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aria.cruz\Documents\ONU\PBF Naciones Unidas\Reportes\PBF\"/>
    </mc:Choice>
  </mc:AlternateContent>
  <xr:revisionPtr revIDLastSave="0" documentId="8_{20379526-0BC4-4A21-86BE-76DC9F9E55D4}" xr6:coauthVersionLast="47" xr6:coauthVersionMax="47" xr10:uidLastSave="{00000000-0000-0000-0000-000000000000}"/>
  <bookViews>
    <workbookView xWindow="-110" yWindow="-110" windowWidth="19420" windowHeight="10300" activeTab="1" xr2:uid="{00000000-000D-0000-FFFF-FFFF00000000}"/>
  </bookViews>
  <sheets>
    <sheet name="Instructions" sheetId="9" r:id="rId1"/>
    <sheet name="1) Budget Table" sheetId="1" r:id="rId2"/>
    <sheet name="2) By Category" sheetId="5" state="hidden" r:id="rId3"/>
    <sheet name="3) Explanatory Notes" sheetId="3" r:id="rId4"/>
    <sheet name="4) -For PBSO Use-" sheetId="6" state="hidden" r:id="rId5"/>
    <sheet name="5) -For MPTF Use-" sheetId="4" state="hidden" r:id="rId6"/>
    <sheet name="Hoja1" sheetId="10" state="hidden" r:id="rId7"/>
    <sheet name="Dropdowns" sheetId="8" state="hidden" r:id="rId8"/>
    <sheet name="Sheet2" sheetId="7" state="hidden" r:id="rId9"/>
  </sheets>
  <externalReferences>
    <externalReference r:id="rId10"/>
    <externalReference r:id="rId11"/>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91" i="1" l="1"/>
  <c r="D203" i="1"/>
  <c r="I202" i="1" l="1"/>
  <c r="I25" i="1"/>
  <c r="I77" i="1"/>
  <c r="I176" i="1"/>
  <c r="I175" i="1"/>
  <c r="I174" i="1"/>
  <c r="I70" i="1"/>
  <c r="I69" i="1"/>
  <c r="I62" i="1"/>
  <c r="I61" i="1"/>
  <c r="I60" i="1"/>
  <c r="I51" i="1"/>
  <c r="I50" i="1"/>
  <c r="I49" i="1"/>
  <c r="I31" i="1"/>
  <c r="I30" i="1"/>
  <c r="I29" i="1"/>
  <c r="I28" i="1"/>
  <c r="I27" i="1"/>
  <c r="I21" i="1"/>
  <c r="I18" i="1"/>
  <c r="I17" i="1"/>
  <c r="I8" i="1"/>
  <c r="I7" i="1"/>
  <c r="D206" i="1"/>
  <c r="D202" i="1"/>
  <c r="I177" i="1" l="1"/>
  <c r="I92" i="1"/>
  <c r="I93" i="1"/>
  <c r="I94" i="1"/>
  <c r="I95" i="1"/>
  <c r="I96" i="1"/>
  <c r="I97" i="1"/>
  <c r="I98" i="1"/>
  <c r="I91" i="1"/>
  <c r="I80" i="1"/>
  <c r="I81" i="1"/>
  <c r="I82" i="1"/>
  <c r="I83" i="1"/>
  <c r="I84" i="1"/>
  <c r="I85" i="1"/>
  <c r="I86" i="1"/>
  <c r="I79" i="1"/>
  <c r="I71" i="1"/>
  <c r="I73" i="1"/>
  <c r="I74" i="1"/>
  <c r="I75" i="1"/>
  <c r="I76" i="1"/>
  <c r="I63" i="1"/>
  <c r="I64" i="1"/>
  <c r="I65" i="1"/>
  <c r="I66" i="1"/>
  <c r="I52" i="1"/>
  <c r="I53" i="1"/>
  <c r="I54" i="1"/>
  <c r="I55" i="1"/>
  <c r="I56" i="1"/>
  <c r="I32" i="1"/>
  <c r="I33" i="1"/>
  <c r="I34" i="1"/>
  <c r="I19" i="1"/>
  <c r="D111" i="1" l="1"/>
  <c r="E111" i="1"/>
  <c r="D112" i="1"/>
  <c r="E112" i="1"/>
  <c r="D113" i="1"/>
  <c r="E113" i="1"/>
  <c r="D114" i="1"/>
  <c r="E114" i="1"/>
  <c r="D115" i="1"/>
  <c r="E115" i="1"/>
  <c r="D116" i="1"/>
  <c r="E116" i="1"/>
  <c r="D117" i="1"/>
  <c r="E117" i="1"/>
  <c r="D118" i="1"/>
  <c r="E118" i="1"/>
  <c r="D194" i="5" l="1"/>
  <c r="G194" i="5" s="1"/>
  <c r="E201" i="5"/>
  <c r="D10" i="4" s="1"/>
  <c r="G44" i="5"/>
  <c r="F202" i="5"/>
  <c r="E11" i="4" s="1"/>
  <c r="E203" i="5"/>
  <c r="D12" i="4" s="1"/>
  <c r="E205" i="5"/>
  <c r="D14" i="4" s="1"/>
  <c r="D37" i="5"/>
  <c r="D20" i="4"/>
  <c r="E20" i="4"/>
  <c r="C20" i="4"/>
  <c r="D6" i="4"/>
  <c r="E6" i="4"/>
  <c r="C6" i="4"/>
  <c r="E197" i="5"/>
  <c r="F197" i="5"/>
  <c r="D197" i="5"/>
  <c r="E4" i="5"/>
  <c r="F4" i="5"/>
  <c r="D4" i="5"/>
  <c r="F195" i="1"/>
  <c r="E195" i="1"/>
  <c r="D195" i="1"/>
  <c r="D187" i="1"/>
  <c r="F187" i="1"/>
  <c r="E187" i="1"/>
  <c r="G24" i="4"/>
  <c r="G23" i="4"/>
  <c r="G22" i="4"/>
  <c r="I15" i="1"/>
  <c r="I35" i="1"/>
  <c r="I45" i="1"/>
  <c r="I57" i="1"/>
  <c r="I67" i="1"/>
  <c r="I87" i="1"/>
  <c r="I99" i="1"/>
  <c r="I109" i="1"/>
  <c r="I119" i="1"/>
  <c r="I129" i="1"/>
  <c r="I141" i="1"/>
  <c r="I151" i="1"/>
  <c r="I161" i="1"/>
  <c r="I171" i="1"/>
  <c r="I178" i="1"/>
  <c r="D205" i="1"/>
  <c r="G174" i="1"/>
  <c r="H200" i="1"/>
  <c r="D199" i="5"/>
  <c r="C8" i="4" s="1"/>
  <c r="F205" i="5"/>
  <c r="E14" i="4" s="1"/>
  <c r="E204" i="5"/>
  <c r="D13" i="4" s="1"/>
  <c r="F204" i="5"/>
  <c r="E13" i="4" s="1"/>
  <c r="F203" i="5"/>
  <c r="E12" i="4" s="1"/>
  <c r="F201" i="5"/>
  <c r="E200" i="5"/>
  <c r="D9" i="4" s="1"/>
  <c r="F200" i="5"/>
  <c r="E9" i="4" s="1"/>
  <c r="D201" i="5"/>
  <c r="C10" i="4" s="1"/>
  <c r="D204" i="5"/>
  <c r="D205" i="5"/>
  <c r="D200" i="5"/>
  <c r="C9" i="4" s="1"/>
  <c r="E199" i="5"/>
  <c r="D8" i="4" s="1"/>
  <c r="F199" i="5"/>
  <c r="E8" i="4" s="1"/>
  <c r="D151" i="1"/>
  <c r="D153" i="5" s="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G193" i="5"/>
  <c r="G192" i="5"/>
  <c r="G190" i="5"/>
  <c r="G189" i="5"/>
  <c r="G188" i="5"/>
  <c r="G187" i="5"/>
  <c r="E178" i="1"/>
  <c r="E186" i="5"/>
  <c r="F178" i="1"/>
  <c r="F186" i="5"/>
  <c r="D178" i="1"/>
  <c r="D186" i="5" s="1"/>
  <c r="E10"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E71" i="5"/>
  <c r="F71" i="5"/>
  <c r="G75" i="5"/>
  <c r="G76" i="5"/>
  <c r="G77" i="5"/>
  <c r="G78" i="5"/>
  <c r="G79" i="5"/>
  <c r="G80" i="5"/>
  <c r="G81" i="5"/>
  <c r="D82" i="5"/>
  <c r="E82" i="5"/>
  <c r="G82" i="5" s="1"/>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5" i="5"/>
  <c r="G36" i="5"/>
  <c r="E37" i="5"/>
  <c r="F37" i="5"/>
  <c r="G41" i="5"/>
  <c r="G42" i="5"/>
  <c r="G46" i="5"/>
  <c r="G47" i="5"/>
  <c r="E15" i="5"/>
  <c r="F15" i="5"/>
  <c r="G8" i="5"/>
  <c r="G9" i="5"/>
  <c r="G10" i="5"/>
  <c r="G11" i="5"/>
  <c r="G12" i="5"/>
  <c r="G13" i="5"/>
  <c r="G14" i="5"/>
  <c r="D15" i="5"/>
  <c r="G15" i="5" s="1"/>
  <c r="G127" i="5"/>
  <c r="G172" i="5"/>
  <c r="G116" i="5"/>
  <c r="G150" i="5"/>
  <c r="G161" i="5"/>
  <c r="G138" i="5"/>
  <c r="G183" i="5"/>
  <c r="G105" i="5"/>
  <c r="G93" i="5"/>
  <c r="E171" i="1"/>
  <c r="E175" i="5"/>
  <c r="F171" i="1"/>
  <c r="F175" i="5" s="1"/>
  <c r="E161" i="1"/>
  <c r="E164" i="5"/>
  <c r="F161" i="1"/>
  <c r="F164" i="5" s="1"/>
  <c r="E153" i="5"/>
  <c r="F151" i="1"/>
  <c r="F153" i="5"/>
  <c r="E141" i="1"/>
  <c r="E142" i="5"/>
  <c r="F141" i="1"/>
  <c r="F142" i="5"/>
  <c r="E129" i="1"/>
  <c r="E130" i="5" s="1"/>
  <c r="F129" i="1"/>
  <c r="F130" i="5" s="1"/>
  <c r="E119" i="1"/>
  <c r="E119" i="5" s="1"/>
  <c r="F119" i="1"/>
  <c r="F119" i="5"/>
  <c r="E109" i="1"/>
  <c r="E108" i="5" s="1"/>
  <c r="F109" i="1"/>
  <c r="F108" i="5"/>
  <c r="E99" i="1"/>
  <c r="E97" i="5" s="1"/>
  <c r="F99" i="1"/>
  <c r="F97" i="5"/>
  <c r="E87" i="1"/>
  <c r="E85" i="5" s="1"/>
  <c r="F87" i="1"/>
  <c r="F85" i="5" s="1"/>
  <c r="E77" i="1"/>
  <c r="E74" i="5" s="1"/>
  <c r="F77" i="1"/>
  <c r="F74" i="5"/>
  <c r="E67" i="1"/>
  <c r="E63" i="5" s="1"/>
  <c r="F67" i="1"/>
  <c r="F63" i="5" s="1"/>
  <c r="E57" i="1"/>
  <c r="E52" i="5" s="1"/>
  <c r="F57" i="1"/>
  <c r="F52" i="5" s="1"/>
  <c r="E45" i="1"/>
  <c r="E40" i="5"/>
  <c r="F45" i="1"/>
  <c r="F40" i="5" s="1"/>
  <c r="E35" i="1"/>
  <c r="E29" i="5" s="1"/>
  <c r="F35" i="1"/>
  <c r="F29" i="5" s="1"/>
  <c r="E25" i="1"/>
  <c r="E18" i="5" s="1"/>
  <c r="F25" i="1"/>
  <c r="F18" i="5" s="1"/>
  <c r="D25" i="1"/>
  <c r="D18" i="5" s="1"/>
  <c r="F15" i="1"/>
  <c r="F7" i="5" s="1"/>
  <c r="E15" i="1"/>
  <c r="E7" i="5" s="1"/>
  <c r="D171" i="1"/>
  <c r="D175" i="5" s="1"/>
  <c r="D161" i="1"/>
  <c r="D164" i="5" s="1"/>
  <c r="D141" i="1"/>
  <c r="D129" i="1"/>
  <c r="D119" i="1"/>
  <c r="D119" i="5" s="1"/>
  <c r="D109" i="1"/>
  <c r="D108" i="5"/>
  <c r="D99" i="1"/>
  <c r="D97" i="5" s="1"/>
  <c r="D87" i="1"/>
  <c r="D85" i="5"/>
  <c r="D77" i="1"/>
  <c r="D74" i="5"/>
  <c r="D67" i="1"/>
  <c r="D63" i="5" s="1"/>
  <c r="D57" i="1"/>
  <c r="D52" i="5" s="1"/>
  <c r="D45" i="1"/>
  <c r="D40" i="5" s="1"/>
  <c r="D35" i="1"/>
  <c r="D15" i="1"/>
  <c r="D7" i="5" s="1"/>
  <c r="H119" i="1" l="1"/>
  <c r="G40" i="5"/>
  <c r="G164" i="5"/>
  <c r="H151" i="1"/>
  <c r="G119" i="5"/>
  <c r="G186" i="5"/>
  <c r="G153" i="5"/>
  <c r="G129" i="1"/>
  <c r="H109" i="1"/>
  <c r="G99" i="1"/>
  <c r="G97" i="5"/>
  <c r="H87" i="1"/>
  <c r="H45" i="1"/>
  <c r="G45" i="1"/>
  <c r="C29" i="6"/>
  <c r="D35" i="6" s="1"/>
  <c r="G141" i="1"/>
  <c r="H161" i="1"/>
  <c r="D130" i="5"/>
  <c r="G130" i="5" s="1"/>
  <c r="H171" i="1"/>
  <c r="G151" i="1"/>
  <c r="H141" i="1"/>
  <c r="G85" i="5"/>
  <c r="G109" i="1"/>
  <c r="G171" i="1"/>
  <c r="G175" i="5"/>
  <c r="G161" i="1"/>
  <c r="C40" i="6"/>
  <c r="D44" i="6" s="1"/>
  <c r="D142" i="5"/>
  <c r="G142" i="5" s="1"/>
  <c r="H129" i="1"/>
  <c r="G119" i="1"/>
  <c r="G108" i="5"/>
  <c r="H99" i="1"/>
  <c r="G87" i="1"/>
  <c r="G77" i="1"/>
  <c r="G43" i="5"/>
  <c r="E202" i="5"/>
  <c r="D11" i="4" s="1"/>
  <c r="D15" i="4" s="1"/>
  <c r="D16" i="4" s="1"/>
  <c r="D17" i="4" s="1"/>
  <c r="E48" i="5"/>
  <c r="D202" i="5"/>
  <c r="C11" i="4" s="1"/>
  <c r="D203" i="5"/>
  <c r="C12" i="4" s="1"/>
  <c r="F12" i="4" s="1"/>
  <c r="G191" i="5"/>
  <c r="D71" i="5"/>
  <c r="G71" i="5" s="1"/>
  <c r="G70" i="5"/>
  <c r="F48" i="5"/>
  <c r="D48" i="5"/>
  <c r="G45" i="5"/>
  <c r="G34" i="5"/>
  <c r="F206" i="5"/>
  <c r="F207" i="5" s="1"/>
  <c r="F208" i="5" s="1"/>
  <c r="E15" i="4"/>
  <c r="F9" i="4"/>
  <c r="G205" i="5"/>
  <c r="G204" i="5"/>
  <c r="H77" i="1"/>
  <c r="G74" i="5"/>
  <c r="G67" i="1"/>
  <c r="G52" i="5"/>
  <c r="E189" i="1"/>
  <c r="E190" i="1" s="1"/>
  <c r="E191" i="1" s="1"/>
  <c r="G7" i="5"/>
  <c r="F189" i="1"/>
  <c r="F190" i="1" s="1"/>
  <c r="F191" i="1" s="1"/>
  <c r="G201" i="5"/>
  <c r="H178" i="1"/>
  <c r="G178" i="1"/>
  <c r="H67" i="1"/>
  <c r="H25" i="1"/>
  <c r="F10" i="4"/>
  <c r="G26" i="5"/>
  <c r="G60" i="5"/>
  <c r="G37" i="5"/>
  <c r="C14" i="4"/>
  <c r="F14" i="4" s="1"/>
  <c r="C13" i="4"/>
  <c r="F13" i="4" s="1"/>
  <c r="G200" i="5"/>
  <c r="F8" i="4"/>
  <c r="G199" i="5"/>
  <c r="C18" i="6"/>
  <c r="D22" i="6" s="1"/>
  <c r="G63" i="5"/>
  <c r="G57" i="1"/>
  <c r="H57" i="1"/>
  <c r="D189" i="1"/>
  <c r="G35" i="1"/>
  <c r="H35" i="1"/>
  <c r="D29" i="5"/>
  <c r="G29" i="5" s="1"/>
  <c r="G18" i="5"/>
  <c r="G25" i="1"/>
  <c r="C7" i="6"/>
  <c r="D12" i="6" s="1"/>
  <c r="G15" i="1"/>
  <c r="H15" i="1"/>
  <c r="D43" i="6" l="1"/>
  <c r="D45" i="6"/>
  <c r="D46" i="6"/>
  <c r="D47" i="6"/>
  <c r="D32" i="6"/>
  <c r="D36" i="6"/>
  <c r="D33" i="6"/>
  <c r="D34" i="6"/>
  <c r="E206" i="5"/>
  <c r="E207" i="5" s="1"/>
  <c r="E208" i="5" s="1"/>
  <c r="F11" i="4"/>
  <c r="G202" i="5"/>
  <c r="G48" i="5"/>
  <c r="D206" i="5"/>
  <c r="D207" i="5" s="1"/>
  <c r="D208" i="5" s="1"/>
  <c r="G203" i="5"/>
  <c r="E16" i="4"/>
  <c r="E17" i="4" s="1"/>
  <c r="G189" i="1"/>
  <c r="G190" i="1" s="1"/>
  <c r="E199" i="1"/>
  <c r="D24" i="4" s="1"/>
  <c r="D23" i="4"/>
  <c r="D25" i="6"/>
  <c r="C15" i="4"/>
  <c r="C16" i="4" s="1"/>
  <c r="C17" i="4" s="1"/>
  <c r="D23" i="6"/>
  <c r="D21" i="6"/>
  <c r="D24" i="6"/>
  <c r="D190" i="1"/>
  <c r="D191" i="1" s="1"/>
  <c r="D199" i="1" s="1"/>
  <c r="F199" i="1"/>
  <c r="E24" i="4" s="1"/>
  <c r="E23" i="4"/>
  <c r="D13" i="6"/>
  <c r="D11" i="6"/>
  <c r="D14" i="6"/>
  <c r="D10" i="6"/>
  <c r="C41" i="6" l="1"/>
  <c r="C30" i="6"/>
  <c r="G206" i="5"/>
  <c r="G207" i="5" s="1"/>
  <c r="G208" i="5" s="1"/>
  <c r="F15" i="4"/>
  <c r="F16" i="4" s="1"/>
  <c r="F17" i="4" s="1"/>
  <c r="E200" i="1"/>
  <c r="D25" i="4" s="1"/>
  <c r="D22" i="4"/>
  <c r="C19" i="6"/>
  <c r="G197" i="1"/>
  <c r="F22" i="4" s="1"/>
  <c r="C23" i="4"/>
  <c r="C24" i="4"/>
  <c r="G199" i="1"/>
  <c r="F24" i="4" s="1"/>
  <c r="C8" i="6"/>
  <c r="E22" i="4"/>
  <c r="F200" i="1"/>
  <c r="E25" i="4" s="1"/>
  <c r="C22" i="4" l="1"/>
  <c r="G198" i="1"/>
  <c r="F23" i="4" s="1"/>
  <c r="D200" i="1"/>
  <c r="C25" i="4" s="1"/>
  <c r="G200" i="1" l="1"/>
  <c r="F25" i="4" l="1"/>
  <c r="I203" i="1"/>
</calcChain>
</file>

<file path=xl/sharedStrings.xml><?xml version="1.0" encoding="utf-8"?>
<sst xmlns="http://schemas.openxmlformats.org/spreadsheetml/2006/main" count="855" uniqueCount="639">
  <si>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</si>
  <si>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</si>
  <si>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</si>
  <si>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t>Recipient UNDP</t>
  </si>
  <si>
    <t>Recipient UN WOMEN</t>
  </si>
  <si>
    <t>Recipient UNODC</t>
  </si>
  <si>
    <t>Total</t>
  </si>
  <si>
    <t xml:space="preserve">OUTCOME 1: </t>
  </si>
  <si>
    <t xml:space="preserve">Fortalecidas las capacidades institucionales y de la sociedad civil para prevenir y gestionar los conflictos sociales, con un enfoque de género y de derechos humanos				</t>
  </si>
  <si>
    <t>Output 1.1:</t>
  </si>
  <si>
    <t>Activity 1.1.1:</t>
  </si>
  <si>
    <t xml:space="preserve">El desarrollo del producto previsto en esta actividad requiere de un nivel de formación y especialización que no es muy frecuente en el mercado nacional, por lo que se identifica la necesidad de la contratación de un especialista bajo la modalidad de servicios contractuales. </t>
  </si>
  <si>
    <t>Activity 1.1.2:</t>
  </si>
  <si>
    <t>Activity 1.1.3:</t>
  </si>
  <si>
    <t>Activity 1.1.4</t>
  </si>
  <si>
    <t>Activity 1.1.5</t>
  </si>
  <si>
    <t>Activity 1.1.6</t>
  </si>
  <si>
    <t>Activity 1.1.7</t>
  </si>
  <si>
    <t>Activity 1.1.8</t>
  </si>
  <si>
    <t>Output Total</t>
  </si>
  <si>
    <t>Output 1.2:</t>
  </si>
  <si>
    <t>Activity 1.2.1</t>
  </si>
  <si>
    <t xml:space="preserve">Las sesiones incluyen contenidos sobre la normativa y entandares del rol de las mujeres en los procesos de paz, como la resolucion 1325 y otras. Adicionalmente se identificarán las afectaciones por razones de género para establecer los mencanismos de seguridad. Las sesiones estarán dirigidas a hombres y mujeres, con especial foco en las mujeres. </t>
  </si>
  <si>
    <t>Activity 1.2.2</t>
  </si>
  <si>
    <t>Activity 1.2.3</t>
  </si>
  <si>
    <t xml:space="preserve">El diseño de las respuestas interinstitucionales se hará con enfoque de derechos humanos y género. Las mesas de trabajo tendrán una alta representatividad de mujeres. </t>
  </si>
  <si>
    <t xml:space="preserve">Este proceso se trabajará bajo la figura de un contrato de servicios debido a la experticia que se requiere en el análisis de datos. </t>
  </si>
  <si>
    <t>Activity 1.2.4</t>
  </si>
  <si>
    <t>Elaboración o implementación de protocolos y hojas de ruta a nivel comunitario e institucional, como parte del SART, para proteger a las defensoras y a las mujeres en riesgo de violencia, en alianza con la Dirección de la Mujer y organizaciones de derechos de mujeres.</t>
  </si>
  <si>
    <t xml:space="preserve"> Estos instrumentos deberán incoporar los estandares de derechos humanos de las mujeres y de los servicios esenciales para su funcionamiento.  </t>
  </si>
  <si>
    <t>Activity 1.2.5</t>
  </si>
  <si>
    <t>En los términos de referencia para el diseño del CRD, se deberá definir que La herramienta tenga la capacidad de diferenciar información según la variable de género, para todos los indicadores que sea posible.</t>
  </si>
  <si>
    <t xml:space="preserve">Las características particulares del CRD requieren de un nivel de especialización en su diseño e implementación muy específico, por lo cual se identifica que es necesario contar con prestación de servicios contractuales para su desarrollo. </t>
  </si>
  <si>
    <t>Activity 1.2.6</t>
  </si>
  <si>
    <t>Activity 1.2.7</t>
  </si>
  <si>
    <t>Activity 1.2.8</t>
  </si>
  <si>
    <t>Output 1.3:</t>
  </si>
  <si>
    <t xml:space="preserve">Creados y en funcionamiento espacios institucionales y de organizaciones de sociedad civil para la reconciliación, el diálogo democrático, la promoción de una cultura de paz y el consenso entre los distintos grupos sociales. 								</t>
  </si>
  <si>
    <t>Activity 1.3.1</t>
  </si>
  <si>
    <t xml:space="preserve">Los espacios formativos y de generación de conocimiento, así como otras estrategias de implementación identificadas, incluirán contenidos orientados a derechos de NNA, jóvenes y mujeres; además de buscar un equilibrio en la representación y participación de mujeres. </t>
  </si>
  <si>
    <t xml:space="preserve">El componente formativo de esta actividad será ejecutado a través de transferencia monetaria a una ONG, utilizando el mecanismo acuerdo de parte responsable (APS). </t>
  </si>
  <si>
    <t>Activity 1.3.2</t>
  </si>
  <si>
    <t>Recopilación de información con actores estrategicos del estado y la sociedad civil, para  fomentar la generación de estrategias de prevención.</t>
  </si>
  <si>
    <t>Activity 1.3.3</t>
  </si>
  <si>
    <t>Activity 1.3.4</t>
  </si>
  <si>
    <t>Conformación de una “red de mujeres constructoras de paz”, a nivel nacional y local, como instancia de consenso multisectorial, en alianza con CLACSO, por medio de una línea autodirigida de capacitación sobre liderazgo de mujeres en prevención, mediación, prevención de conflictos y construcción de paz (300 participantes nacionales y locales).</t>
  </si>
  <si>
    <t>Capacitacion y material dirigido a mujeres.</t>
  </si>
  <si>
    <t>Se trabajará mediante un contrato de servicios, a través de la alianza con CLACSO. Se prevé el fortalecimiento de operadores de justicia para una efectiva respuesta ante violencia de género.</t>
  </si>
  <si>
    <t>Activity 1.3.5</t>
  </si>
  <si>
    <t>Promoción de espacios de construcción de consensos a distinta escala, entre diferentes actores sociales priorizados.</t>
  </si>
  <si>
    <t xml:space="preserve">La metodología para la definición de los espacios de construcción de consensos puede variar en función de los espacios, actores, temáticas y momentos. Por este motivo, se identifica que la prestación de servicios contractuales es la opción más flexible para adpatarse a circunstancias específicas. </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</si>
  <si>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</si>
  <si>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</si>
  <si>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</si>
  <si>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</si>
  <si>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</si>
  <si>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</si>
  <si>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</si>
  <si>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</si>
  <si>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</si>
  <si>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</si>
  <si>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</si>
  <si>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</si>
  <si>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</si>
  <si>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Diseñados e implementados, de manera participativa, instrumentos nacionales y locales de gestión integral de la seguridad y de prevención del delito y de las violencias								</t>
  </si>
  <si>
    <t>Outcome 2.1</t>
  </si>
  <si>
    <t>Activity 2.1.1</t>
  </si>
  <si>
    <t>Activity 2.1.2</t>
  </si>
  <si>
    <t>Fortalecimiento de capacidades institucionales y de la sociedad civil, vinculadas a la política pública de seguridad pública y ciudadana, enfatizando la prevención de las violencias, con enfoque de género y derechos humanos, apoyando la Policía comunitaria y el desarrollo de productos comunicacionales.</t>
  </si>
  <si>
    <t xml:space="preserve"> Fortalecimiento de las capacidades de las mujeres y sus organizaciones sociales para la participación en el diseño de políticas públicas e incidencia. </t>
  </si>
  <si>
    <t>Fortalecimiento de las capacidades del personal de policía comunitaria para promover la particpaión ciudadana.</t>
  </si>
  <si>
    <t>Activity 2.1.3</t>
  </si>
  <si>
    <t>Diseño de planes de seguridad ciudadana cantonales, con base en la implementación de auditorías participativas de gobernanza y seguridad en los territorios.</t>
  </si>
  <si>
    <t>Un porcentaje del financiamiento se destinará para la generación de insumos técnicos (servicios contractuales), mientras que el componente consultivo en territorio se gestionará mediante el mecanismo de transferencia, usando la figura de APS.</t>
  </si>
  <si>
    <t>Activity 2.1.4</t>
  </si>
  <si>
    <t>Activity 2.1.5</t>
  </si>
  <si>
    <t>Activity 2.1.6</t>
  </si>
  <si>
    <t>Activity 2.1.7</t>
  </si>
  <si>
    <t>Activity 2.1.8</t>
  </si>
  <si>
    <t>Output 2.2</t>
  </si>
  <si>
    <t xml:space="preserve">Se ha contribuido a la implementación participativa de al menos un plan cantonal de seguridad ciudadana, con un piloto en Guayaquil y zonas de influencia, buscando dar énfasis a los territorios más conflictivos.							</t>
  </si>
  <si>
    <t>Activity 2.2.1</t>
  </si>
  <si>
    <t>Activity 2.2.2</t>
  </si>
  <si>
    <t>Fortalecer las capacidades de las organizaciones de la sociedad civil para brindar servicios esenciales de primera línea a sobrevivientes de violencia (CEPAM Guayaquil y Fundación María Guare).</t>
  </si>
  <si>
    <t>Respuesta para sobrevivientes de VBG por parte de OSC especializadas.</t>
  </si>
  <si>
    <t xml:space="preserve">Se trabajará mediante una transferencia monetaria dirigida a organizaciones de la sociedad civil. </t>
  </si>
  <si>
    <t>Activity 2.2.3</t>
  </si>
  <si>
    <t>Fortalecimiento de soluciones locales de prevención del delito a través de la implementación de programas comunitarios basados en la promoción de habilidades para la vida.</t>
  </si>
  <si>
    <t>Se incluye el programa "Amiga no estás sola" en Guayaquil. Los programas de construcción de habilidades para la vida tienen enfoque de derechos humamos y género.</t>
  </si>
  <si>
    <t xml:space="preserve">Un componente del fortalecimiento contará con servicios contractuales de expertos, mientras que un segundo componente se ejecutará a través de transferencia monetaria a organizaciones sociales, mediante la figura APS. </t>
  </si>
  <si>
    <t>Activity 2.2.4</t>
  </si>
  <si>
    <t>Apoyo técnico a la Corporación de Seguridad Ciudadana de Guayaquil para mejorar la detección, respuesta y sensibilidad de género en casos de violencia basada en género y mejorar la recolección de datos de seguridad con perspectiva de género.</t>
  </si>
  <si>
    <t>Respuesta institucional para sobrevivientes de VBG.</t>
  </si>
  <si>
    <t>Se trabajrá mediante la contratacion de servicios debido al trabajo con instancias municipales.</t>
  </si>
  <si>
    <t>Activity 2.2.5</t>
  </si>
  <si>
    <t>Activity 2.2.6</t>
  </si>
  <si>
    <t>Activity 2.2.7</t>
  </si>
  <si>
    <t>Activity 2.2.8</t>
  </si>
  <si>
    <t>Output 2.3</t>
  </si>
  <si>
    <t>Activity 2.3.1</t>
  </si>
  <si>
    <t>Fortalecimiento de organizaciones de mujeres en construcción de paz y coaliciones de mujeres.</t>
  </si>
  <si>
    <t>Activity 2.3.2</t>
  </si>
  <si>
    <t>Análisis sobre la violencia contra las mujeres en la política</t>
  </si>
  <si>
    <t>Activity 2.3.3</t>
  </si>
  <si>
    <t>Dos iniciativas de prevención de conflictos diseñadas e implementadas con jóvenes, personas afrodescendientes y LGBTIQ+ en el nivel comunitario.</t>
  </si>
  <si>
    <t>Proyectos locales liderados por organizaciones de jovenes y personas LGBTIQ+, promoción de cultura de paz.</t>
  </si>
  <si>
    <t>Activity 2.3.4</t>
  </si>
  <si>
    <t>Proyectos locales de prevención de violencia y culturra de paz liderados por organizaciones de mujeres</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</si>
  <si>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</si>
  <si>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</si>
  <si>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</si>
  <si>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</si>
  <si>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</si>
  <si>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</si>
  <si>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</si>
  <si>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</si>
  <si>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</si>
  <si>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</si>
  <si>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</si>
  <si>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</si>
  <si>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</si>
  <si>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</si>
  <si>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</si>
  <si>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</si>
  <si>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</si>
  <si>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</si>
  <si>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</si>
  <si>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</si>
  <si>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</si>
  <si>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</si>
  <si>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</si>
  <si>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</si>
  <si>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</si>
  <si>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</si>
  <si>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</si>
  <si>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</si>
  <si>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</si>
  <si>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</si>
  <si>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</si>
  <si>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</si>
  <si>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</si>
  <si>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</si>
  <si>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</si>
  <si>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</si>
  <si>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</si>
  <si>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</si>
  <si>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</si>
  <si>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</si>
  <si>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</si>
  <si>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</si>
  <si>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</si>
  <si>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</si>
  <si>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</si>
  <si>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</si>
  <si>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</si>
  <si>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</si>
  <si>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</si>
  <si>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</si>
  <si>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</si>
  <si>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</si>
  <si>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</si>
  <si>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</si>
  <si>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</si>
  <si>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</si>
  <si>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</si>
  <si>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</si>
  <si>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</si>
  <si>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</si>
  <si>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</si>
  <si>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</si>
  <si>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</si>
  <si>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</si>
  <si>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</si>
  <si>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</si>
  <si>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</si>
  <si>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</si>
  <si>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</si>
  <si>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</si>
  <si>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</si>
  <si>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</si>
  <si>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</si>
  <si>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</si>
  <si>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</si>
  <si>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</si>
  <si>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</si>
  <si>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</si>
  <si>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</si>
  <si>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</si>
  <si>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</si>
  <si>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</si>
  <si>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</si>
  <si>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</si>
  <si>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</si>
  <si>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</si>
  <si>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</si>
  <si>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</si>
  <si>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</si>
  <si>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</si>
  <si>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</si>
  <si>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</si>
  <si>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</si>
  <si>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</si>
  <si>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</si>
  <si>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</si>
  <si>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</si>
  <si>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</si>
  <si>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</si>
  <si>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</si>
  <si>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</si>
  <si>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</si>
  <si>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</si>
  <si>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</si>
  <si>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</si>
  <si>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</si>
  <si>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</si>
  <si>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</si>
  <si>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</si>
  <si>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</si>
  <si>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</si>
  <si>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</si>
  <si>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</si>
  <si>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</si>
  <si>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</si>
  <si>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</si>
  <si>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</si>
  <si>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</si>
  <si>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</si>
  <si>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</si>
  <si>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</si>
  <si>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</si>
  <si>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</si>
  <si>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</si>
  <si>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</si>
  <si>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</si>
  <si>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</si>
  <si>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</si>
  <si>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</si>
  <si>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</si>
  <si>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</si>
  <si>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</si>
  <si>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</si>
  <si>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</si>
  <si>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</si>
  <si>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</si>
  <si>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</si>
  <si>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</si>
  <si>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</si>
  <si>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</si>
  <si>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</si>
  <si>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</si>
  <si>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</si>
  <si>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</si>
  <si>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</si>
  <si>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</si>
  <si>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</si>
  <si>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</si>
  <si>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</si>
  <si>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</si>
  <si>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</si>
  <si>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</si>
  <si>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</si>
  <si>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</si>
  <si>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</si>
  <si>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</si>
  <si>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</si>
  <si>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</si>
  <si>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</si>
  <si>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</si>
  <si>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</si>
  <si>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</si>
  <si>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</si>
  <si>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</si>
  <si>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</si>
  <si>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</si>
  <si>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</si>
  <si>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</si>
  <si>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</si>
  <si>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</si>
  <si>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</si>
  <si>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</si>
  <si>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</si>
  <si>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</si>
  <si>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</si>
  <si>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</si>
  <si>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</si>
  <si>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</si>
  <si>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</si>
  <si>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</si>
  <si>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</si>
  <si>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</si>
  <si>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</si>
  <si>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</si>
  <si>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</si>
  <si>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</si>
  <si>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</si>
  <si>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</si>
  <si>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</si>
  <si>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</si>
  <si>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</si>
  <si>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</si>
  <si>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</si>
  <si>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</si>
  <si>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</si>
  <si>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</si>
  <si>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</si>
  <si>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</si>
  <si>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</si>
  <si>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</si>
  <si>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</si>
  <si>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</si>
  <si>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</si>
  <si>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</si>
  <si>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</si>
  <si>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</si>
  <si>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</si>
  <si>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</si>
  <si>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</si>
  <si>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</si>
  <si>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</si>
  <si>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</si>
  <si>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</si>
  <si>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</si>
  <si>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</si>
  <si>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</si>
  <si>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</si>
  <si>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</si>
  <si>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</si>
  <si>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</si>
  <si>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</si>
  <si>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</si>
  <si>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</si>
  <si>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</si>
  <si>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</si>
  <si>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</si>
  <si>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</si>
  <si>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</si>
  <si>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</si>
  <si>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</si>
  <si>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</si>
  <si>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</si>
  <si>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</si>
  <si>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</si>
  <si>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</si>
  <si>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</si>
  <si>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</si>
  <si>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</si>
  <si>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</si>
  <si>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</si>
  <si>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</si>
  <si>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</si>
  <si>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</si>
  <si>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</si>
  <si>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</si>
  <si>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</si>
  <si>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</si>
  <si>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</si>
  <si>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</si>
  <si>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</si>
  <si>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</si>
  <si>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</si>
  <si>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</si>
  <si>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</si>
  <si>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</si>
  <si>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</si>
  <si>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</si>
  <si>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</si>
  <si>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</si>
  <si>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</si>
  <si>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</si>
  <si>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</si>
  <si>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</si>
  <si>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</si>
  <si>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</si>
  <si>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</si>
  <si>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</si>
  <si>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</si>
  <si>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</si>
  <si>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</si>
  <si>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</si>
  <si>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</si>
  <si>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</si>
  <si>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</si>
  <si>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</si>
  <si>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</si>
  <si>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</si>
  <si>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</si>
  <si>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</si>
  <si>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</si>
  <si>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</si>
  <si>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</si>
  <si>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</si>
  <si>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</si>
  <si>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</si>
  <si>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</si>
  <si>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</si>
  <si>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</si>
  <si>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</si>
  <si>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</si>
  <si>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</si>
  <si>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</si>
  <si>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</si>
  <si>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</si>
  <si>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</si>
  <si>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</si>
  <si>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</si>
  <si>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</si>
  <si>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</si>
  <si>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</si>
  <si>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</si>
  <si>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</si>
  <si>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</si>
  <si>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</si>
  <si>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</si>
  <si>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</si>
  <si>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</si>
  <si>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</si>
  <si>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</si>
  <si>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</si>
  <si>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</si>
  <si>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</si>
  <si>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</si>
  <si>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</si>
  <si>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</si>
  <si>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</si>
  <si>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</si>
  <si>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</si>
  <si>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</si>
  <si>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</si>
  <si>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</si>
  <si>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</si>
  <si>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</si>
  <si>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</si>
  <si>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</si>
  <si>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</si>
  <si>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</si>
  <si>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</si>
  <si>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</si>
  <si>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</si>
  <si>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</si>
  <si>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</si>
  <si>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</si>
  <si>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</si>
  <si>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</si>
  <si>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</si>
  <si>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</si>
  <si>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</si>
  <si>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</si>
  <si>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</si>
  <si>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</si>
  <si>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</si>
  <si>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</si>
  <si>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</si>
  <si>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</si>
  <si>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</si>
  <si>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</si>
  <si>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</si>
  <si>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</si>
  <si>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</si>
  <si>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</si>
  <si>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</si>
  <si>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</si>
  <si>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</si>
  <si>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</si>
  <si>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</si>
  <si>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</si>
  <si>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</si>
  <si>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</si>
  <si>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</si>
  <si>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</si>
  <si>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</si>
  <si>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</si>
  <si>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</si>
  <si>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</si>
  <si>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</si>
  <si>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</si>
  <si>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</si>
  <si>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</si>
  <si>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</si>
  <si>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</si>
  <si>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</si>
  <si>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</si>
  <si>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</si>
  <si>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</si>
  <si>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</si>
  <si>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</si>
  <si>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</si>
  <si>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</si>
  <si>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</si>
  <si>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</si>
  <si>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</si>
  <si>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</si>
  <si>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</si>
  <si>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</si>
  <si>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</si>
  <si>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</si>
  <si>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</si>
  <si>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</si>
  <si>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</si>
  <si>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</si>
  <si>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</si>
  <si>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</si>
  <si>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</si>
  <si>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</si>
  <si>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</si>
  <si>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</si>
  <si>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</si>
  <si>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</si>
  <si>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</si>
  <si>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</si>
  <si>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</si>
  <si>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</si>
  <si>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</si>
  <si>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</si>
  <si>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</si>
  <si>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</si>
  <si>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</si>
  <si>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</si>
  <si>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</si>
  <si>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</si>
  <si>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</si>
  <si>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</si>
  <si>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</si>
  <si>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</si>
  <si>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</si>
  <si>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</si>
  <si>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</si>
  <si>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</si>
  <si>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</si>
  <si>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</si>
  <si>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</si>
  <si>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</si>
  <si>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</si>
  <si>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</si>
  <si>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</si>
  <si>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</si>
  <si>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</si>
  <si>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</si>
  <si>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</si>
  <si>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</si>
  <si>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</si>
  <si>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</si>
  <si>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</si>
  <si>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</si>
  <si>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</si>
  <si>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</si>
  <si>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</si>
  <si>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</si>
  <si>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</si>
  <si>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</si>
  <si>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</si>
  <si>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</si>
  <si>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</si>
  <si>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</si>
  <si>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</si>
  <si>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</si>
  <si>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</si>
  <si>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</si>
  <si>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</si>
  <si>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</si>
  <si>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</si>
  <si>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</si>
  <si>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</si>
  <si>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</si>
  <si>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</si>
  <si>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</si>
  <si>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</si>
  <si>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</si>
  <si>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</si>
  <si>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</si>
  <si>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</si>
  <si>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</si>
  <si>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</si>
  <si>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</si>
  <si>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</si>
  <si>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</si>
  <si>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</si>
  <si>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</si>
  <si>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</si>
  <si>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</si>
  <si>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</si>
  <si>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</si>
  <si>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</si>
  <si>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</si>
  <si>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</si>
  <si>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</si>
  <si>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</si>
  <si>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</si>
  <si>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</si>
  <si>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</si>
  <si>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</si>
  <si>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</si>
  <si>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</si>
  <si>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</si>
  <si>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</si>
  <si>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</si>
  <si>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</si>
  <si>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</si>
  <si>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</si>
  <si>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</si>
  <si>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A través del programa Construyendo Familias se plantea el fortalecimiento de la realacion intra familiar con el propósito de generar relaciones pacificas y de convivencia social armonica. El componente formativo de esta actividad será ejecutado a través de transferencia monetaria a una ONG, utilizando el mecanismo acuerdo de parte responsable (APS). </t>
  </si>
  <si>
    <t>Diseño de respuestas interinstitucionales para la prevención del conflicto, y la construcción de confianza y diálogos con organizaciones de sociedad civil y de mujeres, en apoyo a la labor del Consejo Cantonal de Protección Integral de Derechos, a la Corporación para la Seguridad Ciudadana de Guayaquil y al Centro de Gestión de Conflictos y Cultura de Paz “Más Paz”, de la Alcaldía de Guayaquil.</t>
  </si>
  <si>
    <t xml:space="preserve">Se ha apoyado la política de seguridad pública y ciudadana mediante la formulación de una estrategia nacional de seguridad ciudadana y de al menos un plan de seguridad ciudadana cantonal, con un piloto en Guayaquil, asegurando una participación efectiva de las mujeres y los grupos afectados por múltiples desigualdades estructurales. 								</t>
  </si>
  <si>
    <t>Fortalecimiento de capacidades de entidades gubernamentales y de la policía comunitaria para la implementación de un plan cantonal de seguridad ciudadana en Guayaquil y sus zonas de influencia.</t>
  </si>
  <si>
    <t xml:space="preserve">Promocionado el liderazgo comunitario sobre prevención de violencias con énfasis en mujeres y jóvenes, mediante la capacitación, la creación de redes y la financiación de iniciativas comunitarias. 							</t>
  </si>
  <si>
    <t xml:space="preserve">Incorporación de herramientas de análisis regulares, utilizadas o por implementarse por parte de iniciativas de mujeres en construcción de paz y coaliciones de mujeres, sobre negociación, mediación, gestión de riesgos, prevención de conflictos, mapeo de actores y previsión sociopolítica. </t>
  </si>
  <si>
    <t xml:space="preserve">Mecanismo de financiación para diseñar e implementar intervenciones dirigidas por la comunidad que promuevan el liderazgo de las mujeres en la prevención de conflictos, la mediación y la cultura de paz (subvención de 6 proyectos piloto). </t>
  </si>
  <si>
    <t xml:space="preserve">Fortalecimiento y articulación participativa de un modelo de gestión nacional-local sobre prevención y gestión de conflictos, con perspectiva de gobernabilidad, que aborde de manera particular las necesidades de niñas, mujeres, comunas, comunidades, pueblos y nacionalidades, tomando en consideración espacios de diálogo democrático y concertación política entre el Estado y la sociedad civil, dentro del marco normativo nacional vigente. </t>
  </si>
  <si>
    <t>Fortalecimiento de los conocimientos y desarrollo de las capacidades de autoridades y personal de entidades públicas nacionales y locales sobre prevención y gestión de conflictos, con énfasis en aquellos que inciden en la gobernabilidad, en articulación con el Ministerio de Gobierno y su estructura nacional-territorial (Viceministerio de Gobernabilidad, Subsecretaria de Gobernabilidad, gobernaciones, jefaturas políticas y tenencias políticas).</t>
  </si>
  <si>
    <t>Se proponen intercambios de experiencias e invetigación de buenas prácticas en prevención de conflictos, lo cual implica la contratación de prestación de servicios de expertos identificados.</t>
  </si>
  <si>
    <t>Diseñados e implementados mecanismos nacionales y locales de levantamiento de información de calidad para la toma de decisiones, a través de sistemas de alerta y respuesta tempranas, con participación de organizaciones de derechos de las mujeres y de la sociedad civil, desde la perspectiva de la gobernabilidad y el fortalecimiento de la democracia.</t>
  </si>
  <si>
    <t xml:space="preserve">Fortalecido el modelo de gestión sobre prevención y gestión de conflictos a escala nacional-local y reforzadas las capacidades nacionales dentro de estos dos ámbitos para su implementación. 					</t>
  </si>
  <si>
    <t>Capacitación a las organizaciones de mujeres y de la sociedad civil en mecanismos de protección y autoprotección como defensores/as y en la identificación de riesgos y amenazas a la seguridad para promover la participación inclusiva en un mecanismo local de alerta temprana.</t>
  </si>
  <si>
    <t>Recopilación y análisis de información para el diseño e implementación de sistemas de alerta y respuesta temprana (SART) sobre impulsores y desencadenantes reales o potenciales de conflictos [a] políticos y [b] violentos, que permitan rastrear, a lo largo del tiempo, su dinámica y anticipar, respectivamente, escalamientos o brotes de violencia.</t>
  </si>
  <si>
    <t xml:space="preserve">El diseño de las herramientas incluirán enfoques e indicadores de género, en todos los casos aplicables. </t>
  </si>
  <si>
    <t>Diseño e implementación de la herramienta "Crisis Risk Dashboard" (CRD), a escala nacional, bajo criterios de interoperabilidad con los SART locales, para facilitar procesos decisionales basados en evidencia.</t>
  </si>
  <si>
    <t>Desarrollo de capacidades locales, en territorios seleccionados, para la identificación de conflictos que afecten a pueblos, nacionalidades, mujeres y otros colectivos, con base en los insumos del CRD y de otras fuentes, a través de alianzas con el Centro de Gestión de Conflictos y Cultura de Paz “Más Paz” del Municipio de Guayaquil, el Consejo de la Judicatura y otras contrapartes estratégicas.</t>
  </si>
  <si>
    <t>Mapeo y análisis participativo, informado y con enfoque de derechos y de fortalecimiento democrático, de conflictos locales que afectan a pueblos, nacionalidades, jóvenes u otra población vulnerable.</t>
  </si>
  <si>
    <t>Fortalecimiento de capacidades comunitarias y de la sociedad civil sobre democracia, institucionalidad pública, derechos humanos y generación de redes u otros mecanismos para la resolución pacífica de conflictos, construcción de consensos, diálogo social, consolidación de la paz y combate a la discriminación y los discursos de odio, bajo criterios de interculturalidad y con énfasis en mujeres y jóvenes.</t>
  </si>
  <si>
    <t xml:space="preserve">Se aplicará enfoque de género en relación con la información levantada. </t>
  </si>
  <si>
    <t>Se apoyará en servicios contractuales para el diagnóstico de servicios públicos priorizados</t>
  </si>
  <si>
    <t>Producción de un análisis sobre la violencia contra las mujeres en la política y la vida pública y las barreras y cuellos de botella existentes para la participación efectiva y el liderazgo de las mujeres en la prevención, negociación y mediación de conflictos.</t>
  </si>
  <si>
    <t>Se propone la elaboracion partiicpativa de auditorias locales de seguridad con actores de la sociedda civil y gobierno para la implementacion de estrategias de prevencion de delitos y conflictos. Además, la especificidad de la herramienta requiere de un perfil técnico especializado, por lo cual, es necesario la figura de prestación de servicios.</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</si>
  <si>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</si>
  <si>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</si>
  <si>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</si>
  <si>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</si>
  <si>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</si>
  <si>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</si>
  <si>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t xml:space="preserve">Esta actividad se trabajará con socio implementador a través de </t>
    </r>
    <r>
      <rPr>
        <i/>
        <sz val="12"/>
        <color theme="1"/>
        <rFont val="Calibri"/>
        <family val="2"/>
        <scheme val="minor"/>
      </rPr>
      <t>grants</t>
    </r>
    <r>
      <rPr>
        <sz val="12"/>
        <color theme="1"/>
        <rFont val="Calibri"/>
        <family val="2"/>
        <scheme val="minor"/>
      </rPr>
      <t xml:space="preserve"> dirigidos a la sociedad civil y academia.</t>
    </r>
  </si>
  <si>
    <r>
      <t>Esta actividad se trabajará con socio implementador a través de</t>
    </r>
    <r>
      <rPr>
        <i/>
        <sz val="12"/>
        <color theme="1"/>
        <rFont val="Calibri"/>
        <family val="2"/>
      </rPr>
      <t xml:space="preserve"> grants </t>
    </r>
    <r>
      <rPr>
        <sz val="12"/>
        <color theme="1"/>
        <rFont val="Calibri"/>
        <family val="2"/>
      </rPr>
      <t>dirigidos a la sociedad civil.</t>
    </r>
  </si>
  <si>
    <t>Gestión de información nacional (sistematización, producción y análisis de datos sobre violencias), para contribuir a la toma de decisiones informada por parte de autoridades y optimización de ciertos servicios relacionados con la gestión de violencias en sectores priorizados.</t>
  </si>
  <si>
    <r>
      <t xml:space="preserve">Se implementará a través de un </t>
    </r>
    <r>
      <rPr>
        <i/>
        <sz val="12"/>
        <color theme="1"/>
        <rFont val="Calibri"/>
        <family val="2"/>
        <scheme val="minor"/>
      </rPr>
      <t xml:space="preserve">grant </t>
    </r>
    <r>
      <rPr>
        <sz val="12"/>
        <color theme="1"/>
        <rFont val="Calibri"/>
        <family val="2"/>
        <scheme val="minor"/>
      </rPr>
      <t xml:space="preserve">con sociedad civil.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</si>
  <si>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</si>
  <si>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</si>
  <si>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red if this minimum threshold is not met.  </t>
    </r>
  </si>
  <si>
    <t>La metodología de diseño participativo, incluye un enfoque de género y criterios de priorización para NNA y mujeres.</t>
  </si>
  <si>
    <t>Los espacios formativos y de generación de conocimiento incluirán contenidos orientados a derechos de NNA y mujeres.</t>
  </si>
  <si>
    <t>Identificar problemáticas relacionadas con delitos y conductas de riesgo a nivel comunitario resultado de un diagnóstico de análisis mixto, que incluya al género como una de sus variables relevantes.</t>
  </si>
  <si>
    <t xml:space="preserve">Se realizarán  evaluaciones de la Gobernanza de la Seguridad Urbana para ciudades inclusivas y resilientes para la implementacion de la estrategia de seguridad local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</si>
</sst>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24"/>
      <color theme="1"/>
      <name val="Calibri"/>
      <family val="2"/>
      <scheme val="minor"/>
    </font>
    <font>
      <i/>
      <sz val="12"/>
      <color theme="1"/>
      <name val="Calibri"/>
      <family val="2"/>
      <scheme val="minor"/>
    </font>
    <font>
      <i/>
      <sz val="12"/>
      <color theme="1"/>
      <name val="Calibri"/>
      <family val="2"/>
    </font>
    <font>
      <b/>
      <sz val="12"/>
      <color theme="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ck">
        <color rgb="FF000000"/>
      </left>
      <right style="thick">
        <color rgb="FF00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98">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0" fontId="3" fillId="2" borderId="8"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12" fillId="0" borderId="0" xfId="0" applyFont="1" applyAlignment="1">
      <alignment wrapText="1"/>
    </xf>
    <xf numFmtId="0" fontId="13" fillId="0" borderId="0" xfId="0" applyFont="1" applyAlignment="1">
      <alignment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3" fillId="2" borderId="34" xfId="0" applyNumberFormat="1" applyFont="1" applyFill="1" applyBorder="1" applyAlignment="1">
      <alignment wrapText="1"/>
    </xf>
    <xf numFmtId="0" fontId="6"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3" fillId="2" borderId="3" xfId="0" applyFont="1" applyFill="1" applyBorder="1" applyAlignment="1">
      <alignment vertical="center" wrapText="1"/>
    </xf>
    <xf numFmtId="0" fontId="3" fillId="2" borderId="8" xfId="0" applyFont="1" applyFill="1" applyBorder="1" applyAlignment="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3" fillId="2" borderId="14" xfId="1" applyFont="1" applyFill="1" applyBorder="1" applyAlignment="1" applyProtection="1">
      <alignment vertical="center" wrapText="1"/>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40" xfId="1" applyFont="1" applyFill="1" applyBorder="1" applyAlignment="1" applyProtection="1">
      <alignment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164" fontId="3" fillId="2" borderId="14" xfId="0" applyNumberFormat="1" applyFont="1" applyFill="1" applyBorder="1" applyAlignment="1">
      <alignment wrapText="1"/>
    </xf>
    <xf numFmtId="164" fontId="3" fillId="2" borderId="52"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64" fontId="3" fillId="3"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0" borderId="0" xfId="1" applyFont="1" applyFill="1" applyBorder="1" applyAlignment="1">
      <alignment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3"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164" fontId="4" fillId="2" borderId="13" xfId="0" applyNumberFormat="1" applyFont="1" applyFill="1" applyBorder="1"/>
    <xf numFmtId="164" fontId="3" fillId="2" borderId="4" xfId="2" applyNumberFormat="1" applyFont="1" applyFill="1" applyBorder="1" applyAlignment="1">
      <alignment vertical="center" wrapText="1"/>
    </xf>
    <xf numFmtId="164" fontId="4" fillId="2" borderId="53" xfId="0" applyNumberFormat="1" applyFont="1" applyFill="1" applyBorder="1"/>
    <xf numFmtId="0" fontId="0" fillId="2" borderId="14" xfId="0" applyFill="1" applyBorder="1"/>
    <xf numFmtId="0" fontId="3" fillId="2" borderId="5" xfId="0" applyFont="1" applyFill="1" applyBorder="1" applyAlignment="1">
      <alignment horizontal="center" vertical="center" wrapText="1"/>
    </xf>
    <xf numFmtId="164" fontId="3" fillId="3" borderId="3" xfId="1" applyFont="1" applyFill="1" applyBorder="1" applyAlignment="1" applyProtection="1">
      <alignment horizontal="center" vertical="center" wrapText="1"/>
    </xf>
    <xf numFmtId="164" fontId="0" fillId="3" borderId="0" xfId="1" applyFont="1" applyFill="1" applyBorder="1" applyAlignment="1">
      <alignment vertical="center" wrapText="1"/>
    </xf>
    <xf numFmtId="164" fontId="3" fillId="2" borderId="5" xfId="1" applyFont="1" applyFill="1" applyBorder="1" applyAlignment="1" applyProtection="1">
      <alignment horizontal="center" vertical="center" wrapText="1"/>
      <protection locked="0"/>
    </xf>
    <xf numFmtId="0" fontId="10" fillId="6" borderId="6" xfId="0" applyFont="1" applyFill="1" applyBorder="1" applyAlignment="1">
      <alignment vertical="top" wrapText="1"/>
    </xf>
    <xf numFmtId="0" fontId="16" fillId="0" borderId="0" xfId="0" applyFont="1" applyAlignment="1">
      <alignment wrapText="1"/>
    </xf>
    <xf numFmtId="164" fontId="2" fillId="0" borderId="39" xfId="0" applyNumberFormat="1" applyFont="1" applyBorder="1" applyAlignment="1" applyProtection="1">
      <alignment wrapText="1"/>
      <protection locked="0"/>
    </xf>
    <xf numFmtId="164" fontId="2" fillId="0" borderId="3" xfId="0" applyNumberFormat="1" applyFont="1" applyBorder="1" applyAlignment="1" applyProtection="1">
      <alignment wrapText="1"/>
      <protection locked="0"/>
    </xf>
    <xf numFmtId="0" fontId="2" fillId="2" borderId="3" xfId="0" applyFont="1" applyFill="1" applyBorder="1" applyAlignment="1">
      <alignment vertical="center" wrapText="1"/>
    </xf>
    <xf numFmtId="164" fontId="2" fillId="0" borderId="3" xfId="1" applyFont="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164" fontId="2" fillId="0" borderId="0" xfId="1" applyFont="1" applyFill="1" applyBorder="1" applyAlignment="1" applyProtection="1">
      <alignment horizontal="center" vertical="center" wrapText="1"/>
    </xf>
    <xf numFmtId="164" fontId="2" fillId="3" borderId="3" xfId="1" applyFont="1" applyFill="1" applyBorder="1" applyAlignment="1" applyProtection="1">
      <alignment horizontal="center" vertical="center" wrapText="1"/>
      <protection locked="0"/>
    </xf>
    <xf numFmtId="9" fontId="2" fillId="3" borderId="3" xfId="2" applyFont="1" applyFill="1" applyBorder="1" applyAlignment="1" applyProtection="1">
      <alignment horizontal="center" vertical="center" wrapText="1"/>
      <protection locked="0"/>
    </xf>
    <xf numFmtId="0" fontId="2" fillId="3" borderId="0" xfId="0" applyFont="1" applyFill="1" applyAlignment="1" applyProtection="1">
      <alignment vertical="center" wrapText="1"/>
      <protection locked="0"/>
    </xf>
    <xf numFmtId="164" fontId="2" fillId="3" borderId="0"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164" fontId="2" fillId="0" borderId="3" xfId="1" applyFont="1" applyBorder="1" applyAlignment="1" applyProtection="1">
      <alignment vertical="center" wrapText="1"/>
      <protection locked="0"/>
    </xf>
    <xf numFmtId="16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164" fontId="2" fillId="3" borderId="3" xfId="1"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center" wrapText="1"/>
    </xf>
    <xf numFmtId="164" fontId="2" fillId="2" borderId="3"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164" fontId="2" fillId="0" borderId="0" xfId="1"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0" fontId="2" fillId="3" borderId="0" xfId="0" applyFont="1" applyFill="1" applyAlignment="1">
      <alignment wrapText="1"/>
    </xf>
    <xf numFmtId="164" fontId="2" fillId="3" borderId="39" xfId="1" applyFont="1" applyFill="1" applyBorder="1" applyAlignment="1" applyProtection="1">
      <alignment horizontal="center" vertical="center" wrapText="1"/>
      <protection locked="0"/>
    </xf>
    <xf numFmtId="164" fontId="2" fillId="2" borderId="39" xfId="0" applyNumberFormat="1" applyFont="1" applyFill="1" applyBorder="1" applyAlignment="1">
      <alignment wrapText="1"/>
    </xf>
    <xf numFmtId="164" fontId="2" fillId="3" borderId="0" xfId="1" applyFont="1" applyFill="1" applyBorder="1" applyAlignment="1" applyProtection="1">
      <alignment vertical="center" wrapText="1"/>
    </xf>
    <xf numFmtId="164" fontId="2" fillId="2" borderId="3" xfId="0" applyNumberFormat="1" applyFont="1" applyFill="1" applyBorder="1" applyAlignment="1">
      <alignment wrapText="1"/>
    </xf>
    <xf numFmtId="164" fontId="2" fillId="2" borderId="8" xfId="1" applyFont="1" applyFill="1" applyBorder="1" applyAlignment="1" applyProtection="1">
      <alignment wrapText="1"/>
    </xf>
    <xf numFmtId="164" fontId="2" fillId="2" borderId="3" xfId="1" applyFont="1" applyFill="1" applyBorder="1" applyAlignment="1">
      <alignment wrapText="1"/>
    </xf>
    <xf numFmtId="164" fontId="2" fillId="2" borderId="9" xfId="0" applyNumberFormat="1" applyFont="1" applyFill="1" applyBorder="1" applyAlignment="1">
      <alignment wrapText="1"/>
    </xf>
    <xf numFmtId="0" fontId="2" fillId="2" borderId="12" xfId="0" applyFont="1" applyFill="1" applyBorder="1" applyAlignment="1">
      <alignment wrapText="1"/>
    </xf>
    <xf numFmtId="164" fontId="2" fillId="2" borderId="13" xfId="0" applyNumberFormat="1" applyFont="1" applyFill="1" applyBorder="1" applyAlignment="1">
      <alignment wrapText="1"/>
    </xf>
    <xf numFmtId="164" fontId="2" fillId="2" borderId="14" xfId="0" applyNumberFormat="1" applyFont="1" applyFill="1" applyBorder="1" applyAlignment="1">
      <alignment wrapText="1"/>
    </xf>
    <xf numFmtId="16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4" fontId="2" fillId="2" borderId="51" xfId="1" applyFont="1" applyFill="1" applyBorder="1" applyAlignment="1" applyProtection="1">
      <alignment wrapText="1"/>
    </xf>
    <xf numFmtId="0" fontId="2" fillId="2" borderId="16" xfId="0" applyFont="1" applyFill="1" applyBorder="1"/>
    <xf numFmtId="164" fontId="2" fillId="2" borderId="3" xfId="1" applyFont="1" applyFill="1" applyBorder="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164" fontId="13" fillId="0" borderId="0" xfId="1" applyFont="1" applyBorder="1" applyAlignment="1">
      <alignment vertical="center" wrapText="1"/>
    </xf>
    <xf numFmtId="164" fontId="13" fillId="3" borderId="0" xfId="1" applyFont="1" applyFill="1" applyBorder="1" applyAlignment="1">
      <alignment vertical="center" wrapText="1"/>
    </xf>
    <xf numFmtId="164" fontId="11" fillId="3" borderId="0" xfId="1" applyFont="1" applyFill="1" applyBorder="1" applyAlignment="1">
      <alignment horizontal="left" vertical="center" wrapText="1"/>
    </xf>
    <xf numFmtId="164" fontId="0" fillId="0" borderId="0" xfId="1" applyFont="1" applyBorder="1" applyAlignment="1">
      <alignment vertical="center" wrapText="1"/>
    </xf>
    <xf numFmtId="0" fontId="2" fillId="3" borderId="3" xfId="0" applyFont="1" applyFill="1" applyBorder="1" applyAlignment="1" applyProtection="1">
      <alignment horizontal="left" vertical="center" wrapText="1"/>
      <protection locked="0"/>
    </xf>
    <xf numFmtId="49" fontId="2" fillId="0" borderId="3" xfId="1" applyNumberFormat="1"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49" fontId="2" fillId="3" borderId="3" xfId="1" applyNumberFormat="1"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10" fontId="3" fillId="2" borderId="9" xfId="2" applyNumberFormat="1" applyFont="1" applyFill="1" applyBorder="1" applyAlignment="1" applyProtection="1">
      <alignment vertical="center" wrapText="1"/>
    </xf>
    <xf numFmtId="9" fontId="3" fillId="3" borderId="0" xfId="2" applyFont="1" applyFill="1" applyBorder="1" applyAlignment="1">
      <alignment vertical="center" wrapText="1"/>
    </xf>
    <xf numFmtId="9" fontId="0" fillId="2" borderId="14" xfId="2" applyFont="1" applyFill="1" applyBorder="1" applyAlignment="1">
      <alignment vertical="center" wrapText="1"/>
    </xf>
    <xf numFmtId="9" fontId="0" fillId="3" borderId="0" xfId="2" applyFont="1" applyFill="1" applyBorder="1" applyAlignment="1">
      <alignment vertical="center" wrapText="1"/>
    </xf>
    <xf numFmtId="164" fontId="3" fillId="2" borderId="9" xfId="2" applyNumberFormat="1" applyFont="1" applyFill="1" applyBorder="1" applyAlignment="1" applyProtection="1">
      <alignment vertical="center" wrapText="1"/>
    </xf>
    <xf numFmtId="164" fontId="3" fillId="3" borderId="0" xfId="2" applyNumberFormat="1" applyFont="1" applyFill="1" applyBorder="1" applyAlignment="1">
      <alignment vertical="center" wrapText="1"/>
    </xf>
    <xf numFmtId="164" fontId="0" fillId="0" borderId="0" xfId="1" applyFont="1" applyFill="1" applyBorder="1" applyAlignment="1">
      <alignment vertical="center" wrapText="1"/>
    </xf>
    <xf numFmtId="0" fontId="0" fillId="0" borderId="0" xfId="0" applyAlignment="1">
      <alignment vertical="center" wrapText="1"/>
    </xf>
    <xf numFmtId="0" fontId="2" fillId="2" borderId="3" xfId="0" applyFont="1" applyFill="1" applyBorder="1" applyAlignment="1">
      <alignment horizontal="center" vertical="center" wrapText="1"/>
    </xf>
    <xf numFmtId="0" fontId="3" fillId="10" borderId="56" xfId="0" applyFont="1" applyFill="1" applyBorder="1" applyAlignment="1" applyProtection="1">
      <alignment horizontal="center" vertical="center" wrapText="1"/>
      <protection locked="0"/>
    </xf>
    <xf numFmtId="0" fontId="3" fillId="10" borderId="57" xfId="0"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164" fontId="2" fillId="0" borderId="0" xfId="1" applyFont="1" applyFill="1" applyBorder="1" applyAlignment="1" applyProtection="1">
      <alignment vertical="center" wrapText="1"/>
    </xf>
    <xf numFmtId="49" fontId="7" fillId="0" borderId="3" xfId="1" applyNumberFormat="1" applyFont="1" applyBorder="1" applyAlignment="1" applyProtection="1">
      <alignment horizontal="left" vertical="center" wrapText="1"/>
      <protection locked="0"/>
    </xf>
    <xf numFmtId="0" fontId="0" fillId="3" borderId="0" xfId="0" applyFill="1" applyAlignment="1">
      <alignment vertical="center" wrapText="1"/>
    </xf>
    <xf numFmtId="49" fontId="7" fillId="0" borderId="3" xfId="1" applyNumberFormat="1" applyFont="1" applyFill="1" applyBorder="1" applyAlignment="1" applyProtection="1">
      <alignment horizontal="left" vertical="center" wrapText="1"/>
      <protection locked="0"/>
    </xf>
    <xf numFmtId="49" fontId="2" fillId="0" borderId="3" xfId="1" applyNumberFormat="1" applyFont="1" applyFill="1" applyBorder="1" applyAlignment="1" applyProtection="1">
      <alignment horizontal="left" vertical="center" wrapText="1"/>
      <protection locked="0"/>
    </xf>
    <xf numFmtId="0" fontId="7"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164" fontId="2" fillId="0" borderId="3" xfId="1" applyFont="1" applyBorder="1" applyAlignment="1" applyProtection="1">
      <alignment horizontal="left" vertical="center" wrapText="1"/>
      <protection locked="0"/>
    </xf>
    <xf numFmtId="1" fontId="0" fillId="0" borderId="0" xfId="0" applyNumberFormat="1" applyAlignment="1" applyProtection="1">
      <alignment vertical="center" wrapText="1"/>
      <protection locked="0"/>
    </xf>
    <xf numFmtId="0" fontId="7" fillId="0" borderId="39" xfId="0" applyFont="1" applyBorder="1" applyAlignment="1" applyProtection="1">
      <alignment vertical="center" wrapText="1"/>
      <protection locked="0"/>
    </xf>
    <xf numFmtId="164" fontId="3" fillId="8" borderId="3" xfId="0" applyNumberFormat="1" applyFont="1" applyFill="1" applyBorder="1" applyAlignment="1">
      <alignment horizontal="center" vertical="center" wrapText="1"/>
    </xf>
    <xf numFmtId="164" fontId="3" fillId="9" borderId="3" xfId="0" applyNumberFormat="1" applyFont="1" applyFill="1" applyBorder="1" applyAlignment="1">
      <alignment horizontal="center" vertical="center" wrapText="1"/>
    </xf>
    <xf numFmtId="0" fontId="4" fillId="2" borderId="28" xfId="0" applyFont="1" applyFill="1" applyBorder="1" applyAlignment="1">
      <alignment horizontal="left" vertical="center" wrapText="1"/>
    </xf>
    <xf numFmtId="164" fontId="3" fillId="2" borderId="16" xfId="0" applyNumberFormat="1" applyFont="1" applyFill="1" applyBorder="1" applyAlignment="1">
      <alignment vertical="center" wrapText="1"/>
    </xf>
    <xf numFmtId="0" fontId="0" fillId="2" borderId="12" xfId="0" applyFill="1" applyBorder="1" applyAlignment="1">
      <alignment vertical="center" wrapText="1"/>
    </xf>
    <xf numFmtId="0" fontId="0" fillId="3" borderId="0" xfId="0" applyFill="1" applyAlignment="1">
      <alignment horizontal="center" vertical="center"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9" fontId="1" fillId="3" borderId="3" xfId="2" applyFont="1" applyFill="1" applyBorder="1" applyAlignment="1" applyProtection="1">
      <alignment horizontal="center" vertical="center" wrapText="1"/>
      <protection locked="0"/>
    </xf>
    <xf numFmtId="164" fontId="1" fillId="0" borderId="3" xfId="1" applyFont="1" applyBorder="1" applyAlignment="1" applyProtection="1">
      <alignment horizontal="left" vertical="center" wrapText="1"/>
      <protection locked="0"/>
    </xf>
    <xf numFmtId="164" fontId="7" fillId="0" borderId="3" xfId="1"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164" fontId="7" fillId="3" borderId="3" xfId="1"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164" fontId="1" fillId="3" borderId="3" xfId="1" applyFont="1" applyFill="1" applyBorder="1" applyAlignment="1" applyProtection="1">
      <alignment horizontal="left" vertical="center" wrapText="1"/>
      <protection locked="0"/>
    </xf>
    <xf numFmtId="0" fontId="3" fillId="3" borderId="57" xfId="0" applyFont="1" applyFill="1" applyBorder="1" applyAlignment="1" applyProtection="1">
      <alignment horizontal="center" vertical="center" wrapText="1"/>
      <protection locked="0"/>
    </xf>
    <xf numFmtId="164" fontId="1" fillId="0" borderId="39" xfId="0" applyNumberFormat="1" applyFont="1" applyBorder="1" applyAlignment="1" applyProtection="1">
      <alignment wrapText="1"/>
      <protection locked="0"/>
    </xf>
    <xf numFmtId="164" fontId="1" fillId="0" borderId="3" xfId="0" applyNumberFormat="1" applyFont="1" applyBorder="1" applyAlignment="1" applyProtection="1">
      <alignment wrapText="1"/>
      <protection locked="0"/>
    </xf>
    <xf numFmtId="0" fontId="2" fillId="0" borderId="3" xfId="1" applyNumberFormat="1" applyFont="1" applyBorder="1" applyAlignment="1" applyProtection="1">
      <alignment horizontal="center" vertical="center" wrapText="1"/>
      <protection locked="0"/>
    </xf>
    <xf numFmtId="164" fontId="2" fillId="0" borderId="3" xfId="1" applyNumberFormat="1" applyFont="1" applyBorder="1" applyAlignment="1" applyProtection="1">
      <alignment horizontal="center" vertical="center" wrapText="1"/>
      <protection locked="0"/>
    </xf>
    <xf numFmtId="164" fontId="24" fillId="3" borderId="0" xfId="1" applyFont="1" applyFill="1" applyBorder="1" applyAlignment="1" applyProtection="1">
      <alignment vertical="center" wrapText="1"/>
    </xf>
    <xf numFmtId="0" fontId="18" fillId="0" borderId="0" xfId="0" applyFont="1" applyAlignment="1">
      <alignment horizontal="left" vertical="top" wrapText="1"/>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6" fillId="0" borderId="55" xfId="0" applyFont="1" applyBorder="1" applyAlignment="1">
      <alignment horizontal="left" vertical="center" wrapText="1"/>
    </xf>
    <xf numFmtId="0" fontId="2" fillId="3" borderId="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wrapText="1"/>
      <protection locked="0"/>
    </xf>
    <xf numFmtId="49" fontId="3" fillId="3" borderId="1"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0" fontId="21" fillId="0" borderId="0" xfId="0" applyFont="1" applyAlignment="1">
      <alignment horizontal="left" vertical="center" wrapText="1"/>
    </xf>
    <xf numFmtId="49" fontId="2" fillId="0" borderId="4"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2" xfId="0" applyNumberFormat="1" applyFont="1" applyBorder="1" applyAlignment="1" applyProtection="1">
      <alignment horizontal="left" vertical="center"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3" fillId="2" borderId="31" xfId="1" applyFont="1" applyFill="1" applyBorder="1" applyAlignment="1" applyProtection="1">
      <alignment horizontal="center" vertical="center" wrapText="1"/>
    </xf>
    <xf numFmtId="16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16" fillId="0" borderId="55" xfId="0" applyFont="1" applyBorder="1" applyAlignment="1">
      <alignment horizontal="left"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6" xfId="0" applyNumberFormat="1" applyFont="1" applyFill="1" applyBorder="1" applyAlignment="1">
      <alignment horizontal="center"/>
    </xf>
    <xf numFmtId="164" fontId="4" fillId="2" borderId="47" xfId="0" applyNumberFormat="1" applyFont="1" applyFill="1" applyBorder="1" applyAlignment="1">
      <alignment horizontal="center"/>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3">
    <cellStyle name="Moneda" xfId="1" builtinId="4"/>
    <cellStyle name="Normal" xfId="0" builtinId="0"/>
    <cellStyle name="Porcentaj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ra.pacheco/Desktop/INFORME%20SEMESTRAL%202024%20PBF/PBF%20-%20Annex%20D%20PNU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dra.pacheco/Desktop/INFORME%20SEMESTRAL%202024%20PBF/PBF-Annex%20D%20ONU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Budget Table"/>
      <sheetName val="2) By Category"/>
      <sheetName val="Dropdowns"/>
      <sheetName val="Sheet2"/>
    </sheetNames>
    <sheetDataSet>
      <sheetData sheetId="0">
        <row r="1">
          <cell r="B1" t="str">
            <v>Annex D - PBF Project Budget</v>
          </cell>
        </row>
        <row r="2">
          <cell r="B2" t="str">
            <v>Table 1 - PBF project budget by outcome, output and activity</v>
          </cell>
        </row>
        <row r="4">
          <cell r="B4" t="str">
            <v>Outcome/ Output number</v>
          </cell>
          <cell r="C4" t="str">
            <v>Description (Text)</v>
          </cell>
          <cell r="D4" t="str">
            <v>Recipient UNDP</v>
          </cell>
          <cell r="E4" t="str">
            <v>Recipient UN WOMEN</v>
          </cell>
          <cell r="F4" t="str">
            <v>Recipient UNODC</v>
          </cell>
          <cell r="G4" t="str">
            <v>Total</v>
          </cell>
          <cell r="H4" t="str">
            <v>% of budget per activity  allocated to Gender Equality and Women's Empowerment (GEWE) (if any):</v>
          </cell>
          <cell r="I4" t="str">
            <v xml:space="preserve">Current level of expenditure/ commitment (To be completed at time of project progress reporting) </v>
          </cell>
          <cell r="J4" t="str">
            <v>GEWE justification (e.g. training includes session on gender equality, specific efforts made to ensure equal representation of women and men etc.)</v>
          </cell>
          <cell r="K4" t="str">
            <v>Any other remarks (e.g. on types of inputs provided or budget justification, esp. for TA or travel costs)</v>
          </cell>
        </row>
        <row r="5">
          <cell r="B5" t="str">
            <v xml:space="preserve">OUTCOME 1: </v>
          </cell>
          <cell r="C5" t="str">
            <v xml:space="preserve">Fortalecidas las capacidades institucionales y de la sociedad civil para prevenir y gestionar los conflictos sociales, con un enfoque de género y de derechos humanos				</v>
          </cell>
        </row>
        <row r="6">
          <cell r="B6" t="str">
            <v>Output 1.1:</v>
          </cell>
          <cell r="C6" t="str">
            <v xml:space="preserve">Fortalecido el modelo de gestión sobre prevención y gestión de conflictos a escala nacional-local y reforzadas las capacidades nacionales dentro de estos dos ámbitos para su implementación. 					</v>
          </cell>
        </row>
        <row r="7">
          <cell r="B7" t="str">
            <v>Activity 1.1.1:</v>
          </cell>
          <cell r="C7" t="str">
            <v xml:space="preserve">Fortalecimiento y articulación participativa de un modelo de gestión nacional-local sobre prevención y gestión de conflictos, con perspectiva de gobernabilidad, que aborde de manera particular las necesidades de niñas, mujeres, comunas, comunidades, pueblos y nacionalidades, tomando en consideración espacios de diálogo democrático y concertación política entre el Estado y la sociedad civil, dentro del marco normativo nacional vigente. </v>
          </cell>
          <cell r="D7">
            <v>36069.324727272731</v>
          </cell>
          <cell r="G7">
            <v>36069.324727272731</v>
          </cell>
          <cell r="H7">
            <v>0.2</v>
          </cell>
          <cell r="J7" t="str">
            <v>la metodología de diseño participativo, incluye un enfoque de género y criterios de priorización para NNA y mujeres.</v>
          </cell>
          <cell r="K7" t="str">
            <v xml:space="preserve">El desarrollo del producto previsto en esta actividad requiere de un nivel de formación y especialización que no es muy frecuente en el mercado nacional, por lo que se identifica la necesidad de la contratación de un especialista bajo la modalidad de servicios contractuales. </v>
          </cell>
        </row>
        <row r="8">
          <cell r="B8" t="str">
            <v>Activity 1.1.2:</v>
          </cell>
          <cell r="C8" t="str">
            <v>Fortalecimiento de los conocimientos y desarrollo de las capacidades de autoridades y personal de entidades públicas nacionales y locales sobre prevención y gestión de conflictos, con énfasis en aquellos que inciden en la gobernabilidad, en articulación con el Ministerio de Gobierno y su estructura nacional-territorial (Viceministerio de Gobernabilidad, Subsecretaria de Gobernabilidad, gobernaciones, jefaturas políticas y tenencias políticas).</v>
          </cell>
          <cell r="D8">
            <v>11403.484727272729</v>
          </cell>
          <cell r="G8">
            <v>11403.484727272729</v>
          </cell>
          <cell r="H8">
            <v>0.25</v>
          </cell>
          <cell r="J8" t="str">
            <v>los espacios formativos y de generación de conocimiento incluirán contenidos orientados a derechos de NNA y mujeres.</v>
          </cell>
          <cell r="K8" t="str">
            <v>Se proponen intercambios de experiencias e invetigación de buenas prácticas en prevención de conflictos, lo cual implica la contratación de prestación de servicios de expertos identificados.</v>
          </cell>
        </row>
        <row r="9">
          <cell r="B9" t="str">
            <v>Activity 1.1.3:</v>
          </cell>
          <cell r="G9">
            <v>0</v>
          </cell>
        </row>
        <row r="10">
          <cell r="B10" t="str">
            <v>Activity 1.1.4</v>
          </cell>
          <cell r="G10">
            <v>0</v>
          </cell>
        </row>
        <row r="11">
          <cell r="B11" t="str">
            <v>Activity 1.1.5</v>
          </cell>
          <cell r="G11">
            <v>0</v>
          </cell>
        </row>
        <row r="12">
          <cell r="B12" t="str">
            <v>Activity 1.1.6</v>
          </cell>
          <cell r="G12">
            <v>0</v>
          </cell>
        </row>
        <row r="13">
          <cell r="B13" t="str">
            <v>Activity 1.1.7</v>
          </cell>
          <cell r="G13">
            <v>0</v>
          </cell>
        </row>
        <row r="14">
          <cell r="B14" t="str">
            <v>Activity 1.1.8</v>
          </cell>
          <cell r="G14">
            <v>0</v>
          </cell>
        </row>
        <row r="15">
          <cell r="C15" t="str">
            <v>Output Total</v>
          </cell>
          <cell r="D15">
            <v>47472.809454545459</v>
          </cell>
          <cell r="E15">
            <v>0</v>
          </cell>
          <cell r="F15">
            <v>0</v>
          </cell>
          <cell r="G15">
            <v>47472.809454545459</v>
          </cell>
          <cell r="H15">
            <v>10064.736127272728</v>
          </cell>
          <cell r="I15">
            <v>0</v>
          </cell>
        </row>
        <row r="16">
          <cell r="B16" t="str">
            <v>Output 1.2:</v>
          </cell>
          <cell r="C16" t="str">
            <v>Diseñados e implementados mecanismos nacionales y locales de levantamiento de información de calidad para la toma de decisiones, a través de sistemas de alerta y respuesta tempranas, con participación de organizaciones de derechos de las mujeres y de la sociedad civil, desde la perspectiva de la gobernabilidad y el fortalecimiento de la democracia.</v>
          </cell>
        </row>
        <row r="17">
          <cell r="B17" t="str">
            <v>Activity 1.2.1</v>
          </cell>
          <cell r="C17" t="str">
            <v>Capacitación a las organizaciones de mujeres y de la sociedad civil en mecanismos de protección y autoprotección como defensores/as y en la identificación de riesgos y amenazas a la seguridad para promover la participación inclusiva en un mecanismo local de alerta temprana.</v>
          </cell>
          <cell r="G17">
            <v>0</v>
          </cell>
          <cell r="H17">
            <v>0.42</v>
          </cell>
          <cell r="J17" t="str">
            <v xml:space="preserve">Las sesiones incluyen contenidos sobre la normativa y entandares del rol de las mujeres en los procesos de paz, como la resolucion 1325 y otras. Adicionalmente se identificarán las afectaciones por razones de género para establecer los mencanismos de seguridad. Las sesiones estarán dirigidas a hombres y mujeres, con especial foco en las mujeres. </v>
          </cell>
          <cell r="K17" t="str">
            <v>Esta actividad se trabajará con socio implementador a través de grants dirigidos a la sociedad civil y academia.</v>
          </cell>
        </row>
        <row r="18">
          <cell r="B18" t="str">
            <v>Activity 1.2.2</v>
          </cell>
          <cell r="C18" t="str">
            <v>Recopilación y análisis de información para el diseño e implementación de sistemas de alerta y respuesta temprana (SART) sobre impulsores y desencadenantes reales o potenciales de conflictos [a] políticos y [b] violentos, que permitan rastrear, a lo largo del tiempo, su dinámica y anticipar, respectivamente, escalamientos o brotes de violencia.</v>
          </cell>
          <cell r="D18">
            <v>11403.484727272729</v>
          </cell>
          <cell r="G18">
            <v>11403.484727272729</v>
          </cell>
          <cell r="H18">
            <v>0.56999999999999995</v>
          </cell>
          <cell r="J18" t="str">
            <v xml:space="preserve">El diseño de las herramientas incluirán enfoques e indicadores de género, en todos los casos aplicables. </v>
          </cell>
          <cell r="K18" t="str">
            <v>Se propone la elaboracion partiicpativa de auditorias locales de seguridad con actores de la sociedda civil y gobierno para la implementacion de estrategias de prevencion de delitos y conflictos. Además, la especificidad de la herramienta requiere de un perfil técnico especializado, por lo cual, es necesario la figura de prestación de servicios.</v>
          </cell>
        </row>
        <row r="19">
          <cell r="B19" t="str">
            <v>Activity 1.2.3</v>
          </cell>
          <cell r="C19" t="str">
            <v>Diseño de respuestas interinstitucionales para la prevención del conflicto, y la construcción de confianza y diálogos con organizaciones de sociedad civil y de mujeres, en apoyo a la labor del Consejo Cantonal de Protección Integral de Derechos, a la Corporación para la Seguridad Ciudadana de Guayaquil y al Centro de Gestión de Conflictos y Cultura de Paz “Más Paz”, de la Alcaldía de Guayaquil.</v>
          </cell>
          <cell r="G19">
            <v>0</v>
          </cell>
          <cell r="J19" t="str">
            <v xml:space="preserve">El diseño de las respuestas interinstitucionales se hará con enfoque de derechos humanos y género. Las mesas de trabajo tendrán una alta representatividad de mujeres. </v>
          </cell>
          <cell r="K19" t="str">
            <v xml:space="preserve">Este proceso se trabajará bajo la figura de un contrato de servicios debido a la experticia que se requiere en el análisis de datos. </v>
          </cell>
        </row>
        <row r="20">
          <cell r="B20" t="str">
            <v>Activity 1.2.4</v>
          </cell>
          <cell r="C20" t="str">
            <v>Elaboración o implementación de protocolos y hojas de ruta a nivel comunitario e institucional, como parte del SART, para proteger a las defensoras y a las mujeres en riesgo de violencia, en alianza con la Dirección de la Mujer y organizaciones de derechos de mujeres.</v>
          </cell>
          <cell r="G20">
            <v>0</v>
          </cell>
          <cell r="J20" t="str">
            <v xml:space="preserve"> Estos instrumentos deberán incoporar los estandares de derechos humanos de las mujeres y de los servicios esenciales para su funcionamiento.  </v>
          </cell>
          <cell r="K20" t="str">
            <v>Esta actividad se trabajará con socio implementador a través de grants dirigidos a la sociedad civil.</v>
          </cell>
        </row>
        <row r="21">
          <cell r="B21" t="str">
            <v>Activity 1.2.5</v>
          </cell>
          <cell r="C21" t="str">
            <v>Diseño e implementación de la herramienta "Crisis Risk Dashboard" (CRD), a escala nacional, bajo criterios de interoperabilidad con los SART locales, para facilitar procesos decisionales basados en evidencia.</v>
          </cell>
          <cell r="D21">
            <v>41628.644727272738</v>
          </cell>
          <cell r="G21">
            <v>41628.644727272738</v>
          </cell>
          <cell r="H21">
            <v>0.3</v>
          </cell>
          <cell r="J21" t="str">
            <v>En los términos de referencia para el diseño del CRD, se deberá definir que La herramienta tenga la capacidad de diferenciar información según la variable de género, para todos los indicadores que sea posible.</v>
          </cell>
          <cell r="K21" t="str">
            <v xml:space="preserve">Las características particulares del CRD requieren de un nivel de especialización en su diseño e implementación muy específico, por lo cual se identifica que es necesario contar con prestación de servicios contractuales para su desarrollo. </v>
          </cell>
        </row>
        <row r="22">
          <cell r="B22" t="str">
            <v>Activity 1.2.6</v>
          </cell>
          <cell r="G22">
            <v>0</v>
          </cell>
        </row>
        <row r="23">
          <cell r="B23" t="str">
            <v>Activity 1.2.7</v>
          </cell>
          <cell r="G23">
            <v>0</v>
          </cell>
        </row>
        <row r="24">
          <cell r="B24" t="str">
            <v>Activity 1.2.8</v>
          </cell>
          <cell r="G24">
            <v>0</v>
          </cell>
        </row>
        <row r="25">
          <cell r="C25" t="str">
            <v>Output Total</v>
          </cell>
          <cell r="D25">
            <v>53032.129454545466</v>
          </cell>
          <cell r="E25">
            <v>0</v>
          </cell>
          <cell r="F25">
            <v>0</v>
          </cell>
          <cell r="G25">
            <v>53032.129454545466</v>
          </cell>
          <cell r="H25">
            <v>18988.579712727274</v>
          </cell>
          <cell r="I25">
            <v>0</v>
          </cell>
        </row>
        <row r="26">
          <cell r="B26" t="str">
            <v>Output 1.3:</v>
          </cell>
          <cell r="C26" t="str">
            <v xml:space="preserve">Creados y en funcionamiento espacios institucionales y de organizaciones de sociedad civil para la reconciliación, el diálogo democrático, la promoción de una cultura de paz y el consenso entre los distintos grupos sociales. 								</v>
          </cell>
        </row>
        <row r="27">
          <cell r="B27" t="str">
            <v>Activity 1.3.1</v>
          </cell>
          <cell r="C27" t="str">
            <v>Desarrollo de capacidades locales, en territorios seleccionados, para la identificación de conflictos que afecten a pueblos, nacionalidades, mujeres y otros colectivos, con base en los insumos del CRD y de otras fuentes, a través de alianzas con el Centro de Gestión de Conflictos y Cultura de Paz “Más Paz” del Municipio de Guayaquil, el Consejo de la Judicatura y otras contrapartes estratégicas.</v>
          </cell>
          <cell r="D27">
            <v>35560.264727272734</v>
          </cell>
          <cell r="G27">
            <v>35560.264727272734</v>
          </cell>
          <cell r="H27">
            <v>0.33</v>
          </cell>
          <cell r="J27" t="str">
            <v xml:space="preserve">Los espacios formativos y de generación de conocimiento, así como otras estrategias de implementación identificadas, incluirán contenidos orientados a derechos de NNA, jóvenes y mujeres; además de buscar un equilibrio en la representación y participación de mujeres. </v>
          </cell>
          <cell r="K27" t="str">
            <v xml:space="preserve">El componente formativo de esta actividad será ejecutado a través de transferencia monetaria a una ONG, utilizando el mecanismo acuerdo de parte responsable (APS). </v>
          </cell>
        </row>
        <row r="28">
          <cell r="B28" t="str">
            <v>Activity 1.3.2</v>
          </cell>
          <cell r="C28" t="str">
            <v>Mapeo y análisis participativo, informado y con enfoque de derechos y de fortalecimiento democrático, de conflictos locales que afectan a pueblos, nacionalidades, jóvenes u otra población vulnerable.</v>
          </cell>
          <cell r="D28">
            <v>11403.484727272729</v>
          </cell>
          <cell r="G28">
            <v>11403.484727272729</v>
          </cell>
          <cell r="H28">
            <v>0.39</v>
          </cell>
          <cell r="J28" t="str">
            <v xml:space="preserve">Los espacios formativos y de generación de conocimiento, así como otras estrategias de implementación identificadas, incluirán contenidos orientados a derechos de NNA, jóvenes y mujeres; además de buscar un equilibrio en la representación y participación de mujeres. </v>
          </cell>
          <cell r="K28" t="str">
            <v>Recopilación de información con actores estrategicos del estado y la sociedad civil, para  fomentar la generación de estrategias de prevención.</v>
          </cell>
        </row>
        <row r="29">
          <cell r="B29" t="str">
            <v>Activity 1.3.3</v>
          </cell>
          <cell r="C29" t="str">
            <v>Fortalecimiento de capacidades comunitarias y de la sociedad civil sobre democracia, institucionalidad pública, derechos humanos y generación de redes u otros mecanismos para la resolución pacífica de conflictos, construcción de consensos, diálogo social, consolidación de la paz y combate a la discriminación y los discursos de odio, bajo criterios de interculturalidad y con énfasis en mujeres y jóvenes.</v>
          </cell>
          <cell r="D29">
            <v>26771.704727272729</v>
          </cell>
          <cell r="G29">
            <v>26771.704727272729</v>
          </cell>
          <cell r="H29">
            <v>0.27</v>
          </cell>
          <cell r="K29" t="str">
            <v xml:space="preserve">A través del programa Construyendo Familias se plantea el fortalecimiento de la realacion intra familiar con el propósito de generar relaciones pacificas y de convivencia social armonica. El componente formativo de esta actividad será ejecutado a través de transferencia monetaria a una ONG, utilizando el mecanismo acuerdo de parte responsable (APS). </v>
          </cell>
        </row>
        <row r="30">
          <cell r="B30" t="str">
            <v>Activity 1.3.4</v>
          </cell>
          <cell r="C30" t="str">
            <v>Conformación de una “red de mujeres constructoras de paz”, a nivel nacional y local, como instancia de consenso multisectorial, en alianza con CLACSO, por medio de una línea autodirigida de capacitación sobre liderazgo de mujeres en prevención, mediación, prevención de conflictos y construcción de paz (300 participantes nacionales y locales).</v>
          </cell>
          <cell r="G30">
            <v>0</v>
          </cell>
          <cell r="J30" t="str">
            <v>Capacitacion y material dirigido a mujeres.</v>
          </cell>
          <cell r="K30" t="str">
            <v>Se trabajará mediante un contrato de servicios, a través de la alianza con CLACSO. Se prevé el fortalecimiento de operadores de justicia para una efectiva respuesta ante violencia de género.</v>
          </cell>
        </row>
        <row r="31">
          <cell r="B31" t="str">
            <v>Activity 1.3.5</v>
          </cell>
          <cell r="C31" t="str">
            <v>Promoción de espacios de construcción de consensos a distinta escala, entre diferentes actores sociales priorizados.</v>
          </cell>
          <cell r="D31">
            <v>52542.154727272733</v>
          </cell>
          <cell r="G31">
            <v>52542.154727272733</v>
          </cell>
          <cell r="K31" t="str">
            <v xml:space="preserve">La metodología para la definición de los espacios de construcción de consensos puede variar en función de los espacios, actores, temáticas y momentos. Por este motivo, se identifica que la prestación de servicios contractuales es la opción más flexible para adpatarse a circunstancias específicas. </v>
          </cell>
        </row>
        <row r="32">
          <cell r="B32" t="str">
            <v>Activity 1.3.6</v>
          </cell>
          <cell r="G32">
            <v>0</v>
          </cell>
        </row>
        <row r="33">
          <cell r="B33" t="str">
            <v>Activity 1.3.7</v>
          </cell>
          <cell r="G33">
            <v>0</v>
          </cell>
        </row>
        <row r="34">
          <cell r="B34" t="str">
            <v>Activity 1.3.8</v>
          </cell>
          <cell r="G34">
            <v>0</v>
          </cell>
        </row>
        <row r="35">
          <cell r="C35" t="str">
            <v>Output Total</v>
          </cell>
          <cell r="D35">
            <v>126277.60890909092</v>
          </cell>
          <cell r="E35">
            <v>0</v>
          </cell>
          <cell r="F35">
            <v>0</v>
          </cell>
          <cell r="G35">
            <v>126277.60890909092</v>
          </cell>
          <cell r="H35">
            <v>23410.606680000004</v>
          </cell>
          <cell r="I35">
            <v>0</v>
          </cell>
        </row>
        <row r="36">
          <cell r="B36" t="str">
            <v>Output 1.4:</v>
          </cell>
        </row>
        <row r="37">
          <cell r="B37" t="str">
            <v>Activity 1.4.1</v>
          </cell>
          <cell r="G37">
            <v>0</v>
          </cell>
        </row>
        <row r="38">
          <cell r="B38" t="str">
            <v>Activity 1.4.2</v>
          </cell>
          <cell r="G38">
            <v>0</v>
          </cell>
        </row>
        <row r="39">
          <cell r="B39" t="str">
            <v>Activity 1.4.3</v>
          </cell>
          <cell r="G39">
            <v>0</v>
          </cell>
        </row>
        <row r="40">
          <cell r="B40" t="str">
            <v>Activity 1.4.4</v>
          </cell>
          <cell r="G40">
            <v>0</v>
          </cell>
        </row>
        <row r="41">
          <cell r="B41" t="str">
            <v>Activity 1.4.5</v>
          </cell>
          <cell r="G41">
            <v>0</v>
          </cell>
        </row>
        <row r="42">
          <cell r="B42" t="str">
            <v>Activity 1.4.6</v>
          </cell>
          <cell r="G42">
            <v>0</v>
          </cell>
        </row>
        <row r="43">
          <cell r="B43" t="str">
            <v>Activity 1.4.7</v>
          </cell>
          <cell r="G43">
            <v>0</v>
          </cell>
        </row>
        <row r="44">
          <cell r="B44" t="str">
            <v>Activity 1.4.8</v>
          </cell>
          <cell r="G44">
            <v>0</v>
          </cell>
        </row>
        <row r="45">
          <cell r="C45" t="str">
            <v>Output Total</v>
          </cell>
          <cell r="D45">
            <v>0</v>
          </cell>
          <cell r="E45">
            <v>0</v>
          </cell>
          <cell r="F45">
            <v>0</v>
          </cell>
          <cell r="G45">
            <v>0</v>
          </cell>
          <cell r="H45">
            <v>0</v>
          </cell>
          <cell r="I45">
            <v>0</v>
          </cell>
        </row>
        <row r="47">
          <cell r="B47" t="str">
            <v xml:space="preserve">OUTCOME 2: </v>
          </cell>
          <cell r="C47" t="str">
            <v xml:space="preserve">Diseñados e implementados, de manera participativa, instrumentos nacionales y locales de gestión integral de la seguridad y de prevención del delito y de las violencias								</v>
          </cell>
        </row>
        <row r="48">
          <cell r="B48" t="str">
            <v>Outcome 2.1</v>
          </cell>
          <cell r="C48" t="str">
            <v xml:space="preserve">Se ha apoyado la política de seguridad pública y ciudadana mediante la formulación de una estrategia nacional de seguridad ciudadana y de al menos un plan de seguridad ciudadana cantonal, con un piloto en Guayaquil, asegurando una participación efectiva de las mujeres y los grupos afectados por múltiples desigualdades estructurales. 								</v>
          </cell>
        </row>
        <row r="49">
          <cell r="B49" t="str">
            <v>Activity 2.1.1</v>
          </cell>
          <cell r="C49" t="str">
            <v>Gestión de información nacional (sistematización, producción y análisis de datos sobre violencias), para contribuir a la toma de decisiones informada por parte de autoridades y optimización de ciertos servicios relacionados con la gestión de violencias en sectores priorizados.</v>
          </cell>
          <cell r="D49">
            <v>200351.36472727274</v>
          </cell>
          <cell r="G49">
            <v>200351.36472727274</v>
          </cell>
          <cell r="H49">
            <v>0.25</v>
          </cell>
          <cell r="J49" t="str">
            <v xml:space="preserve">Se aplicará enfoque de género en relación con la información levantada. </v>
          </cell>
          <cell r="K49" t="str">
            <v>Se apoyará en servicios contractuales para el diagnóstico de servicios públicos priorizados</v>
          </cell>
        </row>
        <row r="50">
          <cell r="B50" t="str">
            <v>Activity 2.1.2</v>
          </cell>
          <cell r="C50" t="str">
            <v>Fortalecimiento de capacidades institucionales y de la sociedad civil, vinculadas a la política pública de seguridad pública y ciudadana, enfatizando la prevención de las violencias, con enfoque de género y derechos humanos, apoyando la Policía comunitaria y el desarrollo de productos comunicacionales.</v>
          </cell>
          <cell r="G50">
            <v>0</v>
          </cell>
          <cell r="J50" t="str">
            <v xml:space="preserve"> Fortalecimiento de las capacidades de las mujeres y sus organizaciones sociales para la participación en el diseño de políticas públicas e incidencia. </v>
          </cell>
          <cell r="K50" t="str">
            <v>Fortalecimiento de las capacidades del personal de policía comunitaria para promover la particpaión ciudadana.</v>
          </cell>
        </row>
        <row r="51">
          <cell r="B51" t="str">
            <v>Activity 2.1.3</v>
          </cell>
          <cell r="C51" t="str">
            <v>Diseño de planes de seguridad ciudadana cantonales, con base en la implementación de auditorías participativas de gobernanza y seguridad en los territorios.</v>
          </cell>
          <cell r="D51">
            <v>62306.064727272736</v>
          </cell>
          <cell r="G51">
            <v>62306.064727272736</v>
          </cell>
          <cell r="H51">
            <v>0.248</v>
          </cell>
          <cell r="J51" t="str">
            <v>Identificar problemáticas relacionadas con delitos y conductas de riesgo a nivel comunitario resultado de un diagnóstico de análisis
mixto, que incluya al género como una de sus variables relevantes.</v>
          </cell>
          <cell r="K51" t="str">
            <v>Un porcentaje del financiamiento se destinará para la generación de insumos técnicos (servicios contractuales), mientras que el componente consultivo en territorio se gestionará mediante el mecanismo de transferencia, usando la figura de APS.</v>
          </cell>
        </row>
        <row r="52">
          <cell r="B52" t="str">
            <v>Activity 2.1.4</v>
          </cell>
          <cell r="G52">
            <v>0</v>
          </cell>
        </row>
        <row r="53">
          <cell r="B53" t="str">
            <v>Activity 2.1.5</v>
          </cell>
          <cell r="G53">
            <v>0</v>
          </cell>
        </row>
        <row r="54">
          <cell r="B54" t="str">
            <v>Activity 2.1.6</v>
          </cell>
          <cell r="G54">
            <v>0</v>
          </cell>
        </row>
        <row r="55">
          <cell r="B55" t="str">
            <v>Activity 2.1.7</v>
          </cell>
          <cell r="G55">
            <v>0</v>
          </cell>
        </row>
        <row r="56">
          <cell r="B56" t="str">
            <v>Activity 2.1.8</v>
          </cell>
          <cell r="G56">
            <v>0</v>
          </cell>
        </row>
        <row r="57">
          <cell r="C57" t="str">
            <v>Output Total</v>
          </cell>
          <cell r="D57">
            <v>262657.42945454549</v>
          </cell>
          <cell r="E57">
            <v>0</v>
          </cell>
          <cell r="F57">
            <v>0</v>
          </cell>
          <cell r="G57">
            <v>262657.42945454549</v>
          </cell>
          <cell r="H57">
            <v>65539.745234181828</v>
          </cell>
          <cell r="I57">
            <v>0</v>
          </cell>
        </row>
        <row r="58">
          <cell r="B58" t="str">
            <v>Output 2.2</v>
          </cell>
          <cell r="C58" t="str">
            <v xml:space="preserve">Se ha contribuido a la implementación participativa de al menos un plan cantonal de seguridad ciudadana, con un piloto en Guayaquil y zonas de influencia, buscando dar énfasis a los territorios más conflictivos.							</v>
          </cell>
        </row>
        <row r="59">
          <cell r="B59" t="str">
            <v>Activity 2.2.1</v>
          </cell>
          <cell r="C59" t="str">
            <v>Fortalecimiento de capacidades de entidades gubernamentales y de la policía comunitaria para la implementación de un plan cantonal de seguridad ciudadana en Guayaquil y sus zonas de influencia.</v>
          </cell>
          <cell r="G59">
            <v>0</v>
          </cell>
          <cell r="J59" t="str">
            <v xml:space="preserve">SE realizaram  evaluaciones de la Gobernanza de la Seguridad Urbana para ciudades inclusivas y resilientes para la implementacion de la estrategia de seguridad local </v>
          </cell>
        </row>
        <row r="60">
          <cell r="B60" t="str">
            <v>Activity 2.2.2</v>
          </cell>
          <cell r="C60" t="str">
            <v>Fortalecer las capacidades de las organizaciones de la sociedad civil para brindar servicios esenciales de primera línea a sobrevivientes de violencia (CEPAM Guayaquil y Fundación María Guare).</v>
          </cell>
          <cell r="G60">
            <v>0</v>
          </cell>
          <cell r="J60" t="str">
            <v>Respuesta para sobrevivientes de VBG por parte de OSC especializadas.</v>
          </cell>
          <cell r="K60" t="str">
            <v xml:space="preserve">Se trabajará mediante una transferencia monetaria dirigida a organizaciones de la sociedad civil. </v>
          </cell>
        </row>
        <row r="61">
          <cell r="B61" t="str">
            <v>Activity 2.2.3</v>
          </cell>
          <cell r="C61" t="str">
            <v>Fortalecimiento de soluciones locales de prevención del delito a través de la implementación de programas comunitarios basados en la promoción de habilidades para la vida.</v>
          </cell>
          <cell r="D61">
            <v>11403.484727272729</v>
          </cell>
          <cell r="G61">
            <v>11403.484727272729</v>
          </cell>
          <cell r="H61">
            <v>0.27829999999999999</v>
          </cell>
          <cell r="J61" t="str">
            <v>Se incluye el programa "Amiga no estás sola" en Guayaquil. Los programas de construcción de habilidades para la vida tienen enfoque de derechos humamos y género.</v>
          </cell>
          <cell r="K61" t="str">
            <v xml:space="preserve">Un componente del fortalecimiento contará con servicios contractuales de expertos, mientras que un segundo componente se ejecutará a través de transferencia monetaria a organizaciones sociales, mediante la figura APS. </v>
          </cell>
        </row>
        <row r="62">
          <cell r="B62" t="str">
            <v>Activity 2.2.4</v>
          </cell>
          <cell r="C62" t="str">
            <v>Apoyo técnico a la Corporación de Seguridad Ciudadana de Guayaquil para mejorar la detección, respuesta y sensibilidad de género en casos de violencia basada en género y mejorar la recolección de datos de seguridad con perspectiva de género.</v>
          </cell>
          <cell r="G62">
            <v>0</v>
          </cell>
          <cell r="J62" t="str">
            <v>Respuesta institucional para sobrevivientes de VBG.</v>
          </cell>
          <cell r="K62" t="str">
            <v>Se trabajrá mediante la contratacion de servicios debido al trabajo con instancias municipales.</v>
          </cell>
        </row>
        <row r="63">
          <cell r="B63" t="str">
            <v>Activity 2.2.5</v>
          </cell>
          <cell r="G63">
            <v>0</v>
          </cell>
        </row>
        <row r="64">
          <cell r="B64" t="str">
            <v>Activity 2.2.6</v>
          </cell>
          <cell r="G64">
            <v>0</v>
          </cell>
        </row>
        <row r="65">
          <cell r="B65" t="str">
            <v>Activity 2.2.7</v>
          </cell>
          <cell r="G65">
            <v>0</v>
          </cell>
        </row>
        <row r="66">
          <cell r="B66" t="str">
            <v>Activity 2.2.8</v>
          </cell>
          <cell r="G66">
            <v>0</v>
          </cell>
        </row>
        <row r="67">
          <cell r="C67" t="str">
            <v>Output Total</v>
          </cell>
          <cell r="D67">
            <v>11403.484727272729</v>
          </cell>
          <cell r="E67">
            <v>0</v>
          </cell>
          <cell r="F67">
            <v>0</v>
          </cell>
          <cell r="G67">
            <v>11403.484727272729</v>
          </cell>
          <cell r="H67">
            <v>3173.5897996000003</v>
          </cell>
          <cell r="I67">
            <v>0</v>
          </cell>
        </row>
        <row r="68">
          <cell r="B68" t="str">
            <v>Output 2.3</v>
          </cell>
          <cell r="C68" t="str">
            <v xml:space="preserve">Promocionado el liderazgo comunitario sobre prevención de violencias con énfasis en mujeres y jóvenes, mediante la capacitación, la creación de redes y la financiación de iniciativas comunitarias. 							</v>
          </cell>
        </row>
        <row r="69">
          <cell r="B69" t="str">
            <v>Activity 2.3.1</v>
          </cell>
          <cell r="C69" t="str">
            <v xml:space="preserve">Incorporación de herramientas de análisis regulares, utilizadas o por implementarse por parte de iniciativas de mujeres en construcción de paz y coaliciones de mujeres, sobre negociación, mediación, gestión de riesgos, prevención de conflictos, mapeo de actores y previsión sociopolítica. </v>
          </cell>
          <cell r="G69">
            <v>0</v>
          </cell>
          <cell r="J69" t="str">
            <v>Fortalecimiento de organizaciones de mujeres en construcción de paz y coaliciones de mujeres.</v>
          </cell>
        </row>
        <row r="70">
          <cell r="B70" t="str">
            <v>Activity 2.3.2</v>
          </cell>
          <cell r="C70" t="str">
            <v>Producción de un análisis sobre la violencia contra las mujeres en la política y la vida pública y las barreras y cuellos de botella existentes para la participación efectiva y el liderazgo de las mujeres en la prevención, negociación y mediación de conflictos.</v>
          </cell>
          <cell r="G70">
            <v>0</v>
          </cell>
          <cell r="J70" t="str">
            <v>Análisis sobre la violencia contra las mujeres en la política</v>
          </cell>
        </row>
        <row r="71">
          <cell r="B71" t="str">
            <v>Activity 2.3.3</v>
          </cell>
          <cell r="C71" t="str">
            <v>Dos iniciativas de prevención de conflictos diseñadas e implementadas con jóvenes, personas afrodescendientes y LGBTIQ+ en el nivel comunitario.</v>
          </cell>
          <cell r="G71">
            <v>0</v>
          </cell>
          <cell r="J71" t="str">
            <v>Proyectos locales liderados por organizaciones de jovenes y personas LGBTIQ+, promoción de cultura de paz.</v>
          </cell>
        </row>
        <row r="72">
          <cell r="B72" t="str">
            <v>Activity 2.3.4</v>
          </cell>
          <cell r="C72" t="str">
            <v xml:space="preserve">Mecanismo de financiación para diseñar e implementar intervenciones dirigidas por la comunidad que promuevan el liderazgo de las mujeres en la prevención de conflictos, la mediación y la cultura de paz (subvención de 6 proyectos piloto). </v>
          </cell>
          <cell r="G72">
            <v>0</v>
          </cell>
          <cell r="J72" t="str">
            <v>Proyectos locales de prevención de violencia y culturra de paz liderados por organizaciones de mujeres</v>
          </cell>
          <cell r="K72" t="str">
            <v xml:space="preserve">Se implementará a través de un grant con sociedad civil. </v>
          </cell>
        </row>
        <row r="73">
          <cell r="B73" t="str">
            <v>Activity 2.3.5</v>
          </cell>
          <cell r="G73">
            <v>0</v>
          </cell>
        </row>
        <row r="74">
          <cell r="B74" t="str">
            <v>Activity 2.3.6</v>
          </cell>
          <cell r="G74">
            <v>0</v>
          </cell>
        </row>
        <row r="75">
          <cell r="B75" t="str">
            <v>Activity 2.3.7</v>
          </cell>
          <cell r="G75">
            <v>0</v>
          </cell>
        </row>
        <row r="76">
          <cell r="B76" t="str">
            <v>Activity 2.3.8</v>
          </cell>
          <cell r="G76">
            <v>0</v>
          </cell>
        </row>
        <row r="77">
          <cell r="C77" t="str">
            <v>Output Total</v>
          </cell>
          <cell r="D77">
            <v>0</v>
          </cell>
          <cell r="E77">
            <v>0</v>
          </cell>
          <cell r="F77">
            <v>0</v>
          </cell>
          <cell r="G77">
            <v>0</v>
          </cell>
          <cell r="H77">
            <v>0</v>
          </cell>
          <cell r="I77">
            <v>0</v>
          </cell>
        </row>
        <row r="78">
          <cell r="B78" t="str">
            <v>Output 2.4</v>
          </cell>
        </row>
        <row r="79">
          <cell r="B79" t="str">
            <v>Activity 2.4.1</v>
          </cell>
          <cell r="G79">
            <v>0</v>
          </cell>
        </row>
        <row r="80">
          <cell r="B80" t="str">
            <v>Activity 2.4.2</v>
          </cell>
          <cell r="G80">
            <v>0</v>
          </cell>
        </row>
        <row r="81">
          <cell r="B81" t="str">
            <v>Activity 2.4.3</v>
          </cell>
          <cell r="G81">
            <v>0</v>
          </cell>
        </row>
        <row r="82">
          <cell r="B82" t="str">
            <v>Activity 2.4.4</v>
          </cell>
          <cell r="G82">
            <v>0</v>
          </cell>
        </row>
        <row r="83">
          <cell r="B83" t="str">
            <v>Activity 2.4.5</v>
          </cell>
          <cell r="G83">
            <v>0</v>
          </cell>
        </row>
        <row r="84">
          <cell r="B84" t="str">
            <v>Activity 2.4.6</v>
          </cell>
          <cell r="G84">
            <v>0</v>
          </cell>
        </row>
        <row r="85">
          <cell r="B85" t="str">
            <v>Activity 2.4.7</v>
          </cell>
          <cell r="G85">
            <v>0</v>
          </cell>
        </row>
        <row r="86">
          <cell r="B86" t="str">
            <v>Activity 2.4.8</v>
          </cell>
          <cell r="G86">
            <v>0</v>
          </cell>
        </row>
        <row r="87">
          <cell r="C87" t="str">
            <v>Output Total</v>
          </cell>
          <cell r="D87">
            <v>0</v>
          </cell>
          <cell r="E87">
            <v>0</v>
          </cell>
          <cell r="F87">
            <v>0</v>
          </cell>
          <cell r="G87">
            <v>0</v>
          </cell>
          <cell r="H87">
            <v>0</v>
          </cell>
          <cell r="I87">
            <v>0</v>
          </cell>
        </row>
        <row r="89">
          <cell r="B89" t="str">
            <v xml:space="preserve">OUTCOME 3: </v>
          </cell>
        </row>
        <row r="90">
          <cell r="B90" t="str">
            <v>Output 3.1</v>
          </cell>
        </row>
        <row r="91">
          <cell r="B91" t="str">
            <v>Activity 3.1.1</v>
          </cell>
          <cell r="G91">
            <v>0</v>
          </cell>
        </row>
        <row r="92">
          <cell r="B92" t="str">
            <v>Activity 3.1.2</v>
          </cell>
          <cell r="G92">
            <v>0</v>
          </cell>
        </row>
        <row r="93">
          <cell r="B93" t="str">
            <v>Activity 3.1.3</v>
          </cell>
          <cell r="G93">
            <v>0</v>
          </cell>
        </row>
        <row r="94">
          <cell r="B94" t="str">
            <v>Activity 3.1.4</v>
          </cell>
          <cell r="G94">
            <v>0</v>
          </cell>
        </row>
        <row r="95">
          <cell r="B95" t="str">
            <v>Activity 3.1.5</v>
          </cell>
          <cell r="G95">
            <v>0</v>
          </cell>
        </row>
        <row r="96">
          <cell r="B96" t="str">
            <v>Activity 3.1.6</v>
          </cell>
          <cell r="G96">
            <v>0</v>
          </cell>
        </row>
        <row r="97">
          <cell r="B97" t="str">
            <v>Activity 3.1.7</v>
          </cell>
          <cell r="G97">
            <v>0</v>
          </cell>
        </row>
        <row r="98">
          <cell r="B98" t="str">
            <v>Activity 3.1.8</v>
          </cell>
          <cell r="G98">
            <v>0</v>
          </cell>
        </row>
        <row r="99">
          <cell r="C99" t="str">
            <v>Output Total</v>
          </cell>
          <cell r="D99">
            <v>0</v>
          </cell>
          <cell r="E99">
            <v>0</v>
          </cell>
          <cell r="F99">
            <v>0</v>
          </cell>
          <cell r="G99">
            <v>0</v>
          </cell>
          <cell r="H99">
            <v>0</v>
          </cell>
          <cell r="I99">
            <v>0</v>
          </cell>
        </row>
        <row r="100">
          <cell r="B100" t="str">
            <v>Output 3.2:</v>
          </cell>
        </row>
        <row r="101">
          <cell r="B101" t="str">
            <v>Activity 3.2.1</v>
          </cell>
          <cell r="G101">
            <v>0</v>
          </cell>
        </row>
        <row r="102">
          <cell r="B102" t="str">
            <v>Activity 3.2.2</v>
          </cell>
          <cell r="G102">
            <v>0</v>
          </cell>
        </row>
        <row r="103">
          <cell r="B103" t="str">
            <v>Activity 3.2.3</v>
          </cell>
          <cell r="G103">
            <v>0</v>
          </cell>
        </row>
        <row r="104">
          <cell r="B104" t="str">
            <v>Activity 3.2.4</v>
          </cell>
          <cell r="G104">
            <v>0</v>
          </cell>
        </row>
        <row r="105">
          <cell r="B105" t="str">
            <v>Activity 3.2.5</v>
          </cell>
          <cell r="G105">
            <v>0</v>
          </cell>
        </row>
        <row r="106">
          <cell r="B106" t="str">
            <v>Activity 3.2.6</v>
          </cell>
          <cell r="G106">
            <v>0</v>
          </cell>
        </row>
        <row r="107">
          <cell r="B107" t="str">
            <v>Activity 3.2.7</v>
          </cell>
          <cell r="G107">
            <v>0</v>
          </cell>
        </row>
        <row r="108">
          <cell r="B108" t="str">
            <v>Activity 3.2.8</v>
          </cell>
          <cell r="G108">
            <v>0</v>
          </cell>
        </row>
        <row r="109">
          <cell r="C109" t="str">
            <v>Output Total</v>
          </cell>
          <cell r="D109">
            <v>0</v>
          </cell>
          <cell r="E109">
            <v>0</v>
          </cell>
          <cell r="F109">
            <v>0</v>
          </cell>
          <cell r="G109">
            <v>0</v>
          </cell>
          <cell r="H109">
            <v>0</v>
          </cell>
          <cell r="I109">
            <v>0</v>
          </cell>
        </row>
        <row r="110">
          <cell r="B110" t="str">
            <v>Output 3.3</v>
          </cell>
        </row>
        <row r="111">
          <cell r="B111" t="str">
            <v>Activity 3.3.1</v>
          </cell>
          <cell r="G111">
            <v>0</v>
          </cell>
        </row>
        <row r="112">
          <cell r="B112" t="str">
            <v>Activity 3.3.2</v>
          </cell>
          <cell r="G112">
            <v>0</v>
          </cell>
        </row>
        <row r="113">
          <cell r="B113" t="str">
            <v>Activity 3.3.3</v>
          </cell>
          <cell r="G113">
            <v>0</v>
          </cell>
        </row>
        <row r="114">
          <cell r="B114" t="str">
            <v>Activity 3.3.4</v>
          </cell>
          <cell r="G114">
            <v>0</v>
          </cell>
        </row>
        <row r="115">
          <cell r="B115" t="str">
            <v>Activity 3.3.5</v>
          </cell>
          <cell r="G115">
            <v>0</v>
          </cell>
        </row>
        <row r="116">
          <cell r="B116" t="str">
            <v>Activity 3.3.6</v>
          </cell>
          <cell r="G116">
            <v>0</v>
          </cell>
        </row>
        <row r="117">
          <cell r="B117" t="str">
            <v>Activity 3.3.7</v>
          </cell>
          <cell r="G117">
            <v>0</v>
          </cell>
        </row>
        <row r="118">
          <cell r="B118" t="str">
            <v>Activity 3.3.8</v>
          </cell>
          <cell r="G118">
            <v>0</v>
          </cell>
        </row>
        <row r="119">
          <cell r="C119" t="str">
            <v>Output Total</v>
          </cell>
          <cell r="D119">
            <v>0</v>
          </cell>
          <cell r="E119">
            <v>0</v>
          </cell>
          <cell r="F119">
            <v>0</v>
          </cell>
          <cell r="G119">
            <v>0</v>
          </cell>
          <cell r="H119">
            <v>0</v>
          </cell>
          <cell r="I119">
            <v>0</v>
          </cell>
        </row>
        <row r="120">
          <cell r="B120" t="str">
            <v>Output 3.4</v>
          </cell>
        </row>
        <row r="121">
          <cell r="B121" t="str">
            <v>Activity 3.4.1</v>
          </cell>
          <cell r="G121">
            <v>0</v>
          </cell>
        </row>
        <row r="122">
          <cell r="B122" t="str">
            <v>Activity 3.4.2</v>
          </cell>
          <cell r="G122">
            <v>0</v>
          </cell>
        </row>
        <row r="123">
          <cell r="B123" t="str">
            <v>Activity 3.4.3</v>
          </cell>
          <cell r="G123">
            <v>0</v>
          </cell>
        </row>
        <row r="124">
          <cell r="B124" t="str">
            <v>Activity 3.4.4</v>
          </cell>
          <cell r="G124">
            <v>0</v>
          </cell>
        </row>
        <row r="125">
          <cell r="B125" t="str">
            <v>Activity 3.4.5</v>
          </cell>
          <cell r="G125">
            <v>0</v>
          </cell>
        </row>
        <row r="126">
          <cell r="B126" t="str">
            <v>Activity 3.4.6</v>
          </cell>
          <cell r="G126">
            <v>0</v>
          </cell>
        </row>
        <row r="127">
          <cell r="B127" t="str">
            <v>Activity 3.4.7</v>
          </cell>
          <cell r="G127">
            <v>0</v>
          </cell>
        </row>
        <row r="128">
          <cell r="B128" t="str">
            <v>Activity 3.4.8</v>
          </cell>
          <cell r="G128">
            <v>0</v>
          </cell>
        </row>
        <row r="129">
          <cell r="C129" t="str">
            <v>Output Total</v>
          </cell>
          <cell r="D129">
            <v>0</v>
          </cell>
          <cell r="E129">
            <v>0</v>
          </cell>
          <cell r="F129">
            <v>0</v>
          </cell>
          <cell r="G129">
            <v>0</v>
          </cell>
          <cell r="H129">
            <v>0</v>
          </cell>
          <cell r="I129">
            <v>0</v>
          </cell>
        </row>
        <row r="131">
          <cell r="B131" t="str">
            <v xml:space="preserve">OUTCOME 4: </v>
          </cell>
        </row>
        <row r="132">
          <cell r="B132" t="str">
            <v>Output 4.1</v>
          </cell>
        </row>
        <row r="133">
          <cell r="B133" t="str">
            <v>Activity 4.1.1</v>
          </cell>
          <cell r="G133">
            <v>0</v>
          </cell>
        </row>
        <row r="134">
          <cell r="B134" t="str">
            <v>Activity 4.1.2</v>
          </cell>
          <cell r="G134">
            <v>0</v>
          </cell>
        </row>
        <row r="135">
          <cell r="B135" t="str">
            <v>Activity 4.1.3</v>
          </cell>
          <cell r="G135">
            <v>0</v>
          </cell>
        </row>
        <row r="136">
          <cell r="B136" t="str">
            <v>Activity 4.1.4</v>
          </cell>
          <cell r="G136">
            <v>0</v>
          </cell>
        </row>
        <row r="137">
          <cell r="B137" t="str">
            <v>Activity 4.1.5</v>
          </cell>
          <cell r="G137">
            <v>0</v>
          </cell>
        </row>
        <row r="138">
          <cell r="B138" t="str">
            <v>Activity 4.1.6</v>
          </cell>
          <cell r="G138">
            <v>0</v>
          </cell>
        </row>
        <row r="139">
          <cell r="B139" t="str">
            <v>Activity 4.1.7</v>
          </cell>
          <cell r="G139">
            <v>0</v>
          </cell>
        </row>
        <row r="140">
          <cell r="B140" t="str">
            <v>Activity 4.1.8</v>
          </cell>
          <cell r="G140">
            <v>0</v>
          </cell>
        </row>
        <row r="141">
          <cell r="C141" t="str">
            <v>Output Total</v>
          </cell>
          <cell r="D141">
            <v>0</v>
          </cell>
          <cell r="E141">
            <v>0</v>
          </cell>
          <cell r="F141">
            <v>0</v>
          </cell>
          <cell r="G141">
            <v>0</v>
          </cell>
          <cell r="H141">
            <v>0</v>
          </cell>
          <cell r="I141">
            <v>0</v>
          </cell>
        </row>
        <row r="142">
          <cell r="B142" t="str">
            <v>Output 4.2</v>
          </cell>
        </row>
        <row r="143">
          <cell r="B143" t="str">
            <v>Activity 4.2.1</v>
          </cell>
          <cell r="G143">
            <v>0</v>
          </cell>
        </row>
        <row r="144">
          <cell r="B144" t="str">
            <v>Activity 4.2.2</v>
          </cell>
          <cell r="G144">
            <v>0</v>
          </cell>
        </row>
        <row r="145">
          <cell r="B145" t="str">
            <v>Activity 4.2.3</v>
          </cell>
          <cell r="G145">
            <v>0</v>
          </cell>
        </row>
        <row r="146">
          <cell r="B146" t="str">
            <v>Activity 4.2.4</v>
          </cell>
          <cell r="G146">
            <v>0</v>
          </cell>
        </row>
        <row r="147">
          <cell r="B147" t="str">
            <v>Activity 4.2.5</v>
          </cell>
          <cell r="G147">
            <v>0</v>
          </cell>
        </row>
        <row r="148">
          <cell r="B148" t="str">
            <v>Activity 4.2.6</v>
          </cell>
          <cell r="G148">
            <v>0</v>
          </cell>
        </row>
        <row r="149">
          <cell r="B149" t="str">
            <v>Activity 4.2.7</v>
          </cell>
          <cell r="G149">
            <v>0</v>
          </cell>
        </row>
        <row r="150">
          <cell r="B150" t="str">
            <v>Activity 4.2.8</v>
          </cell>
          <cell r="G150">
            <v>0</v>
          </cell>
        </row>
        <row r="151">
          <cell r="C151" t="str">
            <v>Output Total</v>
          </cell>
          <cell r="D151">
            <v>0</v>
          </cell>
          <cell r="E151">
            <v>0</v>
          </cell>
          <cell r="F151">
            <v>0</v>
          </cell>
          <cell r="G151">
            <v>0</v>
          </cell>
          <cell r="H151">
            <v>0</v>
          </cell>
          <cell r="I151">
            <v>0</v>
          </cell>
        </row>
        <row r="152">
          <cell r="B152" t="str">
            <v>Output 4.3</v>
          </cell>
        </row>
        <row r="153">
          <cell r="B153" t="str">
            <v>Activity 4.3.1</v>
          </cell>
          <cell r="G153">
            <v>0</v>
          </cell>
        </row>
        <row r="154">
          <cell r="B154" t="str">
            <v>Activity 4.3.2</v>
          </cell>
          <cell r="G154">
            <v>0</v>
          </cell>
        </row>
        <row r="155">
          <cell r="B155" t="str">
            <v>Activity 4.3.3</v>
          </cell>
          <cell r="G155">
            <v>0</v>
          </cell>
        </row>
        <row r="156">
          <cell r="B156" t="str">
            <v>Activity 4.3.4</v>
          </cell>
          <cell r="G156">
            <v>0</v>
          </cell>
        </row>
        <row r="157">
          <cell r="B157" t="str">
            <v>Activity 4.3.5</v>
          </cell>
          <cell r="G157">
            <v>0</v>
          </cell>
        </row>
        <row r="158">
          <cell r="B158" t="str">
            <v>Activity 4.3.6</v>
          </cell>
          <cell r="G158">
            <v>0</v>
          </cell>
        </row>
        <row r="159">
          <cell r="B159" t="str">
            <v>Activity 4.3.7</v>
          </cell>
          <cell r="G159">
            <v>0</v>
          </cell>
        </row>
        <row r="160">
          <cell r="B160" t="str">
            <v>Activity 4.3.8</v>
          </cell>
          <cell r="G160">
            <v>0</v>
          </cell>
        </row>
        <row r="161">
          <cell r="C161" t="str">
            <v>Output Total</v>
          </cell>
          <cell r="D161">
            <v>0</v>
          </cell>
          <cell r="E161">
            <v>0</v>
          </cell>
          <cell r="F161">
            <v>0</v>
          </cell>
          <cell r="G161">
            <v>0</v>
          </cell>
          <cell r="H161">
            <v>0</v>
          </cell>
          <cell r="I161">
            <v>0</v>
          </cell>
        </row>
        <row r="162">
          <cell r="B162" t="str">
            <v>Output 4.4</v>
          </cell>
        </row>
        <row r="163">
          <cell r="B163" t="str">
            <v>Activity 4.4.1</v>
          </cell>
          <cell r="G163">
            <v>0</v>
          </cell>
        </row>
        <row r="164">
          <cell r="B164" t="str">
            <v>Activity 4.4.2</v>
          </cell>
          <cell r="G164">
            <v>0</v>
          </cell>
        </row>
        <row r="165">
          <cell r="B165" t="str">
            <v>Activity 4.4.3</v>
          </cell>
          <cell r="G165">
            <v>0</v>
          </cell>
        </row>
        <row r="166">
          <cell r="B166" t="str">
            <v>Activity 4.4.4</v>
          </cell>
          <cell r="G166">
            <v>0</v>
          </cell>
        </row>
        <row r="167">
          <cell r="B167" t="str">
            <v>Activity 4.4.5</v>
          </cell>
          <cell r="G167">
            <v>0</v>
          </cell>
        </row>
        <row r="168">
          <cell r="B168" t="str">
            <v>Activity 4.4.6</v>
          </cell>
          <cell r="G168">
            <v>0</v>
          </cell>
        </row>
        <row r="169">
          <cell r="B169" t="str">
            <v>Activity 4.4.7</v>
          </cell>
          <cell r="G169">
            <v>0</v>
          </cell>
        </row>
        <row r="170">
          <cell r="B170" t="str">
            <v>Activity 4.4.8</v>
          </cell>
          <cell r="G170">
            <v>0</v>
          </cell>
        </row>
        <row r="171">
          <cell r="C171" t="str">
            <v>Output Total</v>
          </cell>
          <cell r="D171">
            <v>0</v>
          </cell>
          <cell r="E171">
            <v>0</v>
          </cell>
          <cell r="F171">
            <v>0</v>
          </cell>
          <cell r="G171">
            <v>0</v>
          </cell>
          <cell r="H171">
            <v>0</v>
          </cell>
          <cell r="I171">
            <v>0</v>
          </cell>
        </row>
        <row r="174">
          <cell r="B174" t="str">
            <v>Additional personnel costs</v>
          </cell>
          <cell r="D174">
            <v>143671.71980000002</v>
          </cell>
          <cell r="G174">
            <v>143671.71980000002</v>
          </cell>
        </row>
        <row r="175">
          <cell r="B175" t="str">
            <v>Additional operational costs</v>
          </cell>
          <cell r="D175">
            <v>45709.509999999995</v>
          </cell>
          <cell r="G175">
            <v>45709.509999999995</v>
          </cell>
        </row>
        <row r="176">
          <cell r="B176" t="str">
            <v>Monitoring budget</v>
          </cell>
          <cell r="D176">
            <v>80056.41</v>
          </cell>
          <cell r="G176">
            <v>80056.41</v>
          </cell>
        </row>
        <row r="177">
          <cell r="B177" t="str">
            <v>Budget for independent final evaluation</v>
          </cell>
          <cell r="D177">
            <v>0</v>
          </cell>
          <cell r="G177">
            <v>0</v>
          </cell>
        </row>
        <row r="178">
          <cell r="C178" t="str">
            <v>Total Additional Costs</v>
          </cell>
          <cell r="D178">
            <v>269437.6398</v>
          </cell>
          <cell r="E178">
            <v>0</v>
          </cell>
          <cell r="F178">
            <v>0</v>
          </cell>
          <cell r="G178">
            <v>269437.6398</v>
          </cell>
          <cell r="H178">
            <v>0</v>
          </cell>
          <cell r="I178">
            <v>0</v>
          </cell>
        </row>
        <row r="186">
          <cell r="C186" t="str">
            <v>Totals</v>
          </cell>
        </row>
        <row r="187">
          <cell r="D187" t="str">
            <v>Recipient UNDP</v>
          </cell>
          <cell r="E187" t="str">
            <v>Recipient UN WOMEN</v>
          </cell>
          <cell r="F187" t="str">
            <v>Recipient UNODC</v>
          </cell>
          <cell r="G187" t="str">
            <v>Total</v>
          </cell>
        </row>
        <row r="189">
          <cell r="C189" t="str">
            <v>Sub-Total Project Budget</v>
          </cell>
          <cell r="D189">
            <v>770281.10180000018</v>
          </cell>
          <cell r="E189">
            <v>0</v>
          </cell>
          <cell r="F189">
            <v>0</v>
          </cell>
          <cell r="G189">
            <v>770281.10180000018</v>
          </cell>
        </row>
        <row r="190">
          <cell r="C190" t="str">
            <v>Indirect support costs (7%):</v>
          </cell>
          <cell r="D190">
            <v>53919.677126000017</v>
          </cell>
          <cell r="E190">
            <v>0</v>
          </cell>
          <cell r="F190">
            <v>0</v>
          </cell>
          <cell r="G190">
            <v>53919.677126000017</v>
          </cell>
        </row>
        <row r="191">
          <cell r="C191" t="str">
            <v>Total</v>
          </cell>
          <cell r="D191">
            <v>824200.77892600023</v>
          </cell>
          <cell r="E191">
            <v>0</v>
          </cell>
          <cell r="F191">
            <v>0</v>
          </cell>
          <cell r="G191">
            <v>824200.77892600023</v>
          </cell>
        </row>
        <row r="194">
          <cell r="C194" t="str">
            <v>Performance-Based Tranche Breakdown</v>
          </cell>
        </row>
        <row r="195">
          <cell r="D195" t="str">
            <v>Recipient UNDP</v>
          </cell>
          <cell r="E195" t="str">
            <v>Recipient UN WOMEN</v>
          </cell>
          <cell r="F195" t="str">
            <v>Recipient UNODC</v>
          </cell>
          <cell r="G195" t="str">
            <v>Total</v>
          </cell>
          <cell r="H195" t="str">
            <v>Tranche %</v>
          </cell>
        </row>
        <row r="197">
          <cell r="C197" t="str">
            <v>First Tranche:</v>
          </cell>
          <cell r="D197">
            <v>576940.54524820007</v>
          </cell>
          <cell r="E197">
            <v>0</v>
          </cell>
          <cell r="F197">
            <v>0</v>
          </cell>
          <cell r="G197">
            <v>576940.54524820007</v>
          </cell>
          <cell r="H197">
            <v>0.7</v>
          </cell>
        </row>
        <row r="198">
          <cell r="C198" t="str">
            <v>Second Tranche:</v>
          </cell>
          <cell r="D198">
            <v>247260.23367780005</v>
          </cell>
          <cell r="E198">
            <v>0</v>
          </cell>
          <cell r="F198">
            <v>0</v>
          </cell>
          <cell r="G198">
            <v>247260.23367780005</v>
          </cell>
          <cell r="H198">
            <v>0.3</v>
          </cell>
        </row>
        <row r="199">
          <cell r="C199" t="str">
            <v>Third Tranche</v>
          </cell>
          <cell r="D199">
            <v>0</v>
          </cell>
          <cell r="E199">
            <v>0</v>
          </cell>
          <cell r="F199">
            <v>0</v>
          </cell>
          <cell r="G199">
            <v>0</v>
          </cell>
          <cell r="H199">
            <v>0</v>
          </cell>
        </row>
        <row r="200">
          <cell r="C200" t="str">
            <v>Total:</v>
          </cell>
          <cell r="D200">
            <v>824200.77892600012</v>
          </cell>
          <cell r="E200">
            <v>0</v>
          </cell>
          <cell r="F200">
            <v>0</v>
          </cell>
          <cell r="G200">
            <v>824200.77892600012</v>
          </cell>
          <cell r="H200">
            <v>1</v>
          </cell>
        </row>
        <row r="202">
          <cell r="C202" t="str">
            <v>$ Towards GEWE (includes indirect costs)</v>
          </cell>
          <cell r="D202">
            <v>129659.66558254657</v>
          </cell>
          <cell r="H202" t="str">
            <v>Total Expenditure</v>
          </cell>
          <cell r="I202">
            <v>0</v>
          </cell>
        </row>
        <row r="203">
          <cell r="C203" t="str">
            <v>% Towards GEWE</v>
          </cell>
          <cell r="D203">
            <v>0.15731563096980267</v>
          </cell>
          <cell r="H203" t="str">
            <v>Delivery Rate:</v>
          </cell>
          <cell r="I203">
            <v>0</v>
          </cell>
        </row>
        <row r="205">
          <cell r="C205" t="str">
            <v>$ Towards M&amp;E (includes indirect costs)</v>
          </cell>
          <cell r="D205">
            <v>85660.358700000012</v>
          </cell>
        </row>
        <row r="206">
          <cell r="C206" t="str">
            <v>% Towards M&amp;E</v>
          </cell>
          <cell r="D206">
            <v>0.10393142167570181</v>
          </cell>
        </row>
        <row r="207">
          <cell r="C207" t="str">
            <v xml:space="preserve">Note: PBF does not accept projects with less than 5% towards M&amp;E and less than 15% towards GEWE. These figures will show as red if this minimum threshold is not met.  </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Budget Table"/>
      <sheetName val="2) By Category"/>
      <sheetName val="3) Explanatory Notes"/>
      <sheetName val="4) -For PBSO Use-"/>
      <sheetName val="5) -For MPTF Use-"/>
      <sheetName val="Dropdowns"/>
      <sheetName val="Sheet2"/>
    </sheetNames>
    <sheetDataSet>
      <sheetData sheetId="0"/>
      <sheetData sheetId="1">
        <row r="1">
          <cell r="B1" t="str">
            <v>Annex D - PBF Project Budget</v>
          </cell>
        </row>
        <row r="2">
          <cell r="B2" t="str">
            <v>Table 1 - PBF project budget by outcome, output and activity</v>
          </cell>
        </row>
        <row r="4">
          <cell r="B4" t="str">
            <v>Outcome/ Output number</v>
          </cell>
          <cell r="C4" t="str">
            <v>Description (Text)</v>
          </cell>
          <cell r="D4" t="str">
            <v>Recipient UNDP</v>
          </cell>
          <cell r="E4" t="str">
            <v>Recipient UN WOMEN</v>
          </cell>
          <cell r="F4" t="str">
            <v>Recipient UNODC</v>
          </cell>
          <cell r="G4" t="str">
            <v>Total</v>
          </cell>
          <cell r="H4" t="str">
            <v>% of budget per activity  allocated to Gender Equality and Women's Empowerment (GEWE) (if any):</v>
          </cell>
          <cell r="I4" t="str">
            <v xml:space="preserve">Current level of expenditure/ commitment (To be completed at time of project progress reporting) </v>
          </cell>
          <cell r="J4" t="str">
            <v>GEWE justification (e.g. training includes session on gender equality, specific efforts made to ensure equal representation of women and men etc.)</v>
          </cell>
          <cell r="K4" t="str">
            <v>Any other remarks (e.g. on types of inputs provided or budget justification, esp. for TA or travel costs)</v>
          </cell>
        </row>
        <row r="5">
          <cell r="B5" t="str">
            <v xml:space="preserve">OUTCOME 1: </v>
          </cell>
          <cell r="C5" t="str">
            <v xml:space="preserve">Fortalecidas las capacidades institucionales y de la sociedad civil para prevenir y gestionar los conflictos sociales, con un enfoque de género y de derechos humanos				</v>
          </cell>
        </row>
        <row r="6">
          <cell r="B6" t="str">
            <v>Output 1.1:</v>
          </cell>
          <cell r="C6" t="str">
            <v xml:space="preserve">Fortalecido el modelo de gestión sobre prevención y gestión de conflictos a escala nacional-local y reforzadas las capacidades nacionales dentro de estos dos ámbitos para su implementación. 					</v>
          </cell>
        </row>
        <row r="7">
          <cell r="B7" t="str">
            <v>Activity 1.1.1:</v>
          </cell>
          <cell r="C7" t="str">
            <v xml:space="preserve">Fortalecimiento y articulación participativa de un modelo de gestión nacional-local sobre prevención y gestión de conflictos, con perspectiva de gobernabilidad, que aborde de manera particular las necesidades de niñas, mujeres, comunas, comunidades, pueblos y nacionalidades, tomando en consideración espacios de diálogo democrático y concertación política entre el Estado y la sociedad civil, dentro del marco normativo nacional vigente. </v>
          </cell>
          <cell r="G7">
            <v>0</v>
          </cell>
          <cell r="H7">
            <v>0.2</v>
          </cell>
          <cell r="J7" t="str">
            <v>La metodología de diseño participativo, incluye un enfoque de género y criterios de priorización para NNA y mujeres.</v>
          </cell>
          <cell r="K7" t="str">
            <v xml:space="preserve">El desarrollo del producto previsto en esta actividad requiere de un nivel de formación y especialización que no es muy frecuente en el mercado nacional, por lo que se identifica la necesidad de la contratación de un especialista bajo la modalidad de servicios contractuales. </v>
          </cell>
        </row>
        <row r="8">
          <cell r="B8" t="str">
            <v>Activity 1.1.2:</v>
          </cell>
          <cell r="C8" t="str">
            <v>Fortalecimiento de los conocimientos y desarrollo de las capacidades de autoridades y personal de entidades públicas nacionales y locales sobre prevención y gestión de conflictos, con énfasis en aquellos que inciden en la gobernabilidad, en articulación con el Ministerio de Gobierno y su estructura nacional-territorial (Viceministerio de Gobernabilidad, Subsecretaria de Gobernabilidad, gobernaciones, jefaturas políticas y tenencias políticas).</v>
          </cell>
          <cell r="G8">
            <v>0</v>
          </cell>
          <cell r="H8">
            <v>0.25</v>
          </cell>
          <cell r="J8" t="str">
            <v>Los espacios formativos y de generación de conocimiento incluirán contenidos orientados a derechos de NNA y mujeres.</v>
          </cell>
          <cell r="K8" t="str">
            <v>Se proponen intercambios de experiencias e invetigación de buenas prácticas en prevención de conflictos, lo cual implica la contratación de prestación de servicios de expertos identificados.</v>
          </cell>
        </row>
        <row r="9">
          <cell r="B9" t="str">
            <v>Activity 1.1.3:</v>
          </cell>
          <cell r="G9">
            <v>0</v>
          </cell>
        </row>
        <row r="10">
          <cell r="B10" t="str">
            <v>Activity 1.1.4</v>
          </cell>
          <cell r="G10">
            <v>0</v>
          </cell>
        </row>
        <row r="11">
          <cell r="B11" t="str">
            <v>Activity 1.1.5</v>
          </cell>
          <cell r="G11">
            <v>0</v>
          </cell>
        </row>
        <row r="12">
          <cell r="B12" t="str">
            <v>Activity 1.1.6</v>
          </cell>
          <cell r="G12">
            <v>0</v>
          </cell>
        </row>
        <row r="13">
          <cell r="B13" t="str">
            <v>Activity 1.1.7</v>
          </cell>
          <cell r="G13">
            <v>0</v>
          </cell>
        </row>
        <row r="14">
          <cell r="B14" t="str">
            <v>Activity 1.1.8</v>
          </cell>
          <cell r="G14">
            <v>0</v>
          </cell>
        </row>
        <row r="15">
          <cell r="C15" t="str">
            <v>Output Total</v>
          </cell>
          <cell r="D15">
            <v>0</v>
          </cell>
          <cell r="E15">
            <v>0</v>
          </cell>
          <cell r="F15">
            <v>0</v>
          </cell>
          <cell r="G15">
            <v>0</v>
          </cell>
          <cell r="H15">
            <v>0</v>
          </cell>
          <cell r="I15">
            <v>0</v>
          </cell>
        </row>
        <row r="16">
          <cell r="B16" t="str">
            <v>Output 1.2:</v>
          </cell>
          <cell r="C16" t="str">
            <v>Diseñados e implementados mecanismos nacionales y locales de levantamiento de información de calidad para la toma de decisiones, a través de sistemas de alerta y respuesta tempranas, con participación de organizaciones de derechos de las mujeres y de la sociedad civil, desde la perspectiva de la gobernabilidad y el fortalecimiento de la democracia.</v>
          </cell>
        </row>
        <row r="17">
          <cell r="B17" t="str">
            <v>Activity 1.2.1</v>
          </cell>
          <cell r="C17" t="str">
            <v>Capacitación a las organizaciones de mujeres y de la sociedad civil en mecanismos de protección y autoprotección como defensores/as y en la identificación de riesgos y amenazas a la seguridad para promover la participación inclusiva en un mecanismo local de alerta temprana.</v>
          </cell>
          <cell r="E17">
            <v>32505.91</v>
          </cell>
          <cell r="G17">
            <v>32505.91</v>
          </cell>
          <cell r="H17">
            <v>0.42</v>
          </cell>
          <cell r="J17" t="str">
            <v xml:space="preserve">Las sesiones incluyen contenidos sobre la normativa y entandares del rol de las mujeres en los procesos de paz, como la resolucion 1325 y otras. Adicionalmente se identificarán las afectaciones por razones de género para establecer los mencanismos de seguridad. Las sesiones estarán dirigidas a hombres y mujeres, con especial foco en las mujeres. </v>
          </cell>
          <cell r="K17" t="str">
            <v>Esta actividad se trabajará con socio implementador a través de grants dirigidos a la sociedad civil y academia.</v>
          </cell>
        </row>
        <row r="18">
          <cell r="B18" t="str">
            <v>Activity 1.2.2</v>
          </cell>
          <cell r="C18" t="str">
            <v>Recopilación y análisis de información para el diseño e implementación de sistemas de alerta y respuesta temprana (SART) sobre impulsores y desencadenantes reales o potenciales de conflictos [a] políticos y [b] violentos, que permitan rastrear, a lo largo del tiempo, su dinámica y anticipar, respectivamente, escalamientos o brotes de violencia.</v>
          </cell>
          <cell r="E18">
            <v>39949.72</v>
          </cell>
          <cell r="G18">
            <v>39949.72</v>
          </cell>
          <cell r="H18">
            <v>0.56999999999999995</v>
          </cell>
          <cell r="J18" t="str">
            <v xml:space="preserve">El diseño de las herramientas incluirán enfoques e indicadores de género, en todos los casos aplicables. </v>
          </cell>
          <cell r="K18" t="str">
            <v>Se propone la elaboracion partiicpativa de auditorias locales de seguridad con actores de la sociedda civil y gobierno para la implementacion de estrategias de prevencion de delitos y conflictos. Además, la especificidad de la herramienta requiere de un perfil técnico especializado, por lo cual, es necesario la figura de prestación de servicios.</v>
          </cell>
        </row>
        <row r="19">
          <cell r="B19" t="str">
            <v>Activity 1.2.3</v>
          </cell>
          <cell r="C19" t="str">
            <v>Diseño de respuestas interinstitucionales para la prevención del conflicto, y la construcción de confianza y diálogos con organizaciones de sociedad civil y de mujeres, en apoyo a la labor del Consejo Cantonal de Protección Integral de Derechos, a la Corporación para la Seguridad Ciudadana de Guayaquil y al Centro de Gestión de Conflictos y Cultura de Paz “Más Paz”, de la Alcaldía de Guayaquil.</v>
          </cell>
          <cell r="E19">
            <v>22048.940000000002</v>
          </cell>
          <cell r="G19">
            <v>22048.940000000002</v>
          </cell>
          <cell r="H19">
            <v>0.73</v>
          </cell>
          <cell r="J19" t="str">
            <v xml:space="preserve">El diseño de las respuestas interinstitucionales se hará con enfoque de derechos humanos y género. Las mesas de trabajo tendrán una alta representatividad de mujeres. </v>
          </cell>
          <cell r="K19" t="str">
            <v xml:space="preserve">Este proceso se trabajará bajo la figura de un contrato de servicios debido a la experticia que se requiere en el análisis de datos. </v>
          </cell>
        </row>
        <row r="20">
          <cell r="B20" t="str">
            <v>Activity 1.2.4</v>
          </cell>
          <cell r="C20" t="str">
            <v>Elaboración o implementación de protocolos y hojas de ruta a nivel comunitario e institucional, como parte del SART, para proteger a las defensoras y a las mujeres en riesgo de violencia, en alianza con la Dirección de la Mujer y organizaciones de derechos de mujeres.</v>
          </cell>
          <cell r="E20">
            <v>1187</v>
          </cell>
          <cell r="G20">
            <v>1187</v>
          </cell>
          <cell r="H20">
            <v>1</v>
          </cell>
          <cell r="J20" t="str">
            <v xml:space="preserve"> Estos instrumentos deberán incoporar los estandares de derechos humanos de las mujeres y de los servicios esenciales para su funcionamiento.  </v>
          </cell>
          <cell r="K20" t="str">
            <v>Esta actividad se trabajará con socio implementador a través de grants dirigidos a la sociedad civil.</v>
          </cell>
        </row>
        <row r="21">
          <cell r="B21" t="str">
            <v>Activity 1.2.5</v>
          </cell>
          <cell r="C21" t="str">
            <v>Diseño e implementación de la herramienta "Crisis Risk Dashboard" (CRD), a escala nacional, bajo criterios de interoperabilidad con los SART locales, para facilitar procesos decisionales basados en evidencia.</v>
          </cell>
          <cell r="G21">
            <v>0</v>
          </cell>
          <cell r="H21">
            <v>0.3</v>
          </cell>
          <cell r="J21" t="str">
            <v>En los términos de referencia para el diseño del CRD, se deberá definir que La herramienta tenga la capacidad de diferenciar información según la variable de género, para todos los indicadores que sea posible.</v>
          </cell>
          <cell r="K21" t="str">
            <v xml:space="preserve">Las características particulares del CRD requieren de un nivel de especialización en su diseño e implementación muy específico, por lo cual se identifica que es necesario contar con prestación de servicios contractuales para su desarrollo. </v>
          </cell>
        </row>
        <row r="22">
          <cell r="B22" t="str">
            <v>Activity 1.2.6</v>
          </cell>
          <cell r="G22">
            <v>0</v>
          </cell>
        </row>
        <row r="23">
          <cell r="B23" t="str">
            <v>Activity 1.2.7</v>
          </cell>
          <cell r="G23">
            <v>0</v>
          </cell>
        </row>
        <row r="24">
          <cell r="B24" t="str">
            <v>Activity 1.2.8</v>
          </cell>
          <cell r="G24">
            <v>0</v>
          </cell>
        </row>
        <row r="25">
          <cell r="C25" t="str">
            <v>Output Total</v>
          </cell>
          <cell r="D25">
            <v>0</v>
          </cell>
          <cell r="E25">
            <v>95691.57</v>
          </cell>
          <cell r="F25">
            <v>0</v>
          </cell>
          <cell r="G25">
            <v>95691.57</v>
          </cell>
          <cell r="H25">
            <v>53706.548800000004</v>
          </cell>
          <cell r="I25">
            <v>0</v>
          </cell>
        </row>
        <row r="26">
          <cell r="B26" t="str">
            <v>Output 1.3:</v>
          </cell>
          <cell r="C26" t="str">
            <v xml:space="preserve">Creados y en funcionamiento espacios institucionales y de organizaciones de sociedad civil para la reconciliación, el diálogo democrático, la promoción de una cultura de paz y el consenso entre los distintos grupos sociales. 								</v>
          </cell>
        </row>
        <row r="27">
          <cell r="B27" t="str">
            <v>Activity 1.3.1</v>
          </cell>
          <cell r="C27" t="str">
            <v>Desarrollo de capacidades locales, en territorios seleccionados, para la identificación de conflictos que afecten a pueblos, nacionalidades, mujeres y otros colectivos, con base en los insumos del CRD y de otras fuentes, a través de alianzas con el Centro de Gestión de Conflictos y Cultura de Paz “Más Paz” del Municipio de Guayaquil, el Consejo de la Judicatura y otras contrapartes estratégicas.</v>
          </cell>
          <cell r="G27">
            <v>0</v>
          </cell>
          <cell r="H27">
            <v>0.33</v>
          </cell>
          <cell r="J27" t="str">
            <v xml:space="preserve">Los espacios formativos y de generación de conocimiento, así como otras estrategias de implementación identificadas, incluirán contenidos orientados a derechos de NNA, jóvenes y mujeres; además de buscar un equilibrio en la representación y participación de mujeres. </v>
          </cell>
          <cell r="K27" t="str">
            <v xml:space="preserve">El componente formativo de esta actividad será ejecutado a través de transferencia monetaria a una ONG, utilizando el mecanismo acuerdo de parte responsable (APS). </v>
          </cell>
        </row>
        <row r="28">
          <cell r="B28" t="str">
            <v>Activity 1.3.2</v>
          </cell>
          <cell r="C28" t="str">
            <v>Mapeo y análisis participativo, informado y con enfoque de derechos y de fortalecimiento democrático, de conflictos locales que afectan a pueblos, nacionalidades, jóvenes u otra población vulnerable.</v>
          </cell>
          <cell r="E28">
            <v>21646.84</v>
          </cell>
          <cell r="G28">
            <v>21646.84</v>
          </cell>
          <cell r="H28">
            <v>0.39</v>
          </cell>
          <cell r="J28" t="str">
            <v xml:space="preserve">Los espacios formativos y de generación de conocimiento, así como otras estrategias de implementación identificadas, incluirán contenidos orientados a derechos de NNA, jóvenes y mujeres; además de buscar un equilibrio en la representación y participación de mujeres. </v>
          </cell>
          <cell r="K28" t="str">
            <v>Recopilación de información con actores estrategicos del estado y la sociedad civil, para  fomentar la generación de estrategias de prevención.</v>
          </cell>
        </row>
        <row r="29">
          <cell r="B29" t="str">
            <v>Activity 1.3.3</v>
          </cell>
          <cell r="C29" t="str">
            <v>Fortalecimiento de capacidades comunitarias y de la sociedad civil sobre democracia, institucionalidad pública, derechos humanos y generación de redes u otros mecanismos para la resolución pacífica de conflictos, construcción de consensos, diálogo social, consolidación de la paz y combate a la discriminación y los discursos de odio, bajo criterios de interculturalidad y con énfasis en mujeres y jóvenes.</v>
          </cell>
          <cell r="G29">
            <v>0</v>
          </cell>
          <cell r="H29">
            <v>0.27</v>
          </cell>
          <cell r="K29" t="str">
            <v xml:space="preserve">A través del programa Construyendo Familias se plantea el fortalecimiento de la realacion intra familiar con el propósito de generar relaciones pacificas y de convivencia social armonica. El componente formativo de esta actividad será ejecutado a través de transferencia monetaria a una ONG, utilizando el mecanismo acuerdo de parte responsable (APS). </v>
          </cell>
        </row>
        <row r="30">
          <cell r="B30" t="str">
            <v>Activity 1.3.4</v>
          </cell>
          <cell r="C30" t="str">
            <v>Conformación de una “red de mujeres constructoras de paz”, a nivel nacional y local, como instancia de consenso multisectorial, en alianza con CLACSO, por medio de una línea autodirigida de capacitación sobre liderazgo de mujeres en prevención, mediación, prevención de conflictos y construcción de paz (300 participantes nacionales y locales).</v>
          </cell>
          <cell r="E30">
            <v>40000</v>
          </cell>
          <cell r="G30">
            <v>40000</v>
          </cell>
          <cell r="H30">
            <v>0.78</v>
          </cell>
          <cell r="J30" t="str">
            <v>Capacitacion y material dirigido a mujeres.</v>
          </cell>
          <cell r="K30" t="str">
            <v>Se trabajará mediante un contrato de servicios, a través de la alianza con CLACSO. Se prevé el fortalecimiento de operadores de justicia para una efectiva respuesta ante violencia de género.</v>
          </cell>
        </row>
        <row r="31">
          <cell r="B31" t="str">
            <v>Activity 1.3.5</v>
          </cell>
          <cell r="C31" t="str">
            <v>Promoción de espacios de construcción de consensos a distinta escala, entre diferentes actores sociales priorizados.</v>
          </cell>
          <cell r="G31">
            <v>0</v>
          </cell>
          <cell r="K31" t="str">
            <v xml:space="preserve">La metodología para la definición de los espacios de construcción de consensos puede variar en función de los espacios, actores, temáticas y momentos. Por este motivo, se identifica que la prestación de servicios contractuales es la opción más flexible para adpatarse a circunstancias específicas. </v>
          </cell>
        </row>
        <row r="32">
          <cell r="B32" t="str">
            <v>Activity 1.3.6</v>
          </cell>
          <cell r="G32">
            <v>0</v>
          </cell>
        </row>
        <row r="33">
          <cell r="B33" t="str">
            <v>Activity 1.3.7</v>
          </cell>
          <cell r="G33">
            <v>0</v>
          </cell>
        </row>
        <row r="34">
          <cell r="B34" t="str">
            <v>Activity 1.3.8</v>
          </cell>
          <cell r="G34">
            <v>0</v>
          </cell>
        </row>
        <row r="35">
          <cell r="C35" t="str">
            <v>Output Total</v>
          </cell>
          <cell r="D35">
            <v>0</v>
          </cell>
          <cell r="E35">
            <v>61646.84</v>
          </cell>
          <cell r="F35">
            <v>0</v>
          </cell>
          <cell r="G35">
            <v>61646.84</v>
          </cell>
          <cell r="H35">
            <v>39642.267599999999</v>
          </cell>
          <cell r="I35">
            <v>0</v>
          </cell>
        </row>
        <row r="36">
          <cell r="B36" t="str">
            <v>Output 1.4:</v>
          </cell>
        </row>
        <row r="37">
          <cell r="B37" t="str">
            <v>Activity 1.4.1</v>
          </cell>
          <cell r="G37">
            <v>0</v>
          </cell>
        </row>
        <row r="38">
          <cell r="B38" t="str">
            <v>Activity 1.4.2</v>
          </cell>
          <cell r="G38">
            <v>0</v>
          </cell>
        </row>
        <row r="39">
          <cell r="B39" t="str">
            <v>Activity 1.4.3</v>
          </cell>
          <cell r="G39">
            <v>0</v>
          </cell>
        </row>
        <row r="40">
          <cell r="B40" t="str">
            <v>Activity 1.4.4</v>
          </cell>
          <cell r="G40">
            <v>0</v>
          </cell>
        </row>
        <row r="41">
          <cell r="B41" t="str">
            <v>Activity 1.4.5</v>
          </cell>
          <cell r="G41">
            <v>0</v>
          </cell>
        </row>
        <row r="42">
          <cell r="B42" t="str">
            <v>Activity 1.4.6</v>
          </cell>
          <cell r="G42">
            <v>0</v>
          </cell>
        </row>
        <row r="43">
          <cell r="B43" t="str">
            <v>Activity 1.4.7</v>
          </cell>
          <cell r="G43">
            <v>0</v>
          </cell>
        </row>
        <row r="44">
          <cell r="B44" t="str">
            <v>Activity 1.4.8</v>
          </cell>
          <cell r="G44">
            <v>0</v>
          </cell>
        </row>
        <row r="45">
          <cell r="C45" t="str">
            <v>Output Total</v>
          </cell>
          <cell r="D45">
            <v>0</v>
          </cell>
          <cell r="E45">
            <v>0</v>
          </cell>
          <cell r="F45">
            <v>0</v>
          </cell>
          <cell r="G45">
            <v>0</v>
          </cell>
          <cell r="H45">
            <v>0</v>
          </cell>
          <cell r="I45">
            <v>0</v>
          </cell>
        </row>
        <row r="47">
          <cell r="B47" t="str">
            <v xml:space="preserve">OUTCOME 2: </v>
          </cell>
          <cell r="C47" t="str">
            <v xml:space="preserve">Diseñados e implementados, de manera participativa, instrumentos nacionales y locales de gestión integral de la seguridad y de prevención del delito y de las violencias								</v>
          </cell>
        </row>
        <row r="48">
          <cell r="B48" t="str">
            <v>Outcome 2.1</v>
          </cell>
          <cell r="C48" t="str">
            <v xml:space="preserve">Se ha apoyado la política de seguridad pública y ciudadana mediante la formulación de una estrategia nacional de seguridad ciudadana y de al menos un plan de seguridad ciudadana cantonal, con un piloto en Guayaquil, asegurando una participación efectiva de las mujeres y los grupos afectados por múltiples desigualdades estructurales. 								</v>
          </cell>
        </row>
        <row r="49">
          <cell r="B49" t="str">
            <v>Activity 2.1.1</v>
          </cell>
          <cell r="C49" t="str">
            <v>Gestión de información nacional (sistematización, producción y análisis de datos sobre violencias), para contribuir a la toma de decisiones informada por parte de autoridades y optimización de ciertos servicios relacionados con la gestión de violencias en sectores priorizados.</v>
          </cell>
          <cell r="G49">
            <v>0</v>
          </cell>
          <cell r="H49">
            <v>0.25</v>
          </cell>
          <cell r="J49" t="str">
            <v xml:space="preserve">Se aplicará enfoque de género en relación con la información levantada. </v>
          </cell>
          <cell r="K49" t="str">
            <v>Se apoyará en servicios contractuales para el diagnóstico de servicios públicos priorizados</v>
          </cell>
        </row>
        <row r="50">
          <cell r="B50" t="str">
            <v>Activity 2.1.2</v>
          </cell>
          <cell r="C50" t="str">
            <v>Fortalecimiento de capacidades institucionales y de la sociedad civil, vinculadas a la política pública de seguridad pública y ciudadana, enfatizando la prevención de las violencias, con enfoque de género y derechos humanos, apoyando la Policía comunitaria y el desarrollo de productos comunicacionales.</v>
          </cell>
          <cell r="E50">
            <v>9649.99</v>
          </cell>
          <cell r="G50">
            <v>9649.99</v>
          </cell>
          <cell r="H50">
            <v>0.19220000000000001</v>
          </cell>
          <cell r="J50" t="str">
            <v xml:space="preserve"> Fortalecimiento de las capacidades de las mujeres y sus organizaciones sociales para la participación en el diseño de políticas públicas e incidencia. </v>
          </cell>
          <cell r="K50" t="str">
            <v>Fortalecimiento de las capacidades del personal de policía comunitaria para promover la particpaión ciudadana.</v>
          </cell>
        </row>
        <row r="51">
          <cell r="B51" t="str">
            <v>Activity 2.1.3</v>
          </cell>
          <cell r="C51" t="str">
            <v>Diseño de planes de seguridad ciudadana cantonales, con base en la implementación de auditorías participativas de gobernanza y seguridad en los territorios.</v>
          </cell>
          <cell r="G51">
            <v>0</v>
          </cell>
          <cell r="H51">
            <v>0.248</v>
          </cell>
          <cell r="J51" t="str">
            <v>Identificar problemáticas relacionadas con delitos y conductas de riesgo a nivel comunitario resultado de un diagnóstico de análisis mixto, que incluya al género como una de sus variables relevantes.</v>
          </cell>
          <cell r="K51" t="str">
            <v>Un porcentaje del financiamiento se destinará para la generación de insumos técnicos (servicios contractuales), mientras que el componente consultivo en territorio se gestionará mediante el mecanismo de transferencia, usando la figura de APS.</v>
          </cell>
        </row>
        <row r="52">
          <cell r="B52" t="str">
            <v>Activity 2.1.4</v>
          </cell>
          <cell r="G52">
            <v>0</v>
          </cell>
        </row>
        <row r="53">
          <cell r="B53" t="str">
            <v>Activity 2.1.5</v>
          </cell>
          <cell r="G53">
            <v>0</v>
          </cell>
        </row>
        <row r="54">
          <cell r="B54" t="str">
            <v>Activity 2.1.6</v>
          </cell>
          <cell r="G54">
            <v>0</v>
          </cell>
        </row>
        <row r="55">
          <cell r="B55" t="str">
            <v>Activity 2.1.7</v>
          </cell>
          <cell r="G55">
            <v>0</v>
          </cell>
        </row>
        <row r="56">
          <cell r="B56" t="str">
            <v>Activity 2.1.8</v>
          </cell>
          <cell r="G56">
            <v>0</v>
          </cell>
        </row>
        <row r="57">
          <cell r="C57" t="str">
            <v>Output Total</v>
          </cell>
          <cell r="D57">
            <v>0</v>
          </cell>
          <cell r="E57">
            <v>9649.99</v>
          </cell>
          <cell r="F57">
            <v>0</v>
          </cell>
          <cell r="G57">
            <v>9649.99</v>
          </cell>
          <cell r="H57">
            <v>1854.7280780000001</v>
          </cell>
          <cell r="I57">
            <v>0</v>
          </cell>
        </row>
        <row r="58">
          <cell r="B58" t="str">
            <v>Output 2.2</v>
          </cell>
          <cell r="C58" t="str">
            <v xml:space="preserve">Se ha contribuido a la implementación participativa de al menos un plan cantonal de seguridad ciudadana, con un piloto en Guayaquil y zonas de influencia, buscando dar énfasis a los territorios más conflictivos.							</v>
          </cell>
        </row>
        <row r="59">
          <cell r="B59" t="str">
            <v>Activity 2.2.1</v>
          </cell>
          <cell r="C59" t="str">
            <v>Fortalecimiento de capacidades de entidades gubernamentales y de la policía comunitaria para la implementación de un plan cantonal de seguridad ciudadana en Guayaquil y sus zonas de influencia.</v>
          </cell>
          <cell r="G59">
            <v>0</v>
          </cell>
          <cell r="H59">
            <v>0.15</v>
          </cell>
          <cell r="J59" t="str">
            <v xml:space="preserve">Se realizarán  evaluaciones de la Gobernanza de la Seguridad Urbana para ciudades inclusivas y resilientes para la implementacion de la estrategia de seguridad local </v>
          </cell>
        </row>
        <row r="60">
          <cell r="B60" t="str">
            <v>Activity 2.2.2</v>
          </cell>
          <cell r="C60" t="str">
            <v>Fortalecer las capacidades de las organizaciones de la sociedad civil para brindar servicios esenciales de primera línea a sobrevivientes de violencia (CEPAM Guayaquil y Fundación María Guare).</v>
          </cell>
          <cell r="E60">
            <v>78310</v>
          </cell>
          <cell r="G60">
            <v>78310</v>
          </cell>
          <cell r="H60">
            <v>1</v>
          </cell>
          <cell r="J60" t="str">
            <v>Respuesta para sobrevivientes de VBG por parte de OSC especializadas.</v>
          </cell>
          <cell r="K60" t="str">
            <v xml:space="preserve">Se trabajará mediante una transferencia monetaria dirigida a organizaciones de la sociedad civil. </v>
          </cell>
        </row>
        <row r="61">
          <cell r="B61" t="str">
            <v>Activity 2.2.3</v>
          </cell>
          <cell r="C61" t="str">
            <v>Fortalecimiento de soluciones locales de prevención del delito a través de la implementación de programas comunitarios basados en la promoción de habilidades para la vida.</v>
          </cell>
          <cell r="G61">
            <v>0</v>
          </cell>
          <cell r="H61">
            <v>0.27829999999999999</v>
          </cell>
          <cell r="J61" t="str">
            <v>Se incluye el programa "Amiga no estás sola" en Guayaquil. Los programas de construcción de habilidades para la vida tienen enfoque de derechos humamos y género.</v>
          </cell>
          <cell r="K61" t="str">
            <v xml:space="preserve">Un componente del fortalecimiento contará con servicios contractuales de expertos, mientras que un segundo componente se ejecutará a través de transferencia monetaria a organizaciones sociales, mediante la figura APS. </v>
          </cell>
        </row>
        <row r="62">
          <cell r="B62" t="str">
            <v>Activity 2.2.4</v>
          </cell>
          <cell r="C62" t="str">
            <v>Apoyo técnico a la Corporación de Seguridad Ciudadana de Guayaquil para mejorar la detección, respuesta y sensibilidad de género en casos de violencia basada en género y mejorar la recolección de datos de seguridad con perspectiva de género.</v>
          </cell>
          <cell r="E62">
            <v>47749.34</v>
          </cell>
          <cell r="G62">
            <v>47749.34</v>
          </cell>
          <cell r="H62">
            <v>1</v>
          </cell>
          <cell r="J62" t="str">
            <v>Respuesta institucional para sobrevivientes de VBG.</v>
          </cell>
          <cell r="K62" t="str">
            <v>Se trabajrá mediante la contratacion de servicios debido al trabajo con instancias municipales.</v>
          </cell>
        </row>
        <row r="63">
          <cell r="B63" t="str">
            <v>Activity 2.2.5</v>
          </cell>
          <cell r="G63">
            <v>0</v>
          </cell>
        </row>
        <row r="64">
          <cell r="B64" t="str">
            <v>Activity 2.2.6</v>
          </cell>
          <cell r="G64">
            <v>0</v>
          </cell>
        </row>
        <row r="65">
          <cell r="B65" t="str">
            <v>Activity 2.2.7</v>
          </cell>
          <cell r="G65">
            <v>0</v>
          </cell>
        </row>
        <row r="66">
          <cell r="B66" t="str">
            <v>Activity 2.2.8</v>
          </cell>
          <cell r="G66">
            <v>0</v>
          </cell>
        </row>
        <row r="67">
          <cell r="C67" t="str">
            <v>Output Total</v>
          </cell>
          <cell r="D67">
            <v>0</v>
          </cell>
          <cell r="E67">
            <v>126059.34</v>
          </cell>
          <cell r="F67">
            <v>0</v>
          </cell>
          <cell r="G67">
            <v>126059.34</v>
          </cell>
          <cell r="H67">
            <v>126059.34</v>
          </cell>
          <cell r="I67">
            <v>0</v>
          </cell>
        </row>
        <row r="68">
          <cell r="B68" t="str">
            <v>Output 2.3</v>
          </cell>
          <cell r="C68" t="str">
            <v xml:space="preserve">Promocionado el liderazgo comunitario sobre prevención de violencias con énfasis en mujeres y jóvenes, mediante la capacitación, la creación de redes y la financiación de iniciativas comunitarias. 							</v>
          </cell>
        </row>
        <row r="69">
          <cell r="B69" t="str">
            <v>Activity 2.3.1</v>
          </cell>
          <cell r="C69" t="str">
            <v xml:space="preserve">Incorporación de herramientas de análisis regulares, utilizadas o por implementarse por parte de iniciativas de mujeres en construcción de paz y coaliciones de mujeres, sobre negociación, mediación, gestión de riesgos, prevención de conflictos, mapeo de actores y previsión sociopolítica. </v>
          </cell>
          <cell r="E69">
            <v>25705.710000000003</v>
          </cell>
          <cell r="G69">
            <v>25705.710000000003</v>
          </cell>
          <cell r="H69">
            <v>1</v>
          </cell>
          <cell r="J69" t="str">
            <v>Fortalecimiento de organizaciones de mujeres en construcción de paz y coaliciones de mujeres.</v>
          </cell>
        </row>
        <row r="70">
          <cell r="B70" t="str">
            <v>Activity 2.3.2</v>
          </cell>
          <cell r="C70" t="str">
            <v>Producción de un análisis sobre la violencia contra las mujeres en la política y la vida pública y las barreras y cuellos de botella existentes para la participación efectiva y el liderazgo de las mujeres en la prevención, negociación y mediación de conflictos.</v>
          </cell>
          <cell r="E70">
            <v>10179.300000000001</v>
          </cell>
          <cell r="G70">
            <v>10179.300000000001</v>
          </cell>
          <cell r="H70">
            <v>1</v>
          </cell>
          <cell r="J70" t="str">
            <v>Análisis sobre la violencia contra las mujeres en la política</v>
          </cell>
        </row>
        <row r="71">
          <cell r="B71" t="str">
            <v>Activity 2.3.3</v>
          </cell>
          <cell r="C71" t="str">
            <v>Dos iniciativas de prevención de conflictos diseñadas e implementadas con jóvenes, personas afrodescendientes y LGBTIQ+ en el nivel comunitario.</v>
          </cell>
          <cell r="G71">
            <v>0</v>
          </cell>
          <cell r="H71">
            <v>1</v>
          </cell>
          <cell r="J71" t="str">
            <v>Proyectos locales liderados por organizaciones de jovenes y personas LGBTIQ+, promoción de cultura de paz.</v>
          </cell>
        </row>
        <row r="72">
          <cell r="B72" t="str">
            <v>Activity 2.3.4</v>
          </cell>
          <cell r="C72" t="str">
            <v xml:space="preserve">Mecanismo de financiación para diseñar e implementar intervenciones dirigidas por la comunidad que promuevan el liderazgo de las mujeres en la prevención de conflictos, la mediación y la cultura de paz (subvención de 6 proyectos piloto). </v>
          </cell>
          <cell r="E72">
            <v>22639.33</v>
          </cell>
          <cell r="G72">
            <v>22639.33</v>
          </cell>
          <cell r="H72">
            <v>1</v>
          </cell>
          <cell r="J72" t="str">
            <v>Proyectos locales de prevención de violencia y culturra de paz liderados por organizaciones de mujeres</v>
          </cell>
          <cell r="K72" t="str">
            <v xml:space="preserve">Se implementará a través de un grant con sociedad civil. </v>
          </cell>
        </row>
        <row r="73">
          <cell r="B73" t="str">
            <v>Activity 2.3.5</v>
          </cell>
          <cell r="G73">
            <v>0</v>
          </cell>
        </row>
        <row r="74">
          <cell r="B74" t="str">
            <v>Activity 2.3.6</v>
          </cell>
          <cell r="G74">
            <v>0</v>
          </cell>
        </row>
        <row r="75">
          <cell r="B75" t="str">
            <v>Activity 2.3.7</v>
          </cell>
          <cell r="G75">
            <v>0</v>
          </cell>
        </row>
        <row r="76">
          <cell r="B76" t="str">
            <v>Activity 2.3.8</v>
          </cell>
          <cell r="G76">
            <v>0</v>
          </cell>
        </row>
        <row r="77">
          <cell r="C77" t="str">
            <v>Output Total</v>
          </cell>
          <cell r="D77">
            <v>0</v>
          </cell>
          <cell r="E77">
            <v>58524.340000000004</v>
          </cell>
          <cell r="F77">
            <v>0</v>
          </cell>
          <cell r="G77">
            <v>58524.340000000004</v>
          </cell>
          <cell r="H77">
            <v>58524.340000000004</v>
          </cell>
          <cell r="I77">
            <v>0</v>
          </cell>
        </row>
        <row r="78">
          <cell r="B78" t="str">
            <v>Output 2.4</v>
          </cell>
        </row>
        <row r="79">
          <cell r="B79" t="str">
            <v>Activity 2.4.1</v>
          </cell>
          <cell r="G79">
            <v>0</v>
          </cell>
        </row>
        <row r="80">
          <cell r="B80" t="str">
            <v>Activity 2.4.2</v>
          </cell>
          <cell r="G80">
            <v>0</v>
          </cell>
        </row>
        <row r="81">
          <cell r="B81" t="str">
            <v>Activity 2.4.3</v>
          </cell>
          <cell r="G81">
            <v>0</v>
          </cell>
        </row>
        <row r="82">
          <cell r="B82" t="str">
            <v>Activity 2.4.4</v>
          </cell>
          <cell r="G82">
            <v>0</v>
          </cell>
        </row>
        <row r="83">
          <cell r="B83" t="str">
            <v>Activity 2.4.5</v>
          </cell>
          <cell r="G83">
            <v>0</v>
          </cell>
        </row>
        <row r="84">
          <cell r="B84" t="str">
            <v>Activity 2.4.6</v>
          </cell>
          <cell r="G84">
            <v>0</v>
          </cell>
        </row>
        <row r="85">
          <cell r="B85" t="str">
            <v>Activity 2.4.7</v>
          </cell>
          <cell r="G85">
            <v>0</v>
          </cell>
        </row>
        <row r="86">
          <cell r="B86" t="str">
            <v>Activity 2.4.8</v>
          </cell>
          <cell r="G86">
            <v>0</v>
          </cell>
        </row>
        <row r="87">
          <cell r="C87" t="str">
            <v>Output Total</v>
          </cell>
          <cell r="D87">
            <v>0</v>
          </cell>
          <cell r="E87">
            <v>0</v>
          </cell>
          <cell r="F87">
            <v>0</v>
          </cell>
          <cell r="G87">
            <v>0</v>
          </cell>
          <cell r="H87">
            <v>0</v>
          </cell>
          <cell r="I87">
            <v>0</v>
          </cell>
        </row>
        <row r="89">
          <cell r="B89" t="str">
            <v xml:space="preserve">OUTCOME 3: </v>
          </cell>
        </row>
        <row r="90">
          <cell r="B90" t="str">
            <v>Output 3.1</v>
          </cell>
        </row>
        <row r="91">
          <cell r="B91" t="str">
            <v>Activity 3.1.1</v>
          </cell>
          <cell r="G91">
            <v>0</v>
          </cell>
        </row>
        <row r="92">
          <cell r="B92" t="str">
            <v>Activity 3.1.2</v>
          </cell>
          <cell r="G92">
            <v>0</v>
          </cell>
        </row>
        <row r="93">
          <cell r="B93" t="str">
            <v>Activity 3.1.3</v>
          </cell>
          <cell r="G93">
            <v>0</v>
          </cell>
        </row>
        <row r="94">
          <cell r="B94" t="str">
            <v>Activity 3.1.4</v>
          </cell>
          <cell r="G94">
            <v>0</v>
          </cell>
        </row>
        <row r="95">
          <cell r="B95" t="str">
            <v>Activity 3.1.5</v>
          </cell>
          <cell r="G95">
            <v>0</v>
          </cell>
        </row>
        <row r="96">
          <cell r="B96" t="str">
            <v>Activity 3.1.6</v>
          </cell>
          <cell r="G96">
            <v>0</v>
          </cell>
        </row>
        <row r="97">
          <cell r="B97" t="str">
            <v>Activity 3.1.7</v>
          </cell>
          <cell r="G97">
            <v>0</v>
          </cell>
        </row>
        <row r="98">
          <cell r="B98" t="str">
            <v>Activity 3.1.8</v>
          </cell>
          <cell r="G98">
            <v>0</v>
          </cell>
        </row>
        <row r="99">
          <cell r="C99" t="str">
            <v>Output Total</v>
          </cell>
          <cell r="D99">
            <v>0</v>
          </cell>
          <cell r="E99">
            <v>0</v>
          </cell>
          <cell r="F99">
            <v>0</v>
          </cell>
          <cell r="G99">
            <v>0</v>
          </cell>
          <cell r="H99">
            <v>0</v>
          </cell>
          <cell r="I99">
            <v>0</v>
          </cell>
        </row>
        <row r="100">
          <cell r="B100" t="str">
            <v>Output 3.2:</v>
          </cell>
        </row>
        <row r="101">
          <cell r="B101" t="str">
            <v>Activity 3.2.1</v>
          </cell>
          <cell r="G101">
            <v>0</v>
          </cell>
        </row>
        <row r="102">
          <cell r="B102" t="str">
            <v>Activity 3.2.2</v>
          </cell>
          <cell r="G102">
            <v>0</v>
          </cell>
        </row>
        <row r="103">
          <cell r="B103" t="str">
            <v>Activity 3.2.3</v>
          </cell>
          <cell r="G103">
            <v>0</v>
          </cell>
        </row>
        <row r="104">
          <cell r="B104" t="str">
            <v>Activity 3.2.4</v>
          </cell>
          <cell r="G104">
            <v>0</v>
          </cell>
        </row>
        <row r="105">
          <cell r="B105" t="str">
            <v>Activity 3.2.5</v>
          </cell>
          <cell r="G105">
            <v>0</v>
          </cell>
        </row>
        <row r="106">
          <cell r="B106" t="str">
            <v>Activity 3.2.6</v>
          </cell>
          <cell r="G106">
            <v>0</v>
          </cell>
        </row>
        <row r="107">
          <cell r="B107" t="str">
            <v>Activity 3.2.7</v>
          </cell>
          <cell r="G107">
            <v>0</v>
          </cell>
        </row>
        <row r="108">
          <cell r="B108" t="str">
            <v>Activity 3.2.8</v>
          </cell>
          <cell r="G108">
            <v>0</v>
          </cell>
        </row>
        <row r="109">
          <cell r="C109" t="str">
            <v>Output Total</v>
          </cell>
          <cell r="D109">
            <v>0</v>
          </cell>
          <cell r="E109">
            <v>0</v>
          </cell>
          <cell r="F109">
            <v>0</v>
          </cell>
          <cell r="G109">
            <v>0</v>
          </cell>
          <cell r="H109">
            <v>0</v>
          </cell>
          <cell r="I109">
            <v>0</v>
          </cell>
        </row>
        <row r="110">
          <cell r="B110" t="str">
            <v>Output 3.3</v>
          </cell>
        </row>
        <row r="111">
          <cell r="B111" t="str">
            <v>Activity 3.3.1</v>
          </cell>
          <cell r="G111">
            <v>0</v>
          </cell>
        </row>
        <row r="112">
          <cell r="B112" t="str">
            <v>Activity 3.3.2</v>
          </cell>
          <cell r="G112">
            <v>0</v>
          </cell>
        </row>
        <row r="113">
          <cell r="B113" t="str">
            <v>Activity 3.3.3</v>
          </cell>
          <cell r="G113">
            <v>0</v>
          </cell>
        </row>
        <row r="114">
          <cell r="B114" t="str">
            <v>Activity 3.3.4</v>
          </cell>
          <cell r="G114">
            <v>0</v>
          </cell>
        </row>
        <row r="115">
          <cell r="B115" t="str">
            <v>Activity 3.3.5</v>
          </cell>
          <cell r="G115">
            <v>0</v>
          </cell>
        </row>
        <row r="116">
          <cell r="B116" t="str">
            <v>Activity 3.3.6</v>
          </cell>
          <cell r="G116">
            <v>0</v>
          </cell>
        </row>
        <row r="117">
          <cell r="B117" t="str">
            <v>Activity 3.3.7</v>
          </cell>
          <cell r="G117">
            <v>0</v>
          </cell>
        </row>
        <row r="118">
          <cell r="B118" t="str">
            <v>Activity 3.3.8</v>
          </cell>
          <cell r="G118">
            <v>0</v>
          </cell>
        </row>
        <row r="119">
          <cell r="C119" t="str">
            <v>Output Total</v>
          </cell>
          <cell r="D119">
            <v>0</v>
          </cell>
          <cell r="E119">
            <v>0</v>
          </cell>
          <cell r="F119">
            <v>0</v>
          </cell>
          <cell r="G119">
            <v>0</v>
          </cell>
          <cell r="H119">
            <v>0</v>
          </cell>
          <cell r="I119">
            <v>0</v>
          </cell>
        </row>
        <row r="120">
          <cell r="B120" t="str">
            <v>Output 3.4</v>
          </cell>
        </row>
        <row r="121">
          <cell r="B121" t="str">
            <v>Activity 3.4.1</v>
          </cell>
          <cell r="G121">
            <v>0</v>
          </cell>
        </row>
        <row r="122">
          <cell r="B122" t="str">
            <v>Activity 3.4.2</v>
          </cell>
          <cell r="G122">
            <v>0</v>
          </cell>
        </row>
        <row r="123">
          <cell r="B123" t="str">
            <v>Activity 3.4.3</v>
          </cell>
          <cell r="G123">
            <v>0</v>
          </cell>
        </row>
        <row r="124">
          <cell r="B124" t="str">
            <v>Activity 3.4.4</v>
          </cell>
          <cell r="G124">
            <v>0</v>
          </cell>
        </row>
        <row r="125">
          <cell r="B125" t="str">
            <v>Activity 3.4.5</v>
          </cell>
          <cell r="G125">
            <v>0</v>
          </cell>
        </row>
        <row r="126">
          <cell r="B126" t="str">
            <v>Activity 3.4.6</v>
          </cell>
          <cell r="G126">
            <v>0</v>
          </cell>
        </row>
        <row r="127">
          <cell r="B127" t="str">
            <v>Activity 3.4.7</v>
          </cell>
          <cell r="G127">
            <v>0</v>
          </cell>
        </row>
        <row r="128">
          <cell r="B128" t="str">
            <v>Activity 3.4.8</v>
          </cell>
          <cell r="G128">
            <v>0</v>
          </cell>
        </row>
        <row r="129">
          <cell r="C129" t="str">
            <v>Output Total</v>
          </cell>
          <cell r="D129">
            <v>0</v>
          </cell>
          <cell r="E129">
            <v>0</v>
          </cell>
          <cell r="F129">
            <v>0</v>
          </cell>
          <cell r="G129">
            <v>0</v>
          </cell>
          <cell r="H129">
            <v>0</v>
          </cell>
          <cell r="I129">
            <v>0</v>
          </cell>
        </row>
        <row r="131">
          <cell r="B131" t="str">
            <v xml:space="preserve">OUTCOME 4: </v>
          </cell>
        </row>
        <row r="132">
          <cell r="B132" t="str">
            <v>Output 4.1</v>
          </cell>
        </row>
        <row r="133">
          <cell r="B133" t="str">
            <v>Activity 4.1.1</v>
          </cell>
          <cell r="G133">
            <v>0</v>
          </cell>
        </row>
        <row r="134">
          <cell r="B134" t="str">
            <v>Activity 4.1.2</v>
          </cell>
          <cell r="G134">
            <v>0</v>
          </cell>
        </row>
        <row r="135">
          <cell r="B135" t="str">
            <v>Activity 4.1.3</v>
          </cell>
          <cell r="G135">
            <v>0</v>
          </cell>
        </row>
        <row r="136">
          <cell r="B136" t="str">
            <v>Activity 4.1.4</v>
          </cell>
          <cell r="G136">
            <v>0</v>
          </cell>
        </row>
        <row r="137">
          <cell r="B137" t="str">
            <v>Activity 4.1.5</v>
          </cell>
          <cell r="G137">
            <v>0</v>
          </cell>
        </row>
        <row r="138">
          <cell r="B138" t="str">
            <v>Activity 4.1.6</v>
          </cell>
          <cell r="G138">
            <v>0</v>
          </cell>
        </row>
        <row r="139">
          <cell r="B139" t="str">
            <v>Activity 4.1.7</v>
          </cell>
          <cell r="G139">
            <v>0</v>
          </cell>
        </row>
        <row r="140">
          <cell r="B140" t="str">
            <v>Activity 4.1.8</v>
          </cell>
          <cell r="G140">
            <v>0</v>
          </cell>
        </row>
        <row r="141">
          <cell r="C141" t="str">
            <v>Output Total</v>
          </cell>
          <cell r="D141">
            <v>0</v>
          </cell>
          <cell r="E141">
            <v>0</v>
          </cell>
          <cell r="F141">
            <v>0</v>
          </cell>
          <cell r="G141">
            <v>0</v>
          </cell>
          <cell r="H141">
            <v>0</v>
          </cell>
          <cell r="I141">
            <v>0</v>
          </cell>
        </row>
        <row r="142">
          <cell r="B142" t="str">
            <v>Output 4.2</v>
          </cell>
        </row>
        <row r="143">
          <cell r="B143" t="str">
            <v>Activity 4.2.1</v>
          </cell>
          <cell r="G143">
            <v>0</v>
          </cell>
        </row>
        <row r="144">
          <cell r="B144" t="str">
            <v>Activity 4.2.2</v>
          </cell>
          <cell r="G144">
            <v>0</v>
          </cell>
        </row>
        <row r="145">
          <cell r="B145" t="str">
            <v>Activity 4.2.3</v>
          </cell>
          <cell r="G145">
            <v>0</v>
          </cell>
        </row>
        <row r="146">
          <cell r="B146" t="str">
            <v>Activity 4.2.4</v>
          </cell>
          <cell r="G146">
            <v>0</v>
          </cell>
        </row>
        <row r="147">
          <cell r="B147" t="str">
            <v>Activity 4.2.5</v>
          </cell>
          <cell r="G147">
            <v>0</v>
          </cell>
        </row>
        <row r="148">
          <cell r="B148" t="str">
            <v>Activity 4.2.6</v>
          </cell>
          <cell r="G148">
            <v>0</v>
          </cell>
        </row>
        <row r="149">
          <cell r="B149" t="str">
            <v>Activity 4.2.7</v>
          </cell>
          <cell r="G149">
            <v>0</v>
          </cell>
        </row>
        <row r="150">
          <cell r="B150" t="str">
            <v>Activity 4.2.8</v>
          </cell>
          <cell r="G150">
            <v>0</v>
          </cell>
        </row>
        <row r="151">
          <cell r="C151" t="str">
            <v>Output Total</v>
          </cell>
          <cell r="D151">
            <v>0</v>
          </cell>
          <cell r="E151">
            <v>0</v>
          </cell>
          <cell r="F151">
            <v>0</v>
          </cell>
          <cell r="G151">
            <v>0</v>
          </cell>
          <cell r="H151">
            <v>0</v>
          </cell>
          <cell r="I151">
            <v>0</v>
          </cell>
        </row>
        <row r="152">
          <cell r="B152" t="str">
            <v>Output 4.3</v>
          </cell>
        </row>
        <row r="153">
          <cell r="B153" t="str">
            <v>Activity 4.3.1</v>
          </cell>
          <cell r="G153">
            <v>0</v>
          </cell>
        </row>
        <row r="154">
          <cell r="B154" t="str">
            <v>Activity 4.3.2</v>
          </cell>
          <cell r="G154">
            <v>0</v>
          </cell>
        </row>
        <row r="155">
          <cell r="B155" t="str">
            <v>Activity 4.3.3</v>
          </cell>
          <cell r="G155">
            <v>0</v>
          </cell>
        </row>
        <row r="156">
          <cell r="B156" t="str">
            <v>Activity 4.3.4</v>
          </cell>
          <cell r="G156">
            <v>0</v>
          </cell>
        </row>
        <row r="157">
          <cell r="B157" t="str">
            <v>Activity 4.3.5</v>
          </cell>
          <cell r="G157">
            <v>0</v>
          </cell>
        </row>
        <row r="158">
          <cell r="B158" t="str">
            <v>Activity 4.3.6</v>
          </cell>
          <cell r="G158">
            <v>0</v>
          </cell>
        </row>
        <row r="159">
          <cell r="B159" t="str">
            <v>Activity 4.3.7</v>
          </cell>
          <cell r="G159">
            <v>0</v>
          </cell>
        </row>
        <row r="160">
          <cell r="B160" t="str">
            <v>Activity 4.3.8</v>
          </cell>
          <cell r="G160">
            <v>0</v>
          </cell>
        </row>
        <row r="161">
          <cell r="C161" t="str">
            <v>Output Total</v>
          </cell>
          <cell r="D161">
            <v>0</v>
          </cell>
          <cell r="E161">
            <v>0</v>
          </cell>
          <cell r="F161">
            <v>0</v>
          </cell>
          <cell r="G161">
            <v>0</v>
          </cell>
          <cell r="H161">
            <v>0</v>
          </cell>
          <cell r="I161">
            <v>0</v>
          </cell>
        </row>
        <row r="162">
          <cell r="B162" t="str">
            <v>Output 4.4</v>
          </cell>
        </row>
        <row r="163">
          <cell r="B163" t="str">
            <v>Activity 4.4.1</v>
          </cell>
          <cell r="G163">
            <v>0</v>
          </cell>
        </row>
        <row r="164">
          <cell r="B164" t="str">
            <v>Activity 4.4.2</v>
          </cell>
          <cell r="G164">
            <v>0</v>
          </cell>
        </row>
        <row r="165">
          <cell r="B165" t="str">
            <v>Activity 4.4.3</v>
          </cell>
          <cell r="G165">
            <v>0</v>
          </cell>
        </row>
        <row r="166">
          <cell r="B166" t="str">
            <v>Activity 4.4.4</v>
          </cell>
          <cell r="G166">
            <v>0</v>
          </cell>
        </row>
        <row r="167">
          <cell r="B167" t="str">
            <v>Activity 4.4.5</v>
          </cell>
          <cell r="G167">
            <v>0</v>
          </cell>
        </row>
        <row r="168">
          <cell r="B168" t="str">
            <v>Activity 4.4.6</v>
          </cell>
          <cell r="G168">
            <v>0</v>
          </cell>
        </row>
        <row r="169">
          <cell r="B169" t="str">
            <v>Activity 4.4.7</v>
          </cell>
          <cell r="G169">
            <v>0</v>
          </cell>
        </row>
        <row r="170">
          <cell r="B170" t="str">
            <v>Activity 4.4.8</v>
          </cell>
          <cell r="G170">
            <v>0</v>
          </cell>
        </row>
        <row r="171">
          <cell r="C171" t="str">
            <v>Output Total</v>
          </cell>
          <cell r="D171">
            <v>0</v>
          </cell>
          <cell r="E171">
            <v>0</v>
          </cell>
          <cell r="F171">
            <v>0</v>
          </cell>
          <cell r="G171">
            <v>0</v>
          </cell>
          <cell r="H171">
            <v>0</v>
          </cell>
          <cell r="I171">
            <v>0</v>
          </cell>
        </row>
        <row r="174">
          <cell r="B174" t="str">
            <v>Additional personnel costs</v>
          </cell>
          <cell r="G174">
            <v>0</v>
          </cell>
        </row>
        <row r="175">
          <cell r="B175" t="str">
            <v>Additional operational costs</v>
          </cell>
          <cell r="G175">
            <v>0</v>
          </cell>
        </row>
        <row r="176">
          <cell r="B176" t="str">
            <v>Monitoring budget</v>
          </cell>
          <cell r="G176">
            <v>0</v>
          </cell>
        </row>
        <row r="177">
          <cell r="B177" t="str">
            <v>Budget for independent final evaluation</v>
          </cell>
          <cell r="G177">
            <v>0</v>
          </cell>
        </row>
        <row r="178">
          <cell r="C178" t="str">
            <v>Total Additional Costs</v>
          </cell>
          <cell r="D178">
            <v>0</v>
          </cell>
          <cell r="E178">
            <v>0</v>
          </cell>
          <cell r="F178">
            <v>0</v>
          </cell>
          <cell r="G178">
            <v>0</v>
          </cell>
          <cell r="H178">
            <v>0</v>
          </cell>
          <cell r="I178">
            <v>0</v>
          </cell>
        </row>
        <row r="186">
          <cell r="C186" t="str">
            <v>Totals</v>
          </cell>
        </row>
        <row r="187">
          <cell r="D187" t="str">
            <v>Recipient UNDP</v>
          </cell>
          <cell r="E187" t="str">
            <v>Recipient UN WOMEN</v>
          </cell>
          <cell r="F187" t="str">
            <v>Recipient UNODC</v>
          </cell>
          <cell r="G187" t="str">
            <v>Total</v>
          </cell>
        </row>
        <row r="189">
          <cell r="C189" t="str">
            <v>Sub-Total Project Budget</v>
          </cell>
          <cell r="D189">
            <v>0</v>
          </cell>
          <cell r="E189">
            <v>351572.08</v>
          </cell>
          <cell r="F189">
            <v>0</v>
          </cell>
          <cell r="G189">
            <v>351572.08</v>
          </cell>
        </row>
        <row r="190">
          <cell r="C190" t="str">
            <v>Indirect support costs (7%):</v>
          </cell>
          <cell r="D190">
            <v>0</v>
          </cell>
          <cell r="E190">
            <v>24610.045600000005</v>
          </cell>
          <cell r="F190">
            <v>0</v>
          </cell>
          <cell r="G190">
            <v>24610.045600000005</v>
          </cell>
          <cell r="H190" t="str">
            <v xml:space="preserve">Gasto reportado en 2022 </v>
          </cell>
          <cell r="I190">
            <v>28071.95</v>
          </cell>
        </row>
        <row r="191">
          <cell r="C191" t="str">
            <v>Total</v>
          </cell>
          <cell r="D191">
            <v>0</v>
          </cell>
          <cell r="E191">
            <v>376182.12560000003</v>
          </cell>
          <cell r="F191">
            <v>0</v>
          </cell>
          <cell r="G191">
            <v>376182.12560000003</v>
          </cell>
          <cell r="H191" t="str">
            <v>NOTA: * Este informe se ha facilitado a partir de datos no conciliados ni auditados.  Estas cifras están sujetas a cambios una vez que se cierre el ejercicio y los datos estén totalmente conciliados y auditados.</v>
          </cell>
        </row>
        <row r="194">
          <cell r="C194" t="str">
            <v>Performance-Based Tranche Breakdown</v>
          </cell>
        </row>
        <row r="195">
          <cell r="D195" t="str">
            <v>Recipient UNDP</v>
          </cell>
          <cell r="E195" t="str">
            <v>Recipient UN WOMEN</v>
          </cell>
          <cell r="F195" t="str">
            <v>Recipient UNODC</v>
          </cell>
          <cell r="G195" t="str">
            <v>Total</v>
          </cell>
          <cell r="H195" t="str">
            <v>Tranche %</v>
          </cell>
        </row>
        <row r="197">
          <cell r="C197" t="str">
            <v>First Tranche:</v>
          </cell>
          <cell r="D197">
            <v>0</v>
          </cell>
          <cell r="E197">
            <v>263327.48791999999</v>
          </cell>
          <cell r="F197">
            <v>0</v>
          </cell>
          <cell r="G197">
            <v>263327.48791999999</v>
          </cell>
          <cell r="H197">
            <v>0.7</v>
          </cell>
        </row>
        <row r="198">
          <cell r="C198" t="str">
            <v>Second Tranche:</v>
          </cell>
          <cell r="D198">
            <v>0</v>
          </cell>
          <cell r="E198">
            <v>112854.63768</v>
          </cell>
          <cell r="F198">
            <v>0</v>
          </cell>
          <cell r="G198">
            <v>112854.63768</v>
          </cell>
          <cell r="H198">
            <v>0.3</v>
          </cell>
        </row>
        <row r="199">
          <cell r="C199" t="str">
            <v>Third Tranche</v>
          </cell>
          <cell r="D199">
            <v>0</v>
          </cell>
          <cell r="E199">
            <v>0</v>
          </cell>
          <cell r="F199">
            <v>0</v>
          </cell>
          <cell r="G199">
            <v>0</v>
          </cell>
          <cell r="H199">
            <v>0</v>
          </cell>
        </row>
        <row r="200">
          <cell r="C200" t="str">
            <v>Total:</v>
          </cell>
          <cell r="D200">
            <v>0</v>
          </cell>
          <cell r="E200">
            <v>376182.12559999997</v>
          </cell>
          <cell r="F200">
            <v>0</v>
          </cell>
          <cell r="G200">
            <v>376182.12559999997</v>
          </cell>
          <cell r="H200">
            <v>1</v>
          </cell>
        </row>
        <row r="202">
          <cell r="C202" t="str">
            <v>$ Towards GEWE (includes indirect costs)</v>
          </cell>
          <cell r="D202">
            <v>299372.33019146003</v>
          </cell>
          <cell r="H202" t="str">
            <v>Total Expenditure</v>
          </cell>
          <cell r="I202">
            <v>0</v>
          </cell>
        </row>
        <row r="203">
          <cell r="C203" t="str">
            <v>% Towards GEWE</v>
          </cell>
          <cell r="D203">
            <v>0.79581753044212156</v>
          </cell>
          <cell r="H203" t="str">
            <v>Delivery Rate:</v>
          </cell>
          <cell r="I203">
            <v>0</v>
          </cell>
        </row>
        <row r="205">
          <cell r="C205" t="str">
            <v>$ Towards M&amp;E (includes indirect costs)</v>
          </cell>
          <cell r="D205">
            <v>0</v>
          </cell>
        </row>
        <row r="206">
          <cell r="C206" t="str">
            <v>% Towards M&amp;E</v>
          </cell>
          <cell r="D206">
            <v>0</v>
          </cell>
        </row>
        <row r="207">
          <cell r="C207" t="str">
            <v xml:space="preserve">Note: PBF does not accept projects with less than 5% towards M&amp;E and less than 15% towards GEWE. These figures will show as red if this minimum threshold is not met.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3" sqref="B3"/>
    </sheetView>
  </sheetViews>
  <sheetFormatPr baseColWidth="10" defaultColWidth="9.1796875" defaultRowHeight="14.5" x14ac:dyDescent="0.35"/>
  <cols>
    <col min="2" max="2" width="127.36328125" customWidth="1"/>
  </cols>
  <sheetData>
    <row r="2" spans="2:5" ht="36.75" customHeight="1" thickBot="1" x14ac:dyDescent="0.4">
      <c r="B2" s="218" t="s">
        <v>0</v>
      </c>
      <c r="C2" s="218"/>
      <c r="D2" s="218"/>
      <c r="E2" s="218"/>
    </row>
    <row r="3" spans="2:5" ht="295.5" customHeight="1" thickBot="1" x14ac:dyDescent="0.4">
      <c r="B3" s="116"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C1" zoomScale="60" zoomScaleNormal="60" workbookViewId="0">
      <pane ySplit="4" topLeftCell="A200" activePane="bottomLeft" state="frozen"/>
      <selection pane="bottomLeft" activeCell="G207" sqref="G207"/>
    </sheetView>
  </sheetViews>
  <sheetFormatPr baseColWidth="10" defaultColWidth="9.1796875" defaultRowHeight="14.5" x14ac:dyDescent="0.35"/>
  <cols>
    <col min="1" max="1" width="1.453125" style="181" customWidth="1"/>
    <col min="2" max="2" width="30.6328125" style="181" customWidth="1"/>
    <col min="3" max="3" width="92.1796875" style="181" customWidth="1"/>
    <col min="4" max="4" width="16.453125" style="181" bestFit="1" customWidth="1"/>
    <col min="5" max="5" width="20.6328125" style="181" customWidth="1"/>
    <col min="6" max="6" width="18.81640625" style="181" bestFit="1" customWidth="1"/>
    <col min="7" max="7" width="23.1796875" style="181" customWidth="1"/>
    <col min="8" max="8" width="22.453125" style="181" customWidth="1"/>
    <col min="9" max="9" width="19.6328125" style="167" bestFit="1" customWidth="1"/>
    <col min="10" max="10" width="51" style="114" customWidth="1"/>
    <col min="11" max="11" width="52.6328125" style="181" customWidth="1"/>
    <col min="12" max="12" width="18.81640625" style="181" customWidth="1"/>
    <col min="13" max="13" width="9.1796875" style="181"/>
    <col min="14" max="14" width="17.6328125" style="181" customWidth="1"/>
    <col min="15" max="15" width="26.453125" style="181" customWidth="1"/>
    <col min="16" max="16" width="22.453125" style="181" customWidth="1"/>
    <col min="17" max="17" width="29.6328125" style="181" customWidth="1"/>
    <col min="18" max="18" width="23.453125" style="181" customWidth="1"/>
    <col min="19" max="19" width="18.453125" style="181" customWidth="1"/>
    <col min="20" max="20" width="17.453125" style="181" customWidth="1"/>
    <col min="21" max="21" width="25.1796875" style="181" customWidth="1"/>
    <col min="22" max="16384" width="9.1796875" style="181"/>
  </cols>
  <sheetData>
    <row r="1" spans="1:12" ht="30.75" customHeight="1" x14ac:dyDescent="0.35">
      <c r="B1" s="231" t="s">
        <v>0</v>
      </c>
      <c r="C1" s="231"/>
      <c r="D1" s="231"/>
      <c r="E1" s="231"/>
      <c r="F1" s="162"/>
      <c r="G1" s="162"/>
      <c r="H1" s="163"/>
      <c r="I1" s="164"/>
      <c r="J1" s="165"/>
      <c r="K1" s="163"/>
    </row>
    <row r="2" spans="1:12" ht="16.5" customHeight="1" x14ac:dyDescent="0.35">
      <c r="B2" s="221" t="s">
        <v>2</v>
      </c>
      <c r="C2" s="221"/>
      <c r="D2" s="221"/>
      <c r="E2" s="221"/>
      <c r="F2" s="1"/>
      <c r="G2" s="1"/>
      <c r="H2" s="1"/>
      <c r="I2" s="166"/>
      <c r="J2" s="166"/>
    </row>
    <row r="3" spans="1:12" ht="15" thickBot="1" x14ac:dyDescent="0.4"/>
    <row r="4" spans="1:12" ht="119.25" customHeight="1" thickTop="1" thickBot="1" x14ac:dyDescent="0.4">
      <c r="B4" s="182" t="s">
        <v>622</v>
      </c>
      <c r="C4" s="182" t="s">
        <v>623</v>
      </c>
      <c r="D4" s="183" t="s">
        <v>3</v>
      </c>
      <c r="E4" s="212" t="s">
        <v>4</v>
      </c>
      <c r="F4" s="184" t="s">
        <v>5</v>
      </c>
      <c r="G4" s="185" t="s">
        <v>6</v>
      </c>
      <c r="H4" s="182" t="s">
        <v>624</v>
      </c>
      <c r="I4" s="182" t="s">
        <v>625</v>
      </c>
      <c r="J4" s="182" t="s">
        <v>626</v>
      </c>
      <c r="K4" s="182" t="s">
        <v>627</v>
      </c>
      <c r="L4" s="18"/>
    </row>
    <row r="5" spans="1:12" ht="51" customHeight="1" thickTop="1" x14ac:dyDescent="0.35">
      <c r="B5" s="65" t="s">
        <v>7</v>
      </c>
      <c r="C5" s="228" t="s">
        <v>8</v>
      </c>
      <c r="D5" s="229"/>
      <c r="E5" s="229"/>
      <c r="F5" s="229"/>
      <c r="G5" s="229"/>
      <c r="H5" s="229"/>
      <c r="I5" s="229"/>
      <c r="J5" s="229"/>
      <c r="K5" s="230"/>
      <c r="L5" s="186"/>
    </row>
    <row r="6" spans="1:12" ht="51" customHeight="1" x14ac:dyDescent="0.35">
      <c r="B6" s="65" t="s">
        <v>9</v>
      </c>
      <c r="C6" s="232" t="s">
        <v>610</v>
      </c>
      <c r="D6" s="233"/>
      <c r="E6" s="233"/>
      <c r="F6" s="233"/>
      <c r="G6" s="233"/>
      <c r="H6" s="233"/>
      <c r="I6" s="233"/>
      <c r="J6" s="233"/>
      <c r="K6" s="234"/>
      <c r="L6" s="21"/>
    </row>
    <row r="7" spans="1:12" ht="97" customHeight="1" x14ac:dyDescent="0.35">
      <c r="B7" s="120" t="s">
        <v>10</v>
      </c>
      <c r="C7" s="170" t="s">
        <v>606</v>
      </c>
      <c r="D7" s="121">
        <v>36069.324727272731</v>
      </c>
      <c r="E7" s="121">
        <v>0</v>
      </c>
      <c r="F7" s="121">
        <v>26190</v>
      </c>
      <c r="G7" s="122">
        <f>SUM(D7:F7)</f>
        <v>62259.324727272731</v>
      </c>
      <c r="H7" s="123">
        <v>0.2</v>
      </c>
      <c r="I7" s="121">
        <f>G7</f>
        <v>62259.324727272731</v>
      </c>
      <c r="J7" s="206" t="s">
        <v>635</v>
      </c>
      <c r="K7" s="169" t="s">
        <v>11</v>
      </c>
      <c r="L7" s="124"/>
    </row>
    <row r="8" spans="1:12" ht="100.5" customHeight="1" x14ac:dyDescent="0.35">
      <c r="B8" s="120" t="s">
        <v>12</v>
      </c>
      <c r="C8" s="168" t="s">
        <v>607</v>
      </c>
      <c r="D8" s="121">
        <v>11403.484727272729</v>
      </c>
      <c r="E8" s="121">
        <v>0</v>
      </c>
      <c r="F8" s="121">
        <v>40391</v>
      </c>
      <c r="G8" s="122">
        <f t="shared" ref="G8:G14" si="0">SUM(D8:F8)</f>
        <v>51794.484727272727</v>
      </c>
      <c r="H8" s="123">
        <v>0.25</v>
      </c>
      <c r="I8" s="121">
        <f>G8</f>
        <v>51794.484727272727</v>
      </c>
      <c r="J8" s="206" t="s">
        <v>636</v>
      </c>
      <c r="K8" s="187" t="s">
        <v>608</v>
      </c>
      <c r="L8" s="124"/>
    </row>
    <row r="9" spans="1:12" ht="15.5" x14ac:dyDescent="0.35">
      <c r="B9" s="120" t="s">
        <v>13</v>
      </c>
      <c r="C9" s="170"/>
      <c r="D9" s="121">
        <v>0</v>
      </c>
      <c r="E9" s="121">
        <v>0</v>
      </c>
      <c r="F9" s="121">
        <v>0</v>
      </c>
      <c r="G9" s="122">
        <f t="shared" si="0"/>
        <v>0</v>
      </c>
      <c r="H9" s="123"/>
      <c r="I9" s="121"/>
      <c r="J9" s="125"/>
      <c r="K9" s="169"/>
      <c r="L9" s="124"/>
    </row>
    <row r="10" spans="1:12" ht="15.5" x14ac:dyDescent="0.35">
      <c r="B10" s="120" t="s">
        <v>14</v>
      </c>
      <c r="C10" s="170"/>
      <c r="D10" s="121">
        <v>0</v>
      </c>
      <c r="E10" s="121">
        <v>0</v>
      </c>
      <c r="F10" s="121">
        <v>0</v>
      </c>
      <c r="G10" s="122">
        <f t="shared" si="0"/>
        <v>0</v>
      </c>
      <c r="H10" s="123"/>
      <c r="I10" s="121"/>
      <c r="J10" s="125"/>
      <c r="K10" s="169"/>
      <c r="L10" s="124"/>
    </row>
    <row r="11" spans="1:12" ht="15.5" x14ac:dyDescent="0.35">
      <c r="B11" s="120" t="s">
        <v>15</v>
      </c>
      <c r="C11" s="170"/>
      <c r="D11" s="121">
        <v>0</v>
      </c>
      <c r="E11" s="121">
        <v>0</v>
      </c>
      <c r="F11" s="121">
        <v>0</v>
      </c>
      <c r="G11" s="122">
        <f t="shared" si="0"/>
        <v>0</v>
      </c>
      <c r="H11" s="123"/>
      <c r="I11" s="121"/>
      <c r="J11" s="125"/>
      <c r="K11" s="169"/>
      <c r="L11" s="124"/>
    </row>
    <row r="12" spans="1:12" ht="15.5" x14ac:dyDescent="0.35">
      <c r="B12" s="120" t="s">
        <v>16</v>
      </c>
      <c r="C12" s="170"/>
      <c r="D12" s="121">
        <v>0</v>
      </c>
      <c r="E12" s="121">
        <v>0</v>
      </c>
      <c r="F12" s="121">
        <v>0</v>
      </c>
      <c r="G12" s="122">
        <f t="shared" si="0"/>
        <v>0</v>
      </c>
      <c r="H12" s="123"/>
      <c r="I12" s="121"/>
      <c r="J12" s="125"/>
      <c r="K12" s="169"/>
      <c r="L12" s="124"/>
    </row>
    <row r="13" spans="1:12" ht="15.5" x14ac:dyDescent="0.35">
      <c r="B13" s="120" t="s">
        <v>17</v>
      </c>
      <c r="C13" s="168"/>
      <c r="D13" s="121">
        <v>0</v>
      </c>
      <c r="E13" s="121">
        <v>0</v>
      </c>
      <c r="F13" s="121">
        <v>0</v>
      </c>
      <c r="G13" s="122">
        <f t="shared" si="0"/>
        <v>0</v>
      </c>
      <c r="H13" s="126"/>
      <c r="I13" s="121"/>
      <c r="J13" s="125"/>
      <c r="K13" s="171"/>
      <c r="L13" s="124"/>
    </row>
    <row r="14" spans="1:12" ht="16" thickBot="1" x14ac:dyDescent="0.4">
      <c r="A14" s="188"/>
      <c r="B14" s="120" t="s">
        <v>18</v>
      </c>
      <c r="C14" s="168"/>
      <c r="D14" s="121">
        <v>0</v>
      </c>
      <c r="E14" s="121">
        <v>0</v>
      </c>
      <c r="F14" s="121">
        <v>0</v>
      </c>
      <c r="G14" s="122">
        <f t="shared" si="0"/>
        <v>0</v>
      </c>
      <c r="H14" s="126"/>
      <c r="I14" s="121"/>
      <c r="J14" s="125"/>
      <c r="K14" s="171"/>
    </row>
    <row r="15" spans="1:12" ht="15.5" x14ac:dyDescent="0.35">
      <c r="A15" s="188"/>
      <c r="C15" s="65" t="s">
        <v>19</v>
      </c>
      <c r="D15" s="9">
        <f>SUM(D7:D14)</f>
        <v>47472.809454545459</v>
      </c>
      <c r="E15" s="9">
        <f>SUM(E7:E14)</f>
        <v>0</v>
      </c>
      <c r="F15" s="9">
        <f>SUM(F7:F14)</f>
        <v>66581</v>
      </c>
      <c r="G15" s="9">
        <f>SUM(G7:G14)</f>
        <v>114053.80945454547</v>
      </c>
      <c r="H15" s="9">
        <f>(H7*G7)+(H8*G8)+(H9*G9)+(H10*G10)+(H11*G11)+(H12*G12)+(H13*G13)+(H14*G14)</f>
        <v>25400.486127272728</v>
      </c>
      <c r="I15" s="9">
        <f>SUM(I7:I14)</f>
        <v>114053.80945454547</v>
      </c>
      <c r="J15" s="113"/>
      <c r="K15" s="171"/>
      <c r="L15" s="22"/>
    </row>
    <row r="16" spans="1:12" ht="51" customHeight="1" x14ac:dyDescent="0.35">
      <c r="A16" s="188"/>
      <c r="B16" s="65" t="s">
        <v>20</v>
      </c>
      <c r="C16" s="222" t="s">
        <v>609</v>
      </c>
      <c r="D16" s="223"/>
      <c r="E16" s="223"/>
      <c r="F16" s="223"/>
      <c r="G16" s="223"/>
      <c r="H16" s="223"/>
      <c r="I16" s="223"/>
      <c r="J16" s="223"/>
      <c r="K16" s="224"/>
      <c r="L16" s="21"/>
    </row>
    <row r="17" spans="1:12" ht="108.5" x14ac:dyDescent="0.35">
      <c r="A17" s="188"/>
      <c r="B17" s="120" t="s">
        <v>21</v>
      </c>
      <c r="C17" s="168" t="s">
        <v>611</v>
      </c>
      <c r="D17" s="121">
        <v>0</v>
      </c>
      <c r="E17" s="121">
        <v>32505.91</v>
      </c>
      <c r="F17" s="121">
        <v>29321</v>
      </c>
      <c r="G17" s="122">
        <f>SUM(D17:F17)</f>
        <v>61826.91</v>
      </c>
      <c r="H17" s="126">
        <v>0.42</v>
      </c>
      <c r="I17" s="216">
        <f>G17</f>
        <v>61826.91</v>
      </c>
      <c r="J17" s="169" t="s">
        <v>22</v>
      </c>
      <c r="K17" s="169" t="s">
        <v>628</v>
      </c>
      <c r="L17" s="124"/>
    </row>
    <row r="18" spans="1:12" ht="108.5" x14ac:dyDescent="0.35">
      <c r="A18" s="188"/>
      <c r="B18" s="120" t="s">
        <v>23</v>
      </c>
      <c r="C18" s="168" t="s">
        <v>612</v>
      </c>
      <c r="D18" s="121">
        <v>11403.484727272729</v>
      </c>
      <c r="E18" s="121">
        <v>39949.72</v>
      </c>
      <c r="F18" s="121">
        <v>24078</v>
      </c>
      <c r="G18" s="122">
        <f t="shared" ref="G18:G24" si="1">SUM(D18:F18)</f>
        <v>75431.204727272736</v>
      </c>
      <c r="H18" s="126">
        <v>0.56999999999999995</v>
      </c>
      <c r="I18" s="121">
        <f>G18</f>
        <v>75431.204727272736</v>
      </c>
      <c r="J18" s="193" t="s">
        <v>613</v>
      </c>
      <c r="K18" s="189" t="s">
        <v>621</v>
      </c>
      <c r="L18" s="124"/>
    </row>
    <row r="19" spans="1:12" ht="107.25" customHeight="1" x14ac:dyDescent="0.35">
      <c r="A19" s="188"/>
      <c r="B19" s="120" t="s">
        <v>24</v>
      </c>
      <c r="C19" s="168" t="s">
        <v>600</v>
      </c>
      <c r="D19" s="121">
        <v>0</v>
      </c>
      <c r="E19" s="121">
        <v>22048.940000000002</v>
      </c>
      <c r="F19" s="121">
        <v>0</v>
      </c>
      <c r="G19" s="122">
        <f t="shared" si="1"/>
        <v>22048.940000000002</v>
      </c>
      <c r="H19" s="126">
        <v>0.73</v>
      </c>
      <c r="I19" s="121">
        <f t="shared" ref="I19" si="2">G19</f>
        <v>22048.940000000002</v>
      </c>
      <c r="J19" s="193" t="s">
        <v>25</v>
      </c>
      <c r="K19" s="190" t="s">
        <v>26</v>
      </c>
      <c r="L19" s="124"/>
    </row>
    <row r="20" spans="1:12" ht="78.75" customHeight="1" x14ac:dyDescent="0.35">
      <c r="A20" s="188"/>
      <c r="B20" s="120" t="s">
        <v>27</v>
      </c>
      <c r="C20" s="168" t="s">
        <v>28</v>
      </c>
      <c r="D20" s="121">
        <v>0</v>
      </c>
      <c r="E20" s="121">
        <v>1187</v>
      </c>
      <c r="F20" s="121">
        <v>0</v>
      </c>
      <c r="G20" s="122">
        <f t="shared" si="1"/>
        <v>1187</v>
      </c>
      <c r="H20" s="126">
        <v>1</v>
      </c>
      <c r="I20" s="121"/>
      <c r="J20" s="191" t="s">
        <v>29</v>
      </c>
      <c r="K20" s="192" t="s">
        <v>629</v>
      </c>
      <c r="L20" s="124"/>
    </row>
    <row r="21" spans="1:12" ht="77.5" x14ac:dyDescent="0.35">
      <c r="A21" s="188"/>
      <c r="B21" s="120" t="s">
        <v>30</v>
      </c>
      <c r="C21" s="168" t="s">
        <v>614</v>
      </c>
      <c r="D21" s="121">
        <v>41628.644727272738</v>
      </c>
      <c r="E21" s="121">
        <v>0</v>
      </c>
      <c r="F21" s="121">
        <v>0</v>
      </c>
      <c r="G21" s="122">
        <f t="shared" si="1"/>
        <v>41628.644727272738</v>
      </c>
      <c r="H21" s="126">
        <v>0.3</v>
      </c>
      <c r="I21" s="121">
        <f>G21</f>
        <v>41628.644727272738</v>
      </c>
      <c r="J21" s="193" t="s">
        <v>31</v>
      </c>
      <c r="K21" s="169" t="s">
        <v>32</v>
      </c>
      <c r="L21" s="124"/>
    </row>
    <row r="22" spans="1:12" ht="15.5" x14ac:dyDescent="0.35">
      <c r="A22" s="188"/>
      <c r="B22" s="120" t="s">
        <v>33</v>
      </c>
      <c r="C22" s="194"/>
      <c r="D22" s="121">
        <v>0</v>
      </c>
      <c r="E22" s="121">
        <v>0</v>
      </c>
      <c r="F22" s="121">
        <v>0</v>
      </c>
      <c r="G22" s="122">
        <f t="shared" si="1"/>
        <v>0</v>
      </c>
      <c r="H22" s="125"/>
      <c r="I22" s="121"/>
      <c r="J22" s="125"/>
      <c r="K22" s="169"/>
      <c r="L22" s="124"/>
    </row>
    <row r="23" spans="1:12" ht="15.5" x14ac:dyDescent="0.35">
      <c r="A23" s="188"/>
      <c r="B23" s="120" t="s">
        <v>34</v>
      </c>
      <c r="C23" s="168"/>
      <c r="D23" s="121">
        <v>0</v>
      </c>
      <c r="E23" s="121">
        <v>0</v>
      </c>
      <c r="F23" s="121">
        <v>0</v>
      </c>
      <c r="G23" s="122">
        <f t="shared" si="1"/>
        <v>0</v>
      </c>
      <c r="H23" s="125"/>
      <c r="I23" s="121"/>
      <c r="J23" s="125"/>
      <c r="K23" s="171"/>
      <c r="L23" s="124"/>
    </row>
    <row r="24" spans="1:12" ht="15.5" x14ac:dyDescent="0.35">
      <c r="A24" s="188"/>
      <c r="B24" s="120" t="s">
        <v>35</v>
      </c>
      <c r="C24" s="168"/>
      <c r="D24" s="121">
        <v>0</v>
      </c>
      <c r="E24" s="121">
        <v>0</v>
      </c>
      <c r="F24" s="121">
        <v>0</v>
      </c>
      <c r="G24" s="122">
        <f t="shared" si="1"/>
        <v>0</v>
      </c>
      <c r="H24" s="126"/>
      <c r="I24" s="215"/>
      <c r="J24" s="125"/>
      <c r="K24" s="171"/>
      <c r="L24" s="124"/>
    </row>
    <row r="25" spans="1:12" ht="15.5" x14ac:dyDescent="0.35">
      <c r="A25" s="188"/>
      <c r="C25" s="65" t="s">
        <v>19</v>
      </c>
      <c r="D25" s="12">
        <f>SUM(D17:D24)</f>
        <v>53032.129454545466</v>
      </c>
      <c r="E25" s="12">
        <f>SUM(E17:E24)</f>
        <v>95691.57</v>
      </c>
      <c r="F25" s="12">
        <f>SUM(F17:F24)</f>
        <v>53399</v>
      </c>
      <c r="G25" s="12">
        <f>SUM(G17:G24)</f>
        <v>202122.69945454548</v>
      </c>
      <c r="H25" s="9">
        <f>(H17*G17)+(H18*G18)+(H19*G19)+(H20*G20)+(H21*G21)+(H22*G22)+(H23*G23)+(H24*G24)</f>
        <v>98734.408512727285</v>
      </c>
      <c r="I25" s="9">
        <f>G25</f>
        <v>202122.69945454548</v>
      </c>
      <c r="J25" s="113"/>
      <c r="K25" s="171"/>
      <c r="L25" s="22"/>
    </row>
    <row r="26" spans="1:12" ht="51" customHeight="1" x14ac:dyDescent="0.35">
      <c r="A26" s="188"/>
      <c r="B26" s="65" t="s">
        <v>36</v>
      </c>
      <c r="C26" s="222" t="s">
        <v>37</v>
      </c>
      <c r="D26" s="223"/>
      <c r="E26" s="223"/>
      <c r="F26" s="223"/>
      <c r="G26" s="223"/>
      <c r="H26" s="223"/>
      <c r="I26" s="223"/>
      <c r="J26" s="223"/>
      <c r="K26" s="224"/>
      <c r="L26" s="21"/>
    </row>
    <row r="27" spans="1:12" ht="116.25" customHeight="1" x14ac:dyDescent="0.35">
      <c r="A27" s="188"/>
      <c r="B27" s="120" t="s">
        <v>38</v>
      </c>
      <c r="C27" s="168" t="s">
        <v>615</v>
      </c>
      <c r="D27" s="121">
        <v>35560.264727272734</v>
      </c>
      <c r="E27" s="121">
        <v>0</v>
      </c>
      <c r="F27" s="121">
        <v>0</v>
      </c>
      <c r="G27" s="122">
        <f>SUM(D27:F27)</f>
        <v>35560.264727272734</v>
      </c>
      <c r="H27" s="126">
        <v>0.33</v>
      </c>
      <c r="I27" s="121">
        <f>G27</f>
        <v>35560.264727272734</v>
      </c>
      <c r="J27" s="191" t="s">
        <v>39</v>
      </c>
      <c r="K27" s="169" t="s">
        <v>40</v>
      </c>
      <c r="L27" s="124"/>
    </row>
    <row r="28" spans="1:12" ht="93" x14ac:dyDescent="0.35">
      <c r="A28" s="188"/>
      <c r="B28" s="120" t="s">
        <v>41</v>
      </c>
      <c r="C28" s="168" t="s">
        <v>616</v>
      </c>
      <c r="D28" s="121">
        <v>11403.484727272729</v>
      </c>
      <c r="E28" s="121">
        <v>21646.84</v>
      </c>
      <c r="F28" s="121">
        <v>45699</v>
      </c>
      <c r="G28" s="122">
        <f t="shared" ref="G28:G34" si="3">SUM(D28:F28)</f>
        <v>78749.324727272731</v>
      </c>
      <c r="H28" s="126">
        <v>0.39</v>
      </c>
      <c r="I28" s="121">
        <f>G28</f>
        <v>78749.324727272731</v>
      </c>
      <c r="J28" s="191" t="s">
        <v>39</v>
      </c>
      <c r="K28" s="192" t="s">
        <v>42</v>
      </c>
      <c r="L28" s="124"/>
    </row>
    <row r="29" spans="1:12" ht="108.5" x14ac:dyDescent="0.35">
      <c r="A29" s="188"/>
      <c r="B29" s="120" t="s">
        <v>43</v>
      </c>
      <c r="C29" s="168" t="s">
        <v>617</v>
      </c>
      <c r="D29" s="121">
        <v>26771.704727272729</v>
      </c>
      <c r="E29" s="121">
        <v>0</v>
      </c>
      <c r="F29" s="121">
        <v>8032</v>
      </c>
      <c r="G29" s="122">
        <f t="shared" si="3"/>
        <v>34803.704727272729</v>
      </c>
      <c r="H29" s="126">
        <v>0.27</v>
      </c>
      <c r="I29" s="121">
        <f>G29</f>
        <v>34803.704727272729</v>
      </c>
      <c r="J29" s="121"/>
      <c r="K29" s="187" t="s">
        <v>599</v>
      </c>
      <c r="L29" s="124"/>
    </row>
    <row r="30" spans="1:12" ht="77.25" customHeight="1" x14ac:dyDescent="0.35">
      <c r="A30" s="188"/>
      <c r="B30" s="120" t="s">
        <v>44</v>
      </c>
      <c r="C30" s="168" t="s">
        <v>45</v>
      </c>
      <c r="D30" s="121">
        <v>0</v>
      </c>
      <c r="E30" s="121">
        <v>40000</v>
      </c>
      <c r="F30" s="121">
        <v>5684</v>
      </c>
      <c r="G30" s="122">
        <f t="shared" si="3"/>
        <v>45684</v>
      </c>
      <c r="H30" s="126">
        <v>0.78</v>
      </c>
      <c r="I30" s="121">
        <f>G30</f>
        <v>45684</v>
      </c>
      <c r="J30" s="193" t="s">
        <v>46</v>
      </c>
      <c r="K30" s="187" t="s">
        <v>47</v>
      </c>
      <c r="L30" s="124"/>
    </row>
    <row r="31" spans="1:12" s="188" customFormat="1" ht="93" x14ac:dyDescent="0.35">
      <c r="B31" s="120" t="s">
        <v>48</v>
      </c>
      <c r="C31" s="168" t="s">
        <v>49</v>
      </c>
      <c r="D31" s="121">
        <v>52542.154727272733</v>
      </c>
      <c r="E31" s="121">
        <v>0</v>
      </c>
      <c r="F31" s="121">
        <v>0</v>
      </c>
      <c r="G31" s="122">
        <f t="shared" si="3"/>
        <v>52542.154727272733</v>
      </c>
      <c r="H31" s="125"/>
      <c r="I31" s="121">
        <f>G31</f>
        <v>52542.154727272733</v>
      </c>
      <c r="J31" s="121"/>
      <c r="K31" s="169" t="s">
        <v>50</v>
      </c>
      <c r="L31" s="124"/>
    </row>
    <row r="32" spans="1:12" s="188" customFormat="1" ht="15.5" x14ac:dyDescent="0.35">
      <c r="B32" s="120" t="s">
        <v>51</v>
      </c>
      <c r="C32" s="194"/>
      <c r="D32" s="121">
        <v>0</v>
      </c>
      <c r="E32" s="121">
        <v>0</v>
      </c>
      <c r="F32" s="121">
        <v>0</v>
      </c>
      <c r="G32" s="122">
        <f t="shared" si="3"/>
        <v>0</v>
      </c>
      <c r="H32" s="125"/>
      <c r="I32" s="121">
        <f t="shared" ref="I32:I34" si="4">G32</f>
        <v>0</v>
      </c>
      <c r="J32" s="125"/>
      <c r="K32" s="169"/>
      <c r="L32" s="124"/>
    </row>
    <row r="33" spans="1:12" s="188" customFormat="1" ht="15.5" x14ac:dyDescent="0.35">
      <c r="A33" s="181"/>
      <c r="B33" s="120" t="s">
        <v>52</v>
      </c>
      <c r="C33" s="168"/>
      <c r="D33" s="121">
        <v>0</v>
      </c>
      <c r="E33" s="121">
        <v>0</v>
      </c>
      <c r="F33" s="121">
        <v>0</v>
      </c>
      <c r="G33" s="122">
        <f t="shared" si="3"/>
        <v>0</v>
      </c>
      <c r="H33" s="126"/>
      <c r="I33" s="121">
        <f t="shared" si="4"/>
        <v>0</v>
      </c>
      <c r="J33" s="125"/>
      <c r="K33" s="171"/>
      <c r="L33" s="124"/>
    </row>
    <row r="34" spans="1:12" ht="15.5" x14ac:dyDescent="0.35">
      <c r="B34" s="120" t="s">
        <v>53</v>
      </c>
      <c r="C34" s="168"/>
      <c r="D34" s="121">
        <v>0</v>
      </c>
      <c r="E34" s="121">
        <v>0</v>
      </c>
      <c r="F34" s="121">
        <v>0</v>
      </c>
      <c r="G34" s="122">
        <f t="shared" si="3"/>
        <v>0</v>
      </c>
      <c r="H34" s="126"/>
      <c r="I34" s="121">
        <f t="shared" si="4"/>
        <v>0</v>
      </c>
      <c r="J34" s="125"/>
      <c r="K34" s="171"/>
      <c r="L34" s="124"/>
    </row>
    <row r="35" spans="1:12" ht="15.5" x14ac:dyDescent="0.35">
      <c r="C35" s="65" t="s">
        <v>19</v>
      </c>
      <c r="D35" s="12">
        <f>SUM(D27:D34)</f>
        <v>126277.60890909092</v>
      </c>
      <c r="E35" s="12">
        <f>SUM(E27:E34)</f>
        <v>61646.84</v>
      </c>
      <c r="F35" s="12">
        <f>SUM(F27:F34)</f>
        <v>59415</v>
      </c>
      <c r="G35" s="12">
        <f>SUM(G27:G34)</f>
        <v>247339.44890909095</v>
      </c>
      <c r="H35" s="9">
        <f>(H27*G27)+(H28*G28)+(H29*G29)+(H30*G30)+(H31*G31)+(H32*G32)+(H33*G33)+(H34*G34)</f>
        <v>87477.644280000008</v>
      </c>
      <c r="I35" s="9">
        <f>SUM(I27:I34)</f>
        <v>247339.44890909095</v>
      </c>
      <c r="J35" s="113"/>
      <c r="K35" s="171"/>
      <c r="L35" s="22"/>
    </row>
    <row r="36" spans="1:12" ht="51" customHeight="1" x14ac:dyDescent="0.35">
      <c r="B36" s="65" t="s">
        <v>54</v>
      </c>
      <c r="C36" s="222"/>
      <c r="D36" s="223"/>
      <c r="E36" s="223"/>
      <c r="F36" s="223"/>
      <c r="G36" s="223"/>
      <c r="H36" s="223"/>
      <c r="I36" s="223"/>
      <c r="J36" s="223"/>
      <c r="K36" s="224"/>
      <c r="L36" s="21"/>
    </row>
    <row r="37" spans="1:12" ht="15.5" x14ac:dyDescent="0.35">
      <c r="B37" s="120" t="s">
        <v>55</v>
      </c>
      <c r="C37" s="170"/>
      <c r="D37" s="121">
        <v>0</v>
      </c>
      <c r="E37" s="121">
        <v>0</v>
      </c>
      <c r="F37" s="121">
        <v>0</v>
      </c>
      <c r="G37" s="122">
        <f>SUM(D37:F37)</f>
        <v>0</v>
      </c>
      <c r="H37" s="123"/>
      <c r="I37" s="121"/>
      <c r="J37" s="125"/>
      <c r="K37" s="169"/>
      <c r="L37" s="124"/>
    </row>
    <row r="38" spans="1:12" ht="15.5" x14ac:dyDescent="0.35">
      <c r="B38" s="120" t="s">
        <v>56</v>
      </c>
      <c r="C38" s="170"/>
      <c r="D38" s="121">
        <v>0</v>
      </c>
      <c r="E38" s="121">
        <v>0</v>
      </c>
      <c r="F38" s="121">
        <v>0</v>
      </c>
      <c r="G38" s="122">
        <f t="shared" ref="G38:G44" si="5">SUM(D38:F38)</f>
        <v>0</v>
      </c>
      <c r="H38" s="123"/>
      <c r="I38" s="121"/>
      <c r="J38" s="125"/>
      <c r="K38" s="169"/>
      <c r="L38" s="124"/>
    </row>
    <row r="39" spans="1:12" ht="15.5" x14ac:dyDescent="0.35">
      <c r="B39" s="120" t="s">
        <v>57</v>
      </c>
      <c r="C39" s="170"/>
      <c r="D39" s="121">
        <v>0</v>
      </c>
      <c r="E39" s="121">
        <v>0</v>
      </c>
      <c r="F39" s="121">
        <v>0</v>
      </c>
      <c r="G39" s="122">
        <f t="shared" si="5"/>
        <v>0</v>
      </c>
      <c r="H39" s="123"/>
      <c r="I39" s="121"/>
      <c r="J39" s="125"/>
      <c r="K39" s="169"/>
      <c r="L39" s="124"/>
    </row>
    <row r="40" spans="1:12" ht="15.5" x14ac:dyDescent="0.35">
      <c r="B40" s="120" t="s">
        <v>58</v>
      </c>
      <c r="C40" s="170"/>
      <c r="D40" s="121">
        <v>0</v>
      </c>
      <c r="E40" s="121">
        <v>0</v>
      </c>
      <c r="F40" s="121">
        <v>0</v>
      </c>
      <c r="G40" s="122">
        <f t="shared" si="5"/>
        <v>0</v>
      </c>
      <c r="H40" s="123"/>
      <c r="I40" s="121"/>
      <c r="J40" s="125"/>
      <c r="K40" s="169"/>
      <c r="L40" s="124"/>
    </row>
    <row r="41" spans="1:12" ht="15.5" x14ac:dyDescent="0.35">
      <c r="B41" s="120" t="s">
        <v>59</v>
      </c>
      <c r="C41" s="170"/>
      <c r="D41" s="121">
        <v>0</v>
      </c>
      <c r="E41" s="121">
        <v>0</v>
      </c>
      <c r="F41" s="121">
        <v>0</v>
      </c>
      <c r="G41" s="122">
        <f t="shared" si="5"/>
        <v>0</v>
      </c>
      <c r="H41" s="123"/>
      <c r="I41" s="121"/>
      <c r="J41" s="125"/>
      <c r="K41" s="169"/>
      <c r="L41" s="124"/>
    </row>
    <row r="42" spans="1:12" ht="15.5" x14ac:dyDescent="0.35">
      <c r="A42" s="188"/>
      <c r="B42" s="120" t="s">
        <v>60</v>
      </c>
      <c r="C42" s="170"/>
      <c r="D42" s="121">
        <v>0</v>
      </c>
      <c r="E42" s="121">
        <v>0</v>
      </c>
      <c r="F42" s="121">
        <v>0</v>
      </c>
      <c r="G42" s="122">
        <f t="shared" si="5"/>
        <v>0</v>
      </c>
      <c r="H42" s="123"/>
      <c r="I42" s="121"/>
      <c r="J42" s="125"/>
      <c r="K42" s="169"/>
      <c r="L42" s="124"/>
    </row>
    <row r="43" spans="1:12" s="188" customFormat="1" ht="15.5" x14ac:dyDescent="0.35">
      <c r="A43" s="181"/>
      <c r="B43" s="120" t="s">
        <v>61</v>
      </c>
      <c r="C43" s="168"/>
      <c r="D43" s="121">
        <v>0</v>
      </c>
      <c r="E43" s="121">
        <v>0</v>
      </c>
      <c r="F43" s="121">
        <v>0</v>
      </c>
      <c r="G43" s="122">
        <f t="shared" si="5"/>
        <v>0</v>
      </c>
      <c r="H43" s="126"/>
      <c r="I43" s="125"/>
      <c r="J43" s="125"/>
      <c r="K43" s="171"/>
      <c r="L43" s="124"/>
    </row>
    <row r="44" spans="1:12" ht="15.5" x14ac:dyDescent="0.35">
      <c r="B44" s="120" t="s">
        <v>62</v>
      </c>
      <c r="C44" s="168"/>
      <c r="D44" s="121">
        <v>0</v>
      </c>
      <c r="E44" s="121">
        <v>0</v>
      </c>
      <c r="F44" s="121">
        <v>0</v>
      </c>
      <c r="G44" s="122">
        <f t="shared" si="5"/>
        <v>0</v>
      </c>
      <c r="H44" s="126"/>
      <c r="I44" s="125"/>
      <c r="J44" s="125"/>
      <c r="K44" s="171"/>
      <c r="L44" s="124"/>
    </row>
    <row r="45" spans="1:12" ht="15.5" x14ac:dyDescent="0.35">
      <c r="C45" s="65" t="s">
        <v>19</v>
      </c>
      <c r="D45" s="9">
        <f>SUM(D37:D44)</f>
        <v>0</v>
      </c>
      <c r="E45" s="9">
        <f>SUM(E37:E44)</f>
        <v>0</v>
      </c>
      <c r="F45" s="9">
        <f>SUM(F37:F44)</f>
        <v>0</v>
      </c>
      <c r="G45" s="9">
        <f>SUM(G37:G44)</f>
        <v>0</v>
      </c>
      <c r="H45" s="9">
        <f>(H37*G37)+(H38*G38)+(H39*G39)+(H40*G40)+(H41*G41)+(H42*G42)+(H43*G43)+(H44*G44)</f>
        <v>0</v>
      </c>
      <c r="I45" s="9">
        <f>SUM(I37:I44)</f>
        <v>0</v>
      </c>
      <c r="J45" s="113"/>
      <c r="K45" s="171"/>
      <c r="L45" s="22"/>
    </row>
    <row r="46" spans="1:12" ht="15.5" x14ac:dyDescent="0.35">
      <c r="B46" s="127"/>
      <c r="C46" s="172"/>
      <c r="D46" s="128"/>
      <c r="E46" s="128"/>
      <c r="F46" s="128"/>
      <c r="G46" s="128"/>
      <c r="H46" s="128"/>
      <c r="I46" s="128"/>
      <c r="J46" s="128"/>
      <c r="K46" s="128"/>
      <c r="L46" s="124"/>
    </row>
    <row r="47" spans="1:12" ht="51" customHeight="1" x14ac:dyDescent="0.35">
      <c r="B47" s="65" t="s">
        <v>63</v>
      </c>
      <c r="C47" s="225" t="s">
        <v>64</v>
      </c>
      <c r="D47" s="226"/>
      <c r="E47" s="226"/>
      <c r="F47" s="226"/>
      <c r="G47" s="226"/>
      <c r="H47" s="226"/>
      <c r="I47" s="226"/>
      <c r="J47" s="226"/>
      <c r="K47" s="227"/>
      <c r="L47" s="186"/>
    </row>
    <row r="48" spans="1:12" ht="51" customHeight="1" x14ac:dyDescent="0.35">
      <c r="B48" s="65" t="s">
        <v>65</v>
      </c>
      <c r="C48" s="222" t="s">
        <v>601</v>
      </c>
      <c r="D48" s="223"/>
      <c r="E48" s="223"/>
      <c r="F48" s="223"/>
      <c r="G48" s="223"/>
      <c r="H48" s="223"/>
      <c r="I48" s="223"/>
      <c r="J48" s="223"/>
      <c r="K48" s="224"/>
      <c r="L48" s="21"/>
    </row>
    <row r="49" spans="1:12" ht="109.5" customHeight="1" x14ac:dyDescent="0.35">
      <c r="B49" s="120" t="s">
        <v>66</v>
      </c>
      <c r="C49" s="168" t="s">
        <v>630</v>
      </c>
      <c r="D49" s="121">
        <v>200351.36472727274</v>
      </c>
      <c r="E49" s="121">
        <v>0</v>
      </c>
      <c r="F49" s="121">
        <v>68277</v>
      </c>
      <c r="G49" s="122">
        <f>SUM(D49:F49)</f>
        <v>268628.36472727277</v>
      </c>
      <c r="H49" s="126">
        <v>0.25</v>
      </c>
      <c r="I49" s="125">
        <f>G49</f>
        <v>268628.36472727277</v>
      </c>
      <c r="J49" s="207" t="s">
        <v>618</v>
      </c>
      <c r="K49" s="169" t="s">
        <v>619</v>
      </c>
      <c r="L49" s="124"/>
    </row>
    <row r="50" spans="1:12" ht="77.25" customHeight="1" x14ac:dyDescent="0.35">
      <c r="B50" s="120" t="s">
        <v>67</v>
      </c>
      <c r="C50" s="168" t="s">
        <v>68</v>
      </c>
      <c r="D50" s="121">
        <v>0</v>
      </c>
      <c r="E50" s="121">
        <v>9649.99</v>
      </c>
      <c r="F50" s="121">
        <v>19490</v>
      </c>
      <c r="G50" s="122">
        <f t="shared" ref="G50:G56" si="6">SUM(D50:F50)</f>
        <v>29139.989999999998</v>
      </c>
      <c r="H50" s="126">
        <v>0.19</v>
      </c>
      <c r="I50" s="125">
        <f>G50</f>
        <v>29139.989999999998</v>
      </c>
      <c r="J50" s="208" t="s">
        <v>69</v>
      </c>
      <c r="K50" s="192" t="s">
        <v>70</v>
      </c>
      <c r="L50" s="124"/>
    </row>
    <row r="51" spans="1:12" ht="108" customHeight="1" x14ac:dyDescent="0.35">
      <c r="B51" s="120" t="s">
        <v>71</v>
      </c>
      <c r="C51" s="168" t="s">
        <v>72</v>
      </c>
      <c r="D51" s="121">
        <v>62306.064727272736</v>
      </c>
      <c r="E51" s="121">
        <v>0</v>
      </c>
      <c r="F51" s="121">
        <v>40966</v>
      </c>
      <c r="G51" s="122">
        <f>SUM(D51:F51)</f>
        <v>103272.06472727274</v>
      </c>
      <c r="H51" s="126">
        <v>0.248</v>
      </c>
      <c r="I51" s="125">
        <f>G51</f>
        <v>103272.06472727274</v>
      </c>
      <c r="J51" s="209" t="s">
        <v>637</v>
      </c>
      <c r="K51" s="169" t="s">
        <v>73</v>
      </c>
      <c r="L51" s="124"/>
    </row>
    <row r="52" spans="1:12" ht="15.5" x14ac:dyDescent="0.35">
      <c r="B52" s="120" t="s">
        <v>74</v>
      </c>
      <c r="C52" s="170"/>
      <c r="D52" s="121">
        <v>0</v>
      </c>
      <c r="E52" s="121">
        <v>0</v>
      </c>
      <c r="F52" s="121">
        <v>0</v>
      </c>
      <c r="G52" s="122">
        <f t="shared" si="6"/>
        <v>0</v>
      </c>
      <c r="H52" s="123"/>
      <c r="I52" s="125">
        <f t="shared" ref="I52:I56" si="7">G52</f>
        <v>0</v>
      </c>
      <c r="J52" s="125"/>
      <c r="K52" s="169"/>
      <c r="L52" s="124"/>
    </row>
    <row r="53" spans="1:12" ht="15.5" x14ac:dyDescent="0.35">
      <c r="B53" s="120" t="s">
        <v>75</v>
      </c>
      <c r="C53" s="170"/>
      <c r="D53" s="121">
        <v>0</v>
      </c>
      <c r="E53" s="121">
        <v>0</v>
      </c>
      <c r="F53" s="121">
        <v>0</v>
      </c>
      <c r="G53" s="122">
        <f t="shared" si="6"/>
        <v>0</v>
      </c>
      <c r="H53" s="123"/>
      <c r="I53" s="125">
        <f t="shared" si="7"/>
        <v>0</v>
      </c>
      <c r="J53" s="125"/>
      <c r="K53" s="169"/>
      <c r="L53" s="124"/>
    </row>
    <row r="54" spans="1:12" ht="15.5" x14ac:dyDescent="0.35">
      <c r="B54" s="120" t="s">
        <v>76</v>
      </c>
      <c r="C54" s="170"/>
      <c r="D54" s="121">
        <v>0</v>
      </c>
      <c r="E54" s="121">
        <v>0</v>
      </c>
      <c r="F54" s="121">
        <v>0</v>
      </c>
      <c r="G54" s="122">
        <f t="shared" si="6"/>
        <v>0</v>
      </c>
      <c r="H54" s="123"/>
      <c r="I54" s="125">
        <f t="shared" si="7"/>
        <v>0</v>
      </c>
      <c r="J54" s="125"/>
      <c r="K54" s="169"/>
      <c r="L54" s="124"/>
    </row>
    <row r="55" spans="1:12" ht="15.5" x14ac:dyDescent="0.35">
      <c r="A55" s="188"/>
      <c r="B55" s="120" t="s">
        <v>77</v>
      </c>
      <c r="C55" s="168"/>
      <c r="D55" s="121">
        <v>0</v>
      </c>
      <c r="E55" s="121">
        <v>0</v>
      </c>
      <c r="F55" s="121">
        <v>0</v>
      </c>
      <c r="G55" s="122">
        <f t="shared" si="6"/>
        <v>0</v>
      </c>
      <c r="H55" s="126"/>
      <c r="I55" s="125">
        <f t="shared" si="7"/>
        <v>0</v>
      </c>
      <c r="J55" s="125"/>
      <c r="K55" s="171"/>
      <c r="L55" s="124"/>
    </row>
    <row r="56" spans="1:12" s="188" customFormat="1" ht="15.5" x14ac:dyDescent="0.35">
      <c r="B56" s="120" t="s">
        <v>78</v>
      </c>
      <c r="C56" s="168"/>
      <c r="D56" s="121">
        <v>0</v>
      </c>
      <c r="E56" s="121">
        <v>0</v>
      </c>
      <c r="F56" s="121">
        <v>0</v>
      </c>
      <c r="G56" s="122">
        <f t="shared" si="6"/>
        <v>0</v>
      </c>
      <c r="H56" s="126"/>
      <c r="I56" s="125">
        <f t="shared" si="7"/>
        <v>0</v>
      </c>
      <c r="J56" s="125"/>
      <c r="K56" s="171"/>
      <c r="L56" s="124"/>
    </row>
    <row r="57" spans="1:12" s="188" customFormat="1" ht="15.5" x14ac:dyDescent="0.35">
      <c r="A57" s="181"/>
      <c r="B57" s="181"/>
      <c r="C57" s="65" t="s">
        <v>19</v>
      </c>
      <c r="D57" s="9">
        <f>SUM(D49:D56)</f>
        <v>262657.42945454549</v>
      </c>
      <c r="E57" s="9">
        <f>SUM(E49:E56)</f>
        <v>9649.99</v>
      </c>
      <c r="F57" s="9">
        <f>SUM(F49:F56)</f>
        <v>128733</v>
      </c>
      <c r="G57" s="12">
        <f>SUM(G49:G56)</f>
        <v>401040.41945454548</v>
      </c>
      <c r="H57" s="9">
        <f>(H49*G49)+(H50*G50)+(H51*G51)+(H52*G52)+(H53*G53)+(H54*G54)+(H55*G55)+(H56*G56)</f>
        <v>98305.16133418183</v>
      </c>
      <c r="I57" s="9">
        <f>SUM(I49:I56)</f>
        <v>401040.41945454548</v>
      </c>
      <c r="J57" s="113"/>
      <c r="K57" s="171"/>
      <c r="L57" s="22"/>
    </row>
    <row r="58" spans="1:12" ht="51" customHeight="1" x14ac:dyDescent="0.35">
      <c r="B58" s="65" t="s">
        <v>79</v>
      </c>
      <c r="C58" s="222" t="s">
        <v>80</v>
      </c>
      <c r="D58" s="223"/>
      <c r="E58" s="223"/>
      <c r="F58" s="223"/>
      <c r="G58" s="223"/>
      <c r="H58" s="223"/>
      <c r="I58" s="223"/>
      <c r="J58" s="223"/>
      <c r="K58" s="224"/>
      <c r="L58" s="21"/>
    </row>
    <row r="59" spans="1:12" ht="48" customHeight="1" x14ac:dyDescent="0.35">
      <c r="B59" s="120" t="s">
        <v>81</v>
      </c>
      <c r="C59" s="168" t="s">
        <v>602</v>
      </c>
      <c r="D59" s="121">
        <v>0</v>
      </c>
      <c r="E59" s="121">
        <v>0</v>
      </c>
      <c r="F59" s="121">
        <v>0</v>
      </c>
      <c r="G59" s="122">
        <f>SUM(D59:F59)</f>
        <v>0</v>
      </c>
      <c r="H59" s="126"/>
      <c r="I59" s="125"/>
      <c r="J59" s="211" t="s">
        <v>638</v>
      </c>
      <c r="K59" s="169"/>
      <c r="L59" s="124"/>
    </row>
    <row r="60" spans="1:12" ht="47.25" customHeight="1" x14ac:dyDescent="0.35">
      <c r="B60" s="120" t="s">
        <v>82</v>
      </c>
      <c r="C60" s="168" t="s">
        <v>83</v>
      </c>
      <c r="D60" s="121">
        <v>0</v>
      </c>
      <c r="E60" s="121">
        <v>78310</v>
      </c>
      <c r="F60" s="121">
        <v>46184</v>
      </c>
      <c r="G60" s="122">
        <f t="shared" ref="G60:G66" si="8">SUM(D60:F60)</f>
        <v>124494</v>
      </c>
      <c r="H60" s="126">
        <v>1</v>
      </c>
      <c r="I60" s="125">
        <f>G60</f>
        <v>124494</v>
      </c>
      <c r="J60" s="210" t="s">
        <v>84</v>
      </c>
      <c r="K60" s="169" t="s">
        <v>85</v>
      </c>
      <c r="L60" s="124"/>
    </row>
    <row r="61" spans="1:12" ht="85.5" customHeight="1" x14ac:dyDescent="0.35">
      <c r="B61" s="120" t="s">
        <v>86</v>
      </c>
      <c r="C61" s="168" t="s">
        <v>87</v>
      </c>
      <c r="D61" s="121">
        <v>11403.484727272729</v>
      </c>
      <c r="E61" s="121">
        <v>0</v>
      </c>
      <c r="F61" s="121">
        <v>185243</v>
      </c>
      <c r="G61" s="122">
        <f t="shared" si="8"/>
        <v>196646.48472727273</v>
      </c>
      <c r="H61" s="126">
        <v>0.27829999999999999</v>
      </c>
      <c r="I61" s="125">
        <f>G61</f>
        <v>196646.48472727273</v>
      </c>
      <c r="J61" s="210" t="s">
        <v>88</v>
      </c>
      <c r="K61" s="191" t="s">
        <v>89</v>
      </c>
      <c r="L61" s="124"/>
    </row>
    <row r="62" spans="1:12" ht="66" customHeight="1" x14ac:dyDescent="0.35">
      <c r="B62" s="120" t="s">
        <v>90</v>
      </c>
      <c r="C62" s="168" t="s">
        <v>91</v>
      </c>
      <c r="D62" s="121">
        <v>0</v>
      </c>
      <c r="E62" s="121">
        <v>47749.34</v>
      </c>
      <c r="F62" s="121">
        <v>0</v>
      </c>
      <c r="G62" s="122">
        <f t="shared" si="8"/>
        <v>47749.34</v>
      </c>
      <c r="H62" s="205">
        <v>1</v>
      </c>
      <c r="I62" s="125">
        <f>G62</f>
        <v>47749.34</v>
      </c>
      <c r="J62" s="210" t="s">
        <v>92</v>
      </c>
      <c r="K62" s="195" t="s">
        <v>93</v>
      </c>
      <c r="L62" s="124"/>
    </row>
    <row r="63" spans="1:12" ht="15.5" x14ac:dyDescent="0.35">
      <c r="B63" s="120" t="s">
        <v>94</v>
      </c>
      <c r="C63" s="170"/>
      <c r="D63" s="121">
        <v>0</v>
      </c>
      <c r="E63" s="121">
        <v>0</v>
      </c>
      <c r="F63" s="121">
        <v>0</v>
      </c>
      <c r="G63" s="122">
        <f t="shared" si="8"/>
        <v>0</v>
      </c>
      <c r="H63" s="123"/>
      <c r="I63" s="125">
        <f t="shared" ref="I63:I66" si="9">G63</f>
        <v>0</v>
      </c>
      <c r="J63" s="125"/>
      <c r="K63" s="169"/>
      <c r="L63" s="124"/>
    </row>
    <row r="64" spans="1:12" ht="15.5" x14ac:dyDescent="0.35">
      <c r="B64" s="120" t="s">
        <v>95</v>
      </c>
      <c r="C64" s="170"/>
      <c r="D64" s="121">
        <v>0</v>
      </c>
      <c r="E64" s="121">
        <v>0</v>
      </c>
      <c r="F64" s="121">
        <v>0</v>
      </c>
      <c r="G64" s="122">
        <f t="shared" si="8"/>
        <v>0</v>
      </c>
      <c r="H64" s="123"/>
      <c r="I64" s="125">
        <f t="shared" si="9"/>
        <v>0</v>
      </c>
      <c r="J64" s="125"/>
      <c r="K64" s="169"/>
      <c r="L64" s="124"/>
    </row>
    <row r="65" spans="1:12" ht="15.5" x14ac:dyDescent="0.35">
      <c r="B65" s="120" t="s">
        <v>96</v>
      </c>
      <c r="C65" s="168"/>
      <c r="D65" s="121">
        <v>0</v>
      </c>
      <c r="E65" s="121">
        <v>0</v>
      </c>
      <c r="F65" s="121">
        <v>0</v>
      </c>
      <c r="G65" s="122">
        <f t="shared" si="8"/>
        <v>0</v>
      </c>
      <c r="H65" s="126"/>
      <c r="I65" s="125">
        <f t="shared" si="9"/>
        <v>0</v>
      </c>
      <c r="J65" s="125"/>
      <c r="K65" s="171"/>
      <c r="L65" s="124"/>
    </row>
    <row r="66" spans="1:12" ht="15.5" x14ac:dyDescent="0.35">
      <c r="B66" s="120" t="s">
        <v>97</v>
      </c>
      <c r="C66" s="168"/>
      <c r="D66" s="121">
        <v>0</v>
      </c>
      <c r="E66" s="121">
        <v>0</v>
      </c>
      <c r="F66" s="121">
        <v>0</v>
      </c>
      <c r="G66" s="122">
        <f t="shared" si="8"/>
        <v>0</v>
      </c>
      <c r="H66" s="126"/>
      <c r="I66" s="125">
        <f t="shared" si="9"/>
        <v>0</v>
      </c>
      <c r="J66" s="125"/>
      <c r="K66" s="171"/>
      <c r="L66" s="124"/>
    </row>
    <row r="67" spans="1:12" ht="15.5" x14ac:dyDescent="0.35">
      <c r="C67" s="65" t="s">
        <v>19</v>
      </c>
      <c r="D67" s="12">
        <f>SUM(D59:D66)</f>
        <v>11403.484727272729</v>
      </c>
      <c r="E67" s="12">
        <f>SUM(E59:E66)</f>
        <v>126059.34</v>
      </c>
      <c r="F67" s="12">
        <f>SUM(F59:F66)</f>
        <v>231427</v>
      </c>
      <c r="G67" s="12">
        <f>SUM(G59:G66)</f>
        <v>368889.82472727273</v>
      </c>
      <c r="H67" s="9">
        <f>(H59*G59)+(H60*G60)+(H61*G61)+(H62*G62)+(H63*G63)+(H64*G64)+(H65*G65)+(H66*G66)</f>
        <v>226970.05669959998</v>
      </c>
      <c r="I67" s="196">
        <f>SUM(I59:I66)</f>
        <v>368889.82472727273</v>
      </c>
      <c r="J67" s="197"/>
      <c r="K67" s="171"/>
      <c r="L67" s="22"/>
    </row>
    <row r="68" spans="1:12" ht="51" customHeight="1" x14ac:dyDescent="0.35">
      <c r="B68" s="65" t="s">
        <v>98</v>
      </c>
      <c r="C68" s="222" t="s">
        <v>603</v>
      </c>
      <c r="D68" s="223"/>
      <c r="E68" s="223"/>
      <c r="F68" s="223"/>
      <c r="G68" s="223"/>
      <c r="H68" s="223"/>
      <c r="I68" s="223"/>
      <c r="J68" s="223"/>
      <c r="K68" s="224"/>
      <c r="L68" s="21"/>
    </row>
    <row r="69" spans="1:12" ht="87.75" customHeight="1" x14ac:dyDescent="0.35">
      <c r="B69" s="120" t="s">
        <v>99</v>
      </c>
      <c r="C69" s="168" t="s">
        <v>604</v>
      </c>
      <c r="D69" s="121">
        <v>0</v>
      </c>
      <c r="E69" s="121">
        <v>25705.710000000003</v>
      </c>
      <c r="F69" s="121">
        <v>0</v>
      </c>
      <c r="G69" s="122">
        <f>SUM(D69:F69)</f>
        <v>25705.710000000003</v>
      </c>
      <c r="H69" s="126">
        <v>1</v>
      </c>
      <c r="I69" s="125">
        <f>G69</f>
        <v>25705.710000000003</v>
      </c>
      <c r="J69" s="210" t="s">
        <v>100</v>
      </c>
      <c r="K69" s="169"/>
      <c r="L69" s="124"/>
    </row>
    <row r="70" spans="1:12" ht="87.75" customHeight="1" x14ac:dyDescent="0.35">
      <c r="B70" s="120" t="s">
        <v>101</v>
      </c>
      <c r="C70" s="168" t="s">
        <v>620</v>
      </c>
      <c r="D70" s="121">
        <v>0</v>
      </c>
      <c r="E70" s="121">
        <v>10179.300000000001</v>
      </c>
      <c r="F70" s="121">
        <v>0</v>
      </c>
      <c r="G70" s="122">
        <f t="shared" ref="G70:G76" si="10">SUM(D70:F70)</f>
        <v>10179.300000000001</v>
      </c>
      <c r="H70" s="126">
        <v>1</v>
      </c>
      <c r="I70" s="125">
        <f>G70</f>
        <v>10179.300000000001</v>
      </c>
      <c r="J70" s="210" t="s">
        <v>102</v>
      </c>
      <c r="K70" s="169"/>
      <c r="L70" s="124"/>
    </row>
    <row r="71" spans="1:12" ht="87.75" customHeight="1" x14ac:dyDescent="0.35">
      <c r="B71" s="120" t="s">
        <v>103</v>
      </c>
      <c r="C71" s="168" t="s">
        <v>104</v>
      </c>
      <c r="D71" s="121">
        <v>0</v>
      </c>
      <c r="E71" s="121">
        <v>0</v>
      </c>
      <c r="F71" s="121">
        <v>0</v>
      </c>
      <c r="G71" s="122">
        <f t="shared" si="10"/>
        <v>0</v>
      </c>
      <c r="H71" s="126"/>
      <c r="I71" s="125">
        <f t="shared" ref="I71:I76" si="11">G71</f>
        <v>0</v>
      </c>
      <c r="J71" s="210" t="s">
        <v>105</v>
      </c>
      <c r="K71" s="169"/>
      <c r="L71" s="124"/>
    </row>
    <row r="72" spans="1:12" ht="87.75" customHeight="1" x14ac:dyDescent="0.35">
      <c r="A72" s="188"/>
      <c r="B72" s="120" t="s">
        <v>106</v>
      </c>
      <c r="C72" s="168" t="s">
        <v>605</v>
      </c>
      <c r="D72" s="121">
        <v>0</v>
      </c>
      <c r="E72" s="121">
        <v>22639.33</v>
      </c>
      <c r="F72" s="121">
        <v>0</v>
      </c>
      <c r="G72" s="122">
        <f t="shared" si="10"/>
        <v>22639.33</v>
      </c>
      <c r="H72" s="126">
        <v>1</v>
      </c>
      <c r="I72" s="125"/>
      <c r="J72" s="210" t="s">
        <v>107</v>
      </c>
      <c r="K72" s="169" t="s">
        <v>631</v>
      </c>
      <c r="L72" s="124"/>
    </row>
    <row r="73" spans="1:12" s="188" customFormat="1" ht="15.5" x14ac:dyDescent="0.35">
      <c r="A73" s="181"/>
      <c r="B73" s="120" t="s">
        <v>108</v>
      </c>
      <c r="C73" s="170"/>
      <c r="D73" s="121">
        <v>0</v>
      </c>
      <c r="E73" s="121">
        <v>0</v>
      </c>
      <c r="F73" s="121">
        <v>0</v>
      </c>
      <c r="G73" s="122">
        <f t="shared" si="10"/>
        <v>0</v>
      </c>
      <c r="H73" s="123"/>
      <c r="I73" s="125">
        <f t="shared" si="11"/>
        <v>0</v>
      </c>
      <c r="J73" s="125"/>
      <c r="K73" s="169"/>
      <c r="L73" s="124"/>
    </row>
    <row r="74" spans="1:12" ht="15.5" x14ac:dyDescent="0.35">
      <c r="B74" s="120" t="s">
        <v>109</v>
      </c>
      <c r="C74" s="170"/>
      <c r="D74" s="121">
        <v>0</v>
      </c>
      <c r="E74" s="121">
        <v>0</v>
      </c>
      <c r="F74" s="121">
        <v>0</v>
      </c>
      <c r="G74" s="122">
        <f t="shared" si="10"/>
        <v>0</v>
      </c>
      <c r="H74" s="123"/>
      <c r="I74" s="125">
        <f t="shared" si="11"/>
        <v>0</v>
      </c>
      <c r="J74" s="125"/>
      <c r="K74" s="169"/>
      <c r="L74" s="124"/>
    </row>
    <row r="75" spans="1:12" ht="15.5" x14ac:dyDescent="0.35">
      <c r="B75" s="120" t="s">
        <v>110</v>
      </c>
      <c r="C75" s="168"/>
      <c r="D75" s="121">
        <v>0</v>
      </c>
      <c r="E75" s="121">
        <v>0</v>
      </c>
      <c r="F75" s="121">
        <v>0</v>
      </c>
      <c r="G75" s="122">
        <f t="shared" si="10"/>
        <v>0</v>
      </c>
      <c r="H75" s="126"/>
      <c r="I75" s="125">
        <f t="shared" si="11"/>
        <v>0</v>
      </c>
      <c r="J75" s="125"/>
      <c r="K75" s="171"/>
      <c r="L75" s="124"/>
    </row>
    <row r="76" spans="1:12" ht="15.5" x14ac:dyDescent="0.35">
      <c r="B76" s="120" t="s">
        <v>111</v>
      </c>
      <c r="C76" s="168"/>
      <c r="D76" s="121">
        <v>0</v>
      </c>
      <c r="E76" s="121">
        <v>0</v>
      </c>
      <c r="F76" s="121">
        <v>0</v>
      </c>
      <c r="G76" s="122">
        <f t="shared" si="10"/>
        <v>0</v>
      </c>
      <c r="H76" s="126"/>
      <c r="I76" s="125">
        <f t="shared" si="11"/>
        <v>0</v>
      </c>
      <c r="J76" s="125"/>
      <c r="K76" s="171"/>
      <c r="L76" s="124"/>
    </row>
    <row r="77" spans="1:12" ht="15.5" x14ac:dyDescent="0.35">
      <c r="C77" s="65" t="s">
        <v>19</v>
      </c>
      <c r="D77" s="12">
        <f>SUM(D69:D76)</f>
        <v>0</v>
      </c>
      <c r="E77" s="12">
        <f>SUM(E69:E76)</f>
        <v>58524.340000000004</v>
      </c>
      <c r="F77" s="12">
        <f>SUM(F69:F76)</f>
        <v>0</v>
      </c>
      <c r="G77" s="12">
        <f>SUM(G69:G76)</f>
        <v>58524.340000000004</v>
      </c>
      <c r="H77" s="9">
        <f>(H69*G69)+(H70*G70)+(H71*G71)+(H72*G72)+(H73*G73)+(H74*G74)+(H75*G75)+(H76*G76)</f>
        <v>58524.340000000004</v>
      </c>
      <c r="I77" s="196">
        <f>H77</f>
        <v>58524.340000000004</v>
      </c>
      <c r="J77" s="197"/>
      <c r="K77" s="171"/>
      <c r="L77" s="22"/>
    </row>
    <row r="78" spans="1:12" ht="51" customHeight="1" x14ac:dyDescent="0.35">
      <c r="B78" s="65" t="s">
        <v>112</v>
      </c>
      <c r="C78" s="222"/>
      <c r="D78" s="223"/>
      <c r="E78" s="223"/>
      <c r="F78" s="223"/>
      <c r="G78" s="223"/>
      <c r="H78" s="223"/>
      <c r="I78" s="223"/>
      <c r="J78" s="223"/>
      <c r="K78" s="224"/>
      <c r="L78" s="21"/>
    </row>
    <row r="79" spans="1:12" ht="15.5" x14ac:dyDescent="0.35">
      <c r="B79" s="120" t="s">
        <v>113</v>
      </c>
      <c r="C79" s="170"/>
      <c r="D79" s="121">
        <v>0</v>
      </c>
      <c r="E79" s="121">
        <v>0</v>
      </c>
      <c r="F79" s="121">
        <v>0</v>
      </c>
      <c r="G79" s="122">
        <f>SUM(D79:F79)</f>
        <v>0</v>
      </c>
      <c r="H79" s="123"/>
      <c r="I79" s="121">
        <f>G79</f>
        <v>0</v>
      </c>
      <c r="J79" s="125"/>
      <c r="K79" s="169"/>
      <c r="L79" s="124"/>
    </row>
    <row r="80" spans="1:12" ht="15.5" x14ac:dyDescent="0.35">
      <c r="B80" s="120" t="s">
        <v>114</v>
      </c>
      <c r="C80" s="170"/>
      <c r="D80" s="121">
        <v>0</v>
      </c>
      <c r="E80" s="121">
        <v>0</v>
      </c>
      <c r="F80" s="121">
        <v>0</v>
      </c>
      <c r="G80" s="122">
        <f t="shared" ref="G80:G86" si="12">SUM(D80:F80)</f>
        <v>0</v>
      </c>
      <c r="H80" s="123"/>
      <c r="I80" s="121">
        <f t="shared" ref="I80:I86" si="13">G80</f>
        <v>0</v>
      </c>
      <c r="J80" s="125"/>
      <c r="K80" s="169"/>
      <c r="L80" s="124"/>
    </row>
    <row r="81" spans="2:12" ht="15.5" x14ac:dyDescent="0.35">
      <c r="B81" s="120" t="s">
        <v>115</v>
      </c>
      <c r="C81" s="170"/>
      <c r="D81" s="121">
        <v>0</v>
      </c>
      <c r="E81" s="121">
        <v>0</v>
      </c>
      <c r="F81" s="121">
        <v>0</v>
      </c>
      <c r="G81" s="122">
        <f t="shared" si="12"/>
        <v>0</v>
      </c>
      <c r="H81" s="123"/>
      <c r="I81" s="121">
        <f t="shared" si="13"/>
        <v>0</v>
      </c>
      <c r="J81" s="125"/>
      <c r="K81" s="169"/>
      <c r="L81" s="124"/>
    </row>
    <row r="82" spans="2:12" ht="15.5" x14ac:dyDescent="0.35">
      <c r="B82" s="120" t="s">
        <v>116</v>
      </c>
      <c r="C82" s="170"/>
      <c r="D82" s="121">
        <v>0</v>
      </c>
      <c r="E82" s="121">
        <v>0</v>
      </c>
      <c r="F82" s="121">
        <v>0</v>
      </c>
      <c r="G82" s="122">
        <f t="shared" si="12"/>
        <v>0</v>
      </c>
      <c r="H82" s="123"/>
      <c r="I82" s="121">
        <f t="shared" si="13"/>
        <v>0</v>
      </c>
      <c r="J82" s="125"/>
      <c r="K82" s="169"/>
      <c r="L82" s="124"/>
    </row>
    <row r="83" spans="2:12" ht="15.5" x14ac:dyDescent="0.35">
      <c r="B83" s="120" t="s">
        <v>117</v>
      </c>
      <c r="C83" s="170"/>
      <c r="D83" s="121">
        <v>0</v>
      </c>
      <c r="E83" s="121">
        <v>0</v>
      </c>
      <c r="F83" s="121">
        <v>0</v>
      </c>
      <c r="G83" s="122">
        <f t="shared" si="12"/>
        <v>0</v>
      </c>
      <c r="H83" s="123"/>
      <c r="I83" s="121">
        <f t="shared" si="13"/>
        <v>0</v>
      </c>
      <c r="J83" s="125"/>
      <c r="K83" s="169"/>
      <c r="L83" s="124"/>
    </row>
    <row r="84" spans="2:12" ht="15.5" x14ac:dyDescent="0.35">
      <c r="B84" s="120" t="s">
        <v>118</v>
      </c>
      <c r="C84" s="170"/>
      <c r="D84" s="121">
        <v>0</v>
      </c>
      <c r="E84" s="121">
        <v>0</v>
      </c>
      <c r="F84" s="121">
        <v>0</v>
      </c>
      <c r="G84" s="122">
        <f t="shared" si="12"/>
        <v>0</v>
      </c>
      <c r="H84" s="123"/>
      <c r="I84" s="121">
        <f t="shared" si="13"/>
        <v>0</v>
      </c>
      <c r="J84" s="125"/>
      <c r="K84" s="169"/>
      <c r="L84" s="124"/>
    </row>
    <row r="85" spans="2:12" ht="15.5" x14ac:dyDescent="0.35">
      <c r="B85" s="120" t="s">
        <v>119</v>
      </c>
      <c r="C85" s="168"/>
      <c r="D85" s="121">
        <v>0</v>
      </c>
      <c r="E85" s="121">
        <v>0</v>
      </c>
      <c r="F85" s="121">
        <v>0</v>
      </c>
      <c r="G85" s="122">
        <f t="shared" si="12"/>
        <v>0</v>
      </c>
      <c r="H85" s="126"/>
      <c r="I85" s="121">
        <f t="shared" si="13"/>
        <v>0</v>
      </c>
      <c r="J85" s="125"/>
      <c r="K85" s="171"/>
      <c r="L85" s="124"/>
    </row>
    <row r="86" spans="2:12" ht="15.5" x14ac:dyDescent="0.35">
      <c r="B86" s="120" t="s">
        <v>120</v>
      </c>
      <c r="C86" s="168"/>
      <c r="D86" s="121">
        <v>0</v>
      </c>
      <c r="E86" s="121">
        <v>0</v>
      </c>
      <c r="F86" s="121">
        <v>0</v>
      </c>
      <c r="G86" s="122">
        <f t="shared" si="12"/>
        <v>0</v>
      </c>
      <c r="H86" s="126"/>
      <c r="I86" s="121">
        <f t="shared" si="13"/>
        <v>0</v>
      </c>
      <c r="J86" s="125"/>
      <c r="K86" s="171"/>
      <c r="L86" s="124"/>
    </row>
    <row r="87" spans="2:12" ht="15.5" x14ac:dyDescent="0.35">
      <c r="C87" s="65" t="s">
        <v>19</v>
      </c>
      <c r="D87" s="9">
        <f>SUM(D79:D86)</f>
        <v>0</v>
      </c>
      <c r="E87" s="9">
        <f>SUM(E79:E86)</f>
        <v>0</v>
      </c>
      <c r="F87" s="9">
        <f>SUM(F79:F86)</f>
        <v>0</v>
      </c>
      <c r="G87" s="9">
        <f>SUM(G79:G86)</f>
        <v>0</v>
      </c>
      <c r="H87" s="9">
        <f>(H79*G79)+(H80*G80)+(H81*G81)+(H82*G82)+(H83*G83)+(H84*G84)+(H85*G85)+(H86*G86)</f>
        <v>0</v>
      </c>
      <c r="I87" s="196">
        <f>SUM(I79:I86)</f>
        <v>0</v>
      </c>
      <c r="J87" s="197"/>
      <c r="K87" s="171"/>
      <c r="L87" s="22"/>
    </row>
    <row r="88" spans="2:12" ht="15.75" customHeight="1" x14ac:dyDescent="0.35">
      <c r="B88" s="4"/>
      <c r="C88" s="127"/>
      <c r="D88" s="129"/>
      <c r="E88" s="129"/>
      <c r="F88" s="129"/>
      <c r="G88" s="129"/>
      <c r="H88" s="129"/>
      <c r="I88" s="129"/>
      <c r="J88" s="129"/>
      <c r="K88" s="127"/>
      <c r="L88" s="2"/>
    </row>
    <row r="89" spans="2:12" ht="51" customHeight="1" x14ac:dyDescent="0.35">
      <c r="B89" s="65" t="s">
        <v>121</v>
      </c>
      <c r="C89" s="225"/>
      <c r="D89" s="226"/>
      <c r="E89" s="226"/>
      <c r="F89" s="226"/>
      <c r="G89" s="226"/>
      <c r="H89" s="226"/>
      <c r="I89" s="226"/>
      <c r="J89" s="226"/>
      <c r="K89" s="227"/>
      <c r="L89" s="186"/>
    </row>
    <row r="90" spans="2:12" ht="51" customHeight="1" x14ac:dyDescent="0.35">
      <c r="B90" s="65" t="s">
        <v>122</v>
      </c>
      <c r="C90" s="222"/>
      <c r="D90" s="223"/>
      <c r="E90" s="223"/>
      <c r="F90" s="223"/>
      <c r="G90" s="223"/>
      <c r="H90" s="223"/>
      <c r="I90" s="223"/>
      <c r="J90" s="223"/>
      <c r="K90" s="224"/>
      <c r="L90" s="21"/>
    </row>
    <row r="91" spans="2:12" ht="15.5" x14ac:dyDescent="0.35">
      <c r="B91" s="120" t="s">
        <v>123</v>
      </c>
      <c r="C91" s="170"/>
      <c r="D91" s="121">
        <v>0</v>
      </c>
      <c r="E91" s="121">
        <v>0</v>
      </c>
      <c r="F91" s="121">
        <v>0</v>
      </c>
      <c r="G91" s="122">
        <f>SUM(D91:F91)</f>
        <v>0</v>
      </c>
      <c r="H91" s="123"/>
      <c r="I91" s="121">
        <f>G91</f>
        <v>0</v>
      </c>
      <c r="J91" s="125"/>
      <c r="K91" s="169"/>
      <c r="L91" s="124"/>
    </row>
    <row r="92" spans="2:12" ht="15.5" x14ac:dyDescent="0.35">
      <c r="B92" s="120" t="s">
        <v>124</v>
      </c>
      <c r="C92" s="170"/>
      <c r="D92" s="121">
        <v>0</v>
      </c>
      <c r="E92" s="121">
        <v>0</v>
      </c>
      <c r="F92" s="121">
        <v>0</v>
      </c>
      <c r="G92" s="122">
        <f t="shared" ref="G92:G98" si="14">SUM(D92:F92)</f>
        <v>0</v>
      </c>
      <c r="H92" s="123"/>
      <c r="I92" s="121">
        <f t="shared" ref="I92:I98" si="15">G92</f>
        <v>0</v>
      </c>
      <c r="J92" s="125"/>
      <c r="K92" s="169"/>
      <c r="L92" s="124"/>
    </row>
    <row r="93" spans="2:12" ht="15.5" x14ac:dyDescent="0.35">
      <c r="B93" s="120" t="s">
        <v>125</v>
      </c>
      <c r="C93" s="170"/>
      <c r="D93" s="121">
        <v>0</v>
      </c>
      <c r="E93" s="121">
        <v>0</v>
      </c>
      <c r="F93" s="121">
        <v>0</v>
      </c>
      <c r="G93" s="122">
        <f t="shared" si="14"/>
        <v>0</v>
      </c>
      <c r="H93" s="123"/>
      <c r="I93" s="121">
        <f t="shared" si="15"/>
        <v>0</v>
      </c>
      <c r="J93" s="125"/>
      <c r="K93" s="169"/>
      <c r="L93" s="124"/>
    </row>
    <row r="94" spans="2:12" ht="15.5" x14ac:dyDescent="0.35">
      <c r="B94" s="120" t="s">
        <v>126</v>
      </c>
      <c r="C94" s="170"/>
      <c r="D94" s="121">
        <v>0</v>
      </c>
      <c r="E94" s="121">
        <v>0</v>
      </c>
      <c r="F94" s="121">
        <v>0</v>
      </c>
      <c r="G94" s="122">
        <f t="shared" si="14"/>
        <v>0</v>
      </c>
      <c r="H94" s="123"/>
      <c r="I94" s="121">
        <f t="shared" si="15"/>
        <v>0</v>
      </c>
      <c r="J94" s="125"/>
      <c r="K94" s="169"/>
      <c r="L94" s="124"/>
    </row>
    <row r="95" spans="2:12" ht="15.5" x14ac:dyDescent="0.35">
      <c r="B95" s="120" t="s">
        <v>127</v>
      </c>
      <c r="C95" s="170"/>
      <c r="D95" s="121">
        <v>0</v>
      </c>
      <c r="E95" s="121">
        <v>0</v>
      </c>
      <c r="F95" s="121">
        <v>0</v>
      </c>
      <c r="G95" s="122">
        <f t="shared" si="14"/>
        <v>0</v>
      </c>
      <c r="H95" s="123"/>
      <c r="I95" s="121">
        <f t="shared" si="15"/>
        <v>0</v>
      </c>
      <c r="J95" s="125"/>
      <c r="K95" s="169"/>
      <c r="L95" s="124"/>
    </row>
    <row r="96" spans="2:12" ht="15.5" x14ac:dyDescent="0.35">
      <c r="B96" s="120" t="s">
        <v>128</v>
      </c>
      <c r="C96" s="170"/>
      <c r="D96" s="121">
        <v>0</v>
      </c>
      <c r="E96" s="121">
        <v>0</v>
      </c>
      <c r="F96" s="121">
        <v>0</v>
      </c>
      <c r="G96" s="122">
        <f t="shared" si="14"/>
        <v>0</v>
      </c>
      <c r="H96" s="123"/>
      <c r="I96" s="121">
        <f t="shared" si="15"/>
        <v>0</v>
      </c>
      <c r="J96" s="125"/>
      <c r="K96" s="169"/>
      <c r="L96" s="124"/>
    </row>
    <row r="97" spans="2:12" ht="15.5" x14ac:dyDescent="0.35">
      <c r="B97" s="120" t="s">
        <v>129</v>
      </c>
      <c r="C97" s="168"/>
      <c r="D97" s="121">
        <v>0</v>
      </c>
      <c r="E97" s="121">
        <v>0</v>
      </c>
      <c r="F97" s="121">
        <v>0</v>
      </c>
      <c r="G97" s="122">
        <f t="shared" si="14"/>
        <v>0</v>
      </c>
      <c r="H97" s="126"/>
      <c r="I97" s="121">
        <f t="shared" si="15"/>
        <v>0</v>
      </c>
      <c r="J97" s="125"/>
      <c r="K97" s="171"/>
      <c r="L97" s="124"/>
    </row>
    <row r="98" spans="2:12" ht="15.5" x14ac:dyDescent="0.35">
      <c r="B98" s="120" t="s">
        <v>130</v>
      </c>
      <c r="C98" s="168"/>
      <c r="D98" s="121">
        <v>0</v>
      </c>
      <c r="E98" s="121">
        <v>0</v>
      </c>
      <c r="F98" s="121">
        <v>0</v>
      </c>
      <c r="G98" s="122">
        <f t="shared" si="14"/>
        <v>0</v>
      </c>
      <c r="H98" s="126"/>
      <c r="I98" s="121">
        <f t="shared" si="15"/>
        <v>0</v>
      </c>
      <c r="J98" s="125"/>
      <c r="K98" s="171"/>
      <c r="L98" s="124"/>
    </row>
    <row r="99" spans="2:12" ht="15.5" x14ac:dyDescent="0.35">
      <c r="C99" s="65" t="s">
        <v>19</v>
      </c>
      <c r="D99" s="9">
        <f>SUM(D91:D98)</f>
        <v>0</v>
      </c>
      <c r="E99" s="9">
        <f>SUM(E91:E98)</f>
        <v>0</v>
      </c>
      <c r="F99" s="9">
        <f>SUM(F91:F98)</f>
        <v>0</v>
      </c>
      <c r="G99" s="12">
        <f>SUM(G91:G98)</f>
        <v>0</v>
      </c>
      <c r="H99" s="9">
        <f>(H91*G91)+(H92*G92)+(H93*G93)+(H94*G94)+(H95*G95)+(H96*G96)+(H97*G97)+(H98*G98)</f>
        <v>0</v>
      </c>
      <c r="I99" s="196">
        <f>SUM(I91:I98)</f>
        <v>0</v>
      </c>
      <c r="J99" s="197"/>
      <c r="K99" s="171"/>
      <c r="L99" s="22"/>
    </row>
    <row r="100" spans="2:12" ht="51" customHeight="1" x14ac:dyDescent="0.35">
      <c r="B100" s="65" t="s">
        <v>131</v>
      </c>
      <c r="C100" s="222"/>
      <c r="D100" s="223"/>
      <c r="E100" s="223"/>
      <c r="F100" s="223"/>
      <c r="G100" s="223"/>
      <c r="H100" s="223"/>
      <c r="I100" s="223"/>
      <c r="J100" s="223"/>
      <c r="K100" s="224"/>
      <c r="L100" s="21"/>
    </row>
    <row r="101" spans="2:12" ht="15.5" x14ac:dyDescent="0.35">
      <c r="B101" s="120" t="s">
        <v>132</v>
      </c>
      <c r="C101" s="170"/>
      <c r="D101" s="121">
        <v>0</v>
      </c>
      <c r="E101" s="121">
        <v>0</v>
      </c>
      <c r="F101" s="121">
        <v>0</v>
      </c>
      <c r="G101" s="122">
        <f>SUM(D101:F101)</f>
        <v>0</v>
      </c>
      <c r="H101" s="123"/>
      <c r="I101" s="121"/>
      <c r="J101" s="125"/>
      <c r="K101" s="169"/>
      <c r="L101" s="124"/>
    </row>
    <row r="102" spans="2:12" ht="15.5" x14ac:dyDescent="0.35">
      <c r="B102" s="120" t="s">
        <v>133</v>
      </c>
      <c r="C102" s="170"/>
      <c r="D102" s="121">
        <v>0</v>
      </c>
      <c r="E102" s="121">
        <v>0</v>
      </c>
      <c r="F102" s="121">
        <v>0</v>
      </c>
      <c r="G102" s="122">
        <f t="shared" ref="G102:G108" si="16">SUM(D102:F102)</f>
        <v>0</v>
      </c>
      <c r="H102" s="123"/>
      <c r="I102" s="121"/>
      <c r="J102" s="125"/>
      <c r="K102" s="169"/>
      <c r="L102" s="124"/>
    </row>
    <row r="103" spans="2:12" ht="15.5" x14ac:dyDescent="0.35">
      <c r="B103" s="120" t="s">
        <v>134</v>
      </c>
      <c r="C103" s="170"/>
      <c r="D103" s="121">
        <v>0</v>
      </c>
      <c r="E103" s="121">
        <v>0</v>
      </c>
      <c r="F103" s="121">
        <v>0</v>
      </c>
      <c r="G103" s="122">
        <f t="shared" si="16"/>
        <v>0</v>
      </c>
      <c r="H103" s="123"/>
      <c r="I103" s="121"/>
      <c r="J103" s="125"/>
      <c r="K103" s="169"/>
      <c r="L103" s="124"/>
    </row>
    <row r="104" spans="2:12" ht="15.5" x14ac:dyDescent="0.35">
      <c r="B104" s="120" t="s">
        <v>135</v>
      </c>
      <c r="C104" s="170"/>
      <c r="D104" s="121">
        <v>0</v>
      </c>
      <c r="E104" s="121">
        <v>0</v>
      </c>
      <c r="F104" s="121">
        <v>0</v>
      </c>
      <c r="G104" s="122">
        <f t="shared" si="16"/>
        <v>0</v>
      </c>
      <c r="H104" s="123"/>
      <c r="I104" s="121"/>
      <c r="J104" s="125"/>
      <c r="K104" s="169"/>
      <c r="L104" s="124"/>
    </row>
    <row r="105" spans="2:12" ht="15.5" x14ac:dyDescent="0.35">
      <c r="B105" s="120" t="s">
        <v>136</v>
      </c>
      <c r="C105" s="170"/>
      <c r="D105" s="121">
        <v>0</v>
      </c>
      <c r="E105" s="121">
        <v>0</v>
      </c>
      <c r="F105" s="121">
        <v>0</v>
      </c>
      <c r="G105" s="122">
        <f t="shared" si="16"/>
        <v>0</v>
      </c>
      <c r="H105" s="123"/>
      <c r="I105" s="121"/>
      <c r="J105" s="125"/>
      <c r="K105" s="169"/>
      <c r="L105" s="124"/>
    </row>
    <row r="106" spans="2:12" ht="15.5" x14ac:dyDescent="0.35">
      <c r="B106" s="120" t="s">
        <v>137</v>
      </c>
      <c r="C106" s="170"/>
      <c r="D106" s="121">
        <v>0</v>
      </c>
      <c r="E106" s="121">
        <v>0</v>
      </c>
      <c r="F106" s="121">
        <v>0</v>
      </c>
      <c r="G106" s="122">
        <f t="shared" si="16"/>
        <v>0</v>
      </c>
      <c r="H106" s="123"/>
      <c r="I106" s="121"/>
      <c r="J106" s="125"/>
      <c r="K106" s="169"/>
      <c r="L106" s="124"/>
    </row>
    <row r="107" spans="2:12" ht="15.5" x14ac:dyDescent="0.35">
      <c r="B107" s="120" t="s">
        <v>138</v>
      </c>
      <c r="C107" s="168"/>
      <c r="D107" s="121">
        <v>0</v>
      </c>
      <c r="E107" s="121">
        <v>0</v>
      </c>
      <c r="F107" s="121">
        <v>0</v>
      </c>
      <c r="G107" s="122">
        <f t="shared" si="16"/>
        <v>0</v>
      </c>
      <c r="H107" s="126"/>
      <c r="I107" s="125"/>
      <c r="J107" s="125"/>
      <c r="K107" s="171"/>
      <c r="L107" s="124"/>
    </row>
    <row r="108" spans="2:12" ht="15.5" x14ac:dyDescent="0.35">
      <c r="B108" s="120" t="s">
        <v>139</v>
      </c>
      <c r="C108" s="168"/>
      <c r="D108" s="121">
        <v>0</v>
      </c>
      <c r="E108" s="121">
        <v>0</v>
      </c>
      <c r="F108" s="121">
        <v>0</v>
      </c>
      <c r="G108" s="122">
        <f t="shared" si="16"/>
        <v>0</v>
      </c>
      <c r="H108" s="126"/>
      <c r="I108" s="125"/>
      <c r="J108" s="125"/>
      <c r="K108" s="171"/>
      <c r="L108" s="124"/>
    </row>
    <row r="109" spans="2:12" ht="15.5" x14ac:dyDescent="0.35">
      <c r="C109" s="65" t="s">
        <v>19</v>
      </c>
      <c r="D109" s="12">
        <f>SUM(D101:D108)</f>
        <v>0</v>
      </c>
      <c r="E109" s="12">
        <f>SUM(E101:E108)</f>
        <v>0</v>
      </c>
      <c r="F109" s="12">
        <f>SUM(F101:F108)</f>
        <v>0</v>
      </c>
      <c r="G109" s="12">
        <f>SUM(G101:G108)</f>
        <v>0</v>
      </c>
      <c r="H109" s="9">
        <f>(H101*G101)+(H102*G102)+(H103*G103)+(H104*G104)+(H105*G105)+(H106*G106)+(H107*G107)+(H108*G108)</f>
        <v>0</v>
      </c>
      <c r="I109" s="196">
        <f>SUM(I101:I108)</f>
        <v>0</v>
      </c>
      <c r="J109" s="197"/>
      <c r="K109" s="171"/>
      <c r="L109" s="22"/>
    </row>
    <row r="110" spans="2:12" ht="51" customHeight="1" x14ac:dyDescent="0.35">
      <c r="B110" s="65" t="s">
        <v>140</v>
      </c>
      <c r="C110" s="222"/>
      <c r="D110" s="223"/>
      <c r="E110" s="223"/>
      <c r="F110" s="223"/>
      <c r="G110" s="223"/>
      <c r="H110" s="223"/>
      <c r="I110" s="223"/>
      <c r="J110" s="223"/>
      <c r="K110" s="224"/>
      <c r="L110" s="21"/>
    </row>
    <row r="111" spans="2:12" ht="15.5" x14ac:dyDescent="0.35">
      <c r="B111" s="120" t="s">
        <v>141</v>
      </c>
      <c r="C111" s="170"/>
      <c r="D111" s="121">
        <f>VLOOKUP(B111,'[1]1) Budget Table'!$B:$K,3,FALSE)</f>
        <v>0</v>
      </c>
      <c r="E111" s="121">
        <f>VLOOKUP(B111,'[2]1) Budget Table'!$B:$K,4,FALSE)</f>
        <v>0</v>
      </c>
      <c r="F111" s="121">
        <v>0</v>
      </c>
      <c r="G111" s="122">
        <f>SUM(D111:F111)</f>
        <v>0</v>
      </c>
      <c r="H111" s="123"/>
      <c r="I111" s="121"/>
      <c r="J111" s="125"/>
      <c r="K111" s="169"/>
      <c r="L111" s="124"/>
    </row>
    <row r="112" spans="2:12" ht="15.5" x14ac:dyDescent="0.35">
      <c r="B112" s="120" t="s">
        <v>142</v>
      </c>
      <c r="C112" s="170"/>
      <c r="D112" s="121">
        <f>VLOOKUP(B112,'[1]1) Budget Table'!$B:$K,3,FALSE)</f>
        <v>0</v>
      </c>
      <c r="E112" s="121">
        <f>VLOOKUP(B112,'[2]1) Budget Table'!$B:$K,4,FALSE)</f>
        <v>0</v>
      </c>
      <c r="F112" s="121">
        <v>0</v>
      </c>
      <c r="G112" s="122">
        <f t="shared" ref="G112:G118" si="17">SUM(D112:F112)</f>
        <v>0</v>
      </c>
      <c r="H112" s="123"/>
      <c r="I112" s="121"/>
      <c r="J112" s="125"/>
      <c r="K112" s="169"/>
      <c r="L112" s="124"/>
    </row>
    <row r="113" spans="2:12" ht="15.5" x14ac:dyDescent="0.35">
      <c r="B113" s="120" t="s">
        <v>143</v>
      </c>
      <c r="C113" s="170"/>
      <c r="D113" s="121">
        <f>VLOOKUP(B113,'[1]1) Budget Table'!$B:$K,3,FALSE)</f>
        <v>0</v>
      </c>
      <c r="E113" s="121">
        <f>VLOOKUP(B113,'[2]1) Budget Table'!$B:$K,4,FALSE)</f>
        <v>0</v>
      </c>
      <c r="F113" s="121">
        <v>0</v>
      </c>
      <c r="G113" s="122">
        <f t="shared" si="17"/>
        <v>0</v>
      </c>
      <c r="H113" s="123"/>
      <c r="I113" s="121"/>
      <c r="J113" s="125"/>
      <c r="K113" s="169"/>
      <c r="L113" s="124"/>
    </row>
    <row r="114" spans="2:12" ht="15.5" x14ac:dyDescent="0.35">
      <c r="B114" s="120" t="s">
        <v>144</v>
      </c>
      <c r="C114" s="170"/>
      <c r="D114" s="121">
        <f>VLOOKUP(B114,'[1]1) Budget Table'!$B:$K,3,FALSE)</f>
        <v>0</v>
      </c>
      <c r="E114" s="121">
        <f>VLOOKUP(B114,'[2]1) Budget Table'!$B:$K,4,FALSE)</f>
        <v>0</v>
      </c>
      <c r="F114" s="121">
        <v>0</v>
      </c>
      <c r="G114" s="122">
        <f t="shared" si="17"/>
        <v>0</v>
      </c>
      <c r="H114" s="123"/>
      <c r="I114" s="121"/>
      <c r="J114" s="125"/>
      <c r="K114" s="169"/>
      <c r="L114" s="124"/>
    </row>
    <row r="115" spans="2:12" ht="15.5" x14ac:dyDescent="0.35">
      <c r="B115" s="120" t="s">
        <v>145</v>
      </c>
      <c r="C115" s="170"/>
      <c r="D115" s="121">
        <f>VLOOKUP(B115,'[1]1) Budget Table'!$B:$K,3,FALSE)</f>
        <v>0</v>
      </c>
      <c r="E115" s="121">
        <f>VLOOKUP(B115,'[2]1) Budget Table'!$B:$K,4,FALSE)</f>
        <v>0</v>
      </c>
      <c r="F115" s="121">
        <v>0</v>
      </c>
      <c r="G115" s="122">
        <f t="shared" si="17"/>
        <v>0</v>
      </c>
      <c r="H115" s="123"/>
      <c r="I115" s="121"/>
      <c r="J115" s="125"/>
      <c r="K115" s="169"/>
      <c r="L115" s="124"/>
    </row>
    <row r="116" spans="2:12" ht="15.5" x14ac:dyDescent="0.35">
      <c r="B116" s="120" t="s">
        <v>146</v>
      </c>
      <c r="C116" s="170"/>
      <c r="D116" s="121">
        <f>VLOOKUP(B116,'[1]1) Budget Table'!$B:$K,3,FALSE)</f>
        <v>0</v>
      </c>
      <c r="E116" s="121">
        <f>VLOOKUP(B116,'[2]1) Budget Table'!$B:$K,4,FALSE)</f>
        <v>0</v>
      </c>
      <c r="F116" s="121">
        <v>0</v>
      </c>
      <c r="G116" s="122">
        <f t="shared" si="17"/>
        <v>0</v>
      </c>
      <c r="H116" s="123"/>
      <c r="I116" s="121"/>
      <c r="J116" s="125"/>
      <c r="K116" s="169"/>
      <c r="L116" s="124"/>
    </row>
    <row r="117" spans="2:12" ht="15.5" x14ac:dyDescent="0.35">
      <c r="B117" s="120" t="s">
        <v>147</v>
      </c>
      <c r="C117" s="168"/>
      <c r="D117" s="121">
        <f>VLOOKUP(B117,'[1]1) Budget Table'!$B:$K,3,FALSE)</f>
        <v>0</v>
      </c>
      <c r="E117" s="121">
        <f>VLOOKUP(B117,'[2]1) Budget Table'!$B:$K,4,FALSE)</f>
        <v>0</v>
      </c>
      <c r="F117" s="121">
        <v>0</v>
      </c>
      <c r="G117" s="122">
        <f t="shared" si="17"/>
        <v>0</v>
      </c>
      <c r="H117" s="126"/>
      <c r="I117" s="125"/>
      <c r="J117" s="125"/>
      <c r="K117" s="171"/>
      <c r="L117" s="124"/>
    </row>
    <row r="118" spans="2:12" ht="15.5" x14ac:dyDescent="0.35">
      <c r="B118" s="120" t="s">
        <v>148</v>
      </c>
      <c r="C118" s="168"/>
      <c r="D118" s="121">
        <f>VLOOKUP(B118,'[1]1) Budget Table'!$B:$K,3,FALSE)</f>
        <v>0</v>
      </c>
      <c r="E118" s="121">
        <f>VLOOKUP(B118,'[2]1) Budget Table'!$B:$K,4,FALSE)</f>
        <v>0</v>
      </c>
      <c r="F118" s="121">
        <v>0</v>
      </c>
      <c r="G118" s="122">
        <f t="shared" si="17"/>
        <v>0</v>
      </c>
      <c r="H118" s="126"/>
      <c r="I118" s="125"/>
      <c r="J118" s="125"/>
      <c r="K118" s="171"/>
      <c r="L118" s="124"/>
    </row>
    <row r="119" spans="2:12" ht="15.5" x14ac:dyDescent="0.35">
      <c r="C119" s="65" t="s">
        <v>19</v>
      </c>
      <c r="D119" s="12">
        <f>SUM(D111:D118)</f>
        <v>0</v>
      </c>
      <c r="E119" s="12">
        <f>SUM(E111:E118)</f>
        <v>0</v>
      </c>
      <c r="F119" s="12">
        <f>SUM(F111:F118)</f>
        <v>0</v>
      </c>
      <c r="G119" s="12">
        <f>SUM(G111:G118)</f>
        <v>0</v>
      </c>
      <c r="H119" s="9">
        <f>(H111*G111)+(H112*G112)+(H113*G113)+(H114*G114)+(H115*G115)+(H116*G116)+(H117*G117)+(H118*G118)</f>
        <v>0</v>
      </c>
      <c r="I119" s="196">
        <f>SUM(I111:I118)</f>
        <v>0</v>
      </c>
      <c r="J119" s="197"/>
      <c r="K119" s="171"/>
      <c r="L119" s="22"/>
    </row>
    <row r="120" spans="2:12" ht="51" customHeight="1" x14ac:dyDescent="0.35">
      <c r="B120" s="65" t="s">
        <v>149</v>
      </c>
      <c r="C120" s="222"/>
      <c r="D120" s="223"/>
      <c r="E120" s="223"/>
      <c r="F120" s="223"/>
      <c r="G120" s="223"/>
      <c r="H120" s="223"/>
      <c r="I120" s="223"/>
      <c r="J120" s="223"/>
      <c r="K120" s="224"/>
      <c r="L120" s="21"/>
    </row>
    <row r="121" spans="2:12" ht="15.5" x14ac:dyDescent="0.35">
      <c r="B121" s="120" t="s">
        <v>150</v>
      </c>
      <c r="C121" s="170"/>
      <c r="D121" s="121">
        <v>0</v>
      </c>
      <c r="E121" s="121">
        <v>0</v>
      </c>
      <c r="F121" s="121">
        <v>0</v>
      </c>
      <c r="G121" s="122">
        <f>SUM(D121:F121)</f>
        <v>0</v>
      </c>
      <c r="H121" s="123"/>
      <c r="I121" s="121"/>
      <c r="J121" s="125"/>
      <c r="K121" s="169"/>
      <c r="L121" s="124"/>
    </row>
    <row r="122" spans="2:12" ht="15.5" x14ac:dyDescent="0.35">
      <c r="B122" s="120" t="s">
        <v>151</v>
      </c>
      <c r="C122" s="170"/>
      <c r="D122" s="121">
        <v>0</v>
      </c>
      <c r="E122" s="121">
        <v>0</v>
      </c>
      <c r="F122" s="121">
        <v>0</v>
      </c>
      <c r="G122" s="122">
        <f t="shared" ref="G122:G128" si="18">SUM(D122:F122)</f>
        <v>0</v>
      </c>
      <c r="H122" s="123"/>
      <c r="I122" s="121"/>
      <c r="J122" s="125"/>
      <c r="K122" s="169"/>
      <c r="L122" s="124"/>
    </row>
    <row r="123" spans="2:12" ht="15.5" x14ac:dyDescent="0.35">
      <c r="B123" s="120" t="s">
        <v>152</v>
      </c>
      <c r="C123" s="170"/>
      <c r="D123" s="121">
        <v>0</v>
      </c>
      <c r="E123" s="121">
        <v>0</v>
      </c>
      <c r="F123" s="121">
        <v>0</v>
      </c>
      <c r="G123" s="122">
        <f t="shared" si="18"/>
        <v>0</v>
      </c>
      <c r="H123" s="123"/>
      <c r="I123" s="121"/>
      <c r="J123" s="125"/>
      <c r="K123" s="169"/>
      <c r="L123" s="124"/>
    </row>
    <row r="124" spans="2:12" ht="15.5" x14ac:dyDescent="0.35">
      <c r="B124" s="120" t="s">
        <v>153</v>
      </c>
      <c r="C124" s="170"/>
      <c r="D124" s="121">
        <v>0</v>
      </c>
      <c r="E124" s="121">
        <v>0</v>
      </c>
      <c r="F124" s="121">
        <v>0</v>
      </c>
      <c r="G124" s="122">
        <f t="shared" si="18"/>
        <v>0</v>
      </c>
      <c r="H124" s="123"/>
      <c r="I124" s="121"/>
      <c r="J124" s="125"/>
      <c r="K124" s="169"/>
      <c r="L124" s="124"/>
    </row>
    <row r="125" spans="2:12" ht="15.5" x14ac:dyDescent="0.35">
      <c r="B125" s="120" t="s">
        <v>154</v>
      </c>
      <c r="C125" s="170"/>
      <c r="D125" s="121">
        <v>0</v>
      </c>
      <c r="E125" s="121">
        <v>0</v>
      </c>
      <c r="F125" s="121">
        <v>0</v>
      </c>
      <c r="G125" s="122">
        <f t="shared" si="18"/>
        <v>0</v>
      </c>
      <c r="H125" s="123"/>
      <c r="I125" s="121"/>
      <c r="J125" s="125"/>
      <c r="K125" s="169"/>
      <c r="L125" s="124"/>
    </row>
    <row r="126" spans="2:12" ht="15.5" x14ac:dyDescent="0.35">
      <c r="B126" s="120" t="s">
        <v>155</v>
      </c>
      <c r="C126" s="170"/>
      <c r="D126" s="121">
        <v>0</v>
      </c>
      <c r="E126" s="121">
        <v>0</v>
      </c>
      <c r="F126" s="121">
        <v>0</v>
      </c>
      <c r="G126" s="122">
        <f t="shared" si="18"/>
        <v>0</v>
      </c>
      <c r="H126" s="123"/>
      <c r="I126" s="121"/>
      <c r="J126" s="125"/>
      <c r="K126" s="169"/>
      <c r="L126" s="124"/>
    </row>
    <row r="127" spans="2:12" ht="15.5" x14ac:dyDescent="0.35">
      <c r="B127" s="120" t="s">
        <v>156</v>
      </c>
      <c r="C127" s="168"/>
      <c r="D127" s="121">
        <v>0</v>
      </c>
      <c r="E127" s="121">
        <v>0</v>
      </c>
      <c r="F127" s="121">
        <v>0</v>
      </c>
      <c r="G127" s="122">
        <f t="shared" si="18"/>
        <v>0</v>
      </c>
      <c r="H127" s="126"/>
      <c r="I127" s="125"/>
      <c r="J127" s="125"/>
      <c r="K127" s="171"/>
      <c r="L127" s="124"/>
    </row>
    <row r="128" spans="2:12" ht="15.5" x14ac:dyDescent="0.35">
      <c r="B128" s="120" t="s">
        <v>157</v>
      </c>
      <c r="C128" s="168"/>
      <c r="D128" s="121">
        <v>0</v>
      </c>
      <c r="E128" s="121">
        <v>0</v>
      </c>
      <c r="F128" s="121">
        <v>0</v>
      </c>
      <c r="G128" s="122">
        <f t="shared" si="18"/>
        <v>0</v>
      </c>
      <c r="H128" s="126"/>
      <c r="I128" s="125"/>
      <c r="J128" s="125"/>
      <c r="K128" s="171"/>
      <c r="L128" s="124"/>
    </row>
    <row r="129" spans="2:12" ht="15.5" x14ac:dyDescent="0.35">
      <c r="C129" s="65" t="s">
        <v>19</v>
      </c>
      <c r="D129" s="9">
        <f>SUM(D121:D128)</f>
        <v>0</v>
      </c>
      <c r="E129" s="9">
        <f>SUM(E121:E128)</f>
        <v>0</v>
      </c>
      <c r="F129" s="9">
        <f>SUM(F121:F128)</f>
        <v>0</v>
      </c>
      <c r="G129" s="9">
        <f>SUM(G121:G128)</f>
        <v>0</v>
      </c>
      <c r="H129" s="9">
        <f>(H121*G121)+(H122*G122)+(H123*G123)+(H124*G124)+(H125*G125)+(H126*G126)+(H127*G127)+(H128*G128)</f>
        <v>0</v>
      </c>
      <c r="I129" s="196">
        <f>SUM(I121:I128)</f>
        <v>0</v>
      </c>
      <c r="J129" s="197"/>
      <c r="K129" s="171"/>
      <c r="L129" s="22"/>
    </row>
    <row r="130" spans="2:12" ht="15.75" customHeight="1" x14ac:dyDescent="0.35">
      <c r="B130" s="4"/>
      <c r="C130" s="127"/>
      <c r="D130" s="129"/>
      <c r="E130" s="129"/>
      <c r="F130" s="129"/>
      <c r="G130" s="129"/>
      <c r="H130" s="129"/>
      <c r="I130" s="129"/>
      <c r="J130" s="129"/>
      <c r="K130" s="130"/>
      <c r="L130" s="2"/>
    </row>
    <row r="131" spans="2:12" ht="51" customHeight="1" x14ac:dyDescent="0.35">
      <c r="B131" s="65" t="s">
        <v>158</v>
      </c>
      <c r="C131" s="225"/>
      <c r="D131" s="226"/>
      <c r="E131" s="226"/>
      <c r="F131" s="226"/>
      <c r="G131" s="226"/>
      <c r="H131" s="226"/>
      <c r="I131" s="226"/>
      <c r="J131" s="226"/>
      <c r="K131" s="227"/>
      <c r="L131" s="186"/>
    </row>
    <row r="132" spans="2:12" ht="51" customHeight="1" x14ac:dyDescent="0.35">
      <c r="B132" s="65" t="s">
        <v>159</v>
      </c>
      <c r="C132" s="222"/>
      <c r="D132" s="223"/>
      <c r="E132" s="223"/>
      <c r="F132" s="223"/>
      <c r="G132" s="223"/>
      <c r="H132" s="223"/>
      <c r="I132" s="223"/>
      <c r="J132" s="223"/>
      <c r="K132" s="224"/>
      <c r="L132" s="21"/>
    </row>
    <row r="133" spans="2:12" ht="15.5" x14ac:dyDescent="0.35">
      <c r="B133" s="120" t="s">
        <v>160</v>
      </c>
      <c r="C133" s="170"/>
      <c r="D133" s="121">
        <v>0</v>
      </c>
      <c r="E133" s="121">
        <v>0</v>
      </c>
      <c r="F133" s="121">
        <v>0</v>
      </c>
      <c r="G133" s="122">
        <f>SUM(D133:F133)</f>
        <v>0</v>
      </c>
      <c r="H133" s="123"/>
      <c r="I133" s="121"/>
      <c r="J133" s="125"/>
      <c r="K133" s="169"/>
      <c r="L133" s="124"/>
    </row>
    <row r="134" spans="2:12" ht="15.5" x14ac:dyDescent="0.35">
      <c r="B134" s="120" t="s">
        <v>161</v>
      </c>
      <c r="C134" s="170"/>
      <c r="D134" s="121">
        <v>0</v>
      </c>
      <c r="E134" s="121">
        <v>0</v>
      </c>
      <c r="F134" s="121">
        <v>0</v>
      </c>
      <c r="G134" s="122">
        <f t="shared" ref="G134:G140" si="19">SUM(D134:F134)</f>
        <v>0</v>
      </c>
      <c r="H134" s="123"/>
      <c r="I134" s="121"/>
      <c r="J134" s="125"/>
      <c r="K134" s="169"/>
      <c r="L134" s="124"/>
    </row>
    <row r="135" spans="2:12" ht="15.5" x14ac:dyDescent="0.35">
      <c r="B135" s="120" t="s">
        <v>162</v>
      </c>
      <c r="C135" s="170"/>
      <c r="D135" s="121">
        <v>0</v>
      </c>
      <c r="E135" s="121">
        <v>0</v>
      </c>
      <c r="F135" s="121">
        <v>0</v>
      </c>
      <c r="G135" s="122">
        <f t="shared" si="19"/>
        <v>0</v>
      </c>
      <c r="H135" s="123"/>
      <c r="I135" s="121"/>
      <c r="J135" s="125"/>
      <c r="K135" s="169"/>
      <c r="L135" s="124"/>
    </row>
    <row r="136" spans="2:12" ht="15.5" x14ac:dyDescent="0.35">
      <c r="B136" s="120" t="s">
        <v>163</v>
      </c>
      <c r="C136" s="170"/>
      <c r="D136" s="121">
        <v>0</v>
      </c>
      <c r="E136" s="121">
        <v>0</v>
      </c>
      <c r="F136" s="121">
        <v>0</v>
      </c>
      <c r="G136" s="122">
        <f t="shared" si="19"/>
        <v>0</v>
      </c>
      <c r="H136" s="123"/>
      <c r="I136" s="121"/>
      <c r="J136" s="125"/>
      <c r="K136" s="169"/>
      <c r="L136" s="124"/>
    </row>
    <row r="137" spans="2:12" ht="15.5" x14ac:dyDescent="0.35">
      <c r="B137" s="120" t="s">
        <v>164</v>
      </c>
      <c r="C137" s="170"/>
      <c r="D137" s="121">
        <v>0</v>
      </c>
      <c r="E137" s="121">
        <v>0</v>
      </c>
      <c r="F137" s="121">
        <v>0</v>
      </c>
      <c r="G137" s="122">
        <f t="shared" si="19"/>
        <v>0</v>
      </c>
      <c r="H137" s="123"/>
      <c r="I137" s="121"/>
      <c r="J137" s="125"/>
      <c r="K137" s="169"/>
      <c r="L137" s="124"/>
    </row>
    <row r="138" spans="2:12" ht="15.5" x14ac:dyDescent="0.35">
      <c r="B138" s="120" t="s">
        <v>165</v>
      </c>
      <c r="C138" s="170"/>
      <c r="D138" s="121">
        <v>0</v>
      </c>
      <c r="E138" s="121">
        <v>0</v>
      </c>
      <c r="F138" s="121">
        <v>0</v>
      </c>
      <c r="G138" s="122">
        <f t="shared" si="19"/>
        <v>0</v>
      </c>
      <c r="H138" s="123"/>
      <c r="I138" s="121"/>
      <c r="J138" s="125"/>
      <c r="K138" s="169"/>
      <c r="L138" s="124"/>
    </row>
    <row r="139" spans="2:12" ht="15.5" x14ac:dyDescent="0.35">
      <c r="B139" s="120" t="s">
        <v>166</v>
      </c>
      <c r="C139" s="168"/>
      <c r="D139" s="121">
        <v>0</v>
      </c>
      <c r="E139" s="121">
        <v>0</v>
      </c>
      <c r="F139" s="121">
        <v>0</v>
      </c>
      <c r="G139" s="122">
        <f t="shared" si="19"/>
        <v>0</v>
      </c>
      <c r="H139" s="126"/>
      <c r="I139" s="125"/>
      <c r="J139" s="125"/>
      <c r="K139" s="171"/>
      <c r="L139" s="124"/>
    </row>
    <row r="140" spans="2:12" ht="15.5" x14ac:dyDescent="0.35">
      <c r="B140" s="120" t="s">
        <v>167</v>
      </c>
      <c r="C140" s="168"/>
      <c r="D140" s="121">
        <v>0</v>
      </c>
      <c r="E140" s="121">
        <v>0</v>
      </c>
      <c r="F140" s="121">
        <v>0</v>
      </c>
      <c r="G140" s="122">
        <f t="shared" si="19"/>
        <v>0</v>
      </c>
      <c r="H140" s="126"/>
      <c r="I140" s="125"/>
      <c r="J140" s="125"/>
      <c r="K140" s="171"/>
      <c r="L140" s="124"/>
    </row>
    <row r="141" spans="2:12" ht="15.5" x14ac:dyDescent="0.35">
      <c r="C141" s="65" t="s">
        <v>19</v>
      </c>
      <c r="D141" s="9">
        <f>SUM(D133:D140)</f>
        <v>0</v>
      </c>
      <c r="E141" s="9">
        <f>SUM(E133:E140)</f>
        <v>0</v>
      </c>
      <c r="F141" s="9">
        <f>SUM(F133:F140)</f>
        <v>0</v>
      </c>
      <c r="G141" s="12">
        <f>SUM(G133:G140)</f>
        <v>0</v>
      </c>
      <c r="H141" s="9">
        <f>(H133*G133)+(H134*G134)+(H135*G135)+(H136*G136)+(H137*G137)+(H138*G138)+(H139*G139)+(H140*G140)</f>
        <v>0</v>
      </c>
      <c r="I141" s="196">
        <f>SUM(I133:I140)</f>
        <v>0</v>
      </c>
      <c r="J141" s="197"/>
      <c r="K141" s="171"/>
      <c r="L141" s="22"/>
    </row>
    <row r="142" spans="2:12" ht="51" customHeight="1" x14ac:dyDescent="0.35">
      <c r="B142" s="65" t="s">
        <v>168</v>
      </c>
      <c r="C142" s="222"/>
      <c r="D142" s="223"/>
      <c r="E142" s="223"/>
      <c r="F142" s="223"/>
      <c r="G142" s="223"/>
      <c r="H142" s="223"/>
      <c r="I142" s="223"/>
      <c r="J142" s="223"/>
      <c r="K142" s="224"/>
      <c r="L142" s="21"/>
    </row>
    <row r="143" spans="2:12" ht="15.5" x14ac:dyDescent="0.35">
      <c r="B143" s="120" t="s">
        <v>169</v>
      </c>
      <c r="C143" s="170"/>
      <c r="D143" s="121">
        <v>0</v>
      </c>
      <c r="E143" s="121">
        <v>0</v>
      </c>
      <c r="F143" s="121">
        <v>0</v>
      </c>
      <c r="G143" s="122">
        <f>SUM(D143:F143)</f>
        <v>0</v>
      </c>
      <c r="H143" s="123"/>
      <c r="I143" s="121"/>
      <c r="J143" s="125"/>
      <c r="K143" s="169"/>
      <c r="L143" s="124"/>
    </row>
    <row r="144" spans="2:12" ht="15.5" x14ac:dyDescent="0.35">
      <c r="B144" s="120" t="s">
        <v>170</v>
      </c>
      <c r="C144" s="170"/>
      <c r="D144" s="121">
        <v>0</v>
      </c>
      <c r="E144" s="121">
        <v>0</v>
      </c>
      <c r="F144" s="121">
        <v>0</v>
      </c>
      <c r="G144" s="122">
        <f t="shared" ref="G144:G150" si="20">SUM(D144:F144)</f>
        <v>0</v>
      </c>
      <c r="H144" s="123"/>
      <c r="I144" s="121"/>
      <c r="J144" s="125"/>
      <c r="K144" s="169"/>
      <c r="L144" s="124"/>
    </row>
    <row r="145" spans="2:12" ht="15.5" x14ac:dyDescent="0.35">
      <c r="B145" s="120" t="s">
        <v>171</v>
      </c>
      <c r="C145" s="170"/>
      <c r="D145" s="121">
        <v>0</v>
      </c>
      <c r="E145" s="121">
        <v>0</v>
      </c>
      <c r="F145" s="121">
        <v>0</v>
      </c>
      <c r="G145" s="122">
        <f t="shared" si="20"/>
        <v>0</v>
      </c>
      <c r="H145" s="123"/>
      <c r="I145" s="121"/>
      <c r="J145" s="125"/>
      <c r="K145" s="169"/>
      <c r="L145" s="124"/>
    </row>
    <row r="146" spans="2:12" ht="15.5" x14ac:dyDescent="0.35">
      <c r="B146" s="120" t="s">
        <v>172</v>
      </c>
      <c r="C146" s="170"/>
      <c r="D146" s="121">
        <v>0</v>
      </c>
      <c r="E146" s="121">
        <v>0</v>
      </c>
      <c r="F146" s="121">
        <v>0</v>
      </c>
      <c r="G146" s="122">
        <f t="shared" si="20"/>
        <v>0</v>
      </c>
      <c r="H146" s="123"/>
      <c r="I146" s="121"/>
      <c r="J146" s="125"/>
      <c r="K146" s="169"/>
      <c r="L146" s="124"/>
    </row>
    <row r="147" spans="2:12" ht="15.5" x14ac:dyDescent="0.35">
      <c r="B147" s="120" t="s">
        <v>173</v>
      </c>
      <c r="C147" s="170"/>
      <c r="D147" s="121">
        <v>0</v>
      </c>
      <c r="E147" s="121">
        <v>0</v>
      </c>
      <c r="F147" s="121">
        <v>0</v>
      </c>
      <c r="G147" s="122">
        <f t="shared" si="20"/>
        <v>0</v>
      </c>
      <c r="H147" s="123"/>
      <c r="I147" s="121"/>
      <c r="J147" s="125"/>
      <c r="K147" s="169"/>
      <c r="L147" s="124"/>
    </row>
    <row r="148" spans="2:12" ht="15.5" x14ac:dyDescent="0.35">
      <c r="B148" s="120" t="s">
        <v>174</v>
      </c>
      <c r="C148" s="170"/>
      <c r="D148" s="121">
        <v>0</v>
      </c>
      <c r="E148" s="121">
        <v>0</v>
      </c>
      <c r="F148" s="121">
        <v>0</v>
      </c>
      <c r="G148" s="122">
        <f t="shared" si="20"/>
        <v>0</v>
      </c>
      <c r="H148" s="123"/>
      <c r="I148" s="121"/>
      <c r="J148" s="125"/>
      <c r="K148" s="169"/>
      <c r="L148" s="124"/>
    </row>
    <row r="149" spans="2:12" ht="15.5" x14ac:dyDescent="0.35">
      <c r="B149" s="120" t="s">
        <v>175</v>
      </c>
      <c r="C149" s="168"/>
      <c r="D149" s="121">
        <v>0</v>
      </c>
      <c r="E149" s="121">
        <v>0</v>
      </c>
      <c r="F149" s="121">
        <v>0</v>
      </c>
      <c r="G149" s="122">
        <f t="shared" si="20"/>
        <v>0</v>
      </c>
      <c r="H149" s="126"/>
      <c r="I149" s="125"/>
      <c r="J149" s="125"/>
      <c r="K149" s="171"/>
      <c r="L149" s="124"/>
    </row>
    <row r="150" spans="2:12" ht="15.5" x14ac:dyDescent="0.35">
      <c r="B150" s="120" t="s">
        <v>176</v>
      </c>
      <c r="C150" s="168"/>
      <c r="D150" s="121">
        <v>0</v>
      </c>
      <c r="E150" s="121">
        <v>0</v>
      </c>
      <c r="F150" s="121">
        <v>0</v>
      </c>
      <c r="G150" s="122">
        <f t="shared" si="20"/>
        <v>0</v>
      </c>
      <c r="H150" s="126"/>
      <c r="I150" s="125"/>
      <c r="J150" s="125"/>
      <c r="K150" s="171"/>
      <c r="L150" s="124"/>
    </row>
    <row r="151" spans="2:12" ht="15.5" x14ac:dyDescent="0.35">
      <c r="C151" s="65" t="s">
        <v>19</v>
      </c>
      <c r="D151" s="12">
        <f>SUM(D143:D150)</f>
        <v>0</v>
      </c>
      <c r="E151" s="12">
        <f>SUM(E143:E150)</f>
        <v>0</v>
      </c>
      <c r="F151" s="12">
        <f>SUM(F143:F150)</f>
        <v>0</v>
      </c>
      <c r="G151" s="12">
        <f>SUM(G143:G150)</f>
        <v>0</v>
      </c>
      <c r="H151" s="9">
        <f>(H143*G143)+(H144*G144)+(H145*G145)+(H146*G146)+(H147*G147)+(H148*G148)+(H149*G149)+(H150*G150)</f>
        <v>0</v>
      </c>
      <c r="I151" s="196">
        <f>SUM(I143:I150)</f>
        <v>0</v>
      </c>
      <c r="J151" s="197"/>
      <c r="K151" s="171"/>
      <c r="L151" s="22"/>
    </row>
    <row r="152" spans="2:12" ht="51" customHeight="1" x14ac:dyDescent="0.35">
      <c r="B152" s="65" t="s">
        <v>177</v>
      </c>
      <c r="C152" s="222"/>
      <c r="D152" s="223"/>
      <c r="E152" s="223"/>
      <c r="F152" s="223"/>
      <c r="G152" s="223"/>
      <c r="H152" s="223"/>
      <c r="I152" s="223"/>
      <c r="J152" s="223"/>
      <c r="K152" s="224"/>
      <c r="L152" s="21"/>
    </row>
    <row r="153" spans="2:12" ht="15.5" x14ac:dyDescent="0.35">
      <c r="B153" s="120" t="s">
        <v>178</v>
      </c>
      <c r="C153" s="170"/>
      <c r="D153" s="121">
        <v>0</v>
      </c>
      <c r="E153" s="121">
        <v>0</v>
      </c>
      <c r="F153" s="121">
        <v>0</v>
      </c>
      <c r="G153" s="122">
        <f>SUM(D153:F153)</f>
        <v>0</v>
      </c>
      <c r="H153" s="123"/>
      <c r="I153" s="121"/>
      <c r="J153" s="125"/>
      <c r="K153" s="169"/>
      <c r="L153" s="124"/>
    </row>
    <row r="154" spans="2:12" ht="15.5" x14ac:dyDescent="0.35">
      <c r="B154" s="120" t="s">
        <v>179</v>
      </c>
      <c r="C154" s="170"/>
      <c r="D154" s="121">
        <v>0</v>
      </c>
      <c r="E154" s="121">
        <v>0</v>
      </c>
      <c r="F154" s="121">
        <v>0</v>
      </c>
      <c r="G154" s="122">
        <f t="shared" ref="G154:G160" si="21">SUM(D154:F154)</f>
        <v>0</v>
      </c>
      <c r="H154" s="123"/>
      <c r="I154" s="121"/>
      <c r="J154" s="125"/>
      <c r="K154" s="169"/>
      <c r="L154" s="124"/>
    </row>
    <row r="155" spans="2:12" ht="15.5" x14ac:dyDescent="0.35">
      <c r="B155" s="120" t="s">
        <v>180</v>
      </c>
      <c r="C155" s="170"/>
      <c r="D155" s="121">
        <v>0</v>
      </c>
      <c r="E155" s="121">
        <v>0</v>
      </c>
      <c r="F155" s="121">
        <v>0</v>
      </c>
      <c r="G155" s="122">
        <f t="shared" si="21"/>
        <v>0</v>
      </c>
      <c r="H155" s="123"/>
      <c r="I155" s="121"/>
      <c r="J155" s="125"/>
      <c r="K155" s="169"/>
      <c r="L155" s="124"/>
    </row>
    <row r="156" spans="2:12" ht="15.5" x14ac:dyDescent="0.35">
      <c r="B156" s="120" t="s">
        <v>181</v>
      </c>
      <c r="C156" s="170"/>
      <c r="D156" s="121">
        <v>0</v>
      </c>
      <c r="E156" s="121">
        <v>0</v>
      </c>
      <c r="F156" s="121">
        <v>0</v>
      </c>
      <c r="G156" s="122">
        <f t="shared" si="21"/>
        <v>0</v>
      </c>
      <c r="H156" s="123"/>
      <c r="I156" s="121"/>
      <c r="J156" s="125"/>
      <c r="K156" s="169"/>
      <c r="L156" s="124"/>
    </row>
    <row r="157" spans="2:12" ht="15.5" x14ac:dyDescent="0.35">
      <c r="B157" s="120" t="s">
        <v>182</v>
      </c>
      <c r="C157" s="170"/>
      <c r="D157" s="121">
        <v>0</v>
      </c>
      <c r="E157" s="121">
        <v>0</v>
      </c>
      <c r="F157" s="121">
        <v>0</v>
      </c>
      <c r="G157" s="122">
        <f t="shared" si="21"/>
        <v>0</v>
      </c>
      <c r="H157" s="123"/>
      <c r="I157" s="121"/>
      <c r="J157" s="125"/>
      <c r="K157" s="169"/>
      <c r="L157" s="124"/>
    </row>
    <row r="158" spans="2:12" ht="15.5" x14ac:dyDescent="0.35">
      <c r="B158" s="120" t="s">
        <v>183</v>
      </c>
      <c r="C158" s="170"/>
      <c r="D158" s="121">
        <v>0</v>
      </c>
      <c r="E158" s="121">
        <v>0</v>
      </c>
      <c r="F158" s="121">
        <v>0</v>
      </c>
      <c r="G158" s="122">
        <f t="shared" si="21"/>
        <v>0</v>
      </c>
      <c r="H158" s="123"/>
      <c r="I158" s="121"/>
      <c r="J158" s="125"/>
      <c r="K158" s="169"/>
      <c r="L158" s="124"/>
    </row>
    <row r="159" spans="2:12" ht="15.5" x14ac:dyDescent="0.35">
      <c r="B159" s="120" t="s">
        <v>184</v>
      </c>
      <c r="C159" s="168"/>
      <c r="D159" s="121">
        <v>0</v>
      </c>
      <c r="E159" s="121">
        <v>0</v>
      </c>
      <c r="F159" s="121">
        <v>0</v>
      </c>
      <c r="G159" s="122">
        <f t="shared" si="21"/>
        <v>0</v>
      </c>
      <c r="H159" s="126"/>
      <c r="I159" s="125"/>
      <c r="J159" s="125"/>
      <c r="K159" s="171"/>
      <c r="L159" s="124"/>
    </row>
    <row r="160" spans="2:12" ht="15.5" x14ac:dyDescent="0.35">
      <c r="B160" s="120" t="s">
        <v>185</v>
      </c>
      <c r="C160" s="168"/>
      <c r="D160" s="121">
        <v>0</v>
      </c>
      <c r="E160" s="121">
        <v>0</v>
      </c>
      <c r="F160" s="121">
        <v>0</v>
      </c>
      <c r="G160" s="122">
        <f t="shared" si="21"/>
        <v>0</v>
      </c>
      <c r="H160" s="126"/>
      <c r="I160" s="125"/>
      <c r="J160" s="125"/>
      <c r="K160" s="171"/>
      <c r="L160" s="124"/>
    </row>
    <row r="161" spans="2:12" ht="15.5" x14ac:dyDescent="0.35">
      <c r="C161" s="65" t="s">
        <v>19</v>
      </c>
      <c r="D161" s="12">
        <f>SUM(D153:D160)</f>
        <v>0</v>
      </c>
      <c r="E161" s="12">
        <f>SUM(E153:E160)</f>
        <v>0</v>
      </c>
      <c r="F161" s="12">
        <f>SUM(F153:F160)</f>
        <v>0</v>
      </c>
      <c r="G161" s="12">
        <f>SUM(G153:G160)</f>
        <v>0</v>
      </c>
      <c r="H161" s="9">
        <f>(H153*G153)+(H154*G154)+(H155*G155)+(H156*G156)+(H157*G157)+(H158*G158)+(H159*G159)+(H160*G160)</f>
        <v>0</v>
      </c>
      <c r="I161" s="196">
        <f>SUM(I153:I160)</f>
        <v>0</v>
      </c>
      <c r="J161" s="197"/>
      <c r="K161" s="171"/>
      <c r="L161" s="22"/>
    </row>
    <row r="162" spans="2:12" ht="51" customHeight="1" x14ac:dyDescent="0.35">
      <c r="B162" s="65" t="s">
        <v>186</v>
      </c>
      <c r="C162" s="222"/>
      <c r="D162" s="223"/>
      <c r="E162" s="223"/>
      <c r="F162" s="223"/>
      <c r="G162" s="223"/>
      <c r="H162" s="223"/>
      <c r="I162" s="223"/>
      <c r="J162" s="223"/>
      <c r="K162" s="224"/>
      <c r="L162" s="21"/>
    </row>
    <row r="163" spans="2:12" ht="15.5" x14ac:dyDescent="0.35">
      <c r="B163" s="120" t="s">
        <v>187</v>
      </c>
      <c r="C163" s="170"/>
      <c r="D163" s="121">
        <v>0</v>
      </c>
      <c r="E163" s="121">
        <v>0</v>
      </c>
      <c r="F163" s="121">
        <v>0</v>
      </c>
      <c r="G163" s="122">
        <f>SUM(D163:F163)</f>
        <v>0</v>
      </c>
      <c r="H163" s="123"/>
      <c r="I163" s="121"/>
      <c r="J163" s="125"/>
      <c r="K163" s="169"/>
      <c r="L163" s="124"/>
    </row>
    <row r="164" spans="2:12" ht="15.5" x14ac:dyDescent="0.35">
      <c r="B164" s="120" t="s">
        <v>188</v>
      </c>
      <c r="C164" s="170"/>
      <c r="D164" s="121">
        <v>0</v>
      </c>
      <c r="E164" s="121">
        <v>0</v>
      </c>
      <c r="F164" s="121">
        <v>0</v>
      </c>
      <c r="G164" s="122">
        <f t="shared" ref="G164:G170" si="22">SUM(D164:F164)</f>
        <v>0</v>
      </c>
      <c r="H164" s="123"/>
      <c r="I164" s="121"/>
      <c r="J164" s="125"/>
      <c r="K164" s="169"/>
      <c r="L164" s="124"/>
    </row>
    <row r="165" spans="2:12" ht="15.5" x14ac:dyDescent="0.35">
      <c r="B165" s="120" t="s">
        <v>189</v>
      </c>
      <c r="C165" s="170"/>
      <c r="D165" s="121">
        <v>0</v>
      </c>
      <c r="E165" s="121">
        <v>0</v>
      </c>
      <c r="F165" s="121">
        <v>0</v>
      </c>
      <c r="G165" s="122">
        <f t="shared" si="22"/>
        <v>0</v>
      </c>
      <c r="H165" s="123"/>
      <c r="I165" s="121"/>
      <c r="J165" s="125"/>
      <c r="K165" s="169"/>
      <c r="L165" s="124"/>
    </row>
    <row r="166" spans="2:12" ht="15.5" x14ac:dyDescent="0.35">
      <c r="B166" s="120" t="s">
        <v>190</v>
      </c>
      <c r="C166" s="170"/>
      <c r="D166" s="121">
        <v>0</v>
      </c>
      <c r="E166" s="121">
        <v>0</v>
      </c>
      <c r="F166" s="121">
        <v>0</v>
      </c>
      <c r="G166" s="122">
        <f t="shared" si="22"/>
        <v>0</v>
      </c>
      <c r="H166" s="123"/>
      <c r="I166" s="121"/>
      <c r="J166" s="125"/>
      <c r="K166" s="169"/>
      <c r="L166" s="124"/>
    </row>
    <row r="167" spans="2:12" ht="15.5" x14ac:dyDescent="0.35">
      <c r="B167" s="120" t="s">
        <v>191</v>
      </c>
      <c r="C167" s="170"/>
      <c r="D167" s="121">
        <v>0</v>
      </c>
      <c r="E167" s="121">
        <v>0</v>
      </c>
      <c r="F167" s="121">
        <v>0</v>
      </c>
      <c r="G167" s="122">
        <f>SUM(D167:F167)</f>
        <v>0</v>
      </c>
      <c r="H167" s="123"/>
      <c r="I167" s="121"/>
      <c r="J167" s="125"/>
      <c r="K167" s="169"/>
      <c r="L167" s="124"/>
    </row>
    <row r="168" spans="2:12" ht="15.5" x14ac:dyDescent="0.35">
      <c r="B168" s="120" t="s">
        <v>192</v>
      </c>
      <c r="C168" s="170"/>
      <c r="D168" s="121">
        <v>0</v>
      </c>
      <c r="E168" s="121">
        <v>0</v>
      </c>
      <c r="F168" s="121">
        <v>0</v>
      </c>
      <c r="G168" s="122">
        <f t="shared" si="22"/>
        <v>0</v>
      </c>
      <c r="H168" s="123"/>
      <c r="I168" s="121"/>
      <c r="J168" s="125"/>
      <c r="K168" s="169"/>
      <c r="L168" s="124"/>
    </row>
    <row r="169" spans="2:12" ht="15.5" x14ac:dyDescent="0.35">
      <c r="B169" s="120" t="s">
        <v>193</v>
      </c>
      <c r="C169" s="168"/>
      <c r="D169" s="121">
        <v>0</v>
      </c>
      <c r="E169" s="121">
        <v>0</v>
      </c>
      <c r="F169" s="121">
        <v>0</v>
      </c>
      <c r="G169" s="122">
        <f t="shared" si="22"/>
        <v>0</v>
      </c>
      <c r="H169" s="126"/>
      <c r="I169" s="125"/>
      <c r="J169" s="125"/>
      <c r="K169" s="171"/>
      <c r="L169" s="124"/>
    </row>
    <row r="170" spans="2:12" ht="15.5" x14ac:dyDescent="0.35">
      <c r="B170" s="120" t="s">
        <v>194</v>
      </c>
      <c r="C170" s="168"/>
      <c r="D170" s="121">
        <v>0</v>
      </c>
      <c r="E170" s="121">
        <v>0</v>
      </c>
      <c r="F170" s="121">
        <v>0</v>
      </c>
      <c r="G170" s="122">
        <f t="shared" si="22"/>
        <v>0</v>
      </c>
      <c r="H170" s="126"/>
      <c r="I170" s="125"/>
      <c r="J170" s="125"/>
      <c r="K170" s="171"/>
      <c r="L170" s="124"/>
    </row>
    <row r="171" spans="2:12" ht="15.5" x14ac:dyDescent="0.35">
      <c r="C171" s="65" t="s">
        <v>19</v>
      </c>
      <c r="D171" s="9">
        <f>SUM(D163:D170)</f>
        <v>0</v>
      </c>
      <c r="E171" s="9">
        <f>SUM(E163:E170)</f>
        <v>0</v>
      </c>
      <c r="F171" s="9">
        <f>SUM(F163:F170)</f>
        <v>0</v>
      </c>
      <c r="G171" s="9">
        <f>SUM(G163:G170)</f>
        <v>0</v>
      </c>
      <c r="H171" s="9">
        <f>(H163*G163)+(H164*G164)+(H165*G165)+(H166*G166)+(H167*G167)+(H168*G168)+(H169*G169)+(H170*G170)</f>
        <v>0</v>
      </c>
      <c r="I171" s="196">
        <f>SUM(I163:I170)</f>
        <v>0</v>
      </c>
      <c r="J171" s="197"/>
      <c r="K171" s="171"/>
      <c r="L171" s="22"/>
    </row>
    <row r="172" spans="2:12" ht="15.75" customHeight="1" x14ac:dyDescent="0.35">
      <c r="B172" s="4"/>
      <c r="C172" s="127"/>
      <c r="D172" s="129"/>
      <c r="E172" s="129"/>
      <c r="F172" s="129"/>
      <c r="G172" s="129"/>
      <c r="H172" s="129"/>
      <c r="I172" s="129"/>
      <c r="J172" s="129"/>
      <c r="K172" s="127"/>
      <c r="L172" s="2"/>
    </row>
    <row r="173" spans="2:12" ht="15.75" customHeight="1" x14ac:dyDescent="0.35">
      <c r="B173" s="4"/>
      <c r="C173" s="127"/>
      <c r="D173" s="129"/>
      <c r="E173" s="129"/>
      <c r="F173" s="129"/>
      <c r="G173" s="129"/>
      <c r="H173" s="129"/>
      <c r="I173" s="129"/>
      <c r="J173" s="129"/>
      <c r="K173" s="127"/>
      <c r="L173" s="2"/>
    </row>
    <row r="174" spans="2:12" ht="63.75" customHeight="1" x14ac:dyDescent="0.35">
      <c r="B174" s="65" t="s">
        <v>195</v>
      </c>
      <c r="C174" s="131"/>
      <c r="D174" s="121">
        <v>143671.71980000002</v>
      </c>
      <c r="E174" s="121">
        <v>0</v>
      </c>
      <c r="F174" s="121">
        <v>0</v>
      </c>
      <c r="G174" s="133">
        <f>SUM(D174:F174)</f>
        <v>143671.71980000002</v>
      </c>
      <c r="H174" s="134"/>
      <c r="I174" s="132">
        <f>G174</f>
        <v>143671.71980000002</v>
      </c>
      <c r="J174" s="135"/>
      <c r="K174" s="173"/>
      <c r="L174" s="22"/>
    </row>
    <row r="175" spans="2:12" ht="69.75" customHeight="1" x14ac:dyDescent="0.35">
      <c r="B175" s="65" t="s">
        <v>196</v>
      </c>
      <c r="C175" s="131"/>
      <c r="D175" s="121">
        <v>45709.509999999995</v>
      </c>
      <c r="E175" s="121">
        <v>0</v>
      </c>
      <c r="F175" s="121">
        <v>0</v>
      </c>
      <c r="G175" s="133">
        <f>SUM(D175:F175)</f>
        <v>45709.509999999995</v>
      </c>
      <c r="H175" s="134"/>
      <c r="I175" s="132">
        <f>G175</f>
        <v>45709.509999999995</v>
      </c>
      <c r="J175" s="135"/>
      <c r="K175" s="173"/>
      <c r="L175" s="22"/>
    </row>
    <row r="176" spans="2:12" ht="57" customHeight="1" x14ac:dyDescent="0.35">
      <c r="B176" s="65" t="s">
        <v>197</v>
      </c>
      <c r="C176" s="136"/>
      <c r="D176" s="121">
        <v>80056.41</v>
      </c>
      <c r="E176" s="121">
        <v>0</v>
      </c>
      <c r="F176" s="121">
        <v>0</v>
      </c>
      <c r="G176" s="133">
        <f>SUM(D176:F176)</f>
        <v>80056.41</v>
      </c>
      <c r="H176" s="134"/>
      <c r="I176" s="132">
        <f>G176</f>
        <v>80056.41</v>
      </c>
      <c r="J176" s="135"/>
      <c r="K176" s="173"/>
      <c r="L176" s="22"/>
    </row>
    <row r="177" spans="2:12" ht="65.25" customHeight="1" x14ac:dyDescent="0.35">
      <c r="B177" s="76" t="s">
        <v>198</v>
      </c>
      <c r="C177" s="131"/>
      <c r="D177" s="121">
        <v>0</v>
      </c>
      <c r="E177" s="121">
        <v>0</v>
      </c>
      <c r="F177" s="121">
        <v>0</v>
      </c>
      <c r="G177" s="133">
        <f>SUM(D177:F177)</f>
        <v>0</v>
      </c>
      <c r="H177" s="134"/>
      <c r="I177" s="132">
        <f t="shared" ref="I177" si="23">G177</f>
        <v>0</v>
      </c>
      <c r="J177" s="135"/>
      <c r="K177" s="173"/>
      <c r="L177" s="22"/>
    </row>
    <row r="178" spans="2:12" ht="21.75" customHeight="1" x14ac:dyDescent="0.35">
      <c r="B178" s="4"/>
      <c r="C178" s="77" t="s">
        <v>199</v>
      </c>
      <c r="D178" s="80">
        <f>SUM(D174:D177)</f>
        <v>269437.6398</v>
      </c>
      <c r="E178" s="80">
        <f>SUM(E174:E177)</f>
        <v>0</v>
      </c>
      <c r="F178" s="80">
        <f>SUM(F174:F177)</f>
        <v>0</v>
      </c>
      <c r="G178" s="80">
        <f>SUM(G174:G177)</f>
        <v>269437.6398</v>
      </c>
      <c r="H178" s="9">
        <f>(H174*G174)+(H175*G175)+(H176*G176)+(H177*G177)</f>
        <v>0</v>
      </c>
      <c r="I178" s="196">
        <f>SUM(I174:I177)</f>
        <v>269437.6398</v>
      </c>
      <c r="J178" s="197"/>
      <c r="K178" s="131"/>
      <c r="L178" s="8"/>
    </row>
    <row r="179" spans="2:12" ht="15.75" customHeight="1" x14ac:dyDescent="0.35">
      <c r="B179" s="4"/>
      <c r="C179" s="127"/>
      <c r="D179" s="129"/>
      <c r="E179" s="129"/>
      <c r="F179" s="129"/>
      <c r="G179" s="129"/>
      <c r="H179" s="129"/>
      <c r="I179" s="129"/>
      <c r="J179" s="129"/>
      <c r="K179" s="127"/>
      <c r="L179" s="8"/>
    </row>
    <row r="180" spans="2:12" ht="15.75" customHeight="1" x14ac:dyDescent="0.35">
      <c r="B180" s="4"/>
      <c r="C180" s="127"/>
      <c r="D180" s="129"/>
      <c r="E180" s="129"/>
      <c r="F180" s="129"/>
      <c r="G180" s="129"/>
      <c r="H180" s="129"/>
      <c r="I180" s="129"/>
      <c r="J180" s="129"/>
      <c r="K180" s="127"/>
      <c r="L180" s="8"/>
    </row>
    <row r="181" spans="2:12" ht="15.75" customHeight="1" x14ac:dyDescent="0.35">
      <c r="B181" s="4"/>
      <c r="C181" s="127"/>
      <c r="D181" s="129"/>
      <c r="E181" s="129"/>
      <c r="F181" s="129"/>
      <c r="G181" s="129"/>
      <c r="H181" s="129"/>
      <c r="I181" s="129"/>
      <c r="J181" s="129"/>
      <c r="K181" s="127"/>
      <c r="L181" s="8"/>
    </row>
    <row r="182" spans="2:12" ht="15.75" customHeight="1" x14ac:dyDescent="0.35">
      <c r="B182" s="4"/>
      <c r="C182" s="127"/>
      <c r="D182" s="129"/>
      <c r="E182" s="129"/>
      <c r="F182" s="129"/>
      <c r="G182" s="129"/>
      <c r="H182" s="129"/>
      <c r="I182" s="129"/>
      <c r="J182" s="129"/>
      <c r="K182" s="127"/>
      <c r="L182" s="8"/>
    </row>
    <row r="183" spans="2:12" ht="15.75" customHeight="1" x14ac:dyDescent="0.35">
      <c r="B183" s="4"/>
      <c r="C183" s="127"/>
      <c r="D183" s="129"/>
      <c r="E183" s="129"/>
      <c r="F183" s="129"/>
      <c r="G183" s="129"/>
      <c r="H183" s="129"/>
      <c r="I183" s="129"/>
      <c r="J183" s="129"/>
      <c r="K183" s="127"/>
      <c r="L183" s="8"/>
    </row>
    <row r="184" spans="2:12" ht="15.75" customHeight="1" x14ac:dyDescent="0.35">
      <c r="B184" s="4"/>
      <c r="C184" s="127"/>
      <c r="D184" s="129"/>
      <c r="E184" s="129"/>
      <c r="F184" s="129"/>
      <c r="G184" s="129"/>
      <c r="H184" s="129"/>
      <c r="I184" s="129"/>
      <c r="J184" s="129"/>
      <c r="K184" s="127"/>
      <c r="L184" s="8"/>
    </row>
    <row r="185" spans="2:12" ht="15.75" customHeight="1" thickBot="1" x14ac:dyDescent="0.4">
      <c r="B185" s="4"/>
      <c r="C185" s="127"/>
      <c r="D185" s="129"/>
      <c r="E185" s="129"/>
      <c r="F185" s="129"/>
      <c r="G185" s="129"/>
      <c r="H185" s="129"/>
      <c r="I185" s="129"/>
      <c r="J185" s="129"/>
      <c r="K185" s="127"/>
      <c r="L185" s="8"/>
    </row>
    <row r="186" spans="2:12" ht="15.5" x14ac:dyDescent="0.35">
      <c r="B186" s="4"/>
      <c r="C186" s="251" t="s">
        <v>200</v>
      </c>
      <c r="D186" s="252"/>
      <c r="E186" s="252"/>
      <c r="F186" s="252"/>
      <c r="G186" s="253"/>
      <c r="H186" s="8"/>
      <c r="I186" s="129"/>
      <c r="J186" s="129"/>
      <c r="K186" s="8"/>
    </row>
    <row r="187" spans="2:12" ht="40.5" customHeight="1" x14ac:dyDescent="0.35">
      <c r="B187" s="4"/>
      <c r="C187" s="241"/>
      <c r="D187" s="254" t="str">
        <f>D4</f>
        <v>Recipient UNDP</v>
      </c>
      <c r="E187" s="254" t="str">
        <f>E4</f>
        <v>Recipient UN WOMEN</v>
      </c>
      <c r="F187" s="254" t="str">
        <f>F4</f>
        <v>Recipient UNODC</v>
      </c>
      <c r="G187" s="243" t="s">
        <v>6</v>
      </c>
      <c r="H187" s="127"/>
      <c r="I187" s="129"/>
      <c r="J187" s="129"/>
      <c r="K187" s="8"/>
    </row>
    <row r="188" spans="2:12" ht="24.75" customHeight="1" x14ac:dyDescent="0.35">
      <c r="B188" s="4"/>
      <c r="C188" s="242"/>
      <c r="D188" s="255"/>
      <c r="E188" s="255"/>
      <c r="F188" s="255"/>
      <c r="G188" s="244"/>
      <c r="H188" s="127"/>
      <c r="I188" s="129"/>
      <c r="J188" s="129"/>
      <c r="K188" s="8"/>
    </row>
    <row r="189" spans="2:12" ht="41.25" customHeight="1" x14ac:dyDescent="0.35">
      <c r="B189" s="137"/>
      <c r="C189" s="138" t="s">
        <v>201</v>
      </c>
      <c r="D189" s="139">
        <f>SUM(D15,D25,D35,D45,D57,D67,D77,D87,D99,D109,D119,D129,D141,D151,D161,D171,D174,D175,D176,D177)</f>
        <v>770281.10180000018</v>
      </c>
      <c r="E189" s="139">
        <f>SUM(E15,E25,E35,E45,E57,E67,E77,E87,E99,E109,E119,E129,E141,E151,E161,E171,E174,E175,E176,E177)</f>
        <v>351572.08</v>
      </c>
      <c r="F189" s="139">
        <f>SUM(F15,F25,F35,F45,F57,F67,F77,F87,F99,F109,F119,F129,F141,F151,F161,F171,F174,F175,F176,F177)</f>
        <v>539555</v>
      </c>
      <c r="G189" s="140">
        <f>SUM(D189:F189)</f>
        <v>1661408.1818000001</v>
      </c>
      <c r="H189" s="127"/>
      <c r="I189" s="141"/>
      <c r="J189" s="129"/>
      <c r="K189" s="137"/>
    </row>
    <row r="190" spans="2:12" ht="51.75" customHeight="1" x14ac:dyDescent="0.35">
      <c r="B190" s="142"/>
      <c r="C190" s="138" t="s">
        <v>202</v>
      </c>
      <c r="D190" s="139">
        <f>D189*0.07</f>
        <v>53919.677126000017</v>
      </c>
      <c r="E190" s="139">
        <f>E189*0.07</f>
        <v>24610.045600000005</v>
      </c>
      <c r="F190" s="139">
        <f>F189*0.07</f>
        <v>37768.850000000006</v>
      </c>
      <c r="G190" s="140">
        <f>G189*0.07</f>
        <v>116298.57272600003</v>
      </c>
      <c r="H190" s="142"/>
      <c r="I190" s="141"/>
      <c r="J190" s="129"/>
      <c r="K190" s="143"/>
    </row>
    <row r="191" spans="2:12" ht="51.75" customHeight="1" thickBot="1" x14ac:dyDescent="0.4">
      <c r="B191" s="142"/>
      <c r="C191" s="7" t="s">
        <v>6</v>
      </c>
      <c r="D191" s="69">
        <f>SUM(D189:D190)</f>
        <v>824200.77892600023</v>
      </c>
      <c r="E191" s="69">
        <f>SUM(E189:E190)</f>
        <v>376182.12560000003</v>
      </c>
      <c r="F191" s="69">
        <f>SUM(F189:F190)</f>
        <v>577323.85</v>
      </c>
      <c r="G191" s="75">
        <f>SUM(G189:G190)</f>
        <v>1777706.7545260002</v>
      </c>
      <c r="H191" s="142"/>
      <c r="K191" s="143"/>
    </row>
    <row r="192" spans="2:12" ht="42" customHeight="1" x14ac:dyDescent="0.35">
      <c r="B192" s="142"/>
      <c r="I192" s="101"/>
      <c r="J192" s="101"/>
      <c r="K192" s="2"/>
      <c r="L192" s="143"/>
    </row>
    <row r="193" spans="2:12" s="188" customFormat="1" ht="29.25" customHeight="1" thickBot="1" x14ac:dyDescent="0.4">
      <c r="B193" s="127"/>
      <c r="C193" s="4"/>
      <c r="D193" s="15"/>
      <c r="E193" s="15"/>
      <c r="F193" s="15"/>
      <c r="G193" s="15"/>
      <c r="H193" s="15"/>
      <c r="I193" s="104"/>
      <c r="J193" s="104"/>
      <c r="K193" s="8"/>
      <c r="L193" s="137"/>
    </row>
    <row r="194" spans="2:12" ht="23.25" customHeight="1" x14ac:dyDescent="0.35">
      <c r="B194" s="143"/>
      <c r="C194" s="236" t="s">
        <v>203</v>
      </c>
      <c r="D194" s="237"/>
      <c r="E194" s="237"/>
      <c r="F194" s="237"/>
      <c r="G194" s="237"/>
      <c r="H194" s="238"/>
      <c r="I194" s="104"/>
      <c r="J194" s="104"/>
      <c r="K194" s="143"/>
    </row>
    <row r="195" spans="2:12" ht="41.25" customHeight="1" x14ac:dyDescent="0.35">
      <c r="B195" s="143"/>
      <c r="C195" s="66"/>
      <c r="D195" s="219" t="str">
        <f>D4</f>
        <v>Recipient UNDP</v>
      </c>
      <c r="E195" s="219" t="str">
        <f>E4</f>
        <v>Recipient UN WOMEN</v>
      </c>
      <c r="F195" s="219" t="str">
        <f>F4</f>
        <v>Recipient UNODC</v>
      </c>
      <c r="G195" s="245" t="s">
        <v>6</v>
      </c>
      <c r="H195" s="247" t="s">
        <v>204</v>
      </c>
      <c r="I195" s="104"/>
      <c r="J195" s="104"/>
      <c r="K195" s="143"/>
    </row>
    <row r="196" spans="2:12" ht="27.75" customHeight="1" x14ac:dyDescent="0.35">
      <c r="B196" s="143"/>
      <c r="C196" s="66"/>
      <c r="D196" s="220"/>
      <c r="E196" s="220"/>
      <c r="F196" s="220"/>
      <c r="G196" s="246"/>
      <c r="H196" s="248"/>
      <c r="I196" s="100"/>
      <c r="J196" s="100"/>
      <c r="K196" s="143"/>
    </row>
    <row r="197" spans="2:12" ht="55.5" customHeight="1" x14ac:dyDescent="0.35">
      <c r="B197" s="143"/>
      <c r="C197" s="13" t="s">
        <v>205</v>
      </c>
      <c r="D197" s="67">
        <v>1014927.01</v>
      </c>
      <c r="E197" s="68">
        <v>429099.85</v>
      </c>
      <c r="F197" s="68">
        <v>655200</v>
      </c>
      <c r="G197" s="68">
        <f>SUM(D197:F197)</f>
        <v>2099226.86</v>
      </c>
      <c r="H197" s="85">
        <v>0.7</v>
      </c>
      <c r="I197" s="100"/>
      <c r="J197" s="100"/>
      <c r="K197" s="143"/>
    </row>
    <row r="198" spans="2:12" ht="57.75" customHeight="1" x14ac:dyDescent="0.35">
      <c r="B198" s="235"/>
      <c r="C198" s="78" t="s">
        <v>206</v>
      </c>
      <c r="D198" s="67">
        <v>434968.71</v>
      </c>
      <c r="E198" s="68">
        <v>183999.94</v>
      </c>
      <c r="F198" s="68">
        <v>280800</v>
      </c>
      <c r="G198" s="79">
        <f>SUM(D198:F198)</f>
        <v>899768.65</v>
      </c>
      <c r="H198" s="86">
        <v>0.3</v>
      </c>
      <c r="I198" s="102"/>
      <c r="J198" s="102"/>
    </row>
    <row r="199" spans="2:12" ht="57.75" customHeight="1" x14ac:dyDescent="0.35">
      <c r="B199" s="235"/>
      <c r="C199" s="78" t="s">
        <v>207</v>
      </c>
      <c r="D199" s="67">
        <f>$D$191*H199</f>
        <v>0</v>
      </c>
      <c r="E199" s="68">
        <f>$E$191*H199</f>
        <v>0</v>
      </c>
      <c r="F199" s="68">
        <f>$F$191*H199</f>
        <v>0</v>
      </c>
      <c r="G199" s="79">
        <f>SUM(D199:F199)</f>
        <v>0</v>
      </c>
      <c r="H199" s="87">
        <v>0</v>
      </c>
      <c r="I199" s="217"/>
      <c r="J199" s="105"/>
    </row>
    <row r="200" spans="2:12" ht="38.25" customHeight="1" thickBot="1" x14ac:dyDescent="0.4">
      <c r="B200" s="235"/>
      <c r="C200" s="7" t="s">
        <v>208</v>
      </c>
      <c r="D200" s="69">
        <f>SUM(D197:D199)</f>
        <v>1449895.72</v>
      </c>
      <c r="E200" s="69">
        <f>SUM(E197:E199)</f>
        <v>613099.79</v>
      </c>
      <c r="F200" s="69">
        <f>SUM(F197:F199)</f>
        <v>936000</v>
      </c>
      <c r="G200" s="69">
        <f>SUM(G197:G199)</f>
        <v>2998995.51</v>
      </c>
      <c r="H200" s="70">
        <f>SUM(H197:H199)</f>
        <v>1</v>
      </c>
      <c r="I200" s="103"/>
      <c r="J200" s="101"/>
    </row>
    <row r="201" spans="2:12" ht="21.75" customHeight="1" thickBot="1" x14ac:dyDescent="0.4">
      <c r="B201" s="235"/>
      <c r="C201" s="1"/>
      <c r="D201" s="5"/>
      <c r="E201" s="5"/>
      <c r="F201" s="5"/>
      <c r="G201" s="5"/>
      <c r="H201" s="5"/>
      <c r="I201" s="103"/>
      <c r="J201" s="101"/>
    </row>
    <row r="202" spans="2:12" ht="49.5" customHeight="1" x14ac:dyDescent="0.35">
      <c r="B202" s="235"/>
      <c r="C202" s="198" t="s">
        <v>632</v>
      </c>
      <c r="D202" s="199">
        <f>466687*1.07</f>
        <v>499355.09</v>
      </c>
      <c r="E202" s="15"/>
      <c r="F202" s="15"/>
      <c r="G202" s="15"/>
      <c r="H202" s="106" t="s">
        <v>209</v>
      </c>
      <c r="I202" s="107">
        <f>I15+I25+I35+I57+I67+I77+I178+G190</f>
        <v>1777706.7545260002</v>
      </c>
    </row>
    <row r="203" spans="2:12" ht="28.5" customHeight="1" thickBot="1" x14ac:dyDescent="0.4">
      <c r="B203" s="235"/>
      <c r="C203" s="71" t="s">
        <v>210</v>
      </c>
      <c r="D203" s="174">
        <f>D202/1050715.83</f>
        <v>0.47525227634573658</v>
      </c>
      <c r="E203" s="175"/>
      <c r="F203" s="175"/>
      <c r="G203" s="175"/>
      <c r="H203" s="200" t="s">
        <v>211</v>
      </c>
      <c r="I203" s="176">
        <f>I202/G200</f>
        <v>0.59276739448202787</v>
      </c>
      <c r="J203" s="177"/>
    </row>
    <row r="204" spans="2:12" ht="28.5" customHeight="1" x14ac:dyDescent="0.35">
      <c r="B204" s="235"/>
      <c r="C204" s="249"/>
      <c r="D204" s="250"/>
      <c r="E204" s="19"/>
      <c r="F204" s="19"/>
      <c r="G204" s="19"/>
    </row>
    <row r="205" spans="2:12" ht="32.25" customHeight="1" x14ac:dyDescent="0.35">
      <c r="B205" s="235"/>
      <c r="C205" s="71" t="s">
        <v>633</v>
      </c>
      <c r="D205" s="178">
        <f>SUM(D176:F177)*1.07</f>
        <v>85660.358700000012</v>
      </c>
      <c r="E205" s="179"/>
      <c r="F205" s="179"/>
      <c r="G205" s="179"/>
    </row>
    <row r="206" spans="2:12" ht="23.25" customHeight="1" x14ac:dyDescent="0.35">
      <c r="B206" s="235"/>
      <c r="C206" s="71" t="s">
        <v>212</v>
      </c>
      <c r="D206" s="174">
        <f>D205/D191</f>
        <v>0.10393142167570181</v>
      </c>
      <c r="E206" s="179"/>
      <c r="F206" s="179"/>
      <c r="G206" s="179"/>
      <c r="I206" s="180"/>
    </row>
    <row r="207" spans="2:12" ht="66.75" customHeight="1" thickBot="1" x14ac:dyDescent="0.4">
      <c r="B207" s="235"/>
      <c r="C207" s="239" t="s">
        <v>634</v>
      </c>
      <c r="D207" s="240"/>
      <c r="E207" s="201"/>
      <c r="F207" s="201"/>
      <c r="G207" s="201"/>
    </row>
    <row r="208" spans="2:12" ht="55.5" customHeight="1" x14ac:dyDescent="0.35">
      <c r="B208" s="235"/>
      <c r="L208" s="188"/>
    </row>
    <row r="209" spans="2:2" ht="42.75" customHeight="1" x14ac:dyDescent="0.35">
      <c r="B209" s="235"/>
    </row>
    <row r="210" spans="2:2" ht="21.75" customHeight="1" x14ac:dyDescent="0.35">
      <c r="B210" s="235"/>
    </row>
    <row r="211" spans="2:2" ht="21.75" customHeight="1" x14ac:dyDescent="0.35">
      <c r="B211" s="235"/>
    </row>
    <row r="212" spans="2:2" x14ac:dyDescent="0.35">
      <c r="B212" s="235"/>
    </row>
    <row r="213" spans="2:2" ht="23.2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163 C153 C143 C37 C133 C121 C111 C79 C91 C101"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70" zoomScaleNormal="70" workbookViewId="0">
      <pane ySplit="4" topLeftCell="A5" activePane="bottomLeft" state="frozen"/>
      <selection pane="bottomLeft" activeCell="D7" sqref="D7"/>
    </sheetView>
  </sheetViews>
  <sheetFormatPr baseColWidth="10" defaultColWidth="9.1796875" defaultRowHeight="15.5" x14ac:dyDescent="0.35"/>
  <cols>
    <col min="1" max="1" width="4.453125" style="25" customWidth="1"/>
    <col min="2" max="2" width="3.36328125" style="25" customWidth="1"/>
    <col min="3" max="3" width="51.453125" style="25" customWidth="1"/>
    <col min="4" max="4" width="34.36328125" style="26" customWidth="1"/>
    <col min="5" max="5" width="35" style="26" customWidth="1"/>
    <col min="6" max="6" width="36.453125" style="26" customWidth="1"/>
    <col min="7" max="7" width="25.6328125" style="25" customWidth="1"/>
    <col min="8" max="8" width="21.453125" style="25" customWidth="1"/>
    <col min="9" max="9" width="16.81640625" style="25" customWidth="1"/>
    <col min="10" max="10" width="19.453125" style="25" customWidth="1"/>
    <col min="11" max="11" width="19" style="25" customWidth="1"/>
    <col min="12" max="12" width="26" style="25" customWidth="1"/>
    <col min="13" max="13" width="21.1796875" style="25" customWidth="1"/>
    <col min="14" max="14" width="7" style="25" customWidth="1"/>
    <col min="15" max="15" width="24.36328125" style="25" customWidth="1"/>
    <col min="16" max="16" width="26.453125" style="25" customWidth="1"/>
    <col min="17" max="17" width="30.1796875" style="25" customWidth="1"/>
    <col min="18" max="18" width="33" style="25" customWidth="1"/>
    <col min="19" max="20" width="22.6328125" style="25" customWidth="1"/>
    <col min="21" max="21" width="23.453125" style="25" customWidth="1"/>
    <col min="22" max="22" width="32.1796875" style="25" customWidth="1"/>
    <col min="23" max="23" width="9.1796875" style="25"/>
    <col min="24" max="24" width="17.6328125" style="25" customWidth="1"/>
    <col min="25" max="25" width="26.453125" style="25" customWidth="1"/>
    <col min="26" max="26" width="22.453125" style="25" customWidth="1"/>
    <col min="27" max="27" width="29.6328125" style="25" customWidth="1"/>
    <col min="28" max="28" width="23.453125" style="25" customWidth="1"/>
    <col min="29" max="29" width="18.453125" style="25" customWidth="1"/>
    <col min="30" max="30" width="17.453125" style="25" customWidth="1"/>
    <col min="31" max="31" width="25.1796875" style="25" customWidth="1"/>
    <col min="32" max="16384" width="9.1796875" style="25"/>
  </cols>
  <sheetData>
    <row r="1" spans="2:14" ht="31.5" customHeight="1" x14ac:dyDescent="1">
      <c r="B1" s="144"/>
      <c r="C1" s="218" t="s">
        <v>0</v>
      </c>
      <c r="D1" s="218"/>
      <c r="E1" s="218"/>
      <c r="F1" s="218"/>
      <c r="G1" s="16"/>
      <c r="H1" s="17"/>
      <c r="I1" s="17"/>
      <c r="J1" s="144"/>
      <c r="K1" s="144"/>
      <c r="L1" s="11"/>
      <c r="M1" s="3"/>
      <c r="N1" s="144"/>
    </row>
    <row r="2" spans="2:14" ht="24" customHeight="1" x14ac:dyDescent="0.45">
      <c r="B2" s="144"/>
      <c r="C2" s="258" t="s">
        <v>213</v>
      </c>
      <c r="D2" s="258"/>
      <c r="E2" s="258"/>
      <c r="F2" s="117"/>
      <c r="G2" s="144"/>
      <c r="H2" s="144"/>
      <c r="I2" s="144"/>
      <c r="J2" s="144"/>
      <c r="K2" s="144"/>
      <c r="L2" s="11"/>
      <c r="M2" s="3"/>
      <c r="N2" s="144"/>
    </row>
    <row r="3" spans="2:14" ht="24" customHeight="1" x14ac:dyDescent="0.35">
      <c r="B3" s="144"/>
      <c r="C3" s="20"/>
      <c r="D3" s="20"/>
      <c r="E3" s="20"/>
      <c r="F3" s="20"/>
      <c r="G3" s="144"/>
      <c r="H3" s="144"/>
      <c r="I3" s="144"/>
      <c r="J3" s="144"/>
      <c r="K3" s="144"/>
      <c r="L3" s="11"/>
      <c r="M3" s="3"/>
      <c r="N3" s="144"/>
    </row>
    <row r="4" spans="2:14" ht="24" customHeight="1" x14ac:dyDescent="0.35">
      <c r="B4" s="144"/>
      <c r="C4" s="20"/>
      <c r="D4" s="115" t="str">
        <f>'1) Budget Table'!D4</f>
        <v>Recipient UNDP</v>
      </c>
      <c r="E4" s="115" t="str">
        <f>'1) Budget Table'!E4</f>
        <v>Recipient UN WOMEN</v>
      </c>
      <c r="F4" s="115" t="str">
        <f>'1) Budget Table'!F4</f>
        <v>Recipient UNODC</v>
      </c>
      <c r="G4" s="112" t="s">
        <v>6</v>
      </c>
      <c r="H4" s="144"/>
      <c r="I4" s="144"/>
      <c r="J4" s="144"/>
      <c r="K4" s="144"/>
      <c r="L4" s="11"/>
      <c r="M4" s="3"/>
      <c r="N4" s="144"/>
    </row>
    <row r="5" spans="2:14" ht="24" customHeight="1" x14ac:dyDescent="0.35">
      <c r="B5" s="259" t="s">
        <v>214</v>
      </c>
      <c r="C5" s="260"/>
      <c r="D5" s="260"/>
      <c r="E5" s="260"/>
      <c r="F5" s="260"/>
      <c r="G5" s="261"/>
      <c r="H5" s="144"/>
      <c r="I5" s="144"/>
      <c r="J5" s="144"/>
      <c r="K5" s="144"/>
      <c r="L5" s="11"/>
      <c r="M5" s="3"/>
      <c r="N5" s="144"/>
    </row>
    <row r="6" spans="2:14" ht="22.5" customHeight="1" x14ac:dyDescent="0.35">
      <c r="B6" s="144"/>
      <c r="C6" s="259" t="s">
        <v>215</v>
      </c>
      <c r="D6" s="260"/>
      <c r="E6" s="260"/>
      <c r="F6" s="260"/>
      <c r="G6" s="261"/>
      <c r="H6" s="144"/>
      <c r="I6" s="144"/>
      <c r="J6" s="144"/>
      <c r="K6" s="144"/>
      <c r="L6" s="11"/>
      <c r="M6" s="3"/>
      <c r="N6" s="144"/>
    </row>
    <row r="7" spans="2:14" ht="24.75" customHeight="1" thickBot="1" x14ac:dyDescent="0.4">
      <c r="B7" s="144"/>
      <c r="C7" s="33" t="s">
        <v>216</v>
      </c>
      <c r="D7" s="34">
        <f>'1) Budget Table'!D15</f>
        <v>47472.809454545459</v>
      </c>
      <c r="E7" s="34">
        <f>'1) Budget Table'!E15</f>
        <v>0</v>
      </c>
      <c r="F7" s="34">
        <f>'1) Budget Table'!F15</f>
        <v>66581</v>
      </c>
      <c r="G7" s="35">
        <f>SUM(D7:F7)</f>
        <v>114053.80945454547</v>
      </c>
      <c r="H7" s="144"/>
      <c r="I7" s="144"/>
      <c r="J7" s="144"/>
      <c r="K7" s="144"/>
      <c r="L7" s="11"/>
      <c r="M7" s="3"/>
      <c r="N7" s="144"/>
    </row>
    <row r="8" spans="2:14" ht="21.75" customHeight="1" x14ac:dyDescent="0.35">
      <c r="B8" s="144"/>
      <c r="C8" s="31" t="s">
        <v>217</v>
      </c>
      <c r="D8" s="213">
        <v>22289.304000000004</v>
      </c>
      <c r="E8" s="118">
        <v>0</v>
      </c>
      <c r="F8" s="118"/>
      <c r="G8" s="32">
        <f t="shared" ref="G8:G15" si="0">SUM(D8:F8)</f>
        <v>22289.304000000004</v>
      </c>
      <c r="H8" s="144"/>
      <c r="I8" s="144"/>
      <c r="J8" s="144"/>
      <c r="K8" s="144"/>
      <c r="L8" s="144"/>
      <c r="M8" s="144"/>
      <c r="N8" s="144"/>
    </row>
    <row r="9" spans="2:14" x14ac:dyDescent="0.35">
      <c r="B9" s="144"/>
      <c r="C9" s="23" t="s">
        <v>218</v>
      </c>
      <c r="D9" s="213">
        <v>0</v>
      </c>
      <c r="E9" s="118">
        <v>0</v>
      </c>
      <c r="F9" s="118"/>
      <c r="G9" s="30">
        <f t="shared" si="0"/>
        <v>0</v>
      </c>
      <c r="H9" s="144"/>
      <c r="I9" s="144"/>
      <c r="J9" s="144"/>
      <c r="K9" s="144"/>
      <c r="L9" s="144"/>
      <c r="M9" s="144"/>
      <c r="N9" s="144"/>
    </row>
    <row r="10" spans="2:14" ht="15.75" customHeight="1" x14ac:dyDescent="0.35">
      <c r="B10" s="144"/>
      <c r="C10" s="23" t="s">
        <v>219</v>
      </c>
      <c r="D10" s="213">
        <v>0</v>
      </c>
      <c r="E10" s="118">
        <v>0</v>
      </c>
      <c r="F10" s="118"/>
      <c r="G10" s="30">
        <f t="shared" si="0"/>
        <v>0</v>
      </c>
      <c r="H10" s="144"/>
      <c r="I10" s="144"/>
      <c r="J10" s="144"/>
      <c r="K10" s="144"/>
      <c r="L10" s="144"/>
      <c r="M10" s="144"/>
      <c r="N10" s="144"/>
    </row>
    <row r="11" spans="2:14" x14ac:dyDescent="0.35">
      <c r="B11" s="144"/>
      <c r="C11" s="24" t="s">
        <v>220</v>
      </c>
      <c r="D11" s="213">
        <v>23963.200000000001</v>
      </c>
      <c r="E11" s="118">
        <v>0</v>
      </c>
      <c r="F11" s="118"/>
      <c r="G11" s="30">
        <f t="shared" si="0"/>
        <v>23963.200000000001</v>
      </c>
      <c r="H11" s="144"/>
      <c r="I11" s="144"/>
      <c r="J11" s="144"/>
      <c r="K11" s="144"/>
      <c r="L11" s="144"/>
      <c r="M11" s="144"/>
      <c r="N11" s="144"/>
    </row>
    <row r="12" spans="2:14" x14ac:dyDescent="0.35">
      <c r="B12" s="144"/>
      <c r="C12" s="23" t="s">
        <v>221</v>
      </c>
      <c r="D12" s="213">
        <v>186.90363636363634</v>
      </c>
      <c r="E12" s="118">
        <v>0</v>
      </c>
      <c r="F12" s="118"/>
      <c r="G12" s="30">
        <f t="shared" si="0"/>
        <v>186.90363636363634</v>
      </c>
      <c r="H12" s="144"/>
      <c r="I12" s="144"/>
      <c r="J12" s="144"/>
      <c r="K12" s="144"/>
      <c r="L12" s="144"/>
      <c r="M12" s="144"/>
      <c r="N12" s="144"/>
    </row>
    <row r="13" spans="2:14" ht="21.75" customHeight="1" x14ac:dyDescent="0.35">
      <c r="B13" s="144"/>
      <c r="C13" s="23" t="s">
        <v>222</v>
      </c>
      <c r="D13" s="213">
        <v>0</v>
      </c>
      <c r="E13" s="118">
        <v>0</v>
      </c>
      <c r="F13" s="118"/>
      <c r="G13" s="30">
        <f t="shared" si="0"/>
        <v>0</v>
      </c>
      <c r="H13" s="144"/>
      <c r="I13" s="144"/>
      <c r="J13" s="144"/>
      <c r="K13" s="144"/>
      <c r="L13" s="144"/>
      <c r="M13" s="144"/>
      <c r="N13" s="144"/>
    </row>
    <row r="14" spans="2:14" ht="21.75" customHeight="1" x14ac:dyDescent="0.35">
      <c r="B14" s="144"/>
      <c r="C14" s="23" t="s">
        <v>223</v>
      </c>
      <c r="D14" s="214">
        <v>1033.401818181818</v>
      </c>
      <c r="E14" s="119">
        <v>0</v>
      </c>
      <c r="F14" s="119"/>
      <c r="G14" s="30">
        <f t="shared" si="0"/>
        <v>1033.401818181818</v>
      </c>
      <c r="H14" s="144"/>
      <c r="I14" s="144"/>
      <c r="J14" s="144"/>
      <c r="K14" s="144"/>
      <c r="L14" s="144"/>
      <c r="M14" s="144"/>
      <c r="N14" s="144"/>
    </row>
    <row r="15" spans="2:14" ht="15.75" customHeight="1" x14ac:dyDescent="0.35">
      <c r="B15" s="144"/>
      <c r="C15" s="27" t="s">
        <v>224</v>
      </c>
      <c r="D15" s="36">
        <f>SUM(D8:D14)</f>
        <v>47472.809454545451</v>
      </c>
      <c r="E15" s="36">
        <f>SUM(E8:E14)</f>
        <v>0</v>
      </c>
      <c r="F15" s="36">
        <f>SUM(F8:F14)</f>
        <v>0</v>
      </c>
      <c r="G15" s="81">
        <f t="shared" si="0"/>
        <v>47472.809454545451</v>
      </c>
      <c r="H15" s="144"/>
      <c r="I15" s="144"/>
      <c r="J15" s="144"/>
      <c r="K15" s="144"/>
      <c r="L15" s="144"/>
      <c r="M15" s="144"/>
      <c r="N15" s="144"/>
    </row>
    <row r="16" spans="2:14" s="26" customFormat="1" x14ac:dyDescent="0.35">
      <c r="B16" s="145"/>
      <c r="C16" s="40"/>
      <c r="D16" s="41"/>
      <c r="E16" s="41"/>
      <c r="F16" s="41"/>
      <c r="G16" s="82"/>
      <c r="H16" s="145"/>
      <c r="I16" s="145"/>
      <c r="J16" s="145"/>
      <c r="K16" s="145"/>
      <c r="L16" s="145"/>
      <c r="M16" s="145"/>
      <c r="N16" s="145"/>
    </row>
    <row r="17" spans="3:14" x14ac:dyDescent="0.35">
      <c r="C17" s="259" t="s">
        <v>225</v>
      </c>
      <c r="D17" s="260"/>
      <c r="E17" s="260"/>
      <c r="F17" s="260"/>
      <c r="G17" s="261"/>
      <c r="H17" s="144"/>
      <c r="I17" s="144"/>
      <c r="J17" s="144"/>
      <c r="K17" s="144"/>
      <c r="L17" s="144"/>
      <c r="M17" s="144"/>
      <c r="N17" s="144"/>
    </row>
    <row r="18" spans="3:14" ht="27" customHeight="1" x14ac:dyDescent="0.35">
      <c r="C18" s="33" t="s">
        <v>216</v>
      </c>
      <c r="D18" s="34">
        <f>'1) Budget Table'!D25</f>
        <v>53032.129454545466</v>
      </c>
      <c r="E18" s="34">
        <f>'1) Budget Table'!E25</f>
        <v>95691.57</v>
      </c>
      <c r="F18" s="34">
        <f>'1) Budget Table'!F25</f>
        <v>53399</v>
      </c>
      <c r="G18" s="35">
        <f t="shared" ref="G18:G26" si="1">SUM(D18:F18)</f>
        <v>202122.69945454548</v>
      </c>
      <c r="H18" s="144"/>
      <c r="I18" s="144"/>
      <c r="J18" s="144"/>
      <c r="K18" s="144"/>
      <c r="L18" s="144"/>
      <c r="M18" s="144"/>
      <c r="N18" s="144"/>
    </row>
    <row r="19" spans="3:14" x14ac:dyDescent="0.35">
      <c r="C19" s="31" t="s">
        <v>217</v>
      </c>
      <c r="D19" s="213">
        <v>22289.304000000004</v>
      </c>
      <c r="E19" s="146"/>
      <c r="F19" s="146"/>
      <c r="G19" s="32">
        <f t="shared" si="1"/>
        <v>22289.304000000004</v>
      </c>
      <c r="H19" s="144"/>
      <c r="I19" s="144"/>
      <c r="J19" s="144"/>
      <c r="K19" s="144"/>
      <c r="L19" s="144"/>
      <c r="M19" s="144"/>
      <c r="N19" s="144"/>
    </row>
    <row r="20" spans="3:14" x14ac:dyDescent="0.35">
      <c r="C20" s="23" t="s">
        <v>218</v>
      </c>
      <c r="D20" s="214">
        <v>475.8</v>
      </c>
      <c r="E20" s="125"/>
      <c r="F20" s="125"/>
      <c r="G20" s="30">
        <f t="shared" si="1"/>
        <v>475.8</v>
      </c>
      <c r="H20" s="144"/>
      <c r="I20" s="144"/>
      <c r="J20" s="144"/>
      <c r="K20" s="144"/>
      <c r="L20" s="144"/>
      <c r="M20" s="144"/>
      <c r="N20" s="144"/>
    </row>
    <row r="21" spans="3:14" ht="31" x14ac:dyDescent="0.35">
      <c r="C21" s="23" t="s">
        <v>219</v>
      </c>
      <c r="D21" s="214">
        <v>0</v>
      </c>
      <c r="E21" s="119"/>
      <c r="F21" s="119"/>
      <c r="G21" s="30">
        <f t="shared" si="1"/>
        <v>0</v>
      </c>
      <c r="H21" s="144"/>
      <c r="I21" s="144"/>
      <c r="J21" s="144"/>
      <c r="K21" s="144"/>
      <c r="L21" s="144"/>
      <c r="M21" s="144"/>
      <c r="N21" s="144"/>
    </row>
    <row r="22" spans="3:14" x14ac:dyDescent="0.35">
      <c r="C22" s="24" t="s">
        <v>220</v>
      </c>
      <c r="D22" s="214">
        <v>29749.360000000004</v>
      </c>
      <c r="E22" s="119"/>
      <c r="F22" s="119"/>
      <c r="G22" s="30">
        <f t="shared" si="1"/>
        <v>29749.360000000004</v>
      </c>
      <c r="H22" s="144"/>
      <c r="I22" s="144"/>
      <c r="J22" s="144"/>
      <c r="K22" s="144"/>
      <c r="L22" s="144"/>
      <c r="M22" s="144"/>
      <c r="N22" s="144"/>
    </row>
    <row r="23" spans="3:14" x14ac:dyDescent="0.35">
      <c r="C23" s="23" t="s">
        <v>221</v>
      </c>
      <c r="D23" s="214">
        <v>186.90363636363634</v>
      </c>
      <c r="E23" s="119"/>
      <c r="F23" s="119"/>
      <c r="G23" s="30">
        <f t="shared" si="1"/>
        <v>186.90363636363634</v>
      </c>
      <c r="H23" s="144"/>
      <c r="I23" s="144"/>
      <c r="J23" s="144"/>
      <c r="K23" s="144"/>
      <c r="L23" s="144"/>
      <c r="M23" s="144"/>
      <c r="N23" s="144"/>
    </row>
    <row r="24" spans="3:14" x14ac:dyDescent="0.35">
      <c r="C24" s="23" t="s">
        <v>222</v>
      </c>
      <c r="D24" s="214">
        <v>0</v>
      </c>
      <c r="E24" s="119"/>
      <c r="F24" s="119"/>
      <c r="G24" s="30">
        <f t="shared" si="1"/>
        <v>0</v>
      </c>
      <c r="H24" s="144"/>
      <c r="I24" s="144"/>
      <c r="J24" s="144"/>
      <c r="K24" s="144"/>
      <c r="L24" s="144"/>
      <c r="M24" s="144"/>
      <c r="N24" s="144"/>
    </row>
    <row r="25" spans="3:14" x14ac:dyDescent="0.35">
      <c r="C25" s="23" t="s">
        <v>223</v>
      </c>
      <c r="D25" s="214">
        <v>330.76181818181811</v>
      </c>
      <c r="E25" s="119"/>
      <c r="F25" s="119"/>
      <c r="G25" s="30">
        <f t="shared" si="1"/>
        <v>330.76181818181811</v>
      </c>
      <c r="H25" s="144"/>
      <c r="I25" s="144"/>
      <c r="J25" s="144"/>
      <c r="K25" s="144"/>
      <c r="L25" s="144"/>
      <c r="M25" s="144"/>
      <c r="N25" s="144"/>
    </row>
    <row r="26" spans="3:14" x14ac:dyDescent="0.35">
      <c r="C26" s="27" t="s">
        <v>224</v>
      </c>
      <c r="D26" s="36">
        <f>SUM(D19:D25)</f>
        <v>53032.129454545458</v>
      </c>
      <c r="E26" s="36">
        <f>SUM(E19:E25)</f>
        <v>0</v>
      </c>
      <c r="F26" s="36">
        <f>SUM(F19:F25)</f>
        <v>0</v>
      </c>
      <c r="G26" s="30">
        <f t="shared" si="1"/>
        <v>53032.129454545458</v>
      </c>
      <c r="H26" s="144"/>
      <c r="I26" s="144"/>
      <c r="J26" s="144"/>
      <c r="K26" s="144"/>
      <c r="L26" s="144"/>
      <c r="M26" s="144"/>
      <c r="N26" s="144"/>
    </row>
    <row r="27" spans="3:14" s="26" customFormat="1" x14ac:dyDescent="0.35">
      <c r="C27" s="40"/>
      <c r="D27" s="41"/>
      <c r="E27" s="41"/>
      <c r="F27" s="41"/>
      <c r="G27" s="42"/>
      <c r="H27" s="145"/>
      <c r="I27" s="145"/>
      <c r="J27" s="145"/>
      <c r="K27" s="145"/>
      <c r="L27" s="145"/>
      <c r="M27" s="145"/>
      <c r="N27" s="145"/>
    </row>
    <row r="28" spans="3:14" x14ac:dyDescent="0.35">
      <c r="C28" s="259" t="s">
        <v>226</v>
      </c>
      <c r="D28" s="260"/>
      <c r="E28" s="260"/>
      <c r="F28" s="260"/>
      <c r="G28" s="261"/>
      <c r="H28" s="144"/>
      <c r="I28" s="144"/>
      <c r="J28" s="144"/>
      <c r="K28" s="144"/>
      <c r="L28" s="144"/>
      <c r="M28" s="144"/>
      <c r="N28" s="144"/>
    </row>
    <row r="29" spans="3:14" ht="21.75" customHeight="1" thickBot="1" x14ac:dyDescent="0.4">
      <c r="C29" s="33" t="s">
        <v>216</v>
      </c>
      <c r="D29" s="34">
        <f>'1) Budget Table'!D35</f>
        <v>126277.60890909092</v>
      </c>
      <c r="E29" s="34">
        <f>'1) Budget Table'!E35</f>
        <v>61646.84</v>
      </c>
      <c r="F29" s="34">
        <f>'1) Budget Table'!F35</f>
        <v>59415</v>
      </c>
      <c r="G29" s="35">
        <f t="shared" ref="G29:G37" si="2">SUM(D29:F29)</f>
        <v>247339.44890909092</v>
      </c>
      <c r="H29" s="144"/>
      <c r="I29" s="144"/>
      <c r="J29" s="144"/>
      <c r="K29" s="144"/>
      <c r="L29" s="144"/>
      <c r="M29" s="144"/>
      <c r="N29" s="144"/>
    </row>
    <row r="30" spans="3:14" x14ac:dyDescent="0.35">
      <c r="C30" s="31" t="s">
        <v>217</v>
      </c>
      <c r="D30" s="213">
        <v>44578.608000000007</v>
      </c>
      <c r="E30" s="146"/>
      <c r="F30" s="146"/>
      <c r="G30" s="32">
        <f t="shared" si="2"/>
        <v>44578.608000000007</v>
      </c>
      <c r="H30" s="144"/>
      <c r="I30" s="144"/>
      <c r="J30" s="144"/>
      <c r="K30" s="144"/>
      <c r="L30" s="144"/>
      <c r="M30" s="144"/>
      <c r="N30" s="144"/>
    </row>
    <row r="31" spans="3:14" s="26" customFormat="1" ht="15.75" customHeight="1" x14ac:dyDescent="0.35">
      <c r="C31" s="23" t="s">
        <v>218</v>
      </c>
      <c r="D31" s="214">
        <v>0</v>
      </c>
      <c r="E31" s="125"/>
      <c r="F31" s="125"/>
      <c r="G31" s="30">
        <f t="shared" si="2"/>
        <v>0</v>
      </c>
      <c r="H31" s="145"/>
      <c r="I31" s="145"/>
      <c r="J31" s="145"/>
      <c r="K31" s="145"/>
      <c r="L31" s="145"/>
      <c r="M31" s="145"/>
      <c r="N31" s="145"/>
    </row>
    <row r="32" spans="3:14" s="26" customFormat="1" ht="31" x14ac:dyDescent="0.35">
      <c r="C32" s="23" t="s">
        <v>219</v>
      </c>
      <c r="D32" s="214">
        <v>0</v>
      </c>
      <c r="E32" s="119"/>
      <c r="F32" s="119"/>
      <c r="G32" s="30">
        <f t="shared" si="2"/>
        <v>0</v>
      </c>
      <c r="H32" s="145"/>
      <c r="I32" s="145"/>
      <c r="J32" s="145"/>
      <c r="K32" s="145"/>
      <c r="L32" s="145"/>
      <c r="M32" s="145"/>
      <c r="N32" s="145"/>
    </row>
    <row r="33" spans="3:14" s="26" customFormat="1" x14ac:dyDescent="0.35">
      <c r="C33" s="24" t="s">
        <v>220</v>
      </c>
      <c r="D33" s="214">
        <v>75883.62000000001</v>
      </c>
      <c r="E33" s="119"/>
      <c r="F33" s="119"/>
      <c r="G33" s="30">
        <f t="shared" si="2"/>
        <v>75883.62000000001</v>
      </c>
      <c r="H33" s="145"/>
      <c r="I33" s="145"/>
      <c r="J33" s="145"/>
      <c r="K33" s="145"/>
      <c r="L33" s="145"/>
      <c r="M33" s="145"/>
      <c r="N33" s="145"/>
    </row>
    <row r="34" spans="3:14" x14ac:dyDescent="0.35">
      <c r="C34" s="23" t="s">
        <v>221</v>
      </c>
      <c r="D34" s="214">
        <v>1020.3772727272728</v>
      </c>
      <c r="E34" s="119"/>
      <c r="F34" s="119"/>
      <c r="G34" s="30">
        <f t="shared" si="2"/>
        <v>1020.3772727272728</v>
      </c>
      <c r="H34" s="144"/>
      <c r="I34" s="144"/>
      <c r="J34" s="144"/>
      <c r="K34" s="144"/>
      <c r="L34" s="144"/>
      <c r="M34" s="144"/>
      <c r="N34" s="144"/>
    </row>
    <row r="35" spans="3:14" x14ac:dyDescent="0.35">
      <c r="C35" s="23" t="s">
        <v>222</v>
      </c>
      <c r="D35" s="214">
        <v>0</v>
      </c>
      <c r="E35" s="119"/>
      <c r="F35" s="119"/>
      <c r="G35" s="30">
        <f t="shared" si="2"/>
        <v>0</v>
      </c>
      <c r="H35" s="144"/>
      <c r="I35" s="144"/>
      <c r="J35" s="144"/>
      <c r="K35" s="144"/>
      <c r="L35" s="144"/>
      <c r="M35" s="144"/>
      <c r="N35" s="144"/>
    </row>
    <row r="36" spans="3:14" x14ac:dyDescent="0.35">
      <c r="C36" s="23" t="s">
        <v>223</v>
      </c>
      <c r="D36" s="214">
        <v>4795.0036363636355</v>
      </c>
      <c r="E36" s="119"/>
      <c r="F36" s="119"/>
      <c r="G36" s="30">
        <f t="shared" si="2"/>
        <v>4795.0036363636355</v>
      </c>
      <c r="H36" s="144"/>
      <c r="I36" s="144"/>
      <c r="J36" s="144"/>
      <c r="K36" s="144"/>
      <c r="L36" s="144"/>
      <c r="M36" s="144"/>
      <c r="N36" s="144"/>
    </row>
    <row r="37" spans="3:14" x14ac:dyDescent="0.35">
      <c r="C37" s="27" t="s">
        <v>224</v>
      </c>
      <c r="D37" s="36">
        <f>SUM(D30:D36)</f>
        <v>126277.60890909092</v>
      </c>
      <c r="E37" s="36">
        <f>SUM(E30:E36)</f>
        <v>0</v>
      </c>
      <c r="F37" s="36">
        <f>SUM(F30:F36)</f>
        <v>0</v>
      </c>
      <c r="G37" s="30">
        <f t="shared" si="2"/>
        <v>126277.60890909092</v>
      </c>
      <c r="H37" s="144"/>
      <c r="I37" s="144"/>
      <c r="J37" s="144"/>
      <c r="K37" s="144"/>
      <c r="L37" s="144"/>
      <c r="M37" s="144"/>
      <c r="N37" s="144"/>
    </row>
    <row r="38" spans="3:14" x14ac:dyDescent="0.35">
      <c r="C38" s="202" t="s">
        <v>227</v>
      </c>
      <c r="D38" s="203"/>
      <c r="E38" s="203"/>
      <c r="F38" s="203"/>
      <c r="G38" s="204"/>
      <c r="H38" s="144"/>
      <c r="I38" s="144"/>
      <c r="J38" s="144"/>
      <c r="K38" s="144"/>
      <c r="L38" s="144"/>
      <c r="M38" s="144"/>
      <c r="N38" s="144"/>
    </row>
    <row r="39" spans="3:14" s="26" customFormat="1" x14ac:dyDescent="0.35">
      <c r="C39" s="37"/>
      <c r="D39" s="38"/>
      <c r="E39" s="38"/>
      <c r="F39" s="38"/>
      <c r="G39" s="39"/>
      <c r="H39" s="145"/>
      <c r="I39" s="145"/>
      <c r="J39" s="145"/>
      <c r="K39" s="145"/>
      <c r="L39" s="145"/>
      <c r="M39" s="145"/>
      <c r="N39" s="145"/>
    </row>
    <row r="40" spans="3:14" ht="20.25" customHeight="1" thickBot="1" x14ac:dyDescent="0.4">
      <c r="C40" s="33" t="s">
        <v>216</v>
      </c>
      <c r="D40" s="34">
        <f>'1) Budget Table'!D45</f>
        <v>0</v>
      </c>
      <c r="E40" s="34">
        <f>'1) Budget Table'!E45</f>
        <v>0</v>
      </c>
      <c r="F40" s="34">
        <f>'1) Budget Table'!F45</f>
        <v>0</v>
      </c>
      <c r="G40" s="35">
        <f t="shared" ref="G40:G48" si="3">SUM(D40:F40)</f>
        <v>0</v>
      </c>
      <c r="H40" s="144"/>
      <c r="I40" s="144"/>
      <c r="J40" s="144"/>
      <c r="K40" s="144"/>
      <c r="L40" s="144"/>
      <c r="M40" s="144"/>
      <c r="N40" s="144"/>
    </row>
    <row r="41" spans="3:14" x14ac:dyDescent="0.35">
      <c r="C41" s="31" t="s">
        <v>217</v>
      </c>
      <c r="D41" s="118"/>
      <c r="E41" s="146"/>
      <c r="F41" s="146"/>
      <c r="G41" s="32">
        <f t="shared" si="3"/>
        <v>0</v>
      </c>
      <c r="H41" s="144"/>
      <c r="I41" s="144"/>
      <c r="J41" s="144"/>
      <c r="K41" s="144"/>
      <c r="L41" s="144"/>
      <c r="M41" s="144"/>
      <c r="N41" s="144"/>
    </row>
    <row r="42" spans="3:14" ht="15.75" customHeight="1" x14ac:dyDescent="0.35">
      <c r="C42" s="23" t="s">
        <v>218</v>
      </c>
      <c r="D42" s="119"/>
      <c r="E42" s="125"/>
      <c r="F42" s="125"/>
      <c r="G42" s="30">
        <f t="shared" si="3"/>
        <v>0</v>
      </c>
      <c r="H42" s="144"/>
      <c r="I42" s="144"/>
      <c r="J42" s="144"/>
      <c r="K42" s="144"/>
      <c r="L42" s="144"/>
      <c r="M42" s="144"/>
      <c r="N42" s="144"/>
    </row>
    <row r="43" spans="3:14" ht="32.25" customHeight="1" x14ac:dyDescent="0.35">
      <c r="C43" s="23" t="s">
        <v>219</v>
      </c>
      <c r="D43" s="119"/>
      <c r="E43" s="119"/>
      <c r="F43" s="119"/>
      <c r="G43" s="30">
        <f t="shared" si="3"/>
        <v>0</v>
      </c>
      <c r="H43" s="144"/>
      <c r="I43" s="144"/>
      <c r="J43" s="144"/>
      <c r="K43" s="144"/>
      <c r="L43" s="144"/>
      <c r="M43" s="144"/>
      <c r="N43" s="144"/>
    </row>
    <row r="44" spans="3:14" s="26" customFormat="1" x14ac:dyDescent="0.35">
      <c r="C44" s="24" t="s">
        <v>220</v>
      </c>
      <c r="D44" s="119"/>
      <c r="E44" s="119"/>
      <c r="F44" s="119"/>
      <c r="G44" s="30">
        <f t="shared" si="3"/>
        <v>0</v>
      </c>
      <c r="H44" s="145"/>
      <c r="I44" s="145"/>
      <c r="J44" s="145"/>
      <c r="K44" s="145"/>
      <c r="L44" s="145"/>
      <c r="M44" s="145"/>
      <c r="N44" s="145"/>
    </row>
    <row r="45" spans="3:14" x14ac:dyDescent="0.35">
      <c r="C45" s="23" t="s">
        <v>221</v>
      </c>
      <c r="D45" s="119"/>
      <c r="E45" s="119"/>
      <c r="F45" s="119"/>
      <c r="G45" s="30">
        <f t="shared" si="3"/>
        <v>0</v>
      </c>
      <c r="H45" s="144"/>
      <c r="I45" s="144"/>
      <c r="J45" s="144"/>
      <c r="K45" s="144"/>
      <c r="L45" s="144"/>
      <c r="M45" s="144"/>
      <c r="N45" s="144"/>
    </row>
    <row r="46" spans="3:14" x14ac:dyDescent="0.35">
      <c r="C46" s="23" t="s">
        <v>222</v>
      </c>
      <c r="D46" s="119"/>
      <c r="E46" s="119"/>
      <c r="F46" s="119"/>
      <c r="G46" s="30">
        <f t="shared" si="3"/>
        <v>0</v>
      </c>
      <c r="H46" s="144"/>
      <c r="I46" s="144"/>
      <c r="J46" s="144"/>
      <c r="K46" s="144"/>
      <c r="L46" s="144"/>
      <c r="M46" s="144"/>
      <c r="N46" s="144"/>
    </row>
    <row r="47" spans="3:14" x14ac:dyDescent="0.35">
      <c r="C47" s="23" t="s">
        <v>223</v>
      </c>
      <c r="D47" s="119"/>
      <c r="E47" s="119"/>
      <c r="F47" s="119"/>
      <c r="G47" s="30">
        <f t="shared" si="3"/>
        <v>0</v>
      </c>
      <c r="H47" s="144"/>
      <c r="I47" s="144"/>
      <c r="J47" s="144"/>
      <c r="K47" s="144"/>
      <c r="L47" s="144"/>
      <c r="M47" s="144"/>
      <c r="N47" s="144"/>
    </row>
    <row r="48" spans="3:14" ht="21" customHeight="1" x14ac:dyDescent="0.35">
      <c r="C48" s="27" t="s">
        <v>224</v>
      </c>
      <c r="D48" s="36">
        <f>SUM(D41:D47)</f>
        <v>0</v>
      </c>
      <c r="E48" s="36">
        <f>SUM(E41:E47)</f>
        <v>0</v>
      </c>
      <c r="F48" s="36">
        <f>SUM(F41:F47)</f>
        <v>0</v>
      </c>
      <c r="G48" s="30">
        <f t="shared" si="3"/>
        <v>0</v>
      </c>
      <c r="H48" s="144"/>
      <c r="I48" s="144"/>
      <c r="J48" s="144"/>
      <c r="K48" s="144"/>
      <c r="L48" s="144"/>
      <c r="M48" s="144"/>
      <c r="N48" s="144"/>
    </row>
    <row r="49" spans="2:14" s="26" customFormat="1" ht="22.5" customHeight="1" x14ac:dyDescent="0.35">
      <c r="B49" s="145"/>
      <c r="C49" s="43"/>
      <c r="D49" s="41"/>
      <c r="E49" s="41"/>
      <c r="F49" s="41"/>
      <c r="G49" s="42"/>
      <c r="H49" s="145"/>
      <c r="I49" s="145"/>
      <c r="J49" s="145"/>
      <c r="K49" s="145"/>
      <c r="L49" s="145"/>
      <c r="M49" s="145"/>
      <c r="N49" s="145"/>
    </row>
    <row r="50" spans="2:14" x14ac:dyDescent="0.35">
      <c r="B50" s="259" t="s">
        <v>228</v>
      </c>
      <c r="C50" s="260"/>
      <c r="D50" s="260"/>
      <c r="E50" s="260"/>
      <c r="F50" s="260"/>
      <c r="G50" s="261"/>
      <c r="H50" s="144"/>
      <c r="I50" s="144"/>
      <c r="J50" s="144"/>
      <c r="K50" s="144"/>
      <c r="L50" s="144"/>
      <c r="M50" s="144"/>
      <c r="N50" s="144"/>
    </row>
    <row r="51" spans="2:14" x14ac:dyDescent="0.35">
      <c r="B51" s="144"/>
      <c r="C51" s="259" t="s">
        <v>229</v>
      </c>
      <c r="D51" s="260"/>
      <c r="E51" s="260"/>
      <c r="F51" s="260"/>
      <c r="G51" s="261"/>
      <c r="H51" s="144"/>
      <c r="I51" s="144"/>
      <c r="J51" s="144"/>
      <c r="K51" s="144"/>
      <c r="L51" s="144"/>
      <c r="M51" s="144"/>
      <c r="N51" s="144"/>
    </row>
    <row r="52" spans="2:14" ht="24" customHeight="1" thickBot="1" x14ac:dyDescent="0.4">
      <c r="B52" s="144"/>
      <c r="C52" s="33" t="s">
        <v>216</v>
      </c>
      <c r="D52" s="34">
        <f>'1) Budget Table'!D57</f>
        <v>262657.42945454549</v>
      </c>
      <c r="E52" s="34">
        <f>'1) Budget Table'!E57</f>
        <v>9649.99</v>
      </c>
      <c r="F52" s="34">
        <f>'1) Budget Table'!F57</f>
        <v>128733</v>
      </c>
      <c r="G52" s="35">
        <f>SUM(D52:F52)</f>
        <v>401040.41945454548</v>
      </c>
      <c r="H52" s="144"/>
      <c r="I52" s="144"/>
      <c r="J52" s="144"/>
      <c r="K52" s="144"/>
      <c r="L52" s="144"/>
      <c r="M52" s="144"/>
      <c r="N52" s="144"/>
    </row>
    <row r="53" spans="2:14" ht="15.75" customHeight="1" x14ac:dyDescent="0.35">
      <c r="B53" s="144"/>
      <c r="C53" s="31" t="s">
        <v>217</v>
      </c>
      <c r="D53" s="213">
        <v>22289.304000000004</v>
      </c>
      <c r="E53" s="146"/>
      <c r="F53" s="146"/>
      <c r="G53" s="32">
        <f t="shared" ref="G53:G60" si="4">SUM(D53:F53)</f>
        <v>22289.304000000004</v>
      </c>
      <c r="H53" s="144"/>
      <c r="I53" s="144"/>
      <c r="J53" s="144"/>
      <c r="K53" s="144"/>
      <c r="L53" s="144"/>
      <c r="M53" s="144"/>
      <c r="N53" s="144"/>
    </row>
    <row r="54" spans="2:14" ht="15.75" customHeight="1" x14ac:dyDescent="0.35">
      <c r="B54" s="144"/>
      <c r="C54" s="23" t="s">
        <v>218</v>
      </c>
      <c r="D54" s="214">
        <v>0</v>
      </c>
      <c r="E54" s="125"/>
      <c r="F54" s="146"/>
      <c r="G54" s="30">
        <f t="shared" si="4"/>
        <v>0</v>
      </c>
      <c r="H54" s="144"/>
      <c r="I54" s="144"/>
      <c r="J54" s="144"/>
      <c r="K54" s="144"/>
      <c r="L54" s="144"/>
      <c r="M54" s="144"/>
      <c r="N54" s="144"/>
    </row>
    <row r="55" spans="2:14" ht="15.75" customHeight="1" x14ac:dyDescent="0.35">
      <c r="B55" s="144"/>
      <c r="C55" s="23" t="s">
        <v>219</v>
      </c>
      <c r="D55" s="214">
        <v>0</v>
      </c>
      <c r="E55" s="119"/>
      <c r="F55" s="119"/>
      <c r="G55" s="30">
        <f t="shared" si="4"/>
        <v>0</v>
      </c>
      <c r="H55" s="144"/>
      <c r="I55" s="144"/>
      <c r="J55" s="144"/>
      <c r="K55" s="144"/>
      <c r="L55" s="144"/>
      <c r="M55" s="144"/>
      <c r="N55" s="144"/>
    </row>
    <row r="56" spans="2:14" ht="18.75" customHeight="1" x14ac:dyDescent="0.35">
      <c r="B56" s="144"/>
      <c r="C56" s="24" t="s">
        <v>220</v>
      </c>
      <c r="D56" s="214">
        <v>220123.72</v>
      </c>
      <c r="E56" s="119"/>
      <c r="F56" s="119"/>
      <c r="G56" s="30">
        <f t="shared" si="4"/>
        <v>220123.72</v>
      </c>
      <c r="H56" s="144"/>
      <c r="I56" s="144"/>
      <c r="J56" s="144"/>
      <c r="K56" s="144"/>
      <c r="L56" s="144"/>
      <c r="M56" s="144"/>
      <c r="N56" s="144"/>
    </row>
    <row r="57" spans="2:14" x14ac:dyDescent="0.35">
      <c r="B57" s="144"/>
      <c r="C57" s="23" t="s">
        <v>221</v>
      </c>
      <c r="D57" s="214">
        <v>13080.603636363636</v>
      </c>
      <c r="E57" s="119"/>
      <c r="F57" s="119"/>
      <c r="G57" s="30">
        <f t="shared" si="4"/>
        <v>13080.603636363636</v>
      </c>
      <c r="H57" s="144"/>
      <c r="I57" s="144"/>
      <c r="J57" s="144"/>
      <c r="K57" s="144"/>
      <c r="L57" s="144"/>
      <c r="M57" s="144"/>
      <c r="N57" s="144"/>
    </row>
    <row r="58" spans="2:14" s="26" customFormat="1" ht="21.75" customHeight="1" x14ac:dyDescent="0.35">
      <c r="B58" s="144"/>
      <c r="C58" s="23" t="s">
        <v>222</v>
      </c>
      <c r="D58" s="214">
        <v>0</v>
      </c>
      <c r="E58" s="119"/>
      <c r="F58" s="119"/>
      <c r="G58" s="30">
        <f t="shared" si="4"/>
        <v>0</v>
      </c>
      <c r="H58" s="145"/>
      <c r="I58" s="145"/>
      <c r="J58" s="145"/>
      <c r="K58" s="145"/>
      <c r="L58" s="145"/>
      <c r="M58" s="145"/>
      <c r="N58" s="145"/>
    </row>
    <row r="59" spans="2:14" s="26" customFormat="1" x14ac:dyDescent="0.35">
      <c r="B59" s="144"/>
      <c r="C59" s="23" t="s">
        <v>223</v>
      </c>
      <c r="D59" s="214">
        <v>7163.801818181817</v>
      </c>
      <c r="E59" s="119"/>
      <c r="F59" s="119"/>
      <c r="G59" s="30">
        <f t="shared" si="4"/>
        <v>7163.801818181817</v>
      </c>
      <c r="H59" s="145"/>
      <c r="I59" s="145"/>
      <c r="J59" s="145"/>
      <c r="K59" s="145"/>
      <c r="L59" s="145"/>
      <c r="M59" s="145"/>
      <c r="N59" s="145"/>
    </row>
    <row r="60" spans="2:14" x14ac:dyDescent="0.35">
      <c r="B60" s="144"/>
      <c r="C60" s="27" t="s">
        <v>224</v>
      </c>
      <c r="D60" s="36">
        <f>SUM(D53:D59)</f>
        <v>262657.42945454543</v>
      </c>
      <c r="E60" s="36">
        <f>SUM(E53:E59)</f>
        <v>0</v>
      </c>
      <c r="F60" s="36">
        <f>SUM(F53:F59)</f>
        <v>0</v>
      </c>
      <c r="G60" s="30">
        <f t="shared" si="4"/>
        <v>262657.42945454543</v>
      </c>
      <c r="H60" s="144"/>
      <c r="I60" s="144"/>
      <c r="J60" s="144"/>
      <c r="K60" s="144"/>
      <c r="L60" s="144"/>
      <c r="M60" s="144"/>
      <c r="N60" s="144"/>
    </row>
    <row r="61" spans="2:14" s="26" customFormat="1" x14ac:dyDescent="0.35">
      <c r="B61" s="145"/>
      <c r="C61" s="40"/>
      <c r="D61" s="41"/>
      <c r="E61" s="41"/>
      <c r="F61" s="41"/>
      <c r="G61" s="42"/>
      <c r="H61" s="145"/>
      <c r="I61" s="145"/>
      <c r="J61" s="145"/>
      <c r="K61" s="145"/>
      <c r="L61" s="145"/>
      <c r="M61" s="145"/>
      <c r="N61" s="145"/>
    </row>
    <row r="62" spans="2:14" x14ac:dyDescent="0.35">
      <c r="B62" s="145"/>
      <c r="C62" s="259" t="s">
        <v>79</v>
      </c>
      <c r="D62" s="260"/>
      <c r="E62" s="260"/>
      <c r="F62" s="260"/>
      <c r="G62" s="261"/>
      <c r="H62" s="144"/>
      <c r="I62" s="144"/>
      <c r="J62" s="144"/>
      <c r="K62" s="144"/>
      <c r="L62" s="144"/>
      <c r="M62" s="144"/>
      <c r="N62" s="144"/>
    </row>
    <row r="63" spans="2:14" ht="21.75" customHeight="1" thickBot="1" x14ac:dyDescent="0.4">
      <c r="B63" s="144"/>
      <c r="C63" s="33" t="s">
        <v>216</v>
      </c>
      <c r="D63" s="34">
        <f>'1) Budget Table'!D67</f>
        <v>11403.484727272729</v>
      </c>
      <c r="E63" s="34">
        <f>'1) Budget Table'!E67</f>
        <v>126059.34</v>
      </c>
      <c r="F63" s="34">
        <f>'1) Budget Table'!F67</f>
        <v>231427</v>
      </c>
      <c r="G63" s="35">
        <f t="shared" ref="G63:G71" si="5">SUM(D63:F63)</f>
        <v>368889.82472727273</v>
      </c>
      <c r="H63" s="144"/>
      <c r="I63" s="144"/>
      <c r="J63" s="144"/>
      <c r="K63" s="144"/>
      <c r="L63" s="144"/>
      <c r="M63" s="144"/>
      <c r="N63" s="144"/>
    </row>
    <row r="64" spans="2:14" ht="15.75" customHeight="1" x14ac:dyDescent="0.35">
      <c r="B64" s="144"/>
      <c r="C64" s="31" t="s">
        <v>217</v>
      </c>
      <c r="D64" s="213">
        <v>11144.652000000002</v>
      </c>
      <c r="E64" s="146"/>
      <c r="F64" s="125"/>
      <c r="G64" s="32">
        <f t="shared" si="5"/>
        <v>11144.652000000002</v>
      </c>
      <c r="H64" s="144"/>
      <c r="I64" s="144"/>
      <c r="J64" s="144"/>
      <c r="K64" s="144"/>
      <c r="L64" s="144"/>
      <c r="M64" s="144"/>
      <c r="N64" s="144"/>
    </row>
    <row r="65" spans="2:14" ht="15.75" customHeight="1" x14ac:dyDescent="0.35">
      <c r="B65" s="144"/>
      <c r="C65" s="23" t="s">
        <v>218</v>
      </c>
      <c r="D65" s="214">
        <v>0</v>
      </c>
      <c r="E65" s="125"/>
      <c r="F65" s="125"/>
      <c r="G65" s="30">
        <f t="shared" si="5"/>
        <v>0</v>
      </c>
      <c r="H65" s="144"/>
      <c r="I65" s="144"/>
      <c r="J65" s="144"/>
      <c r="K65" s="144"/>
      <c r="L65" s="144"/>
      <c r="M65" s="144"/>
      <c r="N65" s="144"/>
    </row>
    <row r="66" spans="2:14" ht="15.75" customHeight="1" x14ac:dyDescent="0.35">
      <c r="B66" s="144"/>
      <c r="C66" s="23" t="s">
        <v>219</v>
      </c>
      <c r="D66" s="214">
        <v>0</v>
      </c>
      <c r="E66" s="119"/>
      <c r="F66" s="119"/>
      <c r="G66" s="30">
        <f t="shared" si="5"/>
        <v>0</v>
      </c>
      <c r="H66" s="144"/>
      <c r="I66" s="144"/>
      <c r="J66" s="144"/>
      <c r="K66" s="144"/>
      <c r="L66" s="144"/>
      <c r="M66" s="144"/>
      <c r="N66" s="144"/>
    </row>
    <row r="67" spans="2:14" x14ac:dyDescent="0.35">
      <c r="B67" s="144"/>
      <c r="C67" s="24" t="s">
        <v>220</v>
      </c>
      <c r="D67" s="214">
        <v>0</v>
      </c>
      <c r="E67" s="119"/>
      <c r="F67" s="119"/>
      <c r="G67" s="30">
        <f t="shared" si="5"/>
        <v>0</v>
      </c>
      <c r="H67" s="144"/>
      <c r="I67" s="144"/>
      <c r="J67" s="144"/>
      <c r="K67" s="144"/>
      <c r="L67" s="144"/>
      <c r="M67" s="144"/>
      <c r="N67" s="144"/>
    </row>
    <row r="68" spans="2:14" x14ac:dyDescent="0.35">
      <c r="B68" s="144"/>
      <c r="C68" s="23" t="s">
        <v>221</v>
      </c>
      <c r="D68" s="214">
        <v>93.451818181818169</v>
      </c>
      <c r="E68" s="119"/>
      <c r="F68" s="119"/>
      <c r="G68" s="30">
        <f t="shared" si="5"/>
        <v>93.451818181818169</v>
      </c>
      <c r="H68" s="144"/>
      <c r="I68" s="144"/>
      <c r="J68" s="144"/>
      <c r="K68" s="144"/>
      <c r="L68" s="144"/>
      <c r="M68" s="144"/>
      <c r="N68" s="144"/>
    </row>
    <row r="69" spans="2:14" x14ac:dyDescent="0.35">
      <c r="B69" s="144"/>
      <c r="C69" s="23" t="s">
        <v>222</v>
      </c>
      <c r="D69" s="214">
        <v>0</v>
      </c>
      <c r="E69" s="119"/>
      <c r="F69" s="119"/>
      <c r="G69" s="30">
        <f t="shared" si="5"/>
        <v>0</v>
      </c>
      <c r="H69" s="144"/>
      <c r="I69" s="144"/>
      <c r="J69" s="144"/>
      <c r="K69" s="144"/>
      <c r="L69" s="144"/>
      <c r="M69" s="144"/>
      <c r="N69" s="144"/>
    </row>
    <row r="70" spans="2:14" x14ac:dyDescent="0.35">
      <c r="B70" s="144"/>
      <c r="C70" s="23" t="s">
        <v>223</v>
      </c>
      <c r="D70" s="214">
        <v>165.38090909090906</v>
      </c>
      <c r="E70" s="119"/>
      <c r="F70" s="119"/>
      <c r="G70" s="30">
        <f t="shared" si="5"/>
        <v>165.38090909090906</v>
      </c>
      <c r="H70" s="144"/>
      <c r="I70" s="144"/>
      <c r="J70" s="144"/>
      <c r="K70" s="144"/>
      <c r="L70" s="144"/>
      <c r="M70" s="144"/>
      <c r="N70" s="144"/>
    </row>
    <row r="71" spans="2:14" x14ac:dyDescent="0.35">
      <c r="B71" s="144"/>
      <c r="C71" s="27" t="s">
        <v>224</v>
      </c>
      <c r="D71" s="36">
        <f>SUM(D64:D70)</f>
        <v>11403.484727272729</v>
      </c>
      <c r="E71" s="36">
        <f>SUM(E64:E70)</f>
        <v>0</v>
      </c>
      <c r="F71" s="36">
        <f>SUM(F64:F70)</f>
        <v>0</v>
      </c>
      <c r="G71" s="30">
        <f t="shared" si="5"/>
        <v>11403.484727272729</v>
      </c>
      <c r="H71" s="144"/>
      <c r="I71" s="144"/>
      <c r="J71" s="144"/>
      <c r="K71" s="144"/>
      <c r="L71" s="144"/>
      <c r="M71" s="144"/>
      <c r="N71" s="144"/>
    </row>
    <row r="72" spans="2:14" s="26" customFormat="1" x14ac:dyDescent="0.35">
      <c r="B72" s="145"/>
      <c r="C72" s="40"/>
      <c r="D72" s="41"/>
      <c r="E72" s="41"/>
      <c r="F72" s="41"/>
      <c r="G72" s="42"/>
      <c r="H72" s="145"/>
      <c r="I72" s="145"/>
      <c r="J72" s="145"/>
      <c r="K72" s="145"/>
      <c r="L72" s="145"/>
      <c r="M72" s="145"/>
      <c r="N72" s="145"/>
    </row>
    <row r="73" spans="2:14" x14ac:dyDescent="0.35">
      <c r="B73" s="144"/>
      <c r="C73" s="259" t="s">
        <v>98</v>
      </c>
      <c r="D73" s="260"/>
      <c r="E73" s="260"/>
      <c r="F73" s="260"/>
      <c r="G73" s="261"/>
      <c r="H73" s="144"/>
      <c r="I73" s="144"/>
      <c r="J73" s="144"/>
      <c r="K73" s="144"/>
      <c r="L73" s="144"/>
      <c r="M73" s="144"/>
      <c r="N73" s="144"/>
    </row>
    <row r="74" spans="2:14" ht="21.75" customHeight="1" thickBot="1" x14ac:dyDescent="0.4">
      <c r="B74" s="145"/>
      <c r="C74" s="33" t="s">
        <v>216</v>
      </c>
      <c r="D74" s="34">
        <f>'1) Budget Table'!D77</f>
        <v>0</v>
      </c>
      <c r="E74" s="34">
        <f>'1) Budget Table'!E77</f>
        <v>58524.340000000004</v>
      </c>
      <c r="F74" s="34">
        <f>'1) Budget Table'!F77</f>
        <v>0</v>
      </c>
      <c r="G74" s="35">
        <f t="shared" ref="G74:G82" si="6">SUM(D74:F74)</f>
        <v>58524.340000000004</v>
      </c>
      <c r="H74" s="144"/>
      <c r="I74" s="144"/>
      <c r="J74" s="144"/>
      <c r="K74" s="144"/>
      <c r="L74" s="144"/>
      <c r="M74" s="144"/>
      <c r="N74" s="144"/>
    </row>
    <row r="75" spans="2:14" ht="18" customHeight="1" x14ac:dyDescent="0.35">
      <c r="B75" s="144"/>
      <c r="C75" s="31" t="s">
        <v>217</v>
      </c>
      <c r="D75" s="118"/>
      <c r="E75" s="146"/>
      <c r="F75" s="146"/>
      <c r="G75" s="32">
        <f t="shared" si="6"/>
        <v>0</v>
      </c>
      <c r="H75" s="144"/>
      <c r="I75" s="144"/>
      <c r="J75" s="144"/>
      <c r="K75" s="144"/>
      <c r="L75" s="144"/>
      <c r="M75" s="144"/>
      <c r="N75" s="144"/>
    </row>
    <row r="76" spans="2:14" ht="15.75" customHeight="1" x14ac:dyDescent="0.35">
      <c r="B76" s="144"/>
      <c r="C76" s="23" t="s">
        <v>218</v>
      </c>
      <c r="D76" s="119"/>
      <c r="E76" s="125"/>
      <c r="F76" s="125"/>
      <c r="G76" s="30">
        <f t="shared" si="6"/>
        <v>0</v>
      </c>
      <c r="H76" s="144"/>
      <c r="I76" s="144"/>
      <c r="J76" s="144"/>
      <c r="K76" s="144"/>
      <c r="L76" s="144"/>
      <c r="M76" s="144"/>
      <c r="N76" s="144"/>
    </row>
    <row r="77" spans="2:14" s="26" customFormat="1" ht="15.75" customHeight="1" x14ac:dyDescent="0.35">
      <c r="B77" s="144"/>
      <c r="C77" s="23" t="s">
        <v>219</v>
      </c>
      <c r="D77" s="119"/>
      <c r="E77" s="119"/>
      <c r="F77" s="119"/>
      <c r="G77" s="30">
        <f t="shared" si="6"/>
        <v>0</v>
      </c>
      <c r="H77" s="145"/>
      <c r="I77" s="145"/>
      <c r="J77" s="145"/>
      <c r="K77" s="145"/>
      <c r="L77" s="145"/>
      <c r="M77" s="145"/>
      <c r="N77" s="145"/>
    </row>
    <row r="78" spans="2:14" x14ac:dyDescent="0.35">
      <c r="B78" s="145"/>
      <c r="C78" s="24" t="s">
        <v>220</v>
      </c>
      <c r="D78" s="119"/>
      <c r="E78" s="119"/>
      <c r="F78" s="119"/>
      <c r="G78" s="30">
        <f t="shared" si="6"/>
        <v>0</v>
      </c>
      <c r="H78" s="144"/>
      <c r="I78" s="144"/>
      <c r="J78" s="144"/>
      <c r="K78" s="144"/>
      <c r="L78" s="144"/>
      <c r="M78" s="144"/>
      <c r="N78" s="144"/>
    </row>
    <row r="79" spans="2:14" x14ac:dyDescent="0.35">
      <c r="B79" s="145"/>
      <c r="C79" s="23" t="s">
        <v>221</v>
      </c>
      <c r="D79" s="119"/>
      <c r="E79" s="119"/>
      <c r="F79" s="119"/>
      <c r="G79" s="30">
        <f t="shared" si="6"/>
        <v>0</v>
      </c>
      <c r="H79" s="144"/>
      <c r="I79" s="144"/>
      <c r="J79" s="144"/>
      <c r="K79" s="144"/>
      <c r="L79" s="144"/>
      <c r="M79" s="144"/>
      <c r="N79" s="144"/>
    </row>
    <row r="80" spans="2:14" x14ac:dyDescent="0.35">
      <c r="B80" s="145"/>
      <c r="C80" s="23" t="s">
        <v>222</v>
      </c>
      <c r="D80" s="119"/>
      <c r="E80" s="119"/>
      <c r="F80" s="119"/>
      <c r="G80" s="30">
        <f t="shared" si="6"/>
        <v>0</v>
      </c>
      <c r="H80" s="144"/>
      <c r="I80" s="144"/>
      <c r="J80" s="144"/>
      <c r="K80" s="144"/>
      <c r="L80" s="144"/>
      <c r="M80" s="144"/>
      <c r="N80" s="144"/>
    </row>
    <row r="81" spans="2:14" x14ac:dyDescent="0.35">
      <c r="B81" s="144"/>
      <c r="C81" s="23" t="s">
        <v>223</v>
      </c>
      <c r="D81" s="119"/>
      <c r="E81" s="119"/>
      <c r="F81" s="119"/>
      <c r="G81" s="30">
        <f t="shared" si="6"/>
        <v>0</v>
      </c>
      <c r="H81" s="144"/>
      <c r="I81" s="144"/>
      <c r="J81" s="144"/>
      <c r="K81" s="144"/>
      <c r="L81" s="144"/>
      <c r="M81" s="144"/>
      <c r="N81" s="144"/>
    </row>
    <row r="82" spans="2:14" x14ac:dyDescent="0.35">
      <c r="B82" s="144"/>
      <c r="C82" s="27" t="s">
        <v>224</v>
      </c>
      <c r="D82" s="36">
        <f>SUM(D75:D81)</f>
        <v>0</v>
      </c>
      <c r="E82" s="36">
        <f>SUM(E75:E81)</f>
        <v>0</v>
      </c>
      <c r="F82" s="36">
        <f>SUM(F75:F81)</f>
        <v>0</v>
      </c>
      <c r="G82" s="30">
        <f t="shared" si="6"/>
        <v>0</v>
      </c>
      <c r="H82" s="144"/>
      <c r="I82" s="144"/>
      <c r="J82" s="144"/>
      <c r="K82" s="144"/>
      <c r="L82" s="144"/>
      <c r="M82" s="144"/>
      <c r="N82" s="144"/>
    </row>
    <row r="83" spans="2:14" s="26" customFormat="1" x14ac:dyDescent="0.35">
      <c r="B83" s="145"/>
      <c r="C83" s="40"/>
      <c r="D83" s="41"/>
      <c r="E83" s="41"/>
      <c r="F83" s="41"/>
      <c r="G83" s="42"/>
      <c r="H83" s="145"/>
      <c r="I83" s="145"/>
      <c r="J83" s="145"/>
      <c r="K83" s="145"/>
      <c r="L83" s="145"/>
      <c r="M83" s="145"/>
      <c r="N83" s="145"/>
    </row>
    <row r="84" spans="2:14" x14ac:dyDescent="0.35">
      <c r="B84" s="144"/>
      <c r="C84" s="259" t="s">
        <v>112</v>
      </c>
      <c r="D84" s="260"/>
      <c r="E84" s="260"/>
      <c r="F84" s="260"/>
      <c r="G84" s="261"/>
      <c r="H84" s="144"/>
      <c r="I84" s="144"/>
      <c r="J84" s="144"/>
      <c r="K84" s="144"/>
      <c r="L84" s="144"/>
      <c r="M84" s="144"/>
      <c r="N84" s="144"/>
    </row>
    <row r="85" spans="2:14" ht="21.75" customHeight="1" thickBot="1" x14ac:dyDescent="0.4">
      <c r="B85" s="144"/>
      <c r="C85" s="33" t="s">
        <v>216</v>
      </c>
      <c r="D85" s="34">
        <f>'1) Budget Table'!D87</f>
        <v>0</v>
      </c>
      <c r="E85" s="34">
        <f>'1) Budget Table'!E87</f>
        <v>0</v>
      </c>
      <c r="F85" s="34">
        <f>'1) Budget Table'!F87</f>
        <v>0</v>
      </c>
      <c r="G85" s="35">
        <f t="shared" ref="G85:G93" si="7">SUM(D85:F85)</f>
        <v>0</v>
      </c>
      <c r="H85" s="144"/>
      <c r="I85" s="144"/>
      <c r="J85" s="144"/>
      <c r="K85" s="144"/>
      <c r="L85" s="144"/>
      <c r="M85" s="144"/>
      <c r="N85" s="144"/>
    </row>
    <row r="86" spans="2:14" ht="15.75" customHeight="1" x14ac:dyDescent="0.35">
      <c r="B86" s="144"/>
      <c r="C86" s="31" t="s">
        <v>217</v>
      </c>
      <c r="D86" s="118"/>
      <c r="E86" s="146"/>
      <c r="F86" s="146"/>
      <c r="G86" s="32">
        <f t="shared" si="7"/>
        <v>0</v>
      </c>
      <c r="H86" s="144"/>
      <c r="I86" s="144"/>
      <c r="J86" s="144"/>
      <c r="K86" s="144"/>
      <c r="L86" s="144"/>
      <c r="M86" s="144"/>
      <c r="N86" s="144"/>
    </row>
    <row r="87" spans="2:14" ht="15.75" customHeight="1" x14ac:dyDescent="0.35">
      <c r="B87" s="145"/>
      <c r="C87" s="23" t="s">
        <v>218</v>
      </c>
      <c r="D87" s="119"/>
      <c r="E87" s="125"/>
      <c r="F87" s="125"/>
      <c r="G87" s="30">
        <f t="shared" si="7"/>
        <v>0</v>
      </c>
      <c r="H87" s="144"/>
      <c r="I87" s="144"/>
      <c r="J87" s="144"/>
      <c r="K87" s="144"/>
      <c r="L87" s="144"/>
      <c r="M87" s="144"/>
      <c r="N87" s="144"/>
    </row>
    <row r="88" spans="2:14" ht="15.75" customHeight="1" x14ac:dyDescent="0.35">
      <c r="B88" s="144"/>
      <c r="C88" s="23" t="s">
        <v>219</v>
      </c>
      <c r="D88" s="119"/>
      <c r="E88" s="119"/>
      <c r="F88" s="119"/>
      <c r="G88" s="30">
        <f t="shared" si="7"/>
        <v>0</v>
      </c>
      <c r="H88" s="144"/>
      <c r="I88" s="144"/>
      <c r="J88" s="144"/>
      <c r="K88" s="144"/>
      <c r="L88" s="144"/>
      <c r="M88" s="144"/>
      <c r="N88" s="144"/>
    </row>
    <row r="89" spans="2:14" x14ac:dyDescent="0.35">
      <c r="B89" s="144"/>
      <c r="C89" s="24" t="s">
        <v>220</v>
      </c>
      <c r="D89" s="119"/>
      <c r="E89" s="119"/>
      <c r="F89" s="119"/>
      <c r="G89" s="30">
        <f t="shared" si="7"/>
        <v>0</v>
      </c>
      <c r="H89" s="144"/>
      <c r="I89" s="144"/>
      <c r="J89" s="144"/>
      <c r="K89" s="144"/>
      <c r="L89" s="144"/>
      <c r="M89" s="144"/>
      <c r="N89" s="144"/>
    </row>
    <row r="90" spans="2:14" x14ac:dyDescent="0.35">
      <c r="B90" s="144"/>
      <c r="C90" s="23" t="s">
        <v>221</v>
      </c>
      <c r="D90" s="119"/>
      <c r="E90" s="119"/>
      <c r="F90" s="119"/>
      <c r="G90" s="30">
        <f t="shared" si="7"/>
        <v>0</v>
      </c>
      <c r="H90" s="144"/>
      <c r="I90" s="144"/>
      <c r="J90" s="144"/>
      <c r="K90" s="144"/>
      <c r="L90" s="144"/>
      <c r="M90" s="144"/>
      <c r="N90" s="144"/>
    </row>
    <row r="91" spans="2:14" ht="25.5" customHeight="1" x14ac:dyDescent="0.35">
      <c r="B91" s="144"/>
      <c r="C91" s="23" t="s">
        <v>222</v>
      </c>
      <c r="D91" s="119"/>
      <c r="E91" s="119"/>
      <c r="F91" s="119"/>
      <c r="G91" s="30">
        <f t="shared" si="7"/>
        <v>0</v>
      </c>
      <c r="H91" s="144"/>
      <c r="I91" s="144"/>
      <c r="J91" s="144"/>
      <c r="K91" s="144"/>
      <c r="L91" s="144"/>
      <c r="M91" s="144"/>
      <c r="N91" s="144"/>
    </row>
    <row r="92" spans="2:14" x14ac:dyDescent="0.35">
      <c r="B92" s="145"/>
      <c r="C92" s="23" t="s">
        <v>223</v>
      </c>
      <c r="D92" s="119"/>
      <c r="E92" s="119"/>
      <c r="F92" s="119"/>
      <c r="G92" s="30">
        <f t="shared" si="7"/>
        <v>0</v>
      </c>
      <c r="H92" s="144"/>
      <c r="I92" s="144"/>
      <c r="J92" s="144"/>
      <c r="K92" s="144"/>
      <c r="L92" s="144"/>
      <c r="M92" s="144"/>
      <c r="N92" s="144"/>
    </row>
    <row r="93" spans="2:14" ht="15.75" customHeight="1" x14ac:dyDescent="0.35">
      <c r="B93" s="144"/>
      <c r="C93" s="27" t="s">
        <v>224</v>
      </c>
      <c r="D93" s="36">
        <f>SUM(D86:D92)</f>
        <v>0</v>
      </c>
      <c r="E93" s="36">
        <f>SUM(E86:E92)</f>
        <v>0</v>
      </c>
      <c r="F93" s="36">
        <f>SUM(F86:F92)</f>
        <v>0</v>
      </c>
      <c r="G93" s="30">
        <f t="shared" si="7"/>
        <v>0</v>
      </c>
      <c r="H93" s="144"/>
      <c r="I93" s="144"/>
      <c r="J93" s="144"/>
      <c r="K93" s="144"/>
      <c r="L93" s="144"/>
      <c r="M93" s="144"/>
      <c r="N93" s="144"/>
    </row>
    <row r="94" spans="2:14" ht="25.5" customHeight="1" x14ac:dyDescent="0.35">
      <c r="B94" s="144"/>
      <c r="C94" s="144"/>
      <c r="D94" s="144"/>
      <c r="E94" s="144"/>
      <c r="F94" s="144"/>
      <c r="G94" s="144"/>
      <c r="H94" s="144"/>
      <c r="I94" s="144"/>
      <c r="J94" s="144"/>
      <c r="K94" s="144"/>
      <c r="L94" s="144"/>
      <c r="M94" s="144"/>
      <c r="N94" s="144"/>
    </row>
    <row r="95" spans="2:14" x14ac:dyDescent="0.35">
      <c r="B95" s="259" t="s">
        <v>230</v>
      </c>
      <c r="C95" s="260"/>
      <c r="D95" s="260"/>
      <c r="E95" s="260"/>
      <c r="F95" s="260"/>
      <c r="G95" s="261"/>
      <c r="H95" s="144"/>
      <c r="I95" s="144"/>
      <c r="J95" s="144"/>
      <c r="K95" s="144"/>
      <c r="L95" s="144"/>
      <c r="M95" s="144"/>
      <c r="N95" s="144"/>
    </row>
    <row r="96" spans="2:14" x14ac:dyDescent="0.35">
      <c r="B96" s="144"/>
      <c r="C96" s="259" t="s">
        <v>122</v>
      </c>
      <c r="D96" s="260"/>
      <c r="E96" s="260"/>
      <c r="F96" s="260"/>
      <c r="G96" s="261"/>
      <c r="H96" s="144"/>
      <c r="I96" s="144"/>
      <c r="J96" s="144"/>
      <c r="K96" s="144"/>
      <c r="L96" s="144"/>
      <c r="M96" s="144"/>
      <c r="N96" s="144"/>
    </row>
    <row r="97" spans="3:14" ht="22.5" customHeight="1" thickBot="1" x14ac:dyDescent="0.4">
      <c r="C97" s="33" t="s">
        <v>216</v>
      </c>
      <c r="D97" s="34">
        <f>'1) Budget Table'!D99</f>
        <v>0</v>
      </c>
      <c r="E97" s="34">
        <f>'1) Budget Table'!E99</f>
        <v>0</v>
      </c>
      <c r="F97" s="34">
        <f>'1) Budget Table'!F99</f>
        <v>0</v>
      </c>
      <c r="G97" s="35">
        <f>SUM(D97:F97)</f>
        <v>0</v>
      </c>
      <c r="H97" s="144"/>
      <c r="I97" s="144"/>
      <c r="J97" s="144"/>
      <c r="K97" s="144"/>
      <c r="L97" s="144"/>
      <c r="M97" s="144"/>
      <c r="N97" s="144"/>
    </row>
    <row r="98" spans="3:14" x14ac:dyDescent="0.35">
      <c r="C98" s="31" t="s">
        <v>217</v>
      </c>
      <c r="D98" s="118"/>
      <c r="E98" s="146"/>
      <c r="F98" s="146"/>
      <c r="G98" s="32">
        <f t="shared" ref="G98:G105" si="8">SUM(D98:F98)</f>
        <v>0</v>
      </c>
      <c r="H98" s="144"/>
      <c r="I98" s="144"/>
      <c r="J98" s="144"/>
      <c r="K98" s="144"/>
      <c r="L98" s="144"/>
      <c r="M98" s="144"/>
      <c r="N98" s="144"/>
    </row>
    <row r="99" spans="3:14" x14ac:dyDescent="0.35">
      <c r="C99" s="23" t="s">
        <v>218</v>
      </c>
      <c r="D99" s="119"/>
      <c r="E99" s="125"/>
      <c r="F99" s="125"/>
      <c r="G99" s="30">
        <f t="shared" si="8"/>
        <v>0</v>
      </c>
      <c r="H99" s="144"/>
      <c r="I99" s="144"/>
      <c r="J99" s="144"/>
      <c r="K99" s="144"/>
      <c r="L99" s="144"/>
      <c r="M99" s="144"/>
      <c r="N99" s="144"/>
    </row>
    <row r="100" spans="3:14" ht="15.75" customHeight="1" x14ac:dyDescent="0.35">
      <c r="C100" s="23" t="s">
        <v>219</v>
      </c>
      <c r="D100" s="119"/>
      <c r="E100" s="119"/>
      <c r="F100" s="119"/>
      <c r="G100" s="30">
        <f t="shared" si="8"/>
        <v>0</v>
      </c>
      <c r="H100" s="144"/>
      <c r="I100" s="144"/>
      <c r="J100" s="144"/>
      <c r="K100" s="144"/>
      <c r="L100" s="144"/>
      <c r="M100" s="144"/>
      <c r="N100" s="144"/>
    </row>
    <row r="101" spans="3:14" x14ac:dyDescent="0.35">
      <c r="C101" s="24" t="s">
        <v>220</v>
      </c>
      <c r="D101" s="119"/>
      <c r="E101" s="119"/>
      <c r="F101" s="119"/>
      <c r="G101" s="30">
        <f t="shared" si="8"/>
        <v>0</v>
      </c>
      <c r="H101" s="144"/>
      <c r="I101" s="144"/>
      <c r="J101" s="144"/>
      <c r="K101" s="144"/>
      <c r="L101" s="144"/>
      <c r="M101" s="144"/>
      <c r="N101" s="144"/>
    </row>
    <row r="102" spans="3:14" x14ac:dyDescent="0.35">
      <c r="C102" s="23" t="s">
        <v>221</v>
      </c>
      <c r="D102" s="119"/>
      <c r="E102" s="119"/>
      <c r="F102" s="119"/>
      <c r="G102" s="30">
        <f t="shared" si="8"/>
        <v>0</v>
      </c>
      <c r="H102" s="144"/>
      <c r="I102" s="144"/>
      <c r="J102" s="144"/>
      <c r="K102" s="144"/>
      <c r="L102" s="144"/>
      <c r="M102" s="144"/>
      <c r="N102" s="144"/>
    </row>
    <row r="103" spans="3:14" x14ac:dyDescent="0.35">
      <c r="C103" s="23" t="s">
        <v>222</v>
      </c>
      <c r="D103" s="119"/>
      <c r="E103" s="119"/>
      <c r="F103" s="119"/>
      <c r="G103" s="30">
        <f t="shared" si="8"/>
        <v>0</v>
      </c>
      <c r="H103" s="144"/>
      <c r="I103" s="144"/>
      <c r="J103" s="144"/>
      <c r="K103" s="144"/>
      <c r="L103" s="144"/>
      <c r="M103" s="144"/>
      <c r="N103" s="144"/>
    </row>
    <row r="104" spans="3:14" x14ac:dyDescent="0.35">
      <c r="C104" s="23" t="s">
        <v>223</v>
      </c>
      <c r="D104" s="119"/>
      <c r="E104" s="119"/>
      <c r="F104" s="119"/>
      <c r="G104" s="30">
        <f t="shared" si="8"/>
        <v>0</v>
      </c>
      <c r="H104" s="144"/>
      <c r="I104" s="144"/>
      <c r="J104" s="144"/>
      <c r="K104" s="144"/>
      <c r="L104" s="144"/>
      <c r="M104" s="144"/>
      <c r="N104" s="144"/>
    </row>
    <row r="105" spans="3:14" x14ac:dyDescent="0.35">
      <c r="C105" s="27" t="s">
        <v>224</v>
      </c>
      <c r="D105" s="36">
        <f>SUM(D98:D104)</f>
        <v>0</v>
      </c>
      <c r="E105" s="36">
        <f>SUM(E98:E104)</f>
        <v>0</v>
      </c>
      <c r="F105" s="36">
        <f>SUM(F98:F104)</f>
        <v>0</v>
      </c>
      <c r="G105" s="30">
        <f t="shared" si="8"/>
        <v>0</v>
      </c>
      <c r="H105" s="144"/>
      <c r="I105" s="144"/>
      <c r="J105" s="144"/>
      <c r="K105" s="144"/>
      <c r="L105" s="144"/>
      <c r="M105" s="144"/>
      <c r="N105" s="144"/>
    </row>
    <row r="106" spans="3:14" s="26" customFormat="1" x14ac:dyDescent="0.35">
      <c r="C106" s="40"/>
      <c r="D106" s="41"/>
      <c r="E106" s="41"/>
      <c r="F106" s="41"/>
      <c r="G106" s="42"/>
      <c r="H106" s="145"/>
      <c r="I106" s="145"/>
      <c r="J106" s="145"/>
      <c r="K106" s="145"/>
      <c r="L106" s="145"/>
      <c r="M106" s="145"/>
      <c r="N106" s="145"/>
    </row>
    <row r="107" spans="3:14" ht="15.75" customHeight="1" x14ac:dyDescent="0.35">
      <c r="C107" s="259" t="s">
        <v>231</v>
      </c>
      <c r="D107" s="260"/>
      <c r="E107" s="260"/>
      <c r="F107" s="260"/>
      <c r="G107" s="261"/>
      <c r="H107" s="144"/>
      <c r="I107" s="144"/>
      <c r="J107" s="144"/>
      <c r="K107" s="144"/>
      <c r="L107" s="144"/>
      <c r="M107" s="144"/>
      <c r="N107" s="144"/>
    </row>
    <row r="108" spans="3:14" ht="21.75" customHeight="1" thickBot="1" x14ac:dyDescent="0.4">
      <c r="C108" s="33" t="s">
        <v>216</v>
      </c>
      <c r="D108" s="34">
        <f>'1) Budget Table'!D109</f>
        <v>0</v>
      </c>
      <c r="E108" s="34">
        <f>'1) Budget Table'!E109</f>
        <v>0</v>
      </c>
      <c r="F108" s="34">
        <f>'1) Budget Table'!F109</f>
        <v>0</v>
      </c>
      <c r="G108" s="35">
        <f t="shared" ref="G108:G116" si="9">SUM(D108:F108)</f>
        <v>0</v>
      </c>
      <c r="H108" s="144"/>
      <c r="I108" s="144"/>
      <c r="J108" s="144"/>
      <c r="K108" s="144"/>
      <c r="L108" s="144"/>
      <c r="M108" s="144"/>
      <c r="N108" s="144"/>
    </row>
    <row r="109" spans="3:14" x14ac:dyDescent="0.35">
      <c r="C109" s="31" t="s">
        <v>217</v>
      </c>
      <c r="D109" s="118"/>
      <c r="E109" s="146"/>
      <c r="F109" s="146"/>
      <c r="G109" s="32">
        <f t="shared" si="9"/>
        <v>0</v>
      </c>
      <c r="H109" s="144"/>
      <c r="I109" s="144"/>
      <c r="J109" s="144"/>
      <c r="K109" s="144"/>
      <c r="L109" s="144"/>
      <c r="M109" s="144"/>
      <c r="N109" s="144"/>
    </row>
    <row r="110" spans="3:14" x14ac:dyDescent="0.35">
      <c r="C110" s="23" t="s">
        <v>218</v>
      </c>
      <c r="D110" s="119"/>
      <c r="E110" s="125"/>
      <c r="F110" s="125"/>
      <c r="G110" s="30">
        <f t="shared" si="9"/>
        <v>0</v>
      </c>
      <c r="H110" s="144"/>
      <c r="I110" s="144"/>
      <c r="J110" s="144"/>
      <c r="K110" s="144"/>
      <c r="L110" s="144"/>
      <c r="M110" s="144"/>
      <c r="N110" s="144"/>
    </row>
    <row r="111" spans="3:14" ht="31" x14ac:dyDescent="0.35">
      <c r="C111" s="23" t="s">
        <v>219</v>
      </c>
      <c r="D111" s="119"/>
      <c r="E111" s="119"/>
      <c r="F111" s="119"/>
      <c r="G111" s="30">
        <f t="shared" si="9"/>
        <v>0</v>
      </c>
      <c r="H111" s="144"/>
      <c r="I111" s="144"/>
      <c r="J111" s="144"/>
      <c r="K111" s="144"/>
      <c r="L111" s="144"/>
      <c r="M111" s="144"/>
      <c r="N111" s="144"/>
    </row>
    <row r="112" spans="3:14" x14ac:dyDescent="0.35">
      <c r="C112" s="24" t="s">
        <v>220</v>
      </c>
      <c r="D112" s="119"/>
      <c r="E112" s="119"/>
      <c r="F112" s="119"/>
      <c r="G112" s="30">
        <f t="shared" si="9"/>
        <v>0</v>
      </c>
      <c r="H112" s="144"/>
      <c r="I112" s="144"/>
      <c r="J112" s="144"/>
      <c r="K112" s="144"/>
      <c r="L112" s="144"/>
      <c r="M112" s="144"/>
      <c r="N112" s="144"/>
    </row>
    <row r="113" spans="3:14" x14ac:dyDescent="0.35">
      <c r="C113" s="23" t="s">
        <v>221</v>
      </c>
      <c r="D113" s="119"/>
      <c r="E113" s="119"/>
      <c r="F113" s="119"/>
      <c r="G113" s="30">
        <f t="shared" si="9"/>
        <v>0</v>
      </c>
      <c r="H113" s="144"/>
      <c r="I113" s="144"/>
      <c r="J113" s="144"/>
      <c r="K113" s="144"/>
      <c r="L113" s="144"/>
      <c r="M113" s="144"/>
      <c r="N113" s="144"/>
    </row>
    <row r="114" spans="3:14" x14ac:dyDescent="0.35">
      <c r="C114" s="23" t="s">
        <v>222</v>
      </c>
      <c r="D114" s="119"/>
      <c r="E114" s="119"/>
      <c r="F114" s="119"/>
      <c r="G114" s="30">
        <f t="shared" si="9"/>
        <v>0</v>
      </c>
      <c r="H114" s="144"/>
      <c r="I114" s="144"/>
      <c r="J114" s="144"/>
      <c r="K114" s="144"/>
      <c r="L114" s="144"/>
      <c r="M114" s="144"/>
      <c r="N114" s="144"/>
    </row>
    <row r="115" spans="3:14" x14ac:dyDescent="0.35">
      <c r="C115" s="23" t="s">
        <v>223</v>
      </c>
      <c r="D115" s="119"/>
      <c r="E115" s="119"/>
      <c r="F115" s="119"/>
      <c r="G115" s="30">
        <f t="shared" si="9"/>
        <v>0</v>
      </c>
      <c r="H115" s="144"/>
      <c r="I115" s="144"/>
      <c r="J115" s="144"/>
      <c r="K115" s="144"/>
      <c r="L115" s="144"/>
      <c r="M115" s="144"/>
      <c r="N115" s="144"/>
    </row>
    <row r="116" spans="3:14" x14ac:dyDescent="0.35">
      <c r="C116" s="27" t="s">
        <v>224</v>
      </c>
      <c r="D116" s="36">
        <f>SUM(D109:D115)</f>
        <v>0</v>
      </c>
      <c r="E116" s="36">
        <f>SUM(E109:E115)</f>
        <v>0</v>
      </c>
      <c r="F116" s="36">
        <f>SUM(F109:F115)</f>
        <v>0</v>
      </c>
      <c r="G116" s="30">
        <f t="shared" si="9"/>
        <v>0</v>
      </c>
      <c r="H116" s="144"/>
      <c r="I116" s="144"/>
      <c r="J116" s="144"/>
      <c r="K116" s="144"/>
      <c r="L116" s="144"/>
      <c r="M116" s="144"/>
      <c r="N116" s="144"/>
    </row>
    <row r="117" spans="3:14" s="26" customFormat="1" x14ac:dyDescent="0.35">
      <c r="C117" s="40"/>
      <c r="D117" s="41"/>
      <c r="E117" s="41"/>
      <c r="F117" s="41"/>
      <c r="G117" s="42"/>
      <c r="H117" s="145"/>
      <c r="I117" s="145"/>
      <c r="J117" s="145"/>
      <c r="K117" s="145"/>
      <c r="L117" s="145"/>
      <c r="M117" s="145"/>
      <c r="N117" s="145"/>
    </row>
    <row r="118" spans="3:14" x14ac:dyDescent="0.35">
      <c r="C118" s="259" t="s">
        <v>140</v>
      </c>
      <c r="D118" s="260"/>
      <c r="E118" s="260"/>
      <c r="F118" s="260"/>
      <c r="G118" s="261"/>
      <c r="H118" s="144"/>
      <c r="I118" s="144"/>
      <c r="J118" s="144"/>
      <c r="K118" s="144"/>
      <c r="L118" s="144"/>
      <c r="M118" s="144"/>
      <c r="N118" s="144"/>
    </row>
    <row r="119" spans="3:14" ht="21" customHeight="1" thickBot="1" x14ac:dyDescent="0.4">
      <c r="C119" s="33" t="s">
        <v>216</v>
      </c>
      <c r="D119" s="34">
        <f>'1) Budget Table'!D119</f>
        <v>0</v>
      </c>
      <c r="E119" s="34">
        <f>'1) Budget Table'!E119</f>
        <v>0</v>
      </c>
      <c r="F119" s="34">
        <f>'1) Budget Table'!F119</f>
        <v>0</v>
      </c>
      <c r="G119" s="35">
        <f t="shared" ref="G119:G127" si="10">SUM(D119:F119)</f>
        <v>0</v>
      </c>
      <c r="H119" s="144"/>
      <c r="I119" s="144"/>
      <c r="J119" s="144"/>
      <c r="K119" s="144"/>
      <c r="L119" s="144"/>
      <c r="M119" s="144"/>
      <c r="N119" s="144"/>
    </row>
    <row r="120" spans="3:14" x14ac:dyDescent="0.35">
      <c r="C120" s="31" t="s">
        <v>217</v>
      </c>
      <c r="D120" s="118"/>
      <c r="E120" s="146"/>
      <c r="F120" s="146"/>
      <c r="G120" s="32">
        <f t="shared" si="10"/>
        <v>0</v>
      </c>
      <c r="H120" s="144"/>
      <c r="I120" s="144"/>
      <c r="J120" s="144"/>
      <c r="K120" s="144"/>
      <c r="L120" s="144"/>
      <c r="M120" s="144"/>
      <c r="N120" s="144"/>
    </row>
    <row r="121" spans="3:14" x14ac:dyDescent="0.35">
      <c r="C121" s="23" t="s">
        <v>218</v>
      </c>
      <c r="D121" s="119"/>
      <c r="E121" s="125"/>
      <c r="F121" s="125"/>
      <c r="G121" s="30">
        <f t="shared" si="10"/>
        <v>0</v>
      </c>
      <c r="H121" s="144"/>
      <c r="I121" s="144"/>
      <c r="J121" s="144"/>
      <c r="K121" s="144"/>
      <c r="L121" s="144"/>
      <c r="M121" s="144"/>
      <c r="N121" s="144"/>
    </row>
    <row r="122" spans="3:14" ht="31" x14ac:dyDescent="0.35">
      <c r="C122" s="23" t="s">
        <v>219</v>
      </c>
      <c r="D122" s="119"/>
      <c r="E122" s="119"/>
      <c r="F122" s="119"/>
      <c r="G122" s="30">
        <f t="shared" si="10"/>
        <v>0</v>
      </c>
      <c r="H122" s="144"/>
      <c r="I122" s="144"/>
      <c r="J122" s="144"/>
      <c r="K122" s="144"/>
      <c r="L122" s="144"/>
      <c r="M122" s="144"/>
      <c r="N122" s="144"/>
    </row>
    <row r="123" spans="3:14" x14ac:dyDescent="0.35">
      <c r="C123" s="24" t="s">
        <v>220</v>
      </c>
      <c r="D123" s="119"/>
      <c r="E123" s="119"/>
      <c r="F123" s="119"/>
      <c r="G123" s="30">
        <f t="shared" si="10"/>
        <v>0</v>
      </c>
      <c r="H123" s="144"/>
      <c r="I123" s="144"/>
      <c r="J123" s="144"/>
      <c r="K123" s="144"/>
      <c r="L123" s="144"/>
      <c r="M123" s="144"/>
      <c r="N123" s="144"/>
    </row>
    <row r="124" spans="3:14" x14ac:dyDescent="0.35">
      <c r="C124" s="23" t="s">
        <v>221</v>
      </c>
      <c r="D124" s="119"/>
      <c r="E124" s="119"/>
      <c r="F124" s="119"/>
      <c r="G124" s="30">
        <f t="shared" si="10"/>
        <v>0</v>
      </c>
      <c r="H124" s="144"/>
      <c r="I124" s="144"/>
      <c r="J124" s="144"/>
      <c r="K124" s="144"/>
      <c r="L124" s="144"/>
      <c r="M124" s="144"/>
      <c r="N124" s="144"/>
    </row>
    <row r="125" spans="3:14" x14ac:dyDescent="0.35">
      <c r="C125" s="23" t="s">
        <v>222</v>
      </c>
      <c r="D125" s="119"/>
      <c r="E125" s="119"/>
      <c r="F125" s="119"/>
      <c r="G125" s="30">
        <f t="shared" si="10"/>
        <v>0</v>
      </c>
      <c r="H125" s="144"/>
      <c r="I125" s="144"/>
      <c r="J125" s="144"/>
      <c r="K125" s="144"/>
      <c r="L125" s="144"/>
      <c r="M125" s="144"/>
      <c r="N125" s="144"/>
    </row>
    <row r="126" spans="3:14" x14ac:dyDescent="0.35">
      <c r="C126" s="23" t="s">
        <v>223</v>
      </c>
      <c r="D126" s="119"/>
      <c r="E126" s="119"/>
      <c r="F126" s="119"/>
      <c r="G126" s="30">
        <f t="shared" si="10"/>
        <v>0</v>
      </c>
      <c r="H126" s="144"/>
      <c r="I126" s="144"/>
      <c r="J126" s="144"/>
      <c r="K126" s="144"/>
      <c r="L126" s="144"/>
      <c r="M126" s="144"/>
      <c r="N126" s="144"/>
    </row>
    <row r="127" spans="3:14" x14ac:dyDescent="0.35">
      <c r="C127" s="27" t="s">
        <v>224</v>
      </c>
      <c r="D127" s="36">
        <f>SUM(D120:D126)</f>
        <v>0</v>
      </c>
      <c r="E127" s="36">
        <f>SUM(E120:E126)</f>
        <v>0</v>
      </c>
      <c r="F127" s="36">
        <f>SUM(F120:F126)</f>
        <v>0</v>
      </c>
      <c r="G127" s="30">
        <f t="shared" si="10"/>
        <v>0</v>
      </c>
      <c r="H127" s="144"/>
      <c r="I127" s="144"/>
      <c r="J127" s="144"/>
      <c r="K127" s="144"/>
      <c r="L127" s="144"/>
      <c r="M127" s="144"/>
      <c r="N127" s="144"/>
    </row>
    <row r="128" spans="3:14" s="26" customFormat="1" x14ac:dyDescent="0.35">
      <c r="C128" s="40"/>
      <c r="D128" s="41"/>
      <c r="E128" s="41"/>
      <c r="F128" s="41"/>
      <c r="G128" s="42"/>
      <c r="H128" s="145"/>
      <c r="I128" s="145"/>
      <c r="J128" s="145"/>
      <c r="K128" s="145"/>
      <c r="L128" s="145"/>
      <c r="M128" s="145"/>
      <c r="N128" s="145"/>
    </row>
    <row r="129" spans="2:14" x14ac:dyDescent="0.35">
      <c r="B129" s="144"/>
      <c r="C129" s="259" t="s">
        <v>149</v>
      </c>
      <c r="D129" s="260"/>
      <c r="E129" s="260"/>
      <c r="F129" s="260"/>
      <c r="G129" s="261"/>
      <c r="H129" s="144"/>
      <c r="I129" s="144"/>
      <c r="J129" s="144"/>
      <c r="K129" s="144"/>
      <c r="L129" s="144"/>
      <c r="M129" s="144"/>
      <c r="N129" s="144"/>
    </row>
    <row r="130" spans="2:14" ht="24" customHeight="1" thickBot="1" x14ac:dyDescent="0.4">
      <c r="B130" s="144"/>
      <c r="C130" s="33" t="s">
        <v>216</v>
      </c>
      <c r="D130" s="34">
        <f>'1) Budget Table'!D129</f>
        <v>0</v>
      </c>
      <c r="E130" s="34">
        <f>'1) Budget Table'!E129</f>
        <v>0</v>
      </c>
      <c r="F130" s="34">
        <f>'1) Budget Table'!F129</f>
        <v>0</v>
      </c>
      <c r="G130" s="35">
        <f t="shared" ref="G130:G138" si="11">SUM(D130:F130)</f>
        <v>0</v>
      </c>
      <c r="H130" s="144"/>
      <c r="I130" s="144"/>
      <c r="J130" s="144"/>
      <c r="K130" s="144"/>
      <c r="L130" s="144"/>
      <c r="M130" s="144"/>
      <c r="N130" s="144"/>
    </row>
    <row r="131" spans="2:14" ht="15.75" customHeight="1" x14ac:dyDescent="0.35">
      <c r="B131" s="144"/>
      <c r="C131" s="31" t="s">
        <v>217</v>
      </c>
      <c r="D131" s="118"/>
      <c r="E131" s="146"/>
      <c r="F131" s="146"/>
      <c r="G131" s="32">
        <f t="shared" si="11"/>
        <v>0</v>
      </c>
      <c r="H131" s="144"/>
      <c r="I131" s="144"/>
      <c r="J131" s="144"/>
      <c r="K131" s="144"/>
      <c r="L131" s="144"/>
      <c r="M131" s="144"/>
      <c r="N131" s="144"/>
    </row>
    <row r="132" spans="2:14" x14ac:dyDescent="0.35">
      <c r="B132" s="144"/>
      <c r="C132" s="23" t="s">
        <v>218</v>
      </c>
      <c r="D132" s="119"/>
      <c r="E132" s="125"/>
      <c r="F132" s="125"/>
      <c r="G132" s="30">
        <f t="shared" si="11"/>
        <v>0</v>
      </c>
      <c r="H132" s="144"/>
      <c r="I132" s="144"/>
      <c r="J132" s="144"/>
      <c r="K132" s="144"/>
      <c r="L132" s="144"/>
      <c r="M132" s="144"/>
      <c r="N132" s="144"/>
    </row>
    <row r="133" spans="2:14" ht="15.75" customHeight="1" x14ac:dyDescent="0.35">
      <c r="B133" s="144"/>
      <c r="C133" s="23" t="s">
        <v>219</v>
      </c>
      <c r="D133" s="119"/>
      <c r="E133" s="119"/>
      <c r="F133" s="119"/>
      <c r="G133" s="30">
        <f t="shared" si="11"/>
        <v>0</v>
      </c>
      <c r="H133" s="144"/>
      <c r="I133" s="144"/>
      <c r="J133" s="144"/>
      <c r="K133" s="144"/>
      <c r="L133" s="144"/>
      <c r="M133" s="144"/>
      <c r="N133" s="144"/>
    </row>
    <row r="134" spans="2:14" x14ac:dyDescent="0.35">
      <c r="B134" s="144"/>
      <c r="C134" s="24" t="s">
        <v>220</v>
      </c>
      <c r="D134" s="119"/>
      <c r="E134" s="119"/>
      <c r="F134" s="119"/>
      <c r="G134" s="30">
        <f t="shared" si="11"/>
        <v>0</v>
      </c>
      <c r="H134" s="144"/>
      <c r="I134" s="144"/>
      <c r="J134" s="144"/>
      <c r="K134" s="144"/>
      <c r="L134" s="144"/>
      <c r="M134" s="144"/>
      <c r="N134" s="144"/>
    </row>
    <row r="135" spans="2:14" x14ac:dyDescent="0.35">
      <c r="B135" s="144"/>
      <c r="C135" s="23" t="s">
        <v>221</v>
      </c>
      <c r="D135" s="119"/>
      <c r="E135" s="119"/>
      <c r="F135" s="119"/>
      <c r="G135" s="30">
        <f t="shared" si="11"/>
        <v>0</v>
      </c>
      <c r="H135" s="144"/>
      <c r="I135" s="144"/>
      <c r="J135" s="144"/>
      <c r="K135" s="144"/>
      <c r="L135" s="144"/>
      <c r="M135" s="144"/>
      <c r="N135" s="144"/>
    </row>
    <row r="136" spans="2:14" ht="15.75" customHeight="1" x14ac:dyDescent="0.35">
      <c r="B136" s="144"/>
      <c r="C136" s="23" t="s">
        <v>222</v>
      </c>
      <c r="D136" s="119"/>
      <c r="E136" s="119"/>
      <c r="F136" s="119"/>
      <c r="G136" s="30">
        <f t="shared" si="11"/>
        <v>0</v>
      </c>
      <c r="H136" s="144"/>
      <c r="I136" s="144"/>
      <c r="J136" s="144"/>
      <c r="K136" s="144"/>
      <c r="L136" s="144"/>
      <c r="M136" s="144"/>
      <c r="N136" s="144"/>
    </row>
    <row r="137" spans="2:14" x14ac:dyDescent="0.35">
      <c r="B137" s="144"/>
      <c r="C137" s="23" t="s">
        <v>223</v>
      </c>
      <c r="D137" s="119"/>
      <c r="E137" s="119"/>
      <c r="F137" s="119"/>
      <c r="G137" s="30">
        <f t="shared" si="11"/>
        <v>0</v>
      </c>
      <c r="H137" s="144"/>
      <c r="I137" s="144"/>
      <c r="J137" s="144"/>
      <c r="K137" s="144"/>
      <c r="L137" s="144"/>
      <c r="M137" s="144"/>
      <c r="N137" s="144"/>
    </row>
    <row r="138" spans="2:14" x14ac:dyDescent="0.35">
      <c r="B138" s="144"/>
      <c r="C138" s="27" t="s">
        <v>224</v>
      </c>
      <c r="D138" s="36">
        <f>SUM(D131:D137)</f>
        <v>0</v>
      </c>
      <c r="E138" s="36">
        <f>SUM(E131:E137)</f>
        <v>0</v>
      </c>
      <c r="F138" s="36">
        <f>SUM(F131:F137)</f>
        <v>0</v>
      </c>
      <c r="G138" s="30">
        <f t="shared" si="11"/>
        <v>0</v>
      </c>
      <c r="H138" s="144"/>
      <c r="I138" s="144"/>
      <c r="J138" s="144"/>
      <c r="K138" s="144"/>
      <c r="L138" s="144"/>
      <c r="M138" s="144"/>
      <c r="N138" s="144"/>
    </row>
    <row r="139" spans="2:14" x14ac:dyDescent="0.35">
      <c r="B139" s="144"/>
      <c r="C139" s="144"/>
      <c r="D139" s="145"/>
      <c r="E139" s="145"/>
      <c r="F139" s="145"/>
      <c r="G139" s="144"/>
      <c r="H139" s="144"/>
      <c r="I139" s="144"/>
      <c r="J139" s="144"/>
      <c r="K139" s="144"/>
      <c r="L139" s="144"/>
      <c r="M139" s="144"/>
      <c r="N139" s="144"/>
    </row>
    <row r="140" spans="2:14" x14ac:dyDescent="0.35">
      <c r="B140" s="259" t="s">
        <v>232</v>
      </c>
      <c r="C140" s="260"/>
      <c r="D140" s="260"/>
      <c r="E140" s="260"/>
      <c r="F140" s="260"/>
      <c r="G140" s="261"/>
      <c r="H140" s="144"/>
      <c r="I140" s="144"/>
      <c r="J140" s="144"/>
      <c r="K140" s="144"/>
      <c r="L140" s="144"/>
      <c r="M140" s="144"/>
      <c r="N140" s="144"/>
    </row>
    <row r="141" spans="2:14" x14ac:dyDescent="0.35">
      <c r="B141" s="144"/>
      <c r="C141" s="259" t="s">
        <v>159</v>
      </c>
      <c r="D141" s="260"/>
      <c r="E141" s="260"/>
      <c r="F141" s="260"/>
      <c r="G141" s="261"/>
      <c r="H141" s="144"/>
      <c r="I141" s="144"/>
      <c r="J141" s="144"/>
      <c r="K141" s="144"/>
      <c r="L141" s="144"/>
      <c r="M141" s="144"/>
      <c r="N141" s="144"/>
    </row>
    <row r="142" spans="2:14" ht="24" customHeight="1" thickBot="1" x14ac:dyDescent="0.4">
      <c r="B142" s="144"/>
      <c r="C142" s="33" t="s">
        <v>216</v>
      </c>
      <c r="D142" s="34">
        <f>'1) Budget Table'!D141</f>
        <v>0</v>
      </c>
      <c r="E142" s="34">
        <f>'1) Budget Table'!E141</f>
        <v>0</v>
      </c>
      <c r="F142" s="34">
        <f>'1) Budget Table'!F141</f>
        <v>0</v>
      </c>
      <c r="G142" s="35">
        <f>SUM(D142:F142)</f>
        <v>0</v>
      </c>
      <c r="H142" s="144"/>
      <c r="I142" s="144"/>
      <c r="J142" s="144"/>
      <c r="K142" s="144"/>
      <c r="L142" s="144"/>
      <c r="M142" s="144"/>
      <c r="N142" s="144"/>
    </row>
    <row r="143" spans="2:14" ht="24.75" customHeight="1" x14ac:dyDescent="0.35">
      <c r="B143" s="144"/>
      <c r="C143" s="31" t="s">
        <v>217</v>
      </c>
      <c r="D143" s="118"/>
      <c r="E143" s="146"/>
      <c r="F143" s="146"/>
      <c r="G143" s="32">
        <f t="shared" ref="G143:G150" si="12">SUM(D143:F143)</f>
        <v>0</v>
      </c>
      <c r="H143" s="144"/>
      <c r="I143" s="144"/>
      <c r="J143" s="144"/>
      <c r="K143" s="144"/>
      <c r="L143" s="144"/>
      <c r="M143" s="144"/>
      <c r="N143" s="144"/>
    </row>
    <row r="144" spans="2:14" ht="15.75" customHeight="1" x14ac:dyDescent="0.35">
      <c r="B144" s="144"/>
      <c r="C144" s="23" t="s">
        <v>218</v>
      </c>
      <c r="D144" s="119"/>
      <c r="E144" s="125"/>
      <c r="F144" s="125"/>
      <c r="G144" s="30">
        <f t="shared" si="12"/>
        <v>0</v>
      </c>
      <c r="H144" s="144"/>
      <c r="I144" s="144"/>
      <c r="J144" s="144"/>
      <c r="K144" s="144"/>
      <c r="L144" s="144"/>
      <c r="M144" s="144"/>
      <c r="N144" s="144"/>
    </row>
    <row r="145" spans="2:7" ht="15.75" customHeight="1" x14ac:dyDescent="0.35">
      <c r="B145" s="144"/>
      <c r="C145" s="23" t="s">
        <v>219</v>
      </c>
      <c r="D145" s="119"/>
      <c r="E145" s="119"/>
      <c r="F145" s="119"/>
      <c r="G145" s="30">
        <f t="shared" si="12"/>
        <v>0</v>
      </c>
    </row>
    <row r="146" spans="2:7" ht="15.75" customHeight="1" x14ac:dyDescent="0.35">
      <c r="B146" s="144"/>
      <c r="C146" s="24" t="s">
        <v>220</v>
      </c>
      <c r="D146" s="119"/>
      <c r="E146" s="119"/>
      <c r="F146" s="119"/>
      <c r="G146" s="30">
        <f t="shared" si="12"/>
        <v>0</v>
      </c>
    </row>
    <row r="147" spans="2:7" ht="15.75" customHeight="1" x14ac:dyDescent="0.35">
      <c r="B147" s="144"/>
      <c r="C147" s="23" t="s">
        <v>221</v>
      </c>
      <c r="D147" s="119"/>
      <c r="E147" s="119"/>
      <c r="F147" s="119"/>
      <c r="G147" s="30">
        <f t="shared" si="12"/>
        <v>0</v>
      </c>
    </row>
    <row r="148" spans="2:7" ht="15.75" customHeight="1" x14ac:dyDescent="0.35">
      <c r="B148" s="144"/>
      <c r="C148" s="23" t="s">
        <v>222</v>
      </c>
      <c r="D148" s="119"/>
      <c r="E148" s="119"/>
      <c r="F148" s="119"/>
      <c r="G148" s="30">
        <f t="shared" si="12"/>
        <v>0</v>
      </c>
    </row>
    <row r="149" spans="2:7" ht="15.75" customHeight="1" x14ac:dyDescent="0.35">
      <c r="B149" s="144"/>
      <c r="C149" s="23" t="s">
        <v>223</v>
      </c>
      <c r="D149" s="119"/>
      <c r="E149" s="119"/>
      <c r="F149" s="119"/>
      <c r="G149" s="30">
        <f t="shared" si="12"/>
        <v>0</v>
      </c>
    </row>
    <row r="150" spans="2:7" ht="15.75" customHeight="1" x14ac:dyDescent="0.35">
      <c r="B150" s="144"/>
      <c r="C150" s="27" t="s">
        <v>224</v>
      </c>
      <c r="D150" s="36">
        <f>SUM(D143:D149)</f>
        <v>0</v>
      </c>
      <c r="E150" s="36">
        <f>SUM(E143:E149)</f>
        <v>0</v>
      </c>
      <c r="F150" s="36">
        <f>SUM(F143:F149)</f>
        <v>0</v>
      </c>
      <c r="G150" s="30">
        <f t="shared" si="12"/>
        <v>0</v>
      </c>
    </row>
    <row r="151" spans="2:7" s="26" customFormat="1" ht="15.75" customHeight="1" x14ac:dyDescent="0.35">
      <c r="B151" s="145"/>
      <c r="C151" s="40"/>
      <c r="D151" s="41"/>
      <c r="E151" s="41"/>
      <c r="F151" s="41"/>
      <c r="G151" s="42"/>
    </row>
    <row r="152" spans="2:7" ht="15.75" customHeight="1" x14ac:dyDescent="0.35">
      <c r="B152" s="144"/>
      <c r="C152" s="259" t="s">
        <v>168</v>
      </c>
      <c r="D152" s="260"/>
      <c r="E152" s="260"/>
      <c r="F152" s="260"/>
      <c r="G152" s="261"/>
    </row>
    <row r="153" spans="2:7" ht="21" customHeight="1" thickBot="1" x14ac:dyDescent="0.4">
      <c r="B153" s="144"/>
      <c r="C153" s="33" t="s">
        <v>216</v>
      </c>
      <c r="D153" s="34">
        <f>'1) Budget Table'!D151</f>
        <v>0</v>
      </c>
      <c r="E153" s="34">
        <f>'1) Budget Table'!E151</f>
        <v>0</v>
      </c>
      <c r="F153" s="34">
        <f>'1) Budget Table'!F151</f>
        <v>0</v>
      </c>
      <c r="G153" s="35">
        <f t="shared" ref="G153:G161" si="13">SUM(D153:F153)</f>
        <v>0</v>
      </c>
    </row>
    <row r="154" spans="2:7" ht="15.75" customHeight="1" x14ac:dyDescent="0.35">
      <c r="B154" s="144"/>
      <c r="C154" s="31" t="s">
        <v>217</v>
      </c>
      <c r="D154" s="118"/>
      <c r="E154" s="146"/>
      <c r="F154" s="146"/>
      <c r="G154" s="32">
        <f t="shared" si="13"/>
        <v>0</v>
      </c>
    </row>
    <row r="155" spans="2:7" ht="15.75" customHeight="1" x14ac:dyDescent="0.35">
      <c r="B155" s="144"/>
      <c r="C155" s="23" t="s">
        <v>218</v>
      </c>
      <c r="D155" s="119"/>
      <c r="E155" s="125"/>
      <c r="F155" s="125"/>
      <c r="G155" s="30">
        <f t="shared" si="13"/>
        <v>0</v>
      </c>
    </row>
    <row r="156" spans="2:7" ht="15.75" customHeight="1" x14ac:dyDescent="0.35">
      <c r="B156" s="144"/>
      <c r="C156" s="23" t="s">
        <v>219</v>
      </c>
      <c r="D156" s="119"/>
      <c r="E156" s="119"/>
      <c r="F156" s="119"/>
      <c r="G156" s="30">
        <f t="shared" si="13"/>
        <v>0</v>
      </c>
    </row>
    <row r="157" spans="2:7" ht="15.75" customHeight="1" x14ac:dyDescent="0.35">
      <c r="B157" s="144"/>
      <c r="C157" s="24" t="s">
        <v>220</v>
      </c>
      <c r="D157" s="119"/>
      <c r="E157" s="119"/>
      <c r="F157" s="119"/>
      <c r="G157" s="30">
        <f t="shared" si="13"/>
        <v>0</v>
      </c>
    </row>
    <row r="158" spans="2:7" ht="15.75" customHeight="1" x14ac:dyDescent="0.35">
      <c r="B158" s="144"/>
      <c r="C158" s="23" t="s">
        <v>221</v>
      </c>
      <c r="D158" s="119"/>
      <c r="E158" s="119"/>
      <c r="F158" s="119"/>
      <c r="G158" s="30">
        <f t="shared" si="13"/>
        <v>0</v>
      </c>
    </row>
    <row r="159" spans="2:7" ht="15.75" customHeight="1" x14ac:dyDescent="0.35">
      <c r="B159" s="144"/>
      <c r="C159" s="23" t="s">
        <v>222</v>
      </c>
      <c r="D159" s="119"/>
      <c r="E159" s="119"/>
      <c r="F159" s="119"/>
      <c r="G159" s="30">
        <f t="shared" si="13"/>
        <v>0</v>
      </c>
    </row>
    <row r="160" spans="2:7" ht="15.75" customHeight="1" x14ac:dyDescent="0.35">
      <c r="B160" s="144"/>
      <c r="C160" s="23" t="s">
        <v>223</v>
      </c>
      <c r="D160" s="119"/>
      <c r="E160" s="119"/>
      <c r="F160" s="119"/>
      <c r="G160" s="30">
        <f t="shared" si="13"/>
        <v>0</v>
      </c>
    </row>
    <row r="161" spans="3:7" ht="15.75" customHeight="1" x14ac:dyDescent="0.35">
      <c r="C161" s="27" t="s">
        <v>224</v>
      </c>
      <c r="D161" s="36">
        <f>SUM(D154:D160)</f>
        <v>0</v>
      </c>
      <c r="E161" s="36">
        <f>SUM(E154:E160)</f>
        <v>0</v>
      </c>
      <c r="F161" s="36">
        <f>SUM(F154:F160)</f>
        <v>0</v>
      </c>
      <c r="G161" s="30">
        <f t="shared" si="13"/>
        <v>0</v>
      </c>
    </row>
    <row r="162" spans="3:7" s="26" customFormat="1" ht="15.75" customHeight="1" x14ac:dyDescent="0.35">
      <c r="C162" s="40"/>
      <c r="D162" s="41"/>
      <c r="E162" s="41"/>
      <c r="F162" s="41"/>
      <c r="G162" s="42"/>
    </row>
    <row r="163" spans="3:7" ht="15.75" customHeight="1" x14ac:dyDescent="0.35">
      <c r="C163" s="259" t="s">
        <v>177</v>
      </c>
      <c r="D163" s="260"/>
      <c r="E163" s="260"/>
      <c r="F163" s="260"/>
      <c r="G163" s="261"/>
    </row>
    <row r="164" spans="3:7" ht="19.5" customHeight="1" thickBot="1" x14ac:dyDescent="0.4">
      <c r="C164" s="33" t="s">
        <v>216</v>
      </c>
      <c r="D164" s="34">
        <f>'1) Budget Table'!D161</f>
        <v>0</v>
      </c>
      <c r="E164" s="34">
        <f>'1) Budget Table'!E161</f>
        <v>0</v>
      </c>
      <c r="F164" s="34">
        <f>'1) Budget Table'!F161</f>
        <v>0</v>
      </c>
      <c r="G164" s="35">
        <f t="shared" ref="G164:G172" si="14">SUM(D164:F164)</f>
        <v>0</v>
      </c>
    </row>
    <row r="165" spans="3:7" ht="15.75" customHeight="1" x14ac:dyDescent="0.35">
      <c r="C165" s="31" t="s">
        <v>217</v>
      </c>
      <c r="D165" s="118"/>
      <c r="E165" s="146"/>
      <c r="F165" s="146"/>
      <c r="G165" s="32">
        <f t="shared" si="14"/>
        <v>0</v>
      </c>
    </row>
    <row r="166" spans="3:7" ht="15.75" customHeight="1" x14ac:dyDescent="0.35">
      <c r="C166" s="23" t="s">
        <v>218</v>
      </c>
      <c r="D166" s="119"/>
      <c r="E166" s="125"/>
      <c r="F166" s="125"/>
      <c r="G166" s="30">
        <f t="shared" si="14"/>
        <v>0</v>
      </c>
    </row>
    <row r="167" spans="3:7" ht="15.75" customHeight="1" x14ac:dyDescent="0.35">
      <c r="C167" s="23" t="s">
        <v>219</v>
      </c>
      <c r="D167" s="119"/>
      <c r="E167" s="119"/>
      <c r="F167" s="119"/>
      <c r="G167" s="30">
        <f t="shared" si="14"/>
        <v>0</v>
      </c>
    </row>
    <row r="168" spans="3:7" ht="15.75" customHeight="1" x14ac:dyDescent="0.35">
      <c r="C168" s="24" t="s">
        <v>220</v>
      </c>
      <c r="D168" s="119"/>
      <c r="E168" s="119"/>
      <c r="F168" s="119"/>
      <c r="G168" s="30">
        <f t="shared" si="14"/>
        <v>0</v>
      </c>
    </row>
    <row r="169" spans="3:7" ht="15.75" customHeight="1" x14ac:dyDescent="0.35">
      <c r="C169" s="23" t="s">
        <v>221</v>
      </c>
      <c r="D169" s="119"/>
      <c r="E169" s="119"/>
      <c r="F169" s="119"/>
      <c r="G169" s="30">
        <f t="shared" si="14"/>
        <v>0</v>
      </c>
    </row>
    <row r="170" spans="3:7" ht="15.75" customHeight="1" x14ac:dyDescent="0.35">
      <c r="C170" s="23" t="s">
        <v>222</v>
      </c>
      <c r="D170" s="119"/>
      <c r="E170" s="119"/>
      <c r="F170" s="119"/>
      <c r="G170" s="30">
        <f t="shared" si="14"/>
        <v>0</v>
      </c>
    </row>
    <row r="171" spans="3:7" ht="15.75" customHeight="1" x14ac:dyDescent="0.35">
      <c r="C171" s="23" t="s">
        <v>223</v>
      </c>
      <c r="D171" s="119"/>
      <c r="E171" s="119"/>
      <c r="F171" s="119"/>
      <c r="G171" s="30">
        <f t="shared" si="14"/>
        <v>0</v>
      </c>
    </row>
    <row r="172" spans="3:7" ht="15.75" customHeight="1" x14ac:dyDescent="0.35">
      <c r="C172" s="27" t="s">
        <v>224</v>
      </c>
      <c r="D172" s="36">
        <f>SUM(D165:D171)</f>
        <v>0</v>
      </c>
      <c r="E172" s="36">
        <f>SUM(E165:E171)</f>
        <v>0</v>
      </c>
      <c r="F172" s="36">
        <f>SUM(F165:F171)</f>
        <v>0</v>
      </c>
      <c r="G172" s="30">
        <f t="shared" si="14"/>
        <v>0</v>
      </c>
    </row>
    <row r="173" spans="3:7" s="26" customFormat="1" ht="15.75" customHeight="1" x14ac:dyDescent="0.35">
      <c r="C173" s="40"/>
      <c r="D173" s="41"/>
      <c r="E173" s="41"/>
      <c r="F173" s="41"/>
      <c r="G173" s="42"/>
    </row>
    <row r="174" spans="3:7" ht="15.75" customHeight="1" x14ac:dyDescent="0.35">
      <c r="C174" s="259" t="s">
        <v>186</v>
      </c>
      <c r="D174" s="260"/>
      <c r="E174" s="260"/>
      <c r="F174" s="260"/>
      <c r="G174" s="261"/>
    </row>
    <row r="175" spans="3:7" ht="22.5" customHeight="1" thickBot="1" x14ac:dyDescent="0.4">
      <c r="C175" s="33" t="s">
        <v>216</v>
      </c>
      <c r="D175" s="34">
        <f>'1) Budget Table'!D171</f>
        <v>0</v>
      </c>
      <c r="E175" s="34">
        <f>'1) Budget Table'!E171</f>
        <v>0</v>
      </c>
      <c r="F175" s="34">
        <f>'1) Budget Table'!F171</f>
        <v>0</v>
      </c>
      <c r="G175" s="35">
        <f t="shared" ref="G175:G183" si="15">SUM(D175:F175)</f>
        <v>0</v>
      </c>
    </row>
    <row r="176" spans="3:7" ht="15.75" customHeight="1" x14ac:dyDescent="0.35">
      <c r="C176" s="31" t="s">
        <v>217</v>
      </c>
      <c r="D176" s="118"/>
      <c r="E176" s="146"/>
      <c r="F176" s="146"/>
      <c r="G176" s="32">
        <f t="shared" si="15"/>
        <v>0</v>
      </c>
    </row>
    <row r="177" spans="3:7" ht="15.75" customHeight="1" x14ac:dyDescent="0.35">
      <c r="C177" s="23" t="s">
        <v>218</v>
      </c>
      <c r="D177" s="119"/>
      <c r="E177" s="125"/>
      <c r="F177" s="125"/>
      <c r="G177" s="30">
        <f t="shared" si="15"/>
        <v>0</v>
      </c>
    </row>
    <row r="178" spans="3:7" ht="15.75" customHeight="1" x14ac:dyDescent="0.35">
      <c r="C178" s="23" t="s">
        <v>219</v>
      </c>
      <c r="D178" s="119"/>
      <c r="E178" s="119"/>
      <c r="F178" s="119"/>
      <c r="G178" s="30">
        <f t="shared" si="15"/>
        <v>0</v>
      </c>
    </row>
    <row r="179" spans="3:7" ht="15.75" customHeight="1" x14ac:dyDescent="0.35">
      <c r="C179" s="24" t="s">
        <v>220</v>
      </c>
      <c r="D179" s="119"/>
      <c r="E179" s="119"/>
      <c r="F179" s="119"/>
      <c r="G179" s="30">
        <f t="shared" si="15"/>
        <v>0</v>
      </c>
    </row>
    <row r="180" spans="3:7" ht="15.75" customHeight="1" x14ac:dyDescent="0.35">
      <c r="C180" s="23" t="s">
        <v>221</v>
      </c>
      <c r="D180" s="119"/>
      <c r="E180" s="119"/>
      <c r="F180" s="119"/>
      <c r="G180" s="30">
        <f t="shared" si="15"/>
        <v>0</v>
      </c>
    </row>
    <row r="181" spans="3:7" ht="15.75" customHeight="1" x14ac:dyDescent="0.35">
      <c r="C181" s="23" t="s">
        <v>222</v>
      </c>
      <c r="D181" s="119"/>
      <c r="E181" s="119"/>
      <c r="F181" s="119"/>
      <c r="G181" s="30">
        <f t="shared" si="15"/>
        <v>0</v>
      </c>
    </row>
    <row r="182" spans="3:7" ht="15.75" customHeight="1" x14ac:dyDescent="0.35">
      <c r="C182" s="23" t="s">
        <v>223</v>
      </c>
      <c r="D182" s="119"/>
      <c r="E182" s="119"/>
      <c r="F182" s="119"/>
      <c r="G182" s="30">
        <f t="shared" si="15"/>
        <v>0</v>
      </c>
    </row>
    <row r="183" spans="3:7" ht="15.75" customHeight="1" x14ac:dyDescent="0.35">
      <c r="C183" s="27" t="s">
        <v>224</v>
      </c>
      <c r="D183" s="36">
        <f>SUM(D176:D182)</f>
        <v>0</v>
      </c>
      <c r="E183" s="36">
        <f>SUM(E176:E182)</f>
        <v>0</v>
      </c>
      <c r="F183" s="36">
        <f>SUM(F176:F182)</f>
        <v>0</v>
      </c>
      <c r="G183" s="30">
        <f t="shared" si="15"/>
        <v>0</v>
      </c>
    </row>
    <row r="184" spans="3:7" ht="15.75" customHeight="1" x14ac:dyDescent="0.35">
      <c r="C184" s="144"/>
      <c r="D184" s="145"/>
      <c r="E184" s="145"/>
      <c r="F184" s="145"/>
      <c r="G184" s="144"/>
    </row>
    <row r="185" spans="3:7" ht="15.75" customHeight="1" x14ac:dyDescent="0.35">
      <c r="C185" s="259" t="s">
        <v>233</v>
      </c>
      <c r="D185" s="260"/>
      <c r="E185" s="260"/>
      <c r="F185" s="260"/>
      <c r="G185" s="261"/>
    </row>
    <row r="186" spans="3:7" ht="19.5" customHeight="1" thickBot="1" x14ac:dyDescent="0.4">
      <c r="C186" s="33" t="s">
        <v>234</v>
      </c>
      <c r="D186" s="34">
        <f>'1) Budget Table'!D178</f>
        <v>269437.6398</v>
      </c>
      <c r="E186" s="34">
        <f>'1) Budget Table'!E178</f>
        <v>0</v>
      </c>
      <c r="F186" s="34">
        <f>'1) Budget Table'!F178</f>
        <v>0</v>
      </c>
      <c r="G186" s="35">
        <f t="shared" ref="G186:G194" si="16">SUM(D186:F186)</f>
        <v>269437.6398</v>
      </c>
    </row>
    <row r="187" spans="3:7" ht="15.75" customHeight="1" x14ac:dyDescent="0.35">
      <c r="C187" s="31" t="s">
        <v>217</v>
      </c>
      <c r="D187" s="214">
        <v>141234.93980000002</v>
      </c>
      <c r="E187" s="146"/>
      <c r="F187" s="146"/>
      <c r="G187" s="32">
        <f t="shared" si="16"/>
        <v>141234.93980000002</v>
      </c>
    </row>
    <row r="188" spans="3:7" ht="15.75" customHeight="1" x14ac:dyDescent="0.35">
      <c r="C188" s="23" t="s">
        <v>218</v>
      </c>
      <c r="D188" s="214">
        <v>6808.8</v>
      </c>
      <c r="E188" s="125"/>
      <c r="F188" s="125"/>
      <c r="G188" s="30">
        <f t="shared" si="16"/>
        <v>6808.8</v>
      </c>
    </row>
    <row r="189" spans="3:7" ht="15.75" customHeight="1" x14ac:dyDescent="0.35">
      <c r="C189" s="23" t="s">
        <v>219</v>
      </c>
      <c r="D189" s="214">
        <v>5345</v>
      </c>
      <c r="E189" s="119"/>
      <c r="F189" s="119"/>
      <c r="G189" s="30">
        <f t="shared" si="16"/>
        <v>5345</v>
      </c>
    </row>
    <row r="190" spans="3:7" ht="15.75" customHeight="1" x14ac:dyDescent="0.35">
      <c r="C190" s="24" t="s">
        <v>220</v>
      </c>
      <c r="D190" s="214">
        <v>81604.09</v>
      </c>
      <c r="E190" s="119"/>
      <c r="F190" s="119"/>
      <c r="G190" s="30">
        <f t="shared" si="16"/>
        <v>81604.09</v>
      </c>
    </row>
    <row r="191" spans="3:7" ht="15.75" customHeight="1" x14ac:dyDescent="0.35">
      <c r="C191" s="23" t="s">
        <v>221</v>
      </c>
      <c r="D191" s="214">
        <v>26379.690000000006</v>
      </c>
      <c r="E191" s="119"/>
      <c r="F191" s="119"/>
      <c r="G191" s="30">
        <f t="shared" si="16"/>
        <v>26379.690000000006</v>
      </c>
    </row>
    <row r="192" spans="3:7" ht="15.75" customHeight="1" x14ac:dyDescent="0.35">
      <c r="C192" s="23" t="s">
        <v>222</v>
      </c>
      <c r="D192" s="214">
        <v>0</v>
      </c>
      <c r="E192" s="119"/>
      <c r="F192" s="119"/>
      <c r="G192" s="30">
        <f t="shared" si="16"/>
        <v>0</v>
      </c>
    </row>
    <row r="193" spans="3:13" ht="15.75" customHeight="1" x14ac:dyDescent="0.35">
      <c r="C193" s="23" t="s">
        <v>223</v>
      </c>
      <c r="D193" s="214">
        <v>8065.1200000000008</v>
      </c>
      <c r="E193" s="119"/>
      <c r="F193" s="119"/>
      <c r="G193" s="30">
        <f t="shared" si="16"/>
        <v>8065.1200000000008</v>
      </c>
      <c r="H193" s="144"/>
      <c r="I193" s="144"/>
      <c r="J193" s="144"/>
      <c r="K193" s="144"/>
      <c r="L193" s="144"/>
      <c r="M193" s="144"/>
    </row>
    <row r="194" spans="3:13" ht="15.75" customHeight="1" x14ac:dyDescent="0.35">
      <c r="C194" s="27" t="s">
        <v>224</v>
      </c>
      <c r="D194" s="36">
        <f>SUM(D187:D193)</f>
        <v>269437.6398</v>
      </c>
      <c r="E194" s="36">
        <f>SUM(E187:E193)</f>
        <v>0</v>
      </c>
      <c r="F194" s="36">
        <f>SUM(F187:F193)</f>
        <v>0</v>
      </c>
      <c r="G194" s="30">
        <f t="shared" si="16"/>
        <v>269437.6398</v>
      </c>
      <c r="H194" s="144"/>
      <c r="I194" s="144"/>
      <c r="J194" s="144"/>
      <c r="K194" s="144"/>
      <c r="L194" s="144"/>
      <c r="M194" s="144"/>
    </row>
    <row r="195" spans="3:13" ht="15.75" customHeight="1" thickBot="1" x14ac:dyDescent="0.4">
      <c r="C195" s="144"/>
      <c r="D195" s="145"/>
      <c r="E195" s="145"/>
      <c r="F195" s="145"/>
      <c r="G195" s="144"/>
      <c r="H195" s="144"/>
      <c r="I195" s="144"/>
      <c r="J195" s="144"/>
      <c r="K195" s="144"/>
      <c r="L195" s="144"/>
      <c r="M195" s="144"/>
    </row>
    <row r="196" spans="3:13" ht="19.5" customHeight="1" thickBot="1" x14ac:dyDescent="0.4">
      <c r="C196" s="263" t="s">
        <v>200</v>
      </c>
      <c r="D196" s="264"/>
      <c r="E196" s="264"/>
      <c r="F196" s="264"/>
      <c r="G196" s="265"/>
      <c r="H196" s="144"/>
      <c r="I196" s="144"/>
      <c r="J196" s="144"/>
      <c r="K196" s="144"/>
      <c r="L196" s="144"/>
      <c r="M196" s="144"/>
    </row>
    <row r="197" spans="3:13" ht="19.5" customHeight="1" x14ac:dyDescent="0.35">
      <c r="C197" s="46"/>
      <c r="D197" s="256" t="str">
        <f>'1) Budget Table'!D4</f>
        <v>Recipient UNDP</v>
      </c>
      <c r="E197" s="256" t="str">
        <f>'1) Budget Table'!E4</f>
        <v>Recipient UN WOMEN</v>
      </c>
      <c r="F197" s="256" t="str">
        <f>'1) Budget Table'!F4</f>
        <v>Recipient UNODC</v>
      </c>
      <c r="G197" s="262" t="s">
        <v>200</v>
      </c>
      <c r="H197" s="144"/>
      <c r="I197" s="144"/>
      <c r="J197" s="144"/>
      <c r="K197" s="144"/>
      <c r="L197" s="144"/>
      <c r="M197" s="144"/>
    </row>
    <row r="198" spans="3:13" ht="19.5" customHeight="1" x14ac:dyDescent="0.35">
      <c r="C198" s="46"/>
      <c r="D198" s="257"/>
      <c r="E198" s="257"/>
      <c r="F198" s="257"/>
      <c r="G198" s="248"/>
      <c r="H198" s="144"/>
      <c r="I198" s="144"/>
      <c r="J198" s="144"/>
      <c r="K198" s="144"/>
      <c r="L198" s="144"/>
      <c r="M198" s="144"/>
    </row>
    <row r="199" spans="3:13" ht="19.5" customHeight="1" x14ac:dyDescent="0.35">
      <c r="C199" s="10" t="s">
        <v>217</v>
      </c>
      <c r="D199" s="147">
        <f>SUM(D176,D165,D154,D143,D131,D120,D109,D98,D86,D75,D64,D53,D41,D30,D19,D8,D187)</f>
        <v>263826.11180000007</v>
      </c>
      <c r="E199" s="147">
        <f>SUM(E176,E165,E154,E143,E131,E120,E109,E98,E86,E75,E64,E53,E41,E30,E19,E8,E187)</f>
        <v>0</v>
      </c>
      <c r="F199" s="147">
        <f t="shared" ref="F199" si="17">SUM(F176,F165,F154,F143,F131,F120,F109,F98,F86,F75,F64,F53,F41,F30,F19,F8,F187)</f>
        <v>0</v>
      </c>
      <c r="G199" s="44">
        <f t="shared" ref="G199:G206" si="18">SUM(D199:F199)</f>
        <v>263826.11180000007</v>
      </c>
      <c r="H199" s="144"/>
      <c r="I199" s="144"/>
      <c r="J199" s="144"/>
      <c r="K199" s="144"/>
      <c r="L199" s="144"/>
      <c r="M199" s="144"/>
    </row>
    <row r="200" spans="3:13" ht="34.5" customHeight="1" x14ac:dyDescent="0.35">
      <c r="C200" s="10" t="s">
        <v>218</v>
      </c>
      <c r="D200" s="147">
        <f>SUM(D177,D166,D155,D144,D132,D121,D110,D99,D87,D76,D65,D54,D42,D31,D20,D9,D188)</f>
        <v>7284.6</v>
      </c>
      <c r="E200" s="147">
        <f t="shared" ref="E200:F200" si="19">SUM(E177,E166,E155,E144,E132,E121,E110,E99,E87,E76,E65,E54,E42,E31,E20,E9,E188)</f>
        <v>0</v>
      </c>
      <c r="F200" s="147">
        <f t="shared" si="19"/>
        <v>0</v>
      </c>
      <c r="G200" s="45">
        <f t="shared" si="18"/>
        <v>7284.6</v>
      </c>
      <c r="H200" s="144"/>
      <c r="I200" s="144"/>
      <c r="J200" s="144"/>
      <c r="K200" s="144"/>
      <c r="L200" s="144"/>
      <c r="M200" s="144"/>
    </row>
    <row r="201" spans="3:13" ht="48" customHeight="1" x14ac:dyDescent="0.35">
      <c r="C201" s="10" t="s">
        <v>219</v>
      </c>
      <c r="D201" s="147">
        <f t="shared" ref="D201:F205" si="20">SUM(D178,D167,D156,D145,D133,D122,D111,D100,D88,D77,D66,D55,D43,D32,D21,D10,D189)</f>
        <v>5345</v>
      </c>
      <c r="E201" s="147">
        <f t="shared" si="20"/>
        <v>0</v>
      </c>
      <c r="F201" s="147">
        <f t="shared" si="20"/>
        <v>0</v>
      </c>
      <c r="G201" s="45">
        <f t="shared" si="18"/>
        <v>5345</v>
      </c>
      <c r="H201" s="144"/>
      <c r="I201" s="144"/>
      <c r="J201" s="144"/>
      <c r="K201" s="144"/>
      <c r="L201" s="144"/>
      <c r="M201" s="144"/>
    </row>
    <row r="202" spans="3:13" ht="33" customHeight="1" x14ac:dyDescent="0.35">
      <c r="C202" s="14" t="s">
        <v>220</v>
      </c>
      <c r="D202" s="147">
        <f t="shared" si="20"/>
        <v>431323.99</v>
      </c>
      <c r="E202" s="147">
        <f t="shared" si="20"/>
        <v>0</v>
      </c>
      <c r="F202" s="147">
        <f t="shared" si="20"/>
        <v>0</v>
      </c>
      <c r="G202" s="45">
        <f t="shared" si="18"/>
        <v>431323.99</v>
      </c>
      <c r="H202" s="144"/>
      <c r="I202" s="144"/>
      <c r="J202" s="144"/>
      <c r="K202" s="144"/>
      <c r="L202" s="144"/>
      <c r="M202" s="144"/>
    </row>
    <row r="203" spans="3:13" ht="21" customHeight="1" x14ac:dyDescent="0.35">
      <c r="C203" s="10" t="s">
        <v>221</v>
      </c>
      <c r="D203" s="147">
        <f t="shared" si="20"/>
        <v>40947.930000000008</v>
      </c>
      <c r="E203" s="147">
        <f t="shared" si="20"/>
        <v>0</v>
      </c>
      <c r="F203" s="147">
        <f t="shared" si="20"/>
        <v>0</v>
      </c>
      <c r="G203" s="45">
        <f t="shared" si="18"/>
        <v>40947.930000000008</v>
      </c>
      <c r="H203" s="129"/>
      <c r="I203" s="129"/>
      <c r="J203" s="129"/>
      <c r="K203" s="129"/>
      <c r="L203" s="129"/>
      <c r="M203" s="148"/>
    </row>
    <row r="204" spans="3:13" ht="39.75" customHeight="1" x14ac:dyDescent="0.35">
      <c r="C204" s="10" t="s">
        <v>222</v>
      </c>
      <c r="D204" s="147">
        <f t="shared" si="20"/>
        <v>0</v>
      </c>
      <c r="E204" s="147">
        <f t="shared" si="20"/>
        <v>0</v>
      </c>
      <c r="F204" s="147">
        <f t="shared" si="20"/>
        <v>0</v>
      </c>
      <c r="G204" s="45">
        <f t="shared" si="18"/>
        <v>0</v>
      </c>
      <c r="H204" s="129"/>
      <c r="I204" s="129"/>
      <c r="J204" s="129"/>
      <c r="K204" s="129"/>
      <c r="L204" s="129"/>
      <c r="M204" s="148"/>
    </row>
    <row r="205" spans="3:13" ht="23.25" customHeight="1" x14ac:dyDescent="0.35">
      <c r="C205" s="10" t="s">
        <v>223</v>
      </c>
      <c r="D205" s="149">
        <f t="shared" si="20"/>
        <v>21553.469999999998</v>
      </c>
      <c r="E205" s="149">
        <f t="shared" si="20"/>
        <v>0</v>
      </c>
      <c r="F205" s="149">
        <f t="shared" si="20"/>
        <v>0</v>
      </c>
      <c r="G205" s="45">
        <f t="shared" si="18"/>
        <v>21553.469999999998</v>
      </c>
      <c r="H205" s="129"/>
      <c r="I205" s="129"/>
      <c r="J205" s="129"/>
      <c r="K205" s="129"/>
      <c r="L205" s="129"/>
      <c r="M205" s="148"/>
    </row>
    <row r="206" spans="3:13" ht="22.5" customHeight="1" x14ac:dyDescent="0.35">
      <c r="C206" s="150" t="s">
        <v>235</v>
      </c>
      <c r="D206" s="151">
        <f>SUM(D199:D205)</f>
        <v>770281.10180000006</v>
      </c>
      <c r="E206" s="151">
        <f>SUM(E199:E205)</f>
        <v>0</v>
      </c>
      <c r="F206" s="151">
        <f>SUM(F199:F205)</f>
        <v>0</v>
      </c>
      <c r="G206" s="152">
        <f t="shared" si="18"/>
        <v>770281.10180000006</v>
      </c>
      <c r="H206" s="129"/>
      <c r="I206" s="129"/>
      <c r="J206" s="129"/>
      <c r="K206" s="129"/>
      <c r="L206" s="129"/>
      <c r="M206" s="148"/>
    </row>
    <row r="207" spans="3:13" ht="26.25" customHeight="1" thickBot="1" x14ac:dyDescent="0.4">
      <c r="C207" s="153" t="s">
        <v>236</v>
      </c>
      <c r="D207" s="154">
        <f>D206*0.07</f>
        <v>53919.67712600001</v>
      </c>
      <c r="E207" s="154">
        <f t="shared" ref="E207:G207" si="21">E206*0.07</f>
        <v>0</v>
      </c>
      <c r="F207" s="154">
        <f t="shared" si="21"/>
        <v>0</v>
      </c>
      <c r="G207" s="155">
        <f t="shared" si="21"/>
        <v>53919.67712600001</v>
      </c>
      <c r="H207" s="15"/>
      <c r="I207" s="15"/>
      <c r="J207" s="15"/>
      <c r="K207" s="15"/>
      <c r="L207" s="156"/>
      <c r="M207" s="145"/>
    </row>
    <row r="208" spans="3:13" ht="23.25" customHeight="1" thickBot="1" x14ac:dyDescent="0.4">
      <c r="C208" s="83" t="s">
        <v>237</v>
      </c>
      <c r="D208" s="84">
        <f>SUM(D206:D207)</f>
        <v>824200.77892600012</v>
      </c>
      <c r="E208" s="84">
        <f t="shared" ref="E208:G208" si="22">SUM(E206:E207)</f>
        <v>0</v>
      </c>
      <c r="F208" s="84">
        <f t="shared" si="22"/>
        <v>0</v>
      </c>
      <c r="G208" s="47">
        <f t="shared" si="22"/>
        <v>824200.77892600012</v>
      </c>
      <c r="H208" s="15"/>
      <c r="I208" s="15"/>
      <c r="J208" s="15"/>
      <c r="K208" s="15"/>
      <c r="L208" s="156"/>
      <c r="M208" s="145"/>
    </row>
    <row r="209" spans="3:14" ht="15.75" customHeight="1" x14ac:dyDescent="0.35">
      <c r="C209" s="144"/>
      <c r="D209" s="145"/>
      <c r="E209" s="145"/>
      <c r="F209" s="145"/>
      <c r="G209" s="144"/>
      <c r="H209" s="144"/>
      <c r="I209" s="144"/>
      <c r="J209" s="144"/>
      <c r="K209" s="144"/>
      <c r="L209" s="28"/>
      <c r="M209" s="144"/>
      <c r="N209" s="144"/>
    </row>
    <row r="210" spans="3:14" ht="15.75" customHeight="1" x14ac:dyDescent="0.35">
      <c r="C210" s="144"/>
      <c r="D210" s="145"/>
      <c r="E210" s="145"/>
      <c r="F210" s="145"/>
      <c r="G210" s="144"/>
      <c r="H210" s="18"/>
      <c r="I210" s="18"/>
      <c r="J210" s="144"/>
      <c r="K210" s="144"/>
      <c r="L210" s="28"/>
      <c r="M210" s="144"/>
      <c r="N210" s="144"/>
    </row>
    <row r="211" spans="3:14" ht="15.75" customHeight="1" x14ac:dyDescent="0.35">
      <c r="C211" s="144"/>
      <c r="D211" s="145"/>
      <c r="E211" s="145"/>
      <c r="F211" s="145"/>
      <c r="G211" s="144"/>
      <c r="H211" s="18"/>
      <c r="I211" s="18"/>
      <c r="J211" s="144"/>
      <c r="K211" s="144"/>
      <c r="L211" s="144"/>
      <c r="M211" s="144"/>
      <c r="N211" s="144"/>
    </row>
    <row r="212" spans="3:14" ht="40.5" customHeight="1" x14ac:dyDescent="0.35">
      <c r="C212" s="144"/>
      <c r="D212" s="145"/>
      <c r="E212" s="145"/>
      <c r="F212" s="145"/>
      <c r="G212" s="144"/>
      <c r="H212" s="18"/>
      <c r="I212" s="18"/>
      <c r="J212" s="144"/>
      <c r="K212" s="144"/>
      <c r="L212" s="29"/>
      <c r="M212" s="144"/>
      <c r="N212" s="144"/>
    </row>
    <row r="213" spans="3:14" ht="24.75" customHeight="1" x14ac:dyDescent="0.35">
      <c r="C213" s="144"/>
      <c r="D213" s="145"/>
      <c r="E213" s="145"/>
      <c r="F213" s="145"/>
      <c r="G213" s="144"/>
      <c r="H213" s="18"/>
      <c r="I213" s="18"/>
      <c r="J213" s="144"/>
      <c r="K213" s="144"/>
      <c r="L213" s="29"/>
      <c r="M213" s="144"/>
      <c r="N213" s="144"/>
    </row>
    <row r="214" spans="3:14" ht="41.25" customHeight="1" x14ac:dyDescent="0.35">
      <c r="C214" s="144"/>
      <c r="D214" s="145"/>
      <c r="E214" s="145"/>
      <c r="F214" s="145"/>
      <c r="G214" s="144"/>
      <c r="H214" s="157"/>
      <c r="I214" s="18"/>
      <c r="J214" s="144"/>
      <c r="K214" s="144"/>
      <c r="L214" s="29"/>
      <c r="M214" s="144"/>
      <c r="N214" s="144"/>
    </row>
    <row r="215" spans="3:14" ht="51.75" customHeight="1" x14ac:dyDescent="0.35">
      <c r="C215" s="144"/>
      <c r="D215" s="145"/>
      <c r="E215" s="145"/>
      <c r="F215" s="145"/>
      <c r="G215" s="144"/>
      <c r="H215" s="157"/>
      <c r="I215" s="18"/>
      <c r="J215" s="144"/>
      <c r="K215" s="144"/>
      <c r="L215" s="29"/>
      <c r="M215" s="144"/>
      <c r="N215" s="144"/>
    </row>
    <row r="216" spans="3:14" ht="42" customHeight="1" x14ac:dyDescent="0.35">
      <c r="C216" s="144"/>
      <c r="D216" s="145"/>
      <c r="E216" s="145"/>
      <c r="F216" s="145"/>
      <c r="G216" s="144"/>
      <c r="H216" s="18"/>
      <c r="I216" s="18"/>
      <c r="J216" s="144"/>
      <c r="K216" s="144"/>
      <c r="L216" s="29"/>
      <c r="M216" s="144"/>
      <c r="N216" s="144"/>
    </row>
    <row r="217" spans="3:14" s="26" customFormat="1" ht="42" customHeight="1" x14ac:dyDescent="0.35">
      <c r="C217" s="144"/>
      <c r="D217" s="145"/>
      <c r="E217" s="145"/>
      <c r="F217" s="145"/>
      <c r="G217" s="144"/>
      <c r="H217" s="144"/>
      <c r="I217" s="18"/>
      <c r="J217" s="144"/>
      <c r="K217" s="144"/>
      <c r="L217" s="29"/>
      <c r="M217" s="144"/>
      <c r="N217" s="145"/>
    </row>
    <row r="218" spans="3:14" s="26" customFormat="1" ht="42" customHeight="1" x14ac:dyDescent="0.35">
      <c r="C218" s="144"/>
      <c r="D218" s="145"/>
      <c r="E218" s="145"/>
      <c r="F218" s="145"/>
      <c r="G218" s="144"/>
      <c r="H218" s="144"/>
      <c r="I218" s="18"/>
      <c r="J218" s="144"/>
      <c r="K218" s="144"/>
      <c r="L218" s="144"/>
      <c r="M218" s="144"/>
      <c r="N218" s="145"/>
    </row>
    <row r="219" spans="3:14" s="26" customFormat="1" ht="63.75" customHeight="1" x14ac:dyDescent="0.35">
      <c r="C219" s="144"/>
      <c r="D219" s="145"/>
      <c r="E219" s="145"/>
      <c r="F219" s="145"/>
      <c r="G219" s="144"/>
      <c r="H219" s="144"/>
      <c r="I219" s="28"/>
      <c r="J219" s="144"/>
      <c r="K219" s="144"/>
      <c r="L219" s="144"/>
      <c r="M219" s="144"/>
      <c r="N219" s="145"/>
    </row>
    <row r="220" spans="3:14" s="26" customFormat="1" ht="42" customHeight="1" x14ac:dyDescent="0.35">
      <c r="C220" s="144"/>
      <c r="D220" s="145"/>
      <c r="E220" s="145"/>
      <c r="F220" s="145"/>
      <c r="G220" s="144"/>
      <c r="H220" s="144"/>
      <c r="I220" s="144"/>
      <c r="J220" s="144"/>
      <c r="K220" s="144"/>
      <c r="L220" s="144"/>
      <c r="M220" s="28"/>
      <c r="N220" s="145"/>
    </row>
    <row r="221" spans="3:14" ht="23.25" customHeight="1" x14ac:dyDescent="0.35">
      <c r="C221" s="144"/>
      <c r="D221" s="145"/>
      <c r="E221" s="145"/>
      <c r="F221" s="145"/>
      <c r="G221" s="144"/>
      <c r="H221" s="144"/>
      <c r="I221" s="144"/>
      <c r="J221" s="144"/>
      <c r="K221" s="144"/>
      <c r="L221" s="144"/>
      <c r="M221" s="144"/>
      <c r="N221" s="144"/>
    </row>
    <row r="222" spans="3:14" ht="27.75" customHeight="1" x14ac:dyDescent="0.35">
      <c r="C222" s="144"/>
      <c r="D222" s="145"/>
      <c r="E222" s="145"/>
      <c r="F222" s="145"/>
      <c r="G222" s="144"/>
      <c r="H222" s="144"/>
      <c r="I222" s="144"/>
      <c r="J222" s="144"/>
      <c r="K222" s="144"/>
      <c r="L222" s="144"/>
      <c r="M222" s="144"/>
      <c r="N222" s="144"/>
    </row>
    <row r="223" spans="3:14" ht="55.5" customHeight="1" x14ac:dyDescent="0.35">
      <c r="C223" s="144"/>
      <c r="D223" s="145"/>
      <c r="E223" s="145"/>
      <c r="F223" s="145"/>
      <c r="G223" s="144"/>
      <c r="H223" s="144"/>
      <c r="I223" s="144"/>
      <c r="J223" s="144"/>
      <c r="K223" s="144"/>
      <c r="L223" s="144"/>
      <c r="M223" s="144"/>
      <c r="N223" s="144"/>
    </row>
    <row r="224" spans="3:14" ht="57.75" customHeight="1" x14ac:dyDescent="0.35">
      <c r="C224" s="144"/>
      <c r="D224" s="145"/>
      <c r="E224" s="145"/>
      <c r="F224" s="145"/>
      <c r="G224" s="144"/>
      <c r="H224" s="144"/>
      <c r="I224" s="144"/>
      <c r="J224" s="144"/>
      <c r="K224" s="144"/>
      <c r="L224" s="144"/>
      <c r="M224" s="144"/>
      <c r="N224" s="144"/>
    </row>
    <row r="225" spans="3:14" ht="21.75" customHeight="1" x14ac:dyDescent="0.35">
      <c r="C225" s="144"/>
      <c r="D225" s="145"/>
      <c r="E225" s="145"/>
      <c r="F225" s="145"/>
      <c r="G225" s="144"/>
      <c r="H225" s="144"/>
      <c r="I225" s="144"/>
      <c r="J225" s="144"/>
      <c r="K225" s="144"/>
      <c r="L225" s="144"/>
      <c r="M225" s="144"/>
      <c r="N225" s="144"/>
    </row>
    <row r="226" spans="3:14" ht="49.5" customHeight="1" x14ac:dyDescent="0.35">
      <c r="C226" s="144"/>
      <c r="D226" s="145"/>
      <c r="E226" s="145"/>
      <c r="F226" s="145"/>
      <c r="G226" s="144"/>
      <c r="H226" s="144"/>
      <c r="I226" s="144"/>
      <c r="J226" s="144"/>
      <c r="K226" s="144"/>
      <c r="L226" s="144"/>
      <c r="M226" s="144"/>
      <c r="N226" s="144"/>
    </row>
    <row r="227" spans="3:14" ht="28.5" customHeight="1" x14ac:dyDescent="0.35">
      <c r="C227" s="144"/>
      <c r="D227" s="145"/>
      <c r="E227" s="145"/>
      <c r="F227" s="145"/>
      <c r="G227" s="144"/>
      <c r="H227" s="144"/>
      <c r="I227" s="144"/>
      <c r="J227" s="144"/>
      <c r="K227" s="144"/>
      <c r="L227" s="144"/>
      <c r="M227" s="144"/>
      <c r="N227" s="144"/>
    </row>
    <row r="228" spans="3:14" ht="28.5" customHeight="1" x14ac:dyDescent="0.35">
      <c r="C228" s="144"/>
      <c r="D228" s="145"/>
      <c r="E228" s="145"/>
      <c r="F228" s="145"/>
      <c r="G228" s="144"/>
      <c r="H228" s="144"/>
      <c r="I228" s="144"/>
      <c r="J228" s="144"/>
      <c r="K228" s="144"/>
      <c r="L228" s="144"/>
      <c r="M228" s="144"/>
      <c r="N228" s="144"/>
    </row>
    <row r="229" spans="3:14" ht="28.5" customHeight="1" x14ac:dyDescent="0.35">
      <c r="C229" s="144"/>
      <c r="D229" s="145"/>
      <c r="E229" s="145"/>
      <c r="F229" s="145"/>
      <c r="G229" s="144"/>
      <c r="H229" s="144"/>
      <c r="I229" s="144"/>
      <c r="J229" s="144"/>
      <c r="K229" s="144"/>
      <c r="L229" s="144"/>
      <c r="M229" s="144"/>
      <c r="N229" s="144"/>
    </row>
    <row r="230" spans="3:14" ht="23.25" customHeight="1" x14ac:dyDescent="0.35">
      <c r="C230" s="144"/>
      <c r="D230" s="145"/>
      <c r="E230" s="145"/>
      <c r="F230" s="145"/>
      <c r="G230" s="144"/>
      <c r="H230" s="144"/>
      <c r="I230" s="144"/>
      <c r="J230" s="144"/>
      <c r="K230" s="144"/>
      <c r="L230" s="144"/>
      <c r="M230" s="144"/>
      <c r="N230" s="28"/>
    </row>
    <row r="231" spans="3:14" ht="43.5" customHeight="1" x14ac:dyDescent="0.35">
      <c r="C231" s="144"/>
      <c r="D231" s="145"/>
      <c r="E231" s="145"/>
      <c r="F231" s="145"/>
      <c r="G231" s="144"/>
      <c r="H231" s="144"/>
      <c r="I231" s="144"/>
      <c r="J231" s="144"/>
      <c r="K231" s="144"/>
      <c r="L231" s="144"/>
      <c r="M231" s="144"/>
      <c r="N231" s="28"/>
    </row>
    <row r="232" spans="3:14" ht="55.5" customHeight="1" x14ac:dyDescent="0.35">
      <c r="C232" s="144"/>
      <c r="D232" s="145"/>
      <c r="E232" s="145"/>
      <c r="F232" s="145"/>
      <c r="G232" s="144"/>
      <c r="H232" s="144"/>
      <c r="I232" s="144"/>
      <c r="J232" s="144"/>
      <c r="K232" s="144"/>
      <c r="L232" s="144"/>
      <c r="M232" s="144"/>
      <c r="N232" s="144"/>
    </row>
    <row r="233" spans="3:14" ht="42.75" customHeight="1" x14ac:dyDescent="0.35">
      <c r="C233" s="144"/>
      <c r="D233" s="145"/>
      <c r="E233" s="145"/>
      <c r="F233" s="145"/>
      <c r="G233" s="144"/>
      <c r="H233" s="144"/>
      <c r="I233" s="144"/>
      <c r="J233" s="144"/>
      <c r="K233" s="144"/>
      <c r="L233" s="144"/>
      <c r="M233" s="144"/>
      <c r="N233" s="28"/>
    </row>
    <row r="234" spans="3:14" ht="21.75" customHeight="1" x14ac:dyDescent="0.35">
      <c r="C234" s="144"/>
      <c r="D234" s="145"/>
      <c r="E234" s="145"/>
      <c r="F234" s="145"/>
      <c r="G234" s="144"/>
      <c r="H234" s="144"/>
      <c r="I234" s="144"/>
      <c r="J234" s="144"/>
      <c r="K234" s="144"/>
      <c r="L234" s="144"/>
      <c r="M234" s="144"/>
      <c r="N234" s="28"/>
    </row>
    <row r="235" spans="3:14" ht="21.75" customHeight="1" x14ac:dyDescent="0.35">
      <c r="C235" s="144"/>
      <c r="D235" s="145"/>
      <c r="E235" s="145"/>
      <c r="F235" s="145"/>
      <c r="G235" s="144"/>
      <c r="H235" s="144"/>
      <c r="I235" s="144"/>
      <c r="J235" s="144"/>
      <c r="K235" s="144"/>
      <c r="L235" s="144"/>
      <c r="M235" s="144"/>
      <c r="N235" s="28"/>
    </row>
    <row r="236" spans="3:14" ht="23.25" customHeight="1" x14ac:dyDescent="0.35">
      <c r="C236" s="144"/>
      <c r="D236" s="145"/>
      <c r="E236" s="145"/>
      <c r="F236" s="145"/>
      <c r="G236" s="144"/>
      <c r="H236" s="144"/>
      <c r="I236" s="144"/>
      <c r="J236" s="144"/>
      <c r="K236" s="144"/>
      <c r="L236" s="144"/>
      <c r="M236" s="144"/>
      <c r="N236" s="144"/>
    </row>
    <row r="237" spans="3:14" ht="23.25" customHeight="1" x14ac:dyDescent="0.35">
      <c r="C237" s="144"/>
      <c r="D237" s="145"/>
      <c r="E237" s="145"/>
      <c r="F237" s="145"/>
      <c r="G237" s="144"/>
      <c r="H237" s="144"/>
      <c r="I237" s="144"/>
      <c r="J237" s="144"/>
      <c r="K237" s="144"/>
      <c r="L237" s="144"/>
      <c r="M237" s="144"/>
      <c r="N237" s="144"/>
    </row>
    <row r="238" spans="3:14" ht="21.75" customHeight="1" x14ac:dyDescent="0.35">
      <c r="C238" s="144"/>
      <c r="D238" s="145"/>
      <c r="E238" s="145"/>
      <c r="F238" s="145"/>
      <c r="G238" s="144"/>
      <c r="H238" s="144"/>
      <c r="I238" s="144"/>
      <c r="J238" s="144"/>
      <c r="K238" s="144"/>
      <c r="L238" s="144"/>
      <c r="M238" s="144"/>
      <c r="N238" s="144"/>
    </row>
    <row r="239" spans="3:14" ht="16.5" customHeight="1" x14ac:dyDescent="0.35">
      <c r="C239" s="144"/>
      <c r="D239" s="145"/>
      <c r="E239" s="145"/>
      <c r="F239" s="145"/>
      <c r="G239" s="144"/>
      <c r="H239" s="144"/>
      <c r="I239" s="144"/>
      <c r="J239" s="144"/>
      <c r="K239" s="144"/>
      <c r="L239" s="144"/>
      <c r="M239" s="144"/>
      <c r="N239" s="144"/>
    </row>
    <row r="240" spans="3:14" ht="29.25" customHeight="1" x14ac:dyDescent="0.35">
      <c r="C240" s="144"/>
      <c r="D240" s="145"/>
      <c r="E240" s="145"/>
      <c r="F240" s="145"/>
      <c r="G240" s="144"/>
      <c r="H240" s="144"/>
      <c r="I240" s="144"/>
      <c r="J240" s="144"/>
      <c r="K240" s="144"/>
      <c r="L240" s="144"/>
      <c r="M240" s="144"/>
      <c r="N240" s="144"/>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7">
    <mergeCell ref="C129:G129"/>
    <mergeCell ref="B140:G140"/>
    <mergeCell ref="C141:G141"/>
    <mergeCell ref="C62:G62"/>
    <mergeCell ref="C73:G73"/>
    <mergeCell ref="C1:F1"/>
    <mergeCell ref="B5:G5"/>
    <mergeCell ref="C6:G6"/>
    <mergeCell ref="B50:G50"/>
    <mergeCell ref="C17:G17"/>
    <mergeCell ref="C28:G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16" sqref="B16"/>
    </sheetView>
  </sheetViews>
  <sheetFormatPr baseColWidth="10" defaultColWidth="8.81640625" defaultRowHeight="14.5" x14ac:dyDescent="0.35"/>
  <cols>
    <col min="2" max="2" width="73.36328125" customWidth="1"/>
  </cols>
  <sheetData>
    <row r="1" spans="2:2" ht="15" thickBot="1" x14ac:dyDescent="0.4"/>
    <row r="2" spans="2:2" ht="15" thickBot="1" x14ac:dyDescent="0.4">
      <c r="B2" s="89" t="s">
        <v>238</v>
      </c>
    </row>
    <row r="3" spans="2:2" x14ac:dyDescent="0.35">
      <c r="B3" s="90"/>
    </row>
    <row r="4" spans="2:2" ht="30.75" customHeight="1" x14ac:dyDescent="0.35">
      <c r="B4" s="91" t="s">
        <v>239</v>
      </c>
    </row>
    <row r="5" spans="2:2" ht="30.75" customHeight="1" x14ac:dyDescent="0.35">
      <c r="B5" s="91"/>
    </row>
    <row r="6" spans="2:2" ht="58" x14ac:dyDescent="0.35">
      <c r="B6" s="91" t="s">
        <v>240</v>
      </c>
    </row>
    <row r="7" spans="2:2" x14ac:dyDescent="0.35">
      <c r="B7" s="91"/>
    </row>
    <row r="8" spans="2:2" ht="58" x14ac:dyDescent="0.35">
      <c r="B8" s="91" t="s">
        <v>241</v>
      </c>
    </row>
    <row r="9" spans="2:2" x14ac:dyDescent="0.35">
      <c r="B9" s="91"/>
    </row>
    <row r="10" spans="2:2" ht="58" x14ac:dyDescent="0.35">
      <c r="B10" s="91" t="s">
        <v>242</v>
      </c>
    </row>
    <row r="11" spans="2:2" x14ac:dyDescent="0.35">
      <c r="B11" s="91"/>
    </row>
    <row r="12" spans="2:2" ht="29" x14ac:dyDescent="0.35">
      <c r="B12" s="91" t="s">
        <v>243</v>
      </c>
    </row>
    <row r="13" spans="2:2" x14ac:dyDescent="0.35">
      <c r="B13" s="91"/>
    </row>
    <row r="14" spans="2:2" ht="58" x14ac:dyDescent="0.35">
      <c r="B14" s="91" t="s">
        <v>244</v>
      </c>
    </row>
    <row r="15" spans="2:2" x14ac:dyDescent="0.35">
      <c r="B15" s="91"/>
    </row>
    <row r="16" spans="2:2" ht="44" thickBot="1" x14ac:dyDescent="0.4">
      <c r="B16" s="92" t="s">
        <v>245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B10" sqref="B10"/>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79" t="s">
        <v>246</v>
      </c>
      <c r="C2" s="280"/>
      <c r="D2" s="281"/>
    </row>
    <row r="3" spans="2:4" ht="15" thickBot="1" x14ac:dyDescent="0.4">
      <c r="B3" s="282"/>
      <c r="C3" s="283"/>
      <c r="D3" s="284"/>
    </row>
    <row r="4" spans="2:4" ht="15" thickBot="1" x14ac:dyDescent="0.4"/>
    <row r="5" spans="2:4" x14ac:dyDescent="0.35">
      <c r="B5" s="270" t="s">
        <v>247</v>
      </c>
      <c r="C5" s="271"/>
      <c r="D5" s="272"/>
    </row>
    <row r="6" spans="2:4" ht="15" thickBot="1" x14ac:dyDescent="0.4">
      <c r="B6" s="273"/>
      <c r="C6" s="274"/>
      <c r="D6" s="275"/>
    </row>
    <row r="7" spans="2:4" x14ac:dyDescent="0.35">
      <c r="B7" s="54" t="s">
        <v>248</v>
      </c>
      <c r="C7" s="268">
        <f>SUM('1) Budget Table'!D15:F15,'1) Budget Table'!D25:F25,'1) Budget Table'!D35:F35,'1) Budget Table'!D45:F45)</f>
        <v>563515.95781818184</v>
      </c>
      <c r="D7" s="269"/>
    </row>
    <row r="8" spans="2:4" x14ac:dyDescent="0.35">
      <c r="B8" s="54" t="s">
        <v>249</v>
      </c>
      <c r="C8" s="266">
        <f>SUM(D10:D14)</f>
        <v>0</v>
      </c>
      <c r="D8" s="267"/>
    </row>
    <row r="9" spans="2:4" x14ac:dyDescent="0.35">
      <c r="B9" s="55" t="s">
        <v>250</v>
      </c>
      <c r="C9" s="56" t="s">
        <v>251</v>
      </c>
      <c r="D9" s="57" t="s">
        <v>252</v>
      </c>
    </row>
    <row r="10" spans="2:4" ht="35" customHeight="1" x14ac:dyDescent="0.35">
      <c r="B10" s="72"/>
      <c r="C10" s="59"/>
      <c r="D10" s="60">
        <f>$C$7*C10</f>
        <v>0</v>
      </c>
    </row>
    <row r="11" spans="2:4" ht="35" customHeight="1" x14ac:dyDescent="0.35">
      <c r="B11" s="72"/>
      <c r="C11" s="59"/>
      <c r="D11" s="60">
        <f>C7*C11</f>
        <v>0</v>
      </c>
    </row>
    <row r="12" spans="2:4" ht="35" customHeight="1" x14ac:dyDescent="0.35">
      <c r="B12" s="73"/>
      <c r="C12" s="59"/>
      <c r="D12" s="60">
        <f>C7*C12</f>
        <v>0</v>
      </c>
    </row>
    <row r="13" spans="2:4" ht="35" customHeight="1" x14ac:dyDescent="0.35">
      <c r="B13" s="73"/>
      <c r="C13" s="59"/>
      <c r="D13" s="60">
        <f>C7*C13</f>
        <v>0</v>
      </c>
    </row>
    <row r="14" spans="2:4" ht="35" customHeight="1" thickBot="1" x14ac:dyDescent="0.4">
      <c r="B14" s="74"/>
      <c r="C14" s="59"/>
      <c r="D14" s="64">
        <f>C7*C14</f>
        <v>0</v>
      </c>
    </row>
    <row r="15" spans="2:4" ht="15" thickBot="1" x14ac:dyDescent="0.4"/>
    <row r="16" spans="2:4" x14ac:dyDescent="0.35">
      <c r="B16" s="270" t="s">
        <v>253</v>
      </c>
      <c r="C16" s="271"/>
      <c r="D16" s="272"/>
    </row>
    <row r="17" spans="2:4" ht="15" thickBot="1" x14ac:dyDescent="0.4">
      <c r="B17" s="276"/>
      <c r="C17" s="277"/>
      <c r="D17" s="278"/>
    </row>
    <row r="18" spans="2:4" x14ac:dyDescent="0.35">
      <c r="B18" s="54" t="s">
        <v>248</v>
      </c>
      <c r="C18" s="268">
        <f>SUM('1) Budget Table'!D57:F57,'1) Budget Table'!D67:F67,'1) Budget Table'!D77:F77,'1) Budget Table'!D87:F87)</f>
        <v>828454.58418181818</v>
      </c>
      <c r="D18" s="269"/>
    </row>
    <row r="19" spans="2:4" x14ac:dyDescent="0.35">
      <c r="B19" s="54" t="s">
        <v>249</v>
      </c>
      <c r="C19" s="266">
        <f>SUM(D21:D25)</f>
        <v>0</v>
      </c>
      <c r="D19" s="267"/>
    </row>
    <row r="20" spans="2:4" x14ac:dyDescent="0.35">
      <c r="B20" s="55" t="s">
        <v>250</v>
      </c>
      <c r="C20" s="56" t="s">
        <v>251</v>
      </c>
      <c r="D20" s="57" t="s">
        <v>252</v>
      </c>
    </row>
    <row r="21" spans="2:4" ht="35" customHeight="1" x14ac:dyDescent="0.35">
      <c r="B21" s="58"/>
      <c r="C21" s="59"/>
      <c r="D21" s="60">
        <f>$C$18*C21</f>
        <v>0</v>
      </c>
    </row>
    <row r="22" spans="2:4" ht="35" customHeight="1" x14ac:dyDescent="0.35">
      <c r="B22" s="61"/>
      <c r="C22" s="59"/>
      <c r="D22" s="60">
        <f>$C$18*C22</f>
        <v>0</v>
      </c>
    </row>
    <row r="23" spans="2:4" ht="35" customHeight="1" x14ac:dyDescent="0.35">
      <c r="B23" s="62"/>
      <c r="C23" s="59"/>
      <c r="D23" s="60">
        <f>$C$18*C23</f>
        <v>0</v>
      </c>
    </row>
    <row r="24" spans="2:4" ht="35" customHeight="1" x14ac:dyDescent="0.35">
      <c r="B24" s="62"/>
      <c r="C24" s="59"/>
      <c r="D24" s="60">
        <f>$C$18*C24</f>
        <v>0</v>
      </c>
    </row>
    <row r="25" spans="2:4" ht="35" customHeight="1" thickBot="1" x14ac:dyDescent="0.4">
      <c r="B25" s="63"/>
      <c r="C25" s="59"/>
      <c r="D25" s="60">
        <f>$C$18*C25</f>
        <v>0</v>
      </c>
    </row>
    <row r="26" spans="2:4" ht="15" thickBot="1" x14ac:dyDescent="0.4"/>
    <row r="27" spans="2:4" x14ac:dyDescent="0.35">
      <c r="B27" s="270" t="s">
        <v>254</v>
      </c>
      <c r="C27" s="271"/>
      <c r="D27" s="272"/>
    </row>
    <row r="28" spans="2:4" ht="15" thickBot="1" x14ac:dyDescent="0.4">
      <c r="B28" s="273"/>
      <c r="C28" s="274"/>
      <c r="D28" s="275"/>
    </row>
    <row r="29" spans="2:4" x14ac:dyDescent="0.35">
      <c r="B29" s="54" t="s">
        <v>248</v>
      </c>
      <c r="C29" s="268">
        <f>SUM('1) Budget Table'!D99:F99,'1) Budget Table'!D109:F109,'1) Budget Table'!D119:F119,'1) Budget Table'!D129:F129)</f>
        <v>0</v>
      </c>
      <c r="D29" s="269"/>
    </row>
    <row r="30" spans="2:4" x14ac:dyDescent="0.35">
      <c r="B30" s="54" t="s">
        <v>249</v>
      </c>
      <c r="C30" s="266">
        <f>SUM(D32:D36)</f>
        <v>0</v>
      </c>
      <c r="D30" s="267"/>
    </row>
    <row r="31" spans="2:4" x14ac:dyDescent="0.35">
      <c r="B31" s="55" t="s">
        <v>250</v>
      </c>
      <c r="C31" s="56" t="s">
        <v>251</v>
      </c>
      <c r="D31" s="57" t="s">
        <v>252</v>
      </c>
    </row>
    <row r="32" spans="2:4" ht="35" customHeight="1" x14ac:dyDescent="0.35">
      <c r="B32" s="58"/>
      <c r="C32" s="59"/>
      <c r="D32" s="60">
        <f>$C$29*C32</f>
        <v>0</v>
      </c>
    </row>
    <row r="33" spans="2:4" ht="35" customHeight="1" x14ac:dyDescent="0.35">
      <c r="B33" s="61"/>
      <c r="C33" s="59"/>
      <c r="D33" s="60">
        <f>$C$29*C33</f>
        <v>0</v>
      </c>
    </row>
    <row r="34" spans="2:4" ht="35" customHeight="1" x14ac:dyDescent="0.35">
      <c r="B34" s="62"/>
      <c r="C34" s="59"/>
      <c r="D34" s="60">
        <f>$C$29*C34</f>
        <v>0</v>
      </c>
    </row>
    <row r="35" spans="2:4" ht="35" customHeight="1" x14ac:dyDescent="0.35">
      <c r="B35" s="62"/>
      <c r="C35" s="59"/>
      <c r="D35" s="60">
        <f>$C$29*C35</f>
        <v>0</v>
      </c>
    </row>
    <row r="36" spans="2:4" ht="35" customHeight="1" thickBot="1" x14ac:dyDescent="0.4">
      <c r="B36" s="63"/>
      <c r="C36" s="59"/>
      <c r="D36" s="60">
        <f>$C$29*C36</f>
        <v>0</v>
      </c>
    </row>
    <row r="37" spans="2:4" ht="15" thickBot="1" x14ac:dyDescent="0.4"/>
    <row r="38" spans="2:4" x14ac:dyDescent="0.35">
      <c r="B38" s="270" t="s">
        <v>255</v>
      </c>
      <c r="C38" s="271"/>
      <c r="D38" s="272"/>
    </row>
    <row r="39" spans="2:4" ht="15" thickBot="1" x14ac:dyDescent="0.4">
      <c r="B39" s="273"/>
      <c r="C39" s="274"/>
      <c r="D39" s="275"/>
    </row>
    <row r="40" spans="2:4" x14ac:dyDescent="0.35">
      <c r="B40" s="54" t="s">
        <v>248</v>
      </c>
      <c r="C40" s="268">
        <f>SUM('1) Budget Table'!D141:F141,'1) Budget Table'!D151:F151,'1) Budget Table'!D161:F161,'1) Budget Table'!D171:F171)</f>
        <v>0</v>
      </c>
      <c r="D40" s="269"/>
    </row>
    <row r="41" spans="2:4" x14ac:dyDescent="0.35">
      <c r="B41" s="54" t="s">
        <v>249</v>
      </c>
      <c r="C41" s="266">
        <f>SUM(D43:D47)</f>
        <v>0</v>
      </c>
      <c r="D41" s="267"/>
    </row>
    <row r="42" spans="2:4" x14ac:dyDescent="0.35">
      <c r="B42" s="55" t="s">
        <v>250</v>
      </c>
      <c r="C42" s="56" t="s">
        <v>251</v>
      </c>
      <c r="D42" s="57" t="s">
        <v>252</v>
      </c>
    </row>
    <row r="43" spans="2:4" ht="35" customHeight="1" x14ac:dyDescent="0.35">
      <c r="B43" s="58"/>
      <c r="C43" s="59"/>
      <c r="D43" s="60">
        <f>$C$40*C43</f>
        <v>0</v>
      </c>
    </row>
    <row r="44" spans="2:4" ht="35" customHeight="1" x14ac:dyDescent="0.35">
      <c r="B44" s="61"/>
      <c r="C44" s="59"/>
      <c r="D44" s="60">
        <f>$C$40*C44</f>
        <v>0</v>
      </c>
    </row>
    <row r="45" spans="2:4" ht="35" customHeight="1" x14ac:dyDescent="0.35">
      <c r="B45" s="62"/>
      <c r="C45" s="59"/>
      <c r="D45" s="60">
        <f>$C$40*C45</f>
        <v>0</v>
      </c>
    </row>
    <row r="46" spans="2:4" ht="35" customHeight="1" x14ac:dyDescent="0.35">
      <c r="B46" s="62"/>
      <c r="C46" s="59"/>
      <c r="D46" s="60">
        <f>$C$40*C46</f>
        <v>0</v>
      </c>
    </row>
    <row r="47" spans="2:4" ht="35" customHeight="1" thickBot="1" x14ac:dyDescent="0.4">
      <c r="B47" s="63"/>
      <c r="C47" s="59"/>
      <c r="D47" s="64">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H32" sqref="H32"/>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6328125" customWidth="1"/>
    <col min="9" max="10" width="15.81640625" bestFit="1" customWidth="1"/>
    <col min="11" max="11" width="11.1796875" bestFit="1" customWidth="1"/>
  </cols>
  <sheetData>
    <row r="1" spans="2:6" ht="15" thickBot="1" x14ac:dyDescent="0.4"/>
    <row r="2" spans="2:6" s="48" customFormat="1" ht="15.5" x14ac:dyDescent="0.35">
      <c r="B2" s="285" t="s">
        <v>256</v>
      </c>
      <c r="C2" s="286"/>
      <c r="D2" s="286"/>
      <c r="E2" s="286"/>
      <c r="F2" s="287"/>
    </row>
    <row r="3" spans="2:6" s="48" customFormat="1" ht="16" thickBot="1" x14ac:dyDescent="0.4">
      <c r="B3" s="288"/>
      <c r="C3" s="289"/>
      <c r="D3" s="289"/>
      <c r="E3" s="289"/>
      <c r="F3" s="290"/>
    </row>
    <row r="4" spans="2:6" s="48" customFormat="1" ht="16" thickBot="1" x14ac:dyDescent="0.4">
      <c r="B4" s="158"/>
      <c r="C4" s="158"/>
      <c r="D4" s="158"/>
      <c r="E4" s="158"/>
      <c r="F4" s="158"/>
    </row>
    <row r="5" spans="2:6" s="48" customFormat="1" ht="16" thickBot="1" x14ac:dyDescent="0.4">
      <c r="B5" s="263" t="s">
        <v>200</v>
      </c>
      <c r="C5" s="264"/>
      <c r="D5" s="264"/>
      <c r="E5" s="264"/>
      <c r="F5" s="265"/>
    </row>
    <row r="6" spans="2:6" s="48" customFormat="1" ht="15.5" x14ac:dyDescent="0.35">
      <c r="B6" s="46"/>
      <c r="C6" s="291" t="str">
        <f>'1) Budget Table'!D4</f>
        <v>Recipient UNDP</v>
      </c>
      <c r="D6" s="291" t="str">
        <f>'1) Budget Table'!E4</f>
        <v>Recipient UN WOMEN</v>
      </c>
      <c r="E6" s="291" t="str">
        <f>'1) Budget Table'!F4</f>
        <v>Recipient UNODC</v>
      </c>
      <c r="F6" s="262" t="s">
        <v>200</v>
      </c>
    </row>
    <row r="7" spans="2:6" s="48" customFormat="1" ht="15.5" x14ac:dyDescent="0.35">
      <c r="B7" s="46"/>
      <c r="C7" s="292"/>
      <c r="D7" s="292"/>
      <c r="E7" s="292"/>
      <c r="F7" s="248"/>
    </row>
    <row r="8" spans="2:6" s="48" customFormat="1" ht="31" x14ac:dyDescent="0.35">
      <c r="B8" s="10" t="s">
        <v>217</v>
      </c>
      <c r="C8" s="147">
        <f>'2) By Category'!D199</f>
        <v>263826.11180000007</v>
      </c>
      <c r="D8" s="147">
        <f>'2) By Category'!E199</f>
        <v>0</v>
      </c>
      <c r="E8" s="147">
        <f>'2) By Category'!F199</f>
        <v>0</v>
      </c>
      <c r="F8" s="44">
        <f t="shared" ref="F8:F15" si="0">SUM(C8:E8)</f>
        <v>263826.11180000007</v>
      </c>
    </row>
    <row r="9" spans="2:6" s="48" customFormat="1" ht="46.5" x14ac:dyDescent="0.35">
      <c r="B9" s="10" t="s">
        <v>218</v>
      </c>
      <c r="C9" s="147">
        <f>'2) By Category'!D200</f>
        <v>7284.6</v>
      </c>
      <c r="D9" s="147">
        <f>'2) By Category'!E200</f>
        <v>0</v>
      </c>
      <c r="E9" s="147">
        <f>'2) By Category'!F200</f>
        <v>0</v>
      </c>
      <c r="F9" s="45">
        <f t="shared" si="0"/>
        <v>7284.6</v>
      </c>
    </row>
    <row r="10" spans="2:6" s="48" customFormat="1" ht="62" x14ac:dyDescent="0.35">
      <c r="B10" s="10" t="s">
        <v>219</v>
      </c>
      <c r="C10" s="147">
        <f>'2) By Category'!D201</f>
        <v>5345</v>
      </c>
      <c r="D10" s="147">
        <f>'2) By Category'!E201</f>
        <v>0</v>
      </c>
      <c r="E10" s="147">
        <f>'2) By Category'!F201</f>
        <v>0</v>
      </c>
      <c r="F10" s="45">
        <f t="shared" si="0"/>
        <v>5345</v>
      </c>
    </row>
    <row r="11" spans="2:6" s="48" customFormat="1" ht="31" x14ac:dyDescent="0.35">
      <c r="B11" s="14" t="s">
        <v>220</v>
      </c>
      <c r="C11" s="147">
        <f>'2) By Category'!D202</f>
        <v>431323.99</v>
      </c>
      <c r="D11" s="147">
        <f>'2) By Category'!E202</f>
        <v>0</v>
      </c>
      <c r="E11" s="147">
        <f>'2) By Category'!F202</f>
        <v>0</v>
      </c>
      <c r="F11" s="45">
        <f t="shared" si="0"/>
        <v>431323.99</v>
      </c>
    </row>
    <row r="12" spans="2:6" s="48" customFormat="1" ht="15.5" x14ac:dyDescent="0.35">
      <c r="B12" s="10" t="s">
        <v>221</v>
      </c>
      <c r="C12" s="147">
        <f>'2) By Category'!D203</f>
        <v>40947.930000000008</v>
      </c>
      <c r="D12" s="147">
        <f>'2) By Category'!E203</f>
        <v>0</v>
      </c>
      <c r="E12" s="147">
        <f>'2) By Category'!F203</f>
        <v>0</v>
      </c>
      <c r="F12" s="45">
        <f t="shared" si="0"/>
        <v>40947.930000000008</v>
      </c>
    </row>
    <row r="13" spans="2:6" s="48" customFormat="1" ht="46.5" x14ac:dyDescent="0.35">
      <c r="B13" s="10" t="s">
        <v>222</v>
      </c>
      <c r="C13" s="147">
        <f>'2) By Category'!D204</f>
        <v>0</v>
      </c>
      <c r="D13" s="147">
        <f>'2) By Category'!E204</f>
        <v>0</v>
      </c>
      <c r="E13" s="147">
        <f>'2) By Category'!F204</f>
        <v>0</v>
      </c>
      <c r="F13" s="45">
        <f t="shared" si="0"/>
        <v>0</v>
      </c>
    </row>
    <row r="14" spans="2:6" s="48" customFormat="1" ht="31.5" thickBot="1" x14ac:dyDescent="0.4">
      <c r="B14" s="93" t="s">
        <v>223</v>
      </c>
      <c r="C14" s="154">
        <f>'2) By Category'!D205</f>
        <v>21553.469999999998</v>
      </c>
      <c r="D14" s="154">
        <f>'2) By Category'!E205</f>
        <v>0</v>
      </c>
      <c r="E14" s="154">
        <f>'2) By Category'!F205</f>
        <v>0</v>
      </c>
      <c r="F14" s="94">
        <f t="shared" si="0"/>
        <v>21553.469999999998</v>
      </c>
    </row>
    <row r="15" spans="2:6" s="48" customFormat="1" ht="30" customHeight="1" x14ac:dyDescent="0.35">
      <c r="B15" s="159" t="s">
        <v>257</v>
      </c>
      <c r="C15" s="95">
        <f>SUM(C8:C14)</f>
        <v>770281.10180000006</v>
      </c>
      <c r="D15" s="95">
        <f>SUM(D8:D14)</f>
        <v>0</v>
      </c>
      <c r="E15" s="95">
        <f>SUM(E8:E14)</f>
        <v>0</v>
      </c>
      <c r="F15" s="96">
        <f t="shared" si="0"/>
        <v>770281.10180000006</v>
      </c>
    </row>
    <row r="16" spans="2:6" s="48" customFormat="1" ht="19.5" customHeight="1" x14ac:dyDescent="0.35">
      <c r="B16" s="150" t="s">
        <v>236</v>
      </c>
      <c r="C16" s="97">
        <f>C15*0.07</f>
        <v>53919.67712600001</v>
      </c>
      <c r="D16" s="97">
        <f t="shared" ref="D16:F16" si="1">D15*0.07</f>
        <v>0</v>
      </c>
      <c r="E16" s="97">
        <f t="shared" si="1"/>
        <v>0</v>
      </c>
      <c r="F16" s="97">
        <f t="shared" si="1"/>
        <v>53919.67712600001</v>
      </c>
    </row>
    <row r="17" spans="2:7" s="48" customFormat="1" ht="25.5" customHeight="1" thickBot="1" x14ac:dyDescent="0.4">
      <c r="B17" s="98" t="s">
        <v>6</v>
      </c>
      <c r="C17" s="99">
        <f>C15+C16</f>
        <v>824200.77892600012</v>
      </c>
      <c r="D17" s="99">
        <f t="shared" ref="D17:F17" si="2">D15+D16</f>
        <v>0</v>
      </c>
      <c r="E17" s="99">
        <f t="shared" si="2"/>
        <v>0</v>
      </c>
      <c r="F17" s="99">
        <f t="shared" si="2"/>
        <v>824200.77892600012</v>
      </c>
      <c r="G17" s="158"/>
    </row>
    <row r="18" spans="2:7" s="48" customFormat="1" ht="16" thickBot="1" x14ac:dyDescent="0.4">
      <c r="B18" s="158"/>
      <c r="C18" s="158"/>
      <c r="D18" s="158"/>
      <c r="E18" s="158"/>
      <c r="F18" s="158"/>
      <c r="G18" s="158"/>
    </row>
    <row r="19" spans="2:7" s="48" customFormat="1" ht="15.75" customHeight="1" x14ac:dyDescent="0.35">
      <c r="B19" s="293" t="s">
        <v>203</v>
      </c>
      <c r="C19" s="294"/>
      <c r="D19" s="294"/>
      <c r="E19" s="294"/>
      <c r="F19" s="295"/>
      <c r="G19" s="160"/>
    </row>
    <row r="20" spans="2:7" ht="15.75" customHeight="1" x14ac:dyDescent="0.35">
      <c r="B20" s="296"/>
      <c r="C20" s="245" t="str">
        <f>'1) Budget Table'!D4</f>
        <v>Recipient UNDP</v>
      </c>
      <c r="D20" s="245" t="str">
        <f>'1) Budget Table'!E4</f>
        <v>Recipient UN WOMEN</v>
      </c>
      <c r="E20" s="245" t="str">
        <f>'1) Budget Table'!F4</f>
        <v>Recipient UNODC</v>
      </c>
      <c r="F20" s="245" t="s">
        <v>237</v>
      </c>
      <c r="G20" s="247" t="s">
        <v>204</v>
      </c>
    </row>
    <row r="21" spans="2:7" ht="15.75" customHeight="1" x14ac:dyDescent="0.35">
      <c r="B21" s="297"/>
      <c r="C21" s="246"/>
      <c r="D21" s="246"/>
      <c r="E21" s="246"/>
      <c r="F21" s="246"/>
      <c r="G21" s="248"/>
    </row>
    <row r="22" spans="2:7" ht="23.25" customHeight="1" x14ac:dyDescent="0.35">
      <c r="B22" s="13" t="s">
        <v>205</v>
      </c>
      <c r="C22" s="161">
        <f>'1) Budget Table'!D197</f>
        <v>1014927.01</v>
      </c>
      <c r="D22" s="161">
        <f>'1) Budget Table'!E197</f>
        <v>429099.85</v>
      </c>
      <c r="E22" s="161">
        <f>'1) Budget Table'!F197</f>
        <v>655200</v>
      </c>
      <c r="F22" s="109">
        <f>'1) Budget Table'!G197</f>
        <v>2099226.86</v>
      </c>
      <c r="G22" s="6">
        <f>'1) Budget Table'!H197</f>
        <v>0.7</v>
      </c>
    </row>
    <row r="23" spans="2:7" ht="24.75" customHeight="1" x14ac:dyDescent="0.35">
      <c r="B23" s="13" t="s">
        <v>206</v>
      </c>
      <c r="C23" s="161">
        <f>'1) Budget Table'!D198</f>
        <v>434968.71</v>
      </c>
      <c r="D23" s="161">
        <f>'1) Budget Table'!E198</f>
        <v>183999.94</v>
      </c>
      <c r="E23" s="161">
        <f>'1) Budget Table'!F198</f>
        <v>280800</v>
      </c>
      <c r="F23" s="109">
        <f>'1) Budget Table'!G198</f>
        <v>899768.65</v>
      </c>
      <c r="G23" s="6">
        <f>'1) Budget Table'!H198</f>
        <v>0.3</v>
      </c>
    </row>
    <row r="24" spans="2:7" ht="24.75" customHeight="1" x14ac:dyDescent="0.35">
      <c r="B24" s="13" t="s">
        <v>258</v>
      </c>
      <c r="C24" s="161">
        <f>'1) Budget Table'!D199</f>
        <v>0</v>
      </c>
      <c r="D24" s="161">
        <f>'1) Budget Table'!E199</f>
        <v>0</v>
      </c>
      <c r="E24" s="161">
        <f>'1) Budget Table'!F199</f>
        <v>0</v>
      </c>
      <c r="F24" s="109">
        <f>'1) Budget Table'!G199</f>
        <v>0</v>
      </c>
      <c r="G24" s="6">
        <f>'1) Budget Table'!H199</f>
        <v>0</v>
      </c>
    </row>
    <row r="25" spans="2:7" ht="16" thickBot="1" x14ac:dyDescent="0.4">
      <c r="B25" s="7" t="s">
        <v>237</v>
      </c>
      <c r="C25" s="108">
        <f>'1) Budget Table'!D200</f>
        <v>1449895.72</v>
      </c>
      <c r="D25" s="108">
        <f>'1) Budget Table'!E200</f>
        <v>613099.79</v>
      </c>
      <c r="E25" s="108">
        <f>'1) Budget Table'!F200</f>
        <v>936000</v>
      </c>
      <c r="F25" s="110">
        <f>'1) Budget Table'!G200</f>
        <v>2998995.51</v>
      </c>
      <c r="G25" s="111"/>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6A279-89F7-44A5-A5A3-A5B62ECCA013}">
  <dimension ref="A1"/>
  <sheetViews>
    <sheetView workbookViewId="0"/>
  </sheetViews>
  <sheetFormatPr baseColWidth="10"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baseColWidth="10" defaultColWidth="8.81640625" defaultRowHeight="14.5" x14ac:dyDescent="0.35"/>
  <sheetData>
    <row r="1" spans="1:1" x14ac:dyDescent="0.35">
      <c r="A1" s="88">
        <v>0</v>
      </c>
    </row>
    <row r="2" spans="1:1" x14ac:dyDescent="0.35">
      <c r="A2" s="88">
        <v>0.2</v>
      </c>
    </row>
    <row r="3" spans="1:1" x14ac:dyDescent="0.35">
      <c r="A3" s="88">
        <v>0.4</v>
      </c>
    </row>
    <row r="4" spans="1:1" x14ac:dyDescent="0.35">
      <c r="A4" s="88">
        <v>0.6</v>
      </c>
    </row>
    <row r="5" spans="1:1" x14ac:dyDescent="0.35">
      <c r="A5" s="88">
        <v>0.8</v>
      </c>
    </row>
    <row r="6" spans="1:1" x14ac:dyDescent="0.35">
      <c r="A6" s="88">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49" t="s">
        <v>259</v>
      </c>
      <c r="B1" s="50" t="s">
        <v>260</v>
      </c>
    </row>
    <row r="2" spans="1:2" x14ac:dyDescent="0.35">
      <c r="A2" s="51" t="s">
        <v>261</v>
      </c>
      <c r="B2" s="52" t="s">
        <v>262</v>
      </c>
    </row>
    <row r="3" spans="1:2" x14ac:dyDescent="0.35">
      <c r="A3" s="51" t="s">
        <v>263</v>
      </c>
      <c r="B3" s="52" t="s">
        <v>264</v>
      </c>
    </row>
    <row r="4" spans="1:2" x14ac:dyDescent="0.35">
      <c r="A4" s="51" t="s">
        <v>265</v>
      </c>
      <c r="B4" s="52" t="s">
        <v>266</v>
      </c>
    </row>
    <row r="5" spans="1:2" x14ac:dyDescent="0.35">
      <c r="A5" s="51" t="s">
        <v>267</v>
      </c>
      <c r="B5" s="52" t="s">
        <v>268</v>
      </c>
    </row>
    <row r="6" spans="1:2" x14ac:dyDescent="0.35">
      <c r="A6" s="51" t="s">
        <v>269</v>
      </c>
      <c r="B6" s="52" t="s">
        <v>270</v>
      </c>
    </row>
    <row r="7" spans="1:2" x14ac:dyDescent="0.35">
      <c r="A7" s="51" t="s">
        <v>271</v>
      </c>
      <c r="B7" s="52" t="s">
        <v>272</v>
      </c>
    </row>
    <row r="8" spans="1:2" x14ac:dyDescent="0.35">
      <c r="A8" s="51" t="s">
        <v>273</v>
      </c>
      <c r="B8" s="52" t="s">
        <v>274</v>
      </c>
    </row>
    <row r="9" spans="1:2" x14ac:dyDescent="0.35">
      <c r="A9" s="51" t="s">
        <v>275</v>
      </c>
      <c r="B9" s="52" t="s">
        <v>276</v>
      </c>
    </row>
    <row r="10" spans="1:2" x14ac:dyDescent="0.35">
      <c r="A10" s="51" t="s">
        <v>277</v>
      </c>
      <c r="B10" s="52" t="s">
        <v>278</v>
      </c>
    </row>
    <row r="11" spans="1:2" x14ac:dyDescent="0.35">
      <c r="A11" s="51" t="s">
        <v>279</v>
      </c>
      <c r="B11" s="52" t="s">
        <v>280</v>
      </c>
    </row>
    <row r="12" spans="1:2" x14ac:dyDescent="0.35">
      <c r="A12" s="51" t="s">
        <v>281</v>
      </c>
      <c r="B12" s="52" t="s">
        <v>282</v>
      </c>
    </row>
    <row r="13" spans="1:2" x14ac:dyDescent="0.35">
      <c r="A13" s="51" t="s">
        <v>283</v>
      </c>
      <c r="B13" s="52" t="s">
        <v>284</v>
      </c>
    </row>
    <row r="14" spans="1:2" x14ac:dyDescent="0.35">
      <c r="A14" s="51" t="s">
        <v>285</v>
      </c>
      <c r="B14" s="52" t="s">
        <v>286</v>
      </c>
    </row>
    <row r="15" spans="1:2" x14ac:dyDescent="0.35">
      <c r="A15" s="51" t="s">
        <v>287</v>
      </c>
      <c r="B15" s="52" t="s">
        <v>288</v>
      </c>
    </row>
    <row r="16" spans="1:2" x14ac:dyDescent="0.35">
      <c r="A16" s="51" t="s">
        <v>289</v>
      </c>
      <c r="B16" s="52" t="s">
        <v>290</v>
      </c>
    </row>
    <row r="17" spans="1:2" x14ac:dyDescent="0.35">
      <c r="A17" s="51" t="s">
        <v>291</v>
      </c>
      <c r="B17" s="52" t="s">
        <v>292</v>
      </c>
    </row>
    <row r="18" spans="1:2" x14ac:dyDescent="0.35">
      <c r="A18" s="51" t="s">
        <v>293</v>
      </c>
      <c r="B18" s="52" t="s">
        <v>294</v>
      </c>
    </row>
    <row r="19" spans="1:2" x14ac:dyDescent="0.35">
      <c r="A19" s="51" t="s">
        <v>295</v>
      </c>
      <c r="B19" s="52" t="s">
        <v>296</v>
      </c>
    </row>
    <row r="20" spans="1:2" x14ac:dyDescent="0.35">
      <c r="A20" s="51" t="s">
        <v>297</v>
      </c>
      <c r="B20" s="52" t="s">
        <v>298</v>
      </c>
    </row>
    <row r="21" spans="1:2" x14ac:dyDescent="0.35">
      <c r="A21" s="51" t="s">
        <v>299</v>
      </c>
      <c r="B21" s="52" t="s">
        <v>300</v>
      </c>
    </row>
    <row r="22" spans="1:2" x14ac:dyDescent="0.35">
      <c r="A22" s="51" t="s">
        <v>301</v>
      </c>
      <c r="B22" s="52" t="s">
        <v>302</v>
      </c>
    </row>
    <row r="23" spans="1:2" x14ac:dyDescent="0.35">
      <c r="A23" s="51" t="s">
        <v>303</v>
      </c>
      <c r="B23" s="52" t="s">
        <v>304</v>
      </c>
    </row>
    <row r="24" spans="1:2" x14ac:dyDescent="0.35">
      <c r="A24" s="51" t="s">
        <v>305</v>
      </c>
      <c r="B24" s="52" t="s">
        <v>306</v>
      </c>
    </row>
    <row r="25" spans="1:2" x14ac:dyDescent="0.35">
      <c r="A25" s="51" t="s">
        <v>307</v>
      </c>
      <c r="B25" s="52" t="s">
        <v>308</v>
      </c>
    </row>
    <row r="26" spans="1:2" x14ac:dyDescent="0.35">
      <c r="A26" s="51" t="s">
        <v>309</v>
      </c>
      <c r="B26" s="52" t="s">
        <v>310</v>
      </c>
    </row>
    <row r="27" spans="1:2" x14ac:dyDescent="0.35">
      <c r="A27" s="51" t="s">
        <v>311</v>
      </c>
      <c r="B27" s="52" t="s">
        <v>312</v>
      </c>
    </row>
    <row r="28" spans="1:2" x14ac:dyDescent="0.35">
      <c r="A28" s="51" t="s">
        <v>313</v>
      </c>
      <c r="B28" s="52" t="s">
        <v>314</v>
      </c>
    </row>
    <row r="29" spans="1:2" x14ac:dyDescent="0.35">
      <c r="A29" s="51" t="s">
        <v>315</v>
      </c>
      <c r="B29" s="52" t="s">
        <v>316</v>
      </c>
    </row>
    <row r="30" spans="1:2" x14ac:dyDescent="0.35">
      <c r="A30" s="51" t="s">
        <v>317</v>
      </c>
      <c r="B30" s="52" t="s">
        <v>318</v>
      </c>
    </row>
    <row r="31" spans="1:2" x14ac:dyDescent="0.35">
      <c r="A31" s="51" t="s">
        <v>319</v>
      </c>
      <c r="B31" s="52" t="s">
        <v>320</v>
      </c>
    </row>
    <row r="32" spans="1:2" x14ac:dyDescent="0.35">
      <c r="A32" s="51" t="s">
        <v>321</v>
      </c>
      <c r="B32" s="52" t="s">
        <v>322</v>
      </c>
    </row>
    <row r="33" spans="1:2" x14ac:dyDescent="0.35">
      <c r="A33" s="51" t="s">
        <v>323</v>
      </c>
      <c r="B33" s="52" t="s">
        <v>324</v>
      </c>
    </row>
    <row r="34" spans="1:2" x14ac:dyDescent="0.35">
      <c r="A34" s="51" t="s">
        <v>325</v>
      </c>
      <c r="B34" s="52" t="s">
        <v>326</v>
      </c>
    </row>
    <row r="35" spans="1:2" x14ac:dyDescent="0.35">
      <c r="A35" s="51" t="s">
        <v>327</v>
      </c>
      <c r="B35" s="52" t="s">
        <v>328</v>
      </c>
    </row>
    <row r="36" spans="1:2" x14ac:dyDescent="0.35">
      <c r="A36" s="51" t="s">
        <v>329</v>
      </c>
      <c r="B36" s="52" t="s">
        <v>330</v>
      </c>
    </row>
    <row r="37" spans="1:2" x14ac:dyDescent="0.35">
      <c r="A37" s="51" t="s">
        <v>331</v>
      </c>
      <c r="B37" s="52" t="s">
        <v>332</v>
      </c>
    </row>
    <row r="38" spans="1:2" x14ac:dyDescent="0.35">
      <c r="A38" s="51" t="s">
        <v>333</v>
      </c>
      <c r="B38" s="52" t="s">
        <v>334</v>
      </c>
    </row>
    <row r="39" spans="1:2" x14ac:dyDescent="0.35">
      <c r="A39" s="51" t="s">
        <v>335</v>
      </c>
      <c r="B39" s="52" t="s">
        <v>336</v>
      </c>
    </row>
    <row r="40" spans="1:2" x14ac:dyDescent="0.35">
      <c r="A40" s="51" t="s">
        <v>337</v>
      </c>
      <c r="B40" s="52" t="s">
        <v>338</v>
      </c>
    </row>
    <row r="41" spans="1:2" x14ac:dyDescent="0.35">
      <c r="A41" s="51" t="s">
        <v>339</v>
      </c>
      <c r="B41" s="52" t="s">
        <v>340</v>
      </c>
    </row>
    <row r="42" spans="1:2" x14ac:dyDescent="0.35">
      <c r="A42" s="51" t="s">
        <v>341</v>
      </c>
      <c r="B42" s="52" t="s">
        <v>342</v>
      </c>
    </row>
    <row r="43" spans="1:2" x14ac:dyDescent="0.35">
      <c r="A43" s="51" t="s">
        <v>343</v>
      </c>
      <c r="B43" s="52" t="s">
        <v>344</v>
      </c>
    </row>
    <row r="44" spans="1:2" x14ac:dyDescent="0.35">
      <c r="A44" s="51" t="s">
        <v>345</v>
      </c>
      <c r="B44" s="52" t="s">
        <v>346</v>
      </c>
    </row>
    <row r="45" spans="1:2" x14ac:dyDescent="0.35">
      <c r="A45" s="51" t="s">
        <v>347</v>
      </c>
      <c r="B45" s="52" t="s">
        <v>348</v>
      </c>
    </row>
    <row r="46" spans="1:2" x14ac:dyDescent="0.35">
      <c r="A46" s="51" t="s">
        <v>349</v>
      </c>
      <c r="B46" s="52" t="s">
        <v>350</v>
      </c>
    </row>
    <row r="47" spans="1:2" x14ac:dyDescent="0.35">
      <c r="A47" s="51" t="s">
        <v>351</v>
      </c>
      <c r="B47" s="52" t="s">
        <v>352</v>
      </c>
    </row>
    <row r="48" spans="1:2" x14ac:dyDescent="0.35">
      <c r="A48" s="51" t="s">
        <v>353</v>
      </c>
      <c r="B48" s="52" t="s">
        <v>354</v>
      </c>
    </row>
    <row r="49" spans="1:2" x14ac:dyDescent="0.35">
      <c r="A49" s="51" t="s">
        <v>355</v>
      </c>
      <c r="B49" s="52" t="s">
        <v>356</v>
      </c>
    </row>
    <row r="50" spans="1:2" x14ac:dyDescent="0.35">
      <c r="A50" s="51" t="s">
        <v>357</v>
      </c>
      <c r="B50" s="52" t="s">
        <v>358</v>
      </c>
    </row>
    <row r="51" spans="1:2" x14ac:dyDescent="0.35">
      <c r="A51" s="51" t="s">
        <v>359</v>
      </c>
      <c r="B51" s="52" t="s">
        <v>360</v>
      </c>
    </row>
    <row r="52" spans="1:2" x14ac:dyDescent="0.35">
      <c r="A52" s="51" t="s">
        <v>361</v>
      </c>
      <c r="B52" s="52" t="s">
        <v>362</v>
      </c>
    </row>
    <row r="53" spans="1:2" x14ac:dyDescent="0.35">
      <c r="A53" s="51" t="s">
        <v>363</v>
      </c>
      <c r="B53" s="52" t="s">
        <v>364</v>
      </c>
    </row>
    <row r="54" spans="1:2" x14ac:dyDescent="0.35">
      <c r="A54" s="51" t="s">
        <v>365</v>
      </c>
      <c r="B54" s="52" t="s">
        <v>366</v>
      </c>
    </row>
    <row r="55" spans="1:2" x14ac:dyDescent="0.35">
      <c r="A55" s="51" t="s">
        <v>367</v>
      </c>
      <c r="B55" s="52" t="s">
        <v>368</v>
      </c>
    </row>
    <row r="56" spans="1:2" x14ac:dyDescent="0.35">
      <c r="A56" s="51" t="s">
        <v>369</v>
      </c>
      <c r="B56" s="52" t="s">
        <v>370</v>
      </c>
    </row>
    <row r="57" spans="1:2" x14ac:dyDescent="0.35">
      <c r="A57" s="51" t="s">
        <v>371</v>
      </c>
      <c r="B57" s="52" t="s">
        <v>372</v>
      </c>
    </row>
    <row r="58" spans="1:2" x14ac:dyDescent="0.35">
      <c r="A58" s="51" t="s">
        <v>373</v>
      </c>
      <c r="B58" s="52" t="s">
        <v>374</v>
      </c>
    </row>
    <row r="59" spans="1:2" x14ac:dyDescent="0.35">
      <c r="A59" s="51" t="s">
        <v>375</v>
      </c>
      <c r="B59" s="52" t="s">
        <v>376</v>
      </c>
    </row>
    <row r="60" spans="1:2" x14ac:dyDescent="0.35">
      <c r="A60" s="51" t="s">
        <v>377</v>
      </c>
      <c r="B60" s="52" t="s">
        <v>378</v>
      </c>
    </row>
    <row r="61" spans="1:2" x14ac:dyDescent="0.35">
      <c r="A61" s="51" t="s">
        <v>379</v>
      </c>
      <c r="B61" s="52" t="s">
        <v>380</v>
      </c>
    </row>
    <row r="62" spans="1:2" x14ac:dyDescent="0.35">
      <c r="A62" s="51" t="s">
        <v>381</v>
      </c>
      <c r="B62" s="52" t="s">
        <v>382</v>
      </c>
    </row>
    <row r="63" spans="1:2" x14ac:dyDescent="0.35">
      <c r="A63" s="51" t="s">
        <v>383</v>
      </c>
      <c r="B63" s="52" t="s">
        <v>384</v>
      </c>
    </row>
    <row r="64" spans="1:2" x14ac:dyDescent="0.35">
      <c r="A64" s="51" t="s">
        <v>385</v>
      </c>
      <c r="B64" s="52" t="s">
        <v>386</v>
      </c>
    </row>
    <row r="65" spans="1:2" x14ac:dyDescent="0.35">
      <c r="A65" s="51" t="s">
        <v>387</v>
      </c>
      <c r="B65" s="52" t="s">
        <v>388</v>
      </c>
    </row>
    <row r="66" spans="1:2" x14ac:dyDescent="0.35">
      <c r="A66" s="51" t="s">
        <v>389</v>
      </c>
      <c r="B66" s="52" t="s">
        <v>390</v>
      </c>
    </row>
    <row r="67" spans="1:2" x14ac:dyDescent="0.35">
      <c r="A67" s="51" t="s">
        <v>391</v>
      </c>
      <c r="B67" s="52" t="s">
        <v>392</v>
      </c>
    </row>
    <row r="68" spans="1:2" x14ac:dyDescent="0.35">
      <c r="A68" s="51" t="s">
        <v>393</v>
      </c>
      <c r="B68" s="52" t="s">
        <v>394</v>
      </c>
    </row>
    <row r="69" spans="1:2" x14ac:dyDescent="0.35">
      <c r="A69" s="51" t="s">
        <v>395</v>
      </c>
      <c r="B69" s="52" t="s">
        <v>396</v>
      </c>
    </row>
    <row r="70" spans="1:2" x14ac:dyDescent="0.35">
      <c r="A70" s="51" t="s">
        <v>397</v>
      </c>
      <c r="B70" s="52" t="s">
        <v>398</v>
      </c>
    </row>
    <row r="71" spans="1:2" x14ac:dyDescent="0.35">
      <c r="A71" s="51" t="s">
        <v>399</v>
      </c>
      <c r="B71" s="52" t="s">
        <v>400</v>
      </c>
    </row>
    <row r="72" spans="1:2" x14ac:dyDescent="0.35">
      <c r="A72" s="51" t="s">
        <v>401</v>
      </c>
      <c r="B72" s="52" t="s">
        <v>402</v>
      </c>
    </row>
    <row r="73" spans="1:2" x14ac:dyDescent="0.35">
      <c r="A73" s="51" t="s">
        <v>403</v>
      </c>
      <c r="B73" s="52" t="s">
        <v>404</v>
      </c>
    </row>
    <row r="74" spans="1:2" x14ac:dyDescent="0.35">
      <c r="A74" s="51" t="s">
        <v>405</v>
      </c>
      <c r="B74" s="52" t="s">
        <v>406</v>
      </c>
    </row>
    <row r="75" spans="1:2" x14ac:dyDescent="0.35">
      <c r="A75" s="51" t="s">
        <v>407</v>
      </c>
      <c r="B75" s="53" t="s">
        <v>408</v>
      </c>
    </row>
    <row r="76" spans="1:2" x14ac:dyDescent="0.35">
      <c r="A76" s="51" t="s">
        <v>409</v>
      </c>
      <c r="B76" s="53" t="s">
        <v>410</v>
      </c>
    </row>
    <row r="77" spans="1:2" x14ac:dyDescent="0.35">
      <c r="A77" s="51" t="s">
        <v>411</v>
      </c>
      <c r="B77" s="53" t="s">
        <v>412</v>
      </c>
    </row>
    <row r="78" spans="1:2" x14ac:dyDescent="0.35">
      <c r="A78" s="51" t="s">
        <v>413</v>
      </c>
      <c r="B78" s="53" t="s">
        <v>414</v>
      </c>
    </row>
    <row r="79" spans="1:2" x14ac:dyDescent="0.35">
      <c r="A79" s="51" t="s">
        <v>415</v>
      </c>
      <c r="B79" s="53" t="s">
        <v>416</v>
      </c>
    </row>
    <row r="80" spans="1:2" x14ac:dyDescent="0.35">
      <c r="A80" s="51" t="s">
        <v>417</v>
      </c>
      <c r="B80" s="53" t="s">
        <v>418</v>
      </c>
    </row>
    <row r="81" spans="1:2" x14ac:dyDescent="0.35">
      <c r="A81" s="51" t="s">
        <v>419</v>
      </c>
      <c r="B81" s="53" t="s">
        <v>420</v>
      </c>
    </row>
    <row r="82" spans="1:2" x14ac:dyDescent="0.35">
      <c r="A82" s="51" t="s">
        <v>421</v>
      </c>
      <c r="B82" s="53" t="s">
        <v>422</v>
      </c>
    </row>
    <row r="83" spans="1:2" x14ac:dyDescent="0.35">
      <c r="A83" s="51" t="s">
        <v>423</v>
      </c>
      <c r="B83" s="53" t="s">
        <v>424</v>
      </c>
    </row>
    <row r="84" spans="1:2" x14ac:dyDescent="0.35">
      <c r="A84" s="51" t="s">
        <v>425</v>
      </c>
      <c r="B84" s="53" t="s">
        <v>426</v>
      </c>
    </row>
    <row r="85" spans="1:2" x14ac:dyDescent="0.35">
      <c r="A85" s="51" t="s">
        <v>427</v>
      </c>
      <c r="B85" s="53" t="s">
        <v>428</v>
      </c>
    </row>
    <row r="86" spans="1:2" x14ac:dyDescent="0.35">
      <c r="A86" s="51" t="s">
        <v>429</v>
      </c>
      <c r="B86" s="53" t="s">
        <v>430</v>
      </c>
    </row>
    <row r="87" spans="1:2" x14ac:dyDescent="0.35">
      <c r="A87" s="51" t="s">
        <v>431</v>
      </c>
      <c r="B87" s="53" t="s">
        <v>432</v>
      </c>
    </row>
    <row r="88" spans="1:2" x14ac:dyDescent="0.35">
      <c r="A88" s="51" t="s">
        <v>433</v>
      </c>
      <c r="B88" s="53" t="s">
        <v>434</v>
      </c>
    </row>
    <row r="89" spans="1:2" x14ac:dyDescent="0.35">
      <c r="A89" s="51" t="s">
        <v>435</v>
      </c>
      <c r="B89" s="53" t="s">
        <v>436</v>
      </c>
    </row>
    <row r="90" spans="1:2" x14ac:dyDescent="0.35">
      <c r="A90" s="51" t="s">
        <v>437</v>
      </c>
      <c r="B90" s="53" t="s">
        <v>438</v>
      </c>
    </row>
    <row r="91" spans="1:2" x14ac:dyDescent="0.35">
      <c r="A91" s="51" t="s">
        <v>439</v>
      </c>
      <c r="B91" s="53" t="s">
        <v>440</v>
      </c>
    </row>
    <row r="92" spans="1:2" x14ac:dyDescent="0.35">
      <c r="A92" s="51" t="s">
        <v>441</v>
      </c>
      <c r="B92" s="53" t="s">
        <v>442</v>
      </c>
    </row>
    <row r="93" spans="1:2" x14ac:dyDescent="0.35">
      <c r="A93" s="51" t="s">
        <v>443</v>
      </c>
      <c r="B93" s="53" t="s">
        <v>444</v>
      </c>
    </row>
    <row r="94" spans="1:2" x14ac:dyDescent="0.35">
      <c r="A94" s="51" t="s">
        <v>445</v>
      </c>
      <c r="B94" s="53" t="s">
        <v>446</v>
      </c>
    </row>
    <row r="95" spans="1:2" x14ac:dyDescent="0.35">
      <c r="A95" s="51" t="s">
        <v>447</v>
      </c>
      <c r="B95" s="53" t="s">
        <v>448</v>
      </c>
    </row>
    <row r="96" spans="1:2" x14ac:dyDescent="0.35">
      <c r="A96" s="51" t="s">
        <v>449</v>
      </c>
      <c r="B96" s="53" t="s">
        <v>450</v>
      </c>
    </row>
    <row r="97" spans="1:2" x14ac:dyDescent="0.35">
      <c r="A97" s="51" t="s">
        <v>451</v>
      </c>
      <c r="B97" s="53" t="s">
        <v>452</v>
      </c>
    </row>
    <row r="98" spans="1:2" x14ac:dyDescent="0.35">
      <c r="A98" s="51" t="s">
        <v>453</v>
      </c>
      <c r="B98" s="53" t="s">
        <v>454</v>
      </c>
    </row>
    <row r="99" spans="1:2" x14ac:dyDescent="0.35">
      <c r="A99" s="51" t="s">
        <v>455</v>
      </c>
      <c r="B99" s="53" t="s">
        <v>456</v>
      </c>
    </row>
    <row r="100" spans="1:2" x14ac:dyDescent="0.35">
      <c r="A100" s="51" t="s">
        <v>457</v>
      </c>
      <c r="B100" s="53" t="s">
        <v>458</v>
      </c>
    </row>
    <row r="101" spans="1:2" x14ac:dyDescent="0.35">
      <c r="A101" s="51" t="s">
        <v>459</v>
      </c>
      <c r="B101" s="53" t="s">
        <v>460</v>
      </c>
    </row>
    <row r="102" spans="1:2" x14ac:dyDescent="0.35">
      <c r="A102" s="51" t="s">
        <v>461</v>
      </c>
      <c r="B102" s="53" t="s">
        <v>462</v>
      </c>
    </row>
    <row r="103" spans="1:2" x14ac:dyDescent="0.35">
      <c r="A103" s="51" t="s">
        <v>463</v>
      </c>
      <c r="B103" s="53" t="s">
        <v>464</v>
      </c>
    </row>
    <row r="104" spans="1:2" x14ac:dyDescent="0.35">
      <c r="A104" s="51" t="s">
        <v>465</v>
      </c>
      <c r="B104" s="53" t="s">
        <v>466</v>
      </c>
    </row>
    <row r="105" spans="1:2" x14ac:dyDescent="0.35">
      <c r="A105" s="51" t="s">
        <v>467</v>
      </c>
      <c r="B105" s="53" t="s">
        <v>468</v>
      </c>
    </row>
    <row r="106" spans="1:2" x14ac:dyDescent="0.35">
      <c r="A106" s="51" t="s">
        <v>469</v>
      </c>
      <c r="B106" s="53" t="s">
        <v>470</v>
      </c>
    </row>
    <row r="107" spans="1:2" x14ac:dyDescent="0.35">
      <c r="A107" s="51" t="s">
        <v>471</v>
      </c>
      <c r="B107" s="53" t="s">
        <v>472</v>
      </c>
    </row>
    <row r="108" spans="1:2" x14ac:dyDescent="0.35">
      <c r="A108" s="51" t="s">
        <v>473</v>
      </c>
      <c r="B108" s="53" t="s">
        <v>474</v>
      </c>
    </row>
    <row r="109" spans="1:2" x14ac:dyDescent="0.35">
      <c r="A109" s="51" t="s">
        <v>475</v>
      </c>
      <c r="B109" s="53" t="s">
        <v>476</v>
      </c>
    </row>
    <row r="110" spans="1:2" x14ac:dyDescent="0.35">
      <c r="A110" s="51" t="s">
        <v>477</v>
      </c>
      <c r="B110" s="53" t="s">
        <v>478</v>
      </c>
    </row>
    <row r="111" spans="1:2" x14ac:dyDescent="0.35">
      <c r="A111" s="51" t="s">
        <v>479</v>
      </c>
      <c r="B111" s="53" t="s">
        <v>480</v>
      </c>
    </row>
    <row r="112" spans="1:2" x14ac:dyDescent="0.35">
      <c r="A112" s="51" t="s">
        <v>481</v>
      </c>
      <c r="B112" s="53" t="s">
        <v>482</v>
      </c>
    </row>
    <row r="113" spans="1:2" x14ac:dyDescent="0.35">
      <c r="A113" s="51" t="s">
        <v>483</v>
      </c>
      <c r="B113" s="53" t="s">
        <v>484</v>
      </c>
    </row>
    <row r="114" spans="1:2" x14ac:dyDescent="0.35">
      <c r="A114" s="51" t="s">
        <v>485</v>
      </c>
      <c r="B114" s="53" t="s">
        <v>486</v>
      </c>
    </row>
    <row r="115" spans="1:2" x14ac:dyDescent="0.35">
      <c r="A115" s="51" t="s">
        <v>487</v>
      </c>
      <c r="B115" s="53" t="s">
        <v>488</v>
      </c>
    </row>
    <row r="116" spans="1:2" x14ac:dyDescent="0.35">
      <c r="A116" s="51" t="s">
        <v>489</v>
      </c>
      <c r="B116" s="53" t="s">
        <v>490</v>
      </c>
    </row>
    <row r="117" spans="1:2" x14ac:dyDescent="0.35">
      <c r="A117" s="51" t="s">
        <v>491</v>
      </c>
      <c r="B117" s="53" t="s">
        <v>492</v>
      </c>
    </row>
    <row r="118" spans="1:2" x14ac:dyDescent="0.35">
      <c r="A118" s="51" t="s">
        <v>493</v>
      </c>
      <c r="B118" s="53" t="s">
        <v>494</v>
      </c>
    </row>
    <row r="119" spans="1:2" x14ac:dyDescent="0.35">
      <c r="A119" s="51" t="s">
        <v>495</v>
      </c>
      <c r="B119" s="53" t="s">
        <v>496</v>
      </c>
    </row>
    <row r="120" spans="1:2" x14ac:dyDescent="0.35">
      <c r="A120" s="51" t="s">
        <v>497</v>
      </c>
      <c r="B120" s="53" t="s">
        <v>498</v>
      </c>
    </row>
    <row r="121" spans="1:2" x14ac:dyDescent="0.35">
      <c r="A121" s="51" t="s">
        <v>499</v>
      </c>
      <c r="B121" s="53" t="s">
        <v>500</v>
      </c>
    </row>
    <row r="122" spans="1:2" x14ac:dyDescent="0.35">
      <c r="A122" s="51" t="s">
        <v>501</v>
      </c>
      <c r="B122" s="53" t="s">
        <v>502</v>
      </c>
    </row>
    <row r="123" spans="1:2" x14ac:dyDescent="0.35">
      <c r="A123" s="51" t="s">
        <v>503</v>
      </c>
      <c r="B123" s="53" t="s">
        <v>504</v>
      </c>
    </row>
    <row r="124" spans="1:2" x14ac:dyDescent="0.35">
      <c r="A124" s="51" t="s">
        <v>505</v>
      </c>
      <c r="B124" s="53" t="s">
        <v>506</v>
      </c>
    </row>
    <row r="125" spans="1:2" x14ac:dyDescent="0.35">
      <c r="A125" s="51" t="s">
        <v>507</v>
      </c>
      <c r="B125" s="53" t="s">
        <v>508</v>
      </c>
    </row>
    <row r="126" spans="1:2" x14ac:dyDescent="0.35">
      <c r="A126" s="51" t="s">
        <v>509</v>
      </c>
      <c r="B126" s="53" t="s">
        <v>510</v>
      </c>
    </row>
    <row r="127" spans="1:2" x14ac:dyDescent="0.35">
      <c r="A127" s="51" t="s">
        <v>511</v>
      </c>
      <c r="B127" s="53" t="s">
        <v>512</v>
      </c>
    </row>
    <row r="128" spans="1:2" x14ac:dyDescent="0.35">
      <c r="A128" s="51" t="s">
        <v>513</v>
      </c>
      <c r="B128" s="53" t="s">
        <v>514</v>
      </c>
    </row>
    <row r="129" spans="1:2" x14ac:dyDescent="0.35">
      <c r="A129" s="51" t="s">
        <v>515</v>
      </c>
      <c r="B129" s="53" t="s">
        <v>516</v>
      </c>
    </row>
    <row r="130" spans="1:2" x14ac:dyDescent="0.35">
      <c r="A130" s="51" t="s">
        <v>517</v>
      </c>
      <c r="B130" s="53" t="s">
        <v>518</v>
      </c>
    </row>
    <row r="131" spans="1:2" x14ac:dyDescent="0.35">
      <c r="A131" s="51" t="s">
        <v>519</v>
      </c>
      <c r="B131" s="53" t="s">
        <v>520</v>
      </c>
    </row>
    <row r="132" spans="1:2" x14ac:dyDescent="0.35">
      <c r="A132" s="51" t="s">
        <v>521</v>
      </c>
      <c r="B132" s="53" t="s">
        <v>522</v>
      </c>
    </row>
    <row r="133" spans="1:2" x14ac:dyDescent="0.35">
      <c r="A133" s="51" t="s">
        <v>523</v>
      </c>
      <c r="B133" s="53" t="s">
        <v>524</v>
      </c>
    </row>
    <row r="134" spans="1:2" x14ac:dyDescent="0.35">
      <c r="A134" s="51" t="s">
        <v>525</v>
      </c>
      <c r="B134" s="53" t="s">
        <v>526</v>
      </c>
    </row>
    <row r="135" spans="1:2" x14ac:dyDescent="0.35">
      <c r="A135" s="51" t="s">
        <v>527</v>
      </c>
      <c r="B135" s="53" t="s">
        <v>528</v>
      </c>
    </row>
    <row r="136" spans="1:2" x14ac:dyDescent="0.35">
      <c r="A136" s="51" t="s">
        <v>529</v>
      </c>
      <c r="B136" s="53" t="s">
        <v>530</v>
      </c>
    </row>
    <row r="137" spans="1:2" x14ac:dyDescent="0.35">
      <c r="A137" s="51" t="s">
        <v>531</v>
      </c>
      <c r="B137" s="53" t="s">
        <v>532</v>
      </c>
    </row>
    <row r="138" spans="1:2" x14ac:dyDescent="0.35">
      <c r="A138" s="51" t="s">
        <v>533</v>
      </c>
      <c r="B138" s="53" t="s">
        <v>534</v>
      </c>
    </row>
    <row r="139" spans="1:2" x14ac:dyDescent="0.35">
      <c r="A139" s="51" t="s">
        <v>535</v>
      </c>
      <c r="B139" s="53" t="s">
        <v>536</v>
      </c>
    </row>
    <row r="140" spans="1:2" x14ac:dyDescent="0.35">
      <c r="A140" s="51" t="s">
        <v>537</v>
      </c>
      <c r="B140" s="53" t="s">
        <v>538</v>
      </c>
    </row>
    <row r="141" spans="1:2" x14ac:dyDescent="0.35">
      <c r="A141" s="51" t="s">
        <v>539</v>
      </c>
      <c r="B141" s="53" t="s">
        <v>540</v>
      </c>
    </row>
    <row r="142" spans="1:2" x14ac:dyDescent="0.35">
      <c r="A142" s="51" t="s">
        <v>541</v>
      </c>
      <c r="B142" s="53" t="s">
        <v>542</v>
      </c>
    </row>
    <row r="143" spans="1:2" x14ac:dyDescent="0.35">
      <c r="A143" s="51" t="s">
        <v>543</v>
      </c>
      <c r="B143" s="53" t="s">
        <v>544</v>
      </c>
    </row>
    <row r="144" spans="1:2" x14ac:dyDescent="0.35">
      <c r="A144" s="51" t="s">
        <v>545</v>
      </c>
      <c r="B144" s="53" t="s">
        <v>546</v>
      </c>
    </row>
    <row r="145" spans="1:2" x14ac:dyDescent="0.35">
      <c r="A145" s="51" t="s">
        <v>547</v>
      </c>
      <c r="B145" s="53" t="s">
        <v>548</v>
      </c>
    </row>
    <row r="146" spans="1:2" x14ac:dyDescent="0.35">
      <c r="A146" s="51" t="s">
        <v>549</v>
      </c>
      <c r="B146" s="53" t="s">
        <v>550</v>
      </c>
    </row>
    <row r="147" spans="1:2" x14ac:dyDescent="0.35">
      <c r="A147" s="51" t="s">
        <v>551</v>
      </c>
      <c r="B147" s="53" t="s">
        <v>552</v>
      </c>
    </row>
    <row r="148" spans="1:2" x14ac:dyDescent="0.35">
      <c r="A148" s="51" t="s">
        <v>553</v>
      </c>
      <c r="B148" s="53" t="s">
        <v>554</v>
      </c>
    </row>
    <row r="149" spans="1:2" x14ac:dyDescent="0.35">
      <c r="A149" s="51" t="s">
        <v>555</v>
      </c>
      <c r="B149" s="53" t="s">
        <v>556</v>
      </c>
    </row>
    <row r="150" spans="1:2" x14ac:dyDescent="0.35">
      <c r="A150" s="51" t="s">
        <v>557</v>
      </c>
      <c r="B150" s="53" t="s">
        <v>558</v>
      </c>
    </row>
    <row r="151" spans="1:2" x14ac:dyDescent="0.35">
      <c r="A151" s="51" t="s">
        <v>559</v>
      </c>
      <c r="B151" s="53" t="s">
        <v>560</v>
      </c>
    </row>
    <row r="152" spans="1:2" x14ac:dyDescent="0.35">
      <c r="A152" s="51" t="s">
        <v>561</v>
      </c>
      <c r="B152" s="53" t="s">
        <v>562</v>
      </c>
    </row>
    <row r="153" spans="1:2" x14ac:dyDescent="0.35">
      <c r="A153" s="51" t="s">
        <v>563</v>
      </c>
      <c r="B153" s="53" t="s">
        <v>564</v>
      </c>
    </row>
    <row r="154" spans="1:2" x14ac:dyDescent="0.35">
      <c r="A154" s="51" t="s">
        <v>565</v>
      </c>
      <c r="B154" s="53" t="s">
        <v>566</v>
      </c>
    </row>
    <row r="155" spans="1:2" x14ac:dyDescent="0.35">
      <c r="A155" s="51" t="s">
        <v>567</v>
      </c>
      <c r="B155" s="53" t="s">
        <v>568</v>
      </c>
    </row>
    <row r="156" spans="1:2" x14ac:dyDescent="0.35">
      <c r="A156" s="51" t="s">
        <v>569</v>
      </c>
      <c r="B156" s="53" t="s">
        <v>570</v>
      </c>
    </row>
    <row r="157" spans="1:2" x14ac:dyDescent="0.35">
      <c r="A157" s="51" t="s">
        <v>571</v>
      </c>
      <c r="B157" s="53" t="s">
        <v>572</v>
      </c>
    </row>
    <row r="158" spans="1:2" x14ac:dyDescent="0.35">
      <c r="A158" s="51" t="s">
        <v>573</v>
      </c>
      <c r="B158" s="53" t="s">
        <v>574</v>
      </c>
    </row>
    <row r="159" spans="1:2" x14ac:dyDescent="0.35">
      <c r="A159" s="51" t="s">
        <v>575</v>
      </c>
      <c r="B159" s="53" t="s">
        <v>576</v>
      </c>
    </row>
    <row r="160" spans="1:2" x14ac:dyDescent="0.35">
      <c r="A160" s="51" t="s">
        <v>577</v>
      </c>
      <c r="B160" s="53" t="s">
        <v>578</v>
      </c>
    </row>
    <row r="161" spans="1:2" x14ac:dyDescent="0.35">
      <c r="A161" s="51" t="s">
        <v>579</v>
      </c>
      <c r="B161" s="53" t="s">
        <v>580</v>
      </c>
    </row>
    <row r="162" spans="1:2" x14ac:dyDescent="0.35">
      <c r="A162" s="51" t="s">
        <v>581</v>
      </c>
      <c r="B162" s="53" t="s">
        <v>582</v>
      </c>
    </row>
    <row r="163" spans="1:2" x14ac:dyDescent="0.35">
      <c r="A163" s="51" t="s">
        <v>583</v>
      </c>
      <c r="B163" s="53" t="s">
        <v>584</v>
      </c>
    </row>
    <row r="164" spans="1:2" x14ac:dyDescent="0.35">
      <c r="A164" s="51" t="s">
        <v>585</v>
      </c>
      <c r="B164" s="53" t="s">
        <v>586</v>
      </c>
    </row>
    <row r="165" spans="1:2" x14ac:dyDescent="0.35">
      <c r="A165" s="51" t="s">
        <v>587</v>
      </c>
      <c r="B165" s="53" t="s">
        <v>588</v>
      </c>
    </row>
    <row r="166" spans="1:2" x14ac:dyDescent="0.35">
      <c r="A166" s="51" t="s">
        <v>589</v>
      </c>
      <c r="B166" s="53" t="s">
        <v>590</v>
      </c>
    </row>
    <row r="167" spans="1:2" x14ac:dyDescent="0.35">
      <c r="A167" s="51" t="s">
        <v>591</v>
      </c>
      <c r="B167" s="53" t="s">
        <v>592</v>
      </c>
    </row>
    <row r="168" spans="1:2" x14ac:dyDescent="0.35">
      <c r="A168" s="51" t="s">
        <v>593</v>
      </c>
      <c r="B168" s="53" t="s">
        <v>594</v>
      </c>
    </row>
    <row r="169" spans="1:2" x14ac:dyDescent="0.35">
      <c r="A169" s="51" t="s">
        <v>595</v>
      </c>
      <c r="B169" s="53" t="s">
        <v>596</v>
      </c>
    </row>
    <row r="170" spans="1:2" x14ac:dyDescent="0.35">
      <c r="A170" s="51" t="s">
        <v>597</v>
      </c>
      <c r="B170" s="53" t="s">
        <v>598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maria.cruz@undp.org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MPTF_00006_00958</ProjectId>
    <FundCode xmlns="f9695bc1-6109-4dcd-a27a-f8a0370b00e2">MPTF_00006</FundCode>
    <Comments xmlns="f9695bc1-6109-4dcd-a27a-f8a0370b00e2">Semi-annual financial report</Comments>
    <Active xmlns="f9695bc1-6109-4dcd-a27a-f8a0370b00e2">Yes</Active>
    <DocumentDate xmlns="b1528a4b-5ccb-40f7-a09e-43427183cd95">2024-06-14T07:00:00+00:00</DocumentDate>
    <Featured xmlns="b1528a4b-5ccb-40f7-a09e-43427183cd95">0</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24F131D0-BF1E-494C-81FA-05F736350B4A}"/>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Instructions</vt:lpstr>
      <vt:lpstr>1) Budget Table</vt:lpstr>
      <vt:lpstr>2) By Category</vt:lpstr>
      <vt:lpstr>3) Explanatory Notes</vt:lpstr>
      <vt:lpstr>4) -For PBSO Use-</vt:lpstr>
      <vt:lpstr>5) -For MPTF Use-</vt:lpstr>
      <vt:lpstr>Hoja1</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PBF-Annex D 06.2024.xlsx</dc:title>
  <dc:subject/>
  <dc:creator>Jelena Zelenovic</dc:creator>
  <cp:keywords/>
  <dc:description/>
  <cp:lastModifiedBy>Maria Isabel Cruz</cp:lastModifiedBy>
  <cp:revision/>
  <dcterms:created xsi:type="dcterms:W3CDTF">2017-11-15T21:17:43Z</dcterms:created>
  <dcterms:modified xsi:type="dcterms:W3CDTF">2024-06-01T02:26:29Z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