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C:\Users\maria.cruz\Documents\ONU\PBF Naciones Unidas\Reportes\PBF\"/>
    </mc:Choice>
  </mc:AlternateContent>
  <xr:revisionPtr revIDLastSave="0" documentId="8_{20379526-0BC4-4A21-86BE-76DC9F9E55D4}" xr6:coauthVersionLast="47" xr6:coauthVersionMax="47" xr10:uidLastSave="{00000000-0000-0000-0000-000000000000}"/>
  <bookViews>
    <workbookView xWindow="-110" yWindow="-110" windowWidth="19420" windowHeight="10300" activeTab="1" xr2:uid="{00000000-000D-0000-FFFF-FFFF00000000}"/>
  </bookViews>
  <sheets>
    <sheet name="Instructions" sheetId="9" r:id="rId1"/>
    <sheet name="1) Budget Table" sheetId="1" r:id="rId2"/>
    <sheet name="2) By Category" sheetId="5" state="hidden" r:id="rId3"/>
    <sheet name="3) Explanatory Notes" sheetId="3" r:id="rId4"/>
    <sheet name="4) -For PBSO Use-" sheetId="6" state="hidden" r:id="rId5"/>
    <sheet name="5) -For MPTF Use-" sheetId="4" state="hidden" r:id="rId6"/>
    <sheet name="Hoja1" sheetId="10" state="hidden" r:id="rId7"/>
    <sheet name="Dropdowns" sheetId="8" state="hidden" r:id="rId8"/>
    <sheet name="Sheet2" sheetId="7" state="hidden" r:id="rId9"/>
  </sheets>
  <externalReferences>
    <externalReference r:id="rId10"/>
    <externalReference r:id="rId11"/>
  </externalReferenc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191" i="1" l="1"/>
  <c r="D203" i="1"/>
  <c r="I202" i="1" l="1"/>
  <c r="I25" i="1"/>
  <c r="I77" i="1"/>
  <c r="I176" i="1"/>
  <c r="I175" i="1"/>
  <c r="I174" i="1"/>
  <c r="I70" i="1"/>
  <c r="I69" i="1"/>
  <c r="I62" i="1"/>
  <c r="I61" i="1"/>
  <c r="I60" i="1"/>
  <c r="I51" i="1"/>
  <c r="I50" i="1"/>
  <c r="I49" i="1"/>
  <c r="I31" i="1"/>
  <c r="I30" i="1"/>
  <c r="I29" i="1"/>
  <c r="I28" i="1"/>
  <c r="I27" i="1"/>
  <c r="I21" i="1"/>
  <c r="I18" i="1"/>
  <c r="I17" i="1"/>
  <c r="I8" i="1"/>
  <c r="I7" i="1"/>
  <c r="D206" i="1"/>
  <c r="D202" i="1"/>
  <c r="I177" i="1" l="1"/>
  <c r="I92" i="1"/>
  <c r="I93" i="1"/>
  <c r="I94" i="1"/>
  <c r="I95" i="1"/>
  <c r="I96" i="1"/>
  <c r="I97" i="1"/>
  <c r="I98" i="1"/>
  <c r="I91" i="1"/>
  <c r="I80" i="1"/>
  <c r="I81" i="1"/>
  <c r="I82" i="1"/>
  <c r="I83" i="1"/>
  <c r="I84" i="1"/>
  <c r="I85" i="1"/>
  <c r="I86" i="1"/>
  <c r="I79" i="1"/>
  <c r="I71" i="1"/>
  <c r="I73" i="1"/>
  <c r="I74" i="1"/>
  <c r="I75" i="1"/>
  <c r="I76" i="1"/>
  <c r="I63" i="1"/>
  <c r="I64" i="1"/>
  <c r="I65" i="1"/>
  <c r="I66" i="1"/>
  <c r="I52" i="1"/>
  <c r="I53" i="1"/>
  <c r="I54" i="1"/>
  <c r="I55" i="1"/>
  <c r="I56" i="1"/>
  <c r="I32" i="1"/>
  <c r="I33" i="1"/>
  <c r="I34" i="1"/>
  <c r="I19" i="1"/>
  <c r="D111" i="1" l="1"/>
  <c r="E111" i="1"/>
  <c r="D112" i="1"/>
  <c r="E112" i="1"/>
  <c r="D113" i="1"/>
  <c r="E113" i="1"/>
  <c r="D114" i="1"/>
  <c r="E114" i="1"/>
  <c r="D115" i="1"/>
  <c r="E115" i="1"/>
  <c r="D116" i="1"/>
  <c r="E116" i="1"/>
  <c r="D117" i="1"/>
  <c r="E117" i="1"/>
  <c r="D118" i="1"/>
  <c r="E118" i="1"/>
  <c r="D194" i="5" l="1"/>
  <c r="G194" i="5" s="1"/>
  <c r="E201" i="5"/>
  <c r="D10" i="4" s="1"/>
  <c r="G44" i="5"/>
  <c r="F202" i="5"/>
  <c r="E11" i="4" s="1"/>
  <c r="E203" i="5"/>
  <c r="D12" i="4" s="1"/>
  <c r="E205" i="5"/>
  <c r="D14" i="4" s="1"/>
  <c r="D37" i="5"/>
  <c r="D20" i="4"/>
  <c r="E20" i="4"/>
  <c r="C20" i="4"/>
  <c r="D6" i="4"/>
  <c r="E6" i="4"/>
  <c r="C6" i="4"/>
  <c r="E197" i="5"/>
  <c r="F197" i="5"/>
  <c r="D197" i="5"/>
  <c r="E4" i="5"/>
  <c r="F4" i="5"/>
  <c r="D4" i="5"/>
  <c r="F195" i="1"/>
  <c r="E195" i="1"/>
  <c r="D195" i="1"/>
  <c r="D187" i="1"/>
  <c r="F187" i="1"/>
  <c r="E187" i="1"/>
  <c r="G24" i="4"/>
  <c r="G23" i="4"/>
  <c r="G22" i="4"/>
  <c r="I15" i="1"/>
  <c r="I35" i="1"/>
  <c r="I45" i="1"/>
  <c r="I57" i="1"/>
  <c r="I67" i="1"/>
  <c r="I87" i="1"/>
  <c r="I99" i="1"/>
  <c r="I109" i="1"/>
  <c r="I119" i="1"/>
  <c r="I129" i="1"/>
  <c r="I141" i="1"/>
  <c r="I151" i="1"/>
  <c r="I161" i="1"/>
  <c r="I171" i="1"/>
  <c r="I178" i="1"/>
  <c r="D205" i="1"/>
  <c r="G174" i="1"/>
  <c r="H200" i="1"/>
  <c r="D199" i="5"/>
  <c r="C8" i="4" s="1"/>
  <c r="F205" i="5"/>
  <c r="E14" i="4" s="1"/>
  <c r="E204" i="5"/>
  <c r="D13" i="4" s="1"/>
  <c r="F204" i="5"/>
  <c r="E13" i="4" s="1"/>
  <c r="F203" i="5"/>
  <c r="E12" i="4" s="1"/>
  <c r="F201" i="5"/>
  <c r="E200" i="5"/>
  <c r="D9" i="4" s="1"/>
  <c r="F200" i="5"/>
  <c r="E9" i="4" s="1"/>
  <c r="D201" i="5"/>
  <c r="C10" i="4" s="1"/>
  <c r="D204" i="5"/>
  <c r="D205" i="5"/>
  <c r="D200" i="5"/>
  <c r="C9" i="4" s="1"/>
  <c r="E199" i="5"/>
  <c r="D8" i="4" s="1"/>
  <c r="F199" i="5"/>
  <c r="E8" i="4" s="1"/>
  <c r="D151" i="1"/>
  <c r="D153" i="5" s="1"/>
  <c r="E151" i="1"/>
  <c r="G175" i="1"/>
  <c r="G176" i="1"/>
  <c r="G177" i="1"/>
  <c r="G167" i="1"/>
  <c r="G170" i="1"/>
  <c r="G169" i="1"/>
  <c r="G168" i="1"/>
  <c r="G166" i="1"/>
  <c r="G165" i="1"/>
  <c r="G164" i="1"/>
  <c r="G163" i="1"/>
  <c r="G160" i="1"/>
  <c r="G159" i="1"/>
  <c r="G158" i="1"/>
  <c r="G157" i="1"/>
  <c r="G156" i="1"/>
  <c r="G155" i="1"/>
  <c r="G154" i="1"/>
  <c r="G153" i="1"/>
  <c r="G150" i="1"/>
  <c r="G149" i="1"/>
  <c r="G148" i="1"/>
  <c r="G147" i="1"/>
  <c r="G146" i="1"/>
  <c r="G145" i="1"/>
  <c r="G144" i="1"/>
  <c r="G143" i="1"/>
  <c r="G140" i="1"/>
  <c r="G139" i="1"/>
  <c r="G138" i="1"/>
  <c r="G137" i="1"/>
  <c r="G136" i="1"/>
  <c r="G135" i="1"/>
  <c r="G134" i="1"/>
  <c r="G133" i="1"/>
  <c r="G128" i="1"/>
  <c r="G127" i="1"/>
  <c r="G126" i="1"/>
  <c r="G125" i="1"/>
  <c r="G124" i="1"/>
  <c r="G123" i="1"/>
  <c r="G122" i="1"/>
  <c r="G121" i="1"/>
  <c r="G118" i="1"/>
  <c r="G117" i="1"/>
  <c r="G116" i="1"/>
  <c r="G115" i="1"/>
  <c r="G114" i="1"/>
  <c r="G113" i="1"/>
  <c r="G112" i="1"/>
  <c r="G111" i="1"/>
  <c r="G108" i="1"/>
  <c r="G107" i="1"/>
  <c r="G106" i="1"/>
  <c r="G105" i="1"/>
  <c r="G104" i="1"/>
  <c r="G103" i="1"/>
  <c r="G102" i="1"/>
  <c r="G101" i="1"/>
  <c r="G98" i="1"/>
  <c r="G97" i="1"/>
  <c r="G96" i="1"/>
  <c r="G95" i="1"/>
  <c r="G94" i="1"/>
  <c r="G93" i="1"/>
  <c r="G92" i="1"/>
  <c r="G91" i="1"/>
  <c r="G86" i="1"/>
  <c r="G85" i="1"/>
  <c r="G84" i="1"/>
  <c r="G83" i="1"/>
  <c r="G82" i="1"/>
  <c r="G81" i="1"/>
  <c r="G80" i="1"/>
  <c r="G79" i="1"/>
  <c r="G76" i="1"/>
  <c r="G75" i="1"/>
  <c r="G74" i="1"/>
  <c r="G73" i="1"/>
  <c r="G72" i="1"/>
  <c r="G71" i="1"/>
  <c r="G70" i="1"/>
  <c r="G69" i="1"/>
  <c r="G66" i="1"/>
  <c r="G65" i="1"/>
  <c r="G64" i="1"/>
  <c r="G63" i="1"/>
  <c r="G62" i="1"/>
  <c r="G61" i="1"/>
  <c r="G60" i="1"/>
  <c r="G59" i="1"/>
  <c r="G56" i="1"/>
  <c r="G55" i="1"/>
  <c r="G54" i="1"/>
  <c r="G53" i="1"/>
  <c r="G52" i="1"/>
  <c r="G51" i="1"/>
  <c r="G50" i="1"/>
  <c r="G49" i="1"/>
  <c r="G44" i="1"/>
  <c r="G43" i="1"/>
  <c r="G42" i="1"/>
  <c r="G41" i="1"/>
  <c r="G40" i="1"/>
  <c r="G39" i="1"/>
  <c r="G38" i="1"/>
  <c r="G37" i="1"/>
  <c r="G34" i="1"/>
  <c r="G33" i="1"/>
  <c r="G32" i="1"/>
  <c r="G31" i="1"/>
  <c r="G30" i="1"/>
  <c r="G29" i="1"/>
  <c r="G28" i="1"/>
  <c r="G27" i="1"/>
  <c r="G18" i="1"/>
  <c r="G19" i="1"/>
  <c r="G20" i="1"/>
  <c r="G21" i="1"/>
  <c r="G22" i="1"/>
  <c r="G23" i="1"/>
  <c r="G24" i="1"/>
  <c r="G17" i="1"/>
  <c r="G8" i="1"/>
  <c r="G9" i="1"/>
  <c r="G10" i="1"/>
  <c r="G11" i="1"/>
  <c r="G12" i="1"/>
  <c r="G13" i="1"/>
  <c r="G14" i="1"/>
  <c r="G7" i="1"/>
  <c r="F194" i="5"/>
  <c r="E194" i="5"/>
  <c r="G193" i="5"/>
  <c r="G192" i="5"/>
  <c r="G190" i="5"/>
  <c r="G189" i="5"/>
  <c r="G188" i="5"/>
  <c r="G187" i="5"/>
  <c r="E178" i="1"/>
  <c r="E186" i="5"/>
  <c r="F178" i="1"/>
  <c r="F186" i="5"/>
  <c r="D178" i="1"/>
  <c r="D186" i="5" s="1"/>
  <c r="E10" i="4"/>
  <c r="G154" i="5"/>
  <c r="G155" i="5"/>
  <c r="G156" i="5"/>
  <c r="G157" i="5"/>
  <c r="G158" i="5"/>
  <c r="G159" i="5"/>
  <c r="G160" i="5"/>
  <c r="D161" i="5"/>
  <c r="E161" i="5"/>
  <c r="F161" i="5"/>
  <c r="G165" i="5"/>
  <c r="G166" i="5"/>
  <c r="G167" i="5"/>
  <c r="G168" i="5"/>
  <c r="G169" i="5"/>
  <c r="G170" i="5"/>
  <c r="G171" i="5"/>
  <c r="D172" i="5"/>
  <c r="E172" i="5"/>
  <c r="F172" i="5"/>
  <c r="G176" i="5"/>
  <c r="G177" i="5"/>
  <c r="G178" i="5"/>
  <c r="G179" i="5"/>
  <c r="G180" i="5"/>
  <c r="G181" i="5"/>
  <c r="G182" i="5"/>
  <c r="D183" i="5"/>
  <c r="E183" i="5"/>
  <c r="F183" i="5"/>
  <c r="F150" i="5"/>
  <c r="E150" i="5"/>
  <c r="D150" i="5"/>
  <c r="G149" i="5"/>
  <c r="G148" i="5"/>
  <c r="G147" i="5"/>
  <c r="G146" i="5"/>
  <c r="G145" i="5"/>
  <c r="G144" i="5"/>
  <c r="G143" i="5"/>
  <c r="G109" i="5"/>
  <c r="G110" i="5"/>
  <c r="G111" i="5"/>
  <c r="G112" i="5"/>
  <c r="G113" i="5"/>
  <c r="G114" i="5"/>
  <c r="G115" i="5"/>
  <c r="D116" i="5"/>
  <c r="E116" i="5"/>
  <c r="F116" i="5"/>
  <c r="G120" i="5"/>
  <c r="G121" i="5"/>
  <c r="G122" i="5"/>
  <c r="G123" i="5"/>
  <c r="G124" i="5"/>
  <c r="G125" i="5"/>
  <c r="G126" i="5"/>
  <c r="D127" i="5"/>
  <c r="E127" i="5"/>
  <c r="F127" i="5"/>
  <c r="G131" i="5"/>
  <c r="G132" i="5"/>
  <c r="G133" i="5"/>
  <c r="G134" i="5"/>
  <c r="G135" i="5"/>
  <c r="G136" i="5"/>
  <c r="G137" i="5"/>
  <c r="D138" i="5"/>
  <c r="E138" i="5"/>
  <c r="F138" i="5"/>
  <c r="F105" i="5"/>
  <c r="E105" i="5"/>
  <c r="D105" i="5"/>
  <c r="G104" i="5"/>
  <c r="G103" i="5"/>
  <c r="G102" i="5"/>
  <c r="G101" i="5"/>
  <c r="G100" i="5"/>
  <c r="G99" i="5"/>
  <c r="G98" i="5"/>
  <c r="G64" i="5"/>
  <c r="G65" i="5"/>
  <c r="G66" i="5"/>
  <c r="G67" i="5"/>
  <c r="G68" i="5"/>
  <c r="G69" i="5"/>
  <c r="E71" i="5"/>
  <c r="F71" i="5"/>
  <c r="G75" i="5"/>
  <c r="G76" i="5"/>
  <c r="G77" i="5"/>
  <c r="G78" i="5"/>
  <c r="G79" i="5"/>
  <c r="G80" i="5"/>
  <c r="G81" i="5"/>
  <c r="D82" i="5"/>
  <c r="E82" i="5"/>
  <c r="G82" i="5" s="1"/>
  <c r="F82" i="5"/>
  <c r="G86" i="5"/>
  <c r="G87" i="5"/>
  <c r="G88" i="5"/>
  <c r="G89" i="5"/>
  <c r="G90" i="5"/>
  <c r="G91" i="5"/>
  <c r="G92" i="5"/>
  <c r="D93" i="5"/>
  <c r="E93" i="5"/>
  <c r="F93" i="5"/>
  <c r="G53" i="5"/>
  <c r="G54" i="5"/>
  <c r="G55" i="5"/>
  <c r="G56" i="5"/>
  <c r="G57" i="5"/>
  <c r="G58" i="5"/>
  <c r="G59" i="5"/>
  <c r="D60" i="5"/>
  <c r="E60" i="5"/>
  <c r="F60" i="5"/>
  <c r="G19" i="5"/>
  <c r="G20" i="5"/>
  <c r="G21" i="5"/>
  <c r="G22" i="5"/>
  <c r="G23" i="5"/>
  <c r="G24" i="5"/>
  <c r="G25" i="5"/>
  <c r="D26" i="5"/>
  <c r="E26" i="5"/>
  <c r="F26" i="5"/>
  <c r="G30" i="5"/>
  <c r="G31" i="5"/>
  <c r="G32" i="5"/>
  <c r="G33" i="5"/>
  <c r="G35" i="5"/>
  <c r="G36" i="5"/>
  <c r="E37" i="5"/>
  <c r="F37" i="5"/>
  <c r="G41" i="5"/>
  <c r="G42" i="5"/>
  <c r="G46" i="5"/>
  <c r="G47" i="5"/>
  <c r="E15" i="5"/>
  <c r="F15" i="5"/>
  <c r="G8" i="5"/>
  <c r="G9" i="5"/>
  <c r="G10" i="5"/>
  <c r="G11" i="5"/>
  <c r="G12" i="5"/>
  <c r="G13" i="5"/>
  <c r="G14" i="5"/>
  <c r="D15" i="5"/>
  <c r="G15" i="5" s="1"/>
  <c r="G127" i="5"/>
  <c r="G172" i="5"/>
  <c r="G116" i="5"/>
  <c r="G150" i="5"/>
  <c r="G161" i="5"/>
  <c r="G138" i="5"/>
  <c r="G183" i="5"/>
  <c r="G105" i="5"/>
  <c r="G93" i="5"/>
  <c r="E171" i="1"/>
  <c r="E175" i="5"/>
  <c r="F171" i="1"/>
  <c r="F175" i="5" s="1"/>
  <c r="E161" i="1"/>
  <c r="E164" i="5"/>
  <c r="F161" i="1"/>
  <c r="F164" i="5" s="1"/>
  <c r="E153" i="5"/>
  <c r="F151" i="1"/>
  <c r="F153" i="5"/>
  <c r="E141" i="1"/>
  <c r="E142" i="5"/>
  <c r="F141" i="1"/>
  <c r="F142" i="5"/>
  <c r="E129" i="1"/>
  <c r="E130" i="5" s="1"/>
  <c r="F129" i="1"/>
  <c r="F130" i="5" s="1"/>
  <c r="E119" i="1"/>
  <c r="E119" i="5" s="1"/>
  <c r="F119" i="1"/>
  <c r="F119" i="5"/>
  <c r="E109" i="1"/>
  <c r="E108" i="5" s="1"/>
  <c r="F109" i="1"/>
  <c r="F108" i="5"/>
  <c r="E99" i="1"/>
  <c r="E97" i="5" s="1"/>
  <c r="F99" i="1"/>
  <c r="F97" i="5"/>
  <c r="E87" i="1"/>
  <c r="E85" i="5" s="1"/>
  <c r="F87" i="1"/>
  <c r="F85" i="5" s="1"/>
  <c r="E77" i="1"/>
  <c r="E74" i="5" s="1"/>
  <c r="F77" i="1"/>
  <c r="F74" i="5"/>
  <c r="E67" i="1"/>
  <c r="E63" i="5" s="1"/>
  <c r="F67" i="1"/>
  <c r="F63" i="5" s="1"/>
  <c r="E57" i="1"/>
  <c r="E52" i="5" s="1"/>
  <c r="F57" i="1"/>
  <c r="F52" i="5" s="1"/>
  <c r="E45" i="1"/>
  <c r="E40" i="5"/>
  <c r="F45" i="1"/>
  <c r="F40" i="5" s="1"/>
  <c r="E35" i="1"/>
  <c r="E29" i="5" s="1"/>
  <c r="F35" i="1"/>
  <c r="F29" i="5" s="1"/>
  <c r="E25" i="1"/>
  <c r="E18" i="5" s="1"/>
  <c r="F25" i="1"/>
  <c r="F18" i="5" s="1"/>
  <c r="D25" i="1"/>
  <c r="D18" i="5" s="1"/>
  <c r="F15" i="1"/>
  <c r="F7" i="5" s="1"/>
  <c r="E15" i="1"/>
  <c r="E7" i="5" s="1"/>
  <c r="D171" i="1"/>
  <c r="D175" i="5" s="1"/>
  <c r="D161" i="1"/>
  <c r="D164" i="5" s="1"/>
  <c r="D141" i="1"/>
  <c r="D129" i="1"/>
  <c r="D119" i="1"/>
  <c r="D119" i="5" s="1"/>
  <c r="D109" i="1"/>
  <c r="D108" i="5"/>
  <c r="D99" i="1"/>
  <c r="D97" i="5" s="1"/>
  <c r="D87" i="1"/>
  <c r="D85" i="5"/>
  <c r="D77" i="1"/>
  <c r="D74" i="5"/>
  <c r="D67" i="1"/>
  <c r="D63" i="5" s="1"/>
  <c r="D57" i="1"/>
  <c r="D52" i="5" s="1"/>
  <c r="D45" i="1"/>
  <c r="D40" i="5" s="1"/>
  <c r="D35" i="1"/>
  <c r="D15" i="1"/>
  <c r="D7" i="5" s="1"/>
  <c r="H119" i="1" l="1"/>
  <c r="G40" i="5"/>
  <c r="G164" i="5"/>
  <c r="H151" i="1"/>
  <c r="G119" i="5"/>
  <c r="G186" i="5"/>
  <c r="G153" i="5"/>
  <c r="G129" i="1"/>
  <c r="H109" i="1"/>
  <c r="G99" i="1"/>
  <c r="G97" i="5"/>
  <c r="H87" i="1"/>
  <c r="H45" i="1"/>
  <c r="G45" i="1"/>
  <c r="C29" i="6"/>
  <c r="D35" i="6" s="1"/>
  <c r="G141" i="1"/>
  <c r="H161" i="1"/>
  <c r="D130" i="5"/>
  <c r="G130" i="5" s="1"/>
  <c r="H171" i="1"/>
  <c r="G151" i="1"/>
  <c r="H141" i="1"/>
  <c r="G85" i="5"/>
  <c r="G109" i="1"/>
  <c r="G171" i="1"/>
  <c r="G175" i="5"/>
  <c r="G161" i="1"/>
  <c r="C40" i="6"/>
  <c r="D44" i="6" s="1"/>
  <c r="D142" i="5"/>
  <c r="G142" i="5" s="1"/>
  <c r="H129" i="1"/>
  <c r="G119" i="1"/>
  <c r="G108" i="5"/>
  <c r="H99" i="1"/>
  <c r="G87" i="1"/>
  <c r="G77" i="1"/>
  <c r="G43" i="5"/>
  <c r="E202" i="5"/>
  <c r="D11" i="4" s="1"/>
  <c r="D15" i="4" s="1"/>
  <c r="D16" i="4" s="1"/>
  <c r="D17" i="4" s="1"/>
  <c r="E48" i="5"/>
  <c r="D202" i="5"/>
  <c r="C11" i="4" s="1"/>
  <c r="D203" i="5"/>
  <c r="C12" i="4" s="1"/>
  <c r="F12" i="4" s="1"/>
  <c r="G191" i="5"/>
  <c r="D71" i="5"/>
  <c r="G71" i="5" s="1"/>
  <c r="G70" i="5"/>
  <c r="F48" i="5"/>
  <c r="D48" i="5"/>
  <c r="G45" i="5"/>
  <c r="G34" i="5"/>
  <c r="F206" i="5"/>
  <c r="F207" i="5" s="1"/>
  <c r="F208" i="5" s="1"/>
  <c r="E15" i="4"/>
  <c r="F9" i="4"/>
  <c r="G205" i="5"/>
  <c r="G204" i="5"/>
  <c r="H77" i="1"/>
  <c r="G74" i="5"/>
  <c r="G67" i="1"/>
  <c r="G52" i="5"/>
  <c r="E189" i="1"/>
  <c r="E190" i="1" s="1"/>
  <c r="E191" i="1" s="1"/>
  <c r="G7" i="5"/>
  <c r="F189" i="1"/>
  <c r="F190" i="1" s="1"/>
  <c r="F191" i="1" s="1"/>
  <c r="G201" i="5"/>
  <c r="H178" i="1"/>
  <c r="G178" i="1"/>
  <c r="H67" i="1"/>
  <c r="H25" i="1"/>
  <c r="F10" i="4"/>
  <c r="G26" i="5"/>
  <c r="G60" i="5"/>
  <c r="G37" i="5"/>
  <c r="C14" i="4"/>
  <c r="F14" i="4" s="1"/>
  <c r="C13" i="4"/>
  <c r="F13" i="4" s="1"/>
  <c r="G200" i="5"/>
  <c r="F8" i="4"/>
  <c r="G199" i="5"/>
  <c r="C18" i="6"/>
  <c r="D22" i="6" s="1"/>
  <c r="G63" i="5"/>
  <c r="G57" i="1"/>
  <c r="H57" i="1"/>
  <c r="D189" i="1"/>
  <c r="G35" i="1"/>
  <c r="H35" i="1"/>
  <c r="D29" i="5"/>
  <c r="G29" i="5" s="1"/>
  <c r="G18" i="5"/>
  <c r="G25" i="1"/>
  <c r="C7" i="6"/>
  <c r="D12" i="6" s="1"/>
  <c r="G15" i="1"/>
  <c r="H15" i="1"/>
  <c r="D43" i="6" l="1"/>
  <c r="D45" i="6"/>
  <c r="D46" i="6"/>
  <c r="D47" i="6"/>
  <c r="D32" i="6"/>
  <c r="D36" i="6"/>
  <c r="D33" i="6"/>
  <c r="D34" i="6"/>
  <c r="E206" i="5"/>
  <c r="E207" i="5" s="1"/>
  <c r="E208" i="5" s="1"/>
  <c r="F11" i="4"/>
  <c r="G202" i="5"/>
  <c r="G48" i="5"/>
  <c r="D206" i="5"/>
  <c r="D207" i="5" s="1"/>
  <c r="D208" i="5" s="1"/>
  <c r="G203" i="5"/>
  <c r="E16" i="4"/>
  <c r="E17" i="4" s="1"/>
  <c r="G189" i="1"/>
  <c r="G190" i="1" s="1"/>
  <c r="E199" i="1"/>
  <c r="D24" i="4" s="1"/>
  <c r="D23" i="4"/>
  <c r="D25" i="6"/>
  <c r="C15" i="4"/>
  <c r="C16" i="4" s="1"/>
  <c r="C17" i="4" s="1"/>
  <c r="D23" i="6"/>
  <c r="D21" i="6"/>
  <c r="D24" i="6"/>
  <c r="D190" i="1"/>
  <c r="D191" i="1" s="1"/>
  <c r="D199" i="1" s="1"/>
  <c r="F199" i="1"/>
  <c r="E24" i="4" s="1"/>
  <c r="E23" i="4"/>
  <c r="D13" i="6"/>
  <c r="D11" i="6"/>
  <c r="D14" i="6"/>
  <c r="D10" i="6"/>
  <c r="C41" i="6" l="1"/>
  <c r="C30" i="6"/>
  <c r="G206" i="5"/>
  <c r="G207" i="5" s="1"/>
  <c r="G208" i="5" s="1"/>
  <c r="F15" i="4"/>
  <c r="F16" i="4" s="1"/>
  <c r="F17" i="4" s="1"/>
  <c r="E200" i="1"/>
  <c r="D25" i="4" s="1"/>
  <c r="D22" i="4"/>
  <c r="C19" i="6"/>
  <c r="G197" i="1"/>
  <c r="F22" i="4" s="1"/>
  <c r="C23" i="4"/>
  <c r="C24" i="4"/>
  <c r="G199" i="1"/>
  <c r="F24" i="4" s="1"/>
  <c r="C8" i="6"/>
  <c r="E22" i="4"/>
  <c r="F200" i="1"/>
  <c r="E25" i="4" s="1"/>
  <c r="C22" i="4" l="1"/>
  <c r="G198" i="1"/>
  <c r="F23" i="4" s="1"/>
  <c r="D200" i="1"/>
  <c r="C25" i="4" s="1"/>
  <c r="G200" i="1" l="1"/>
  <c r="F25" i="4" l="1"/>
  <c r="I203" i="1"/>
</calcChain>
</file>

<file path=xl/sharedStrings.xml><?xml version="1.0" encoding="utf-8"?>
<sst xmlns="http://schemas.openxmlformats.org/spreadsheetml/2006/main" count="855" uniqueCount="639">
  <si>
    <t>Annex D - PBF Project Budget</t>
  </si>
  <si>
    <r>
      <rPr>
        <b/>
        <u/>
        <sz val="18"/>
        <color theme="1"/>
        <rFont val="Calibri"/>
        <family val="2"/>
        <scheme val="minor"/>
      </rPr>
      <t>Instructions</t>
    </r>
    <r>
      <rPr>
        <b/>
        <sz val="28"/>
        <color theme="1"/>
        <rFont val="Calibri"/>
        <family val="2"/>
        <scheme val="minor"/>
      </rPr>
      <t xml:space="preserve">
</t>
    </r>
    <r>
      <rPr>
        <b/>
        <sz val="12"/>
        <color theme="1"/>
        <rFont val="Calibri"/>
        <family val="2"/>
        <scheme val="minor"/>
      </rPr>
      <t xml:space="preserve">1. Only fill in white cells. Grey cells are locked and/or contain spreadsheet formulas.
2. Complete both Sheet 1 and Sheet 2. 
   </t>
    </r>
    <r>
      <rPr>
        <sz val="12"/>
        <color theme="1"/>
        <rFont val="Calibri"/>
        <family val="2"/>
        <scheme val="minor"/>
      </rPr>
      <t xml:space="preserve">  a)</t>
    </r>
    <r>
      <rPr>
        <b/>
        <sz val="12"/>
        <color theme="1"/>
        <rFont val="Calibri"/>
        <family val="2"/>
        <scheme val="minor"/>
      </rPr>
      <t xml:space="preserve"> </t>
    </r>
    <r>
      <rPr>
        <sz val="12"/>
        <color theme="1"/>
        <rFont val="Calibri"/>
        <family val="2"/>
        <scheme val="minor"/>
      </rPr>
      <t xml:space="preserve">First, prepare a budget </t>
    </r>
    <r>
      <rPr>
        <b/>
        <sz val="12"/>
        <color theme="1"/>
        <rFont val="Calibri"/>
        <family val="2"/>
        <scheme val="minor"/>
      </rPr>
      <t>organized by activity/output/outcome in Sheet 1</t>
    </r>
    <r>
      <rPr>
        <sz val="12"/>
        <color theme="1"/>
        <rFont val="Calibri"/>
        <family val="2"/>
        <scheme val="minor"/>
      </rPr>
      <t xml:space="preserve">. (Activity amounts can be indicative estimates.)  </t>
    </r>
    <r>
      <rPr>
        <b/>
        <sz val="12"/>
        <color theme="1"/>
        <rFont val="Calibri"/>
        <family val="2"/>
        <scheme val="minor"/>
      </rPr>
      <t xml:space="preserve">
     </t>
    </r>
    <r>
      <rPr>
        <sz val="12"/>
        <color theme="1"/>
        <rFont val="Calibri"/>
        <family val="2"/>
        <scheme val="minor"/>
      </rPr>
      <t xml:space="preserve">b) Then, divide each output budget </t>
    </r>
    <r>
      <rPr>
        <b/>
        <sz val="12"/>
        <color theme="1"/>
        <rFont val="Calibri"/>
        <family val="2"/>
        <scheme val="minor"/>
      </rPr>
      <t>along UN Budget Categories in Sheet 2.</t>
    </r>
    <r>
      <rPr>
        <sz val="12"/>
        <color theme="1"/>
        <rFont val="Calibri"/>
        <family val="2"/>
        <scheme val="minor"/>
      </rPr>
      <t xml:space="preserve">
3.</t>
    </r>
    <r>
      <rPr>
        <b/>
        <sz val="12"/>
        <color theme="1"/>
        <rFont val="Calibri"/>
        <family val="2"/>
        <scheme val="minor"/>
      </rPr>
      <t xml:space="preserve"> Do not use Sheet 4 or 5</t>
    </r>
    <r>
      <rPr>
        <sz val="12"/>
        <color theme="1"/>
        <rFont val="Calibri"/>
        <family val="2"/>
        <scheme val="minor"/>
      </rPr>
      <t xml:space="preserve">, which are for MPTF and PBF use. 
4. Leave blank or hide any Organizations/Outcomes/Outputs/Activities that aren't needed. </t>
    </r>
    <r>
      <rPr>
        <b/>
        <sz val="12"/>
        <color theme="1"/>
        <rFont val="Calibri"/>
        <family val="2"/>
        <scheme val="minor"/>
      </rPr>
      <t>DO NOT delete cells.</t>
    </r>
    <r>
      <rPr>
        <sz val="12"/>
        <color theme="1"/>
        <rFont val="Calibri"/>
        <family val="2"/>
        <scheme val="minor"/>
      </rPr>
      <t xml:space="preserve">
</t>
    </r>
    <r>
      <rPr>
        <sz val="14"/>
        <color theme="1"/>
        <rFont val="Calibri"/>
        <family val="2"/>
        <scheme val="minor"/>
      </rPr>
      <t xml:space="preserve">
</t>
    </r>
    <r>
      <rPr>
        <i/>
        <sz val="14"/>
        <color theme="1"/>
        <rFont val="Calibri"/>
        <family val="2"/>
        <scheme val="minor"/>
      </rPr>
      <t>For Table 1</t>
    </r>
    <r>
      <rPr>
        <b/>
        <sz val="14"/>
        <color theme="1"/>
        <rFont val="Calibri"/>
        <family val="2"/>
        <scheme val="minor"/>
      </rPr>
      <t xml:space="preserve">
</t>
    </r>
    <r>
      <rPr>
        <sz val="12"/>
        <color theme="1"/>
        <rFont val="Calibri"/>
        <family val="2"/>
        <scheme val="minor"/>
      </rPr>
      <t>1. Be sure to</t>
    </r>
    <r>
      <rPr>
        <b/>
        <sz val="12"/>
        <color theme="1"/>
        <rFont val="Calibri"/>
        <family val="2"/>
        <scheme val="minor"/>
      </rPr>
      <t xml:space="preserve"> include % towards Gender Equality and Women's Empowerment, as well as a justification. 
2. Do not adjust tranche amounts </t>
    </r>
    <r>
      <rPr>
        <sz val="12"/>
        <color theme="1"/>
        <rFont val="Calibri"/>
        <family val="2"/>
        <scheme val="minor"/>
      </rPr>
      <t xml:space="preserve">without consulting PBSO.
</t>
    </r>
    <r>
      <rPr>
        <sz val="14"/>
        <color theme="1"/>
        <rFont val="Calibri"/>
        <family val="2"/>
        <scheme val="minor"/>
      </rPr>
      <t xml:space="preserve">
</t>
    </r>
    <r>
      <rPr>
        <i/>
        <sz val="14"/>
        <color theme="1"/>
        <rFont val="Calibri"/>
        <family val="2"/>
        <scheme val="minor"/>
      </rPr>
      <t>For Table 2</t>
    </r>
    <r>
      <rPr>
        <b/>
        <sz val="14"/>
        <color theme="1"/>
        <rFont val="Calibri"/>
        <family val="2"/>
        <scheme val="minor"/>
      </rPr>
      <t xml:space="preserve">
</t>
    </r>
    <r>
      <rPr>
        <b/>
        <sz val="12"/>
        <color theme="1"/>
        <rFont val="Calibri"/>
        <family val="2"/>
        <scheme val="minor"/>
      </rPr>
      <t xml:space="preserve">1. Divide each output budget total along the relevant UN budget categories.
2. </t>
    </r>
    <r>
      <rPr>
        <sz val="12"/>
        <color theme="1"/>
        <rFont val="Calibri"/>
        <family val="2"/>
        <scheme val="minor"/>
      </rPr>
      <t xml:space="preserve">For reference, output totals from the outcome/output/activity breakdown have been transferred from Table 1. </t>
    </r>
    <r>
      <rPr>
        <b/>
        <sz val="12"/>
        <color theme="1"/>
        <rFont val="Calibri"/>
        <family val="2"/>
        <scheme val="minor"/>
      </rPr>
      <t xml:space="preserve">The output totals should match, and will show as </t>
    </r>
    <r>
      <rPr>
        <b/>
        <sz val="12"/>
        <color rgb="FFFF0000"/>
        <rFont val="Calibri"/>
        <family val="2"/>
        <scheme val="minor"/>
      </rPr>
      <t>red</t>
    </r>
    <r>
      <rPr>
        <b/>
        <sz val="12"/>
        <color theme="1"/>
        <rFont val="Calibri"/>
        <family val="2"/>
        <scheme val="minor"/>
      </rPr>
      <t xml:space="preserve"> if not.</t>
    </r>
  </si>
  <si>
    <t>Table 1 - PBF project budget by outcome, output and activity</t>
  </si>
  <si>
    <t>Recipient UNDP</t>
  </si>
  <si>
    <t>Recipient UN WOMEN</t>
  </si>
  <si>
    <t>Recipient UNODC</t>
  </si>
  <si>
    <t>Total</t>
  </si>
  <si>
    <t xml:space="preserve">OUTCOME 1: </t>
  </si>
  <si>
    <t xml:space="preserve">Fortalecidas las capacidades institucionales y de la sociedad civil para prevenir y gestionar los conflictos sociales, con un enfoque de género y de derechos humanos				</t>
  </si>
  <si>
    <t>Output 1.1:</t>
  </si>
  <si>
    <t>Activity 1.1.1:</t>
  </si>
  <si>
    <t xml:space="preserve">El desarrollo del producto previsto en esta actividad requiere de un nivel de formación y especialización que no es muy frecuente en el mercado nacional, por lo que se identifica la necesidad de la contratación de un especialista bajo la modalidad de servicios contractuales. </t>
  </si>
  <si>
    <t>Activity 1.1.2:</t>
  </si>
  <si>
    <t>Activity 1.1.3:</t>
  </si>
  <si>
    <t>Activity 1.1.4</t>
  </si>
  <si>
    <t>Activity 1.1.5</t>
  </si>
  <si>
    <t>Activity 1.1.6</t>
  </si>
  <si>
    <t>Activity 1.1.7</t>
  </si>
  <si>
    <t>Activity 1.1.8</t>
  </si>
  <si>
    <t>Output Total</t>
  </si>
  <si>
    <t>Output 1.2:</t>
  </si>
  <si>
    <t>Activity 1.2.1</t>
  </si>
  <si>
    <t xml:space="preserve">Las sesiones incluyen contenidos sobre la normativa y entandares del rol de las mujeres en los procesos de paz, como la resolucion 1325 y otras. Adicionalmente se identificarán las afectaciones por razones de género para establecer los mencanismos de seguridad. Las sesiones estarán dirigidas a hombres y mujeres, con especial foco en las mujeres. </t>
  </si>
  <si>
    <t>Activity 1.2.2</t>
  </si>
  <si>
    <t>Activity 1.2.3</t>
  </si>
  <si>
    <t xml:space="preserve">El diseño de las respuestas interinstitucionales se hará con enfoque de derechos humanos y género. Las mesas de trabajo tendrán una alta representatividad de mujeres. </t>
  </si>
  <si>
    <t xml:space="preserve">Este proceso se trabajará bajo la figura de un contrato de servicios debido a la experticia que se requiere en el análisis de datos. </t>
  </si>
  <si>
    <t>Activity 1.2.4</t>
  </si>
  <si>
    <t>Elaboración o implementación de protocolos y hojas de ruta a nivel comunitario e institucional, como parte del SART, para proteger a las defensoras y a las mujeres en riesgo de violencia, en alianza con la Dirección de la Mujer y organizaciones de derechos de mujeres.</t>
  </si>
  <si>
    <t xml:space="preserve"> Estos instrumentos deberán incoporar los estandares de derechos humanos de las mujeres y de los servicios esenciales para su funcionamiento.  </t>
  </si>
  <si>
    <t>Activity 1.2.5</t>
  </si>
  <si>
    <t>En los términos de referencia para el diseño del CRD, se deberá definir que La herramienta tenga la capacidad de diferenciar información según la variable de género, para todos los indicadores que sea posible.</t>
  </si>
  <si>
    <t xml:space="preserve">Las características particulares del CRD requieren de un nivel de especialización en su diseño e implementación muy específico, por lo cual se identifica que es necesario contar con prestación de servicios contractuales para su desarrollo. </t>
  </si>
  <si>
    <t>Activity 1.2.6</t>
  </si>
  <si>
    <t>Activity 1.2.7</t>
  </si>
  <si>
    <t>Activity 1.2.8</t>
  </si>
  <si>
    <t>Output 1.3:</t>
  </si>
  <si>
    <t xml:space="preserve">Creados y en funcionamiento espacios institucionales y de organizaciones de sociedad civil para la reconciliación, el diálogo democrático, la promoción de una cultura de paz y el consenso entre los distintos grupos sociales. 								</t>
  </si>
  <si>
    <t>Activity 1.3.1</t>
  </si>
  <si>
    <t xml:space="preserve">Los espacios formativos y de generación de conocimiento, así como otras estrategias de implementación identificadas, incluirán contenidos orientados a derechos de NNA, jóvenes y mujeres; además de buscar un equilibrio en la representación y participación de mujeres. </t>
  </si>
  <si>
    <t xml:space="preserve">El componente formativo de esta actividad será ejecutado a través de transferencia monetaria a una ONG, utilizando el mecanismo acuerdo de parte responsable (APS). </t>
  </si>
  <si>
    <t>Activity 1.3.2</t>
  </si>
  <si>
    <t>Recopilación de información con actores estrategicos del estado y la sociedad civil, para  fomentar la generación de estrategias de prevención.</t>
  </si>
  <si>
    <t>Activity 1.3.3</t>
  </si>
  <si>
    <t>Activity 1.3.4</t>
  </si>
  <si>
    <t>Conformación de una “red de mujeres constructoras de paz”, a nivel nacional y local, como instancia de consenso multisectorial, en alianza con CLACSO, por medio de una línea autodirigida de capacitación sobre liderazgo de mujeres en prevención, mediación, prevención de conflictos y construcción de paz (300 participantes nacionales y locales).</t>
  </si>
  <si>
    <t>Capacitacion y material dirigido a mujeres.</t>
  </si>
  <si>
    <t>Se trabajará mediante un contrato de servicios, a través de la alianza con CLACSO. Se prevé el fortalecimiento de operadores de justicia para una efectiva respuesta ante violencia de género.</t>
  </si>
  <si>
    <t>Activity 1.3.5</t>
  </si>
  <si>
    <t>Promoción de espacios de construcción de consensos a distinta escala, entre diferentes actores sociales priorizados.</t>
  </si>
  <si>
    <t xml:space="preserve">La metodología para la definición de los espacios de construcción de consensos puede variar en función de los espacios, actores, temáticas y momentos. Por este motivo, se identifica que la prestación de servicios contractuales es la opción más flexible para adpatarse a circunstancias específicas. </t>
  </si>
  <si>
    <t>Activity 1.3.6</t>
  </si>
  <si>
    <t>Activity 1.3.7</t>
  </si>
  <si>
    <t>Activity 1.3.8</t>
  </si>
  <si>
    <t>Output 1.4:</t>
  </si>
  <si>
    <t>Activity 1.4.1</t>
  </si>
  <si>
    <t>Activity 1.4.2</t>
  </si>
  <si>
    <t>Activity 1.4.3</t>
  </si>
  <si>
    <t>Activity 1.4.4</t>
  </si>
  <si>
    <t>Activity 1.4.5</t>
  </si>
  <si>
    <t>Activity 1.4.6</t>
  </si>
  <si>
    <t>Activity 1.4.7</t>
  </si>
  <si>
    <t>Activity 1.4.8</t>
  </si>
  <si>
    <t xml:space="preserve">OUTCOME 2: </t>
  </si>
  <si>
    <t xml:space="preserve">Diseñados e implementados, de manera participativa, instrumentos nacionales y locales de gestión integral de la seguridad y de prevención del delito y de las violencias								</t>
  </si>
  <si>
    <t>Outcome 2.1</t>
  </si>
  <si>
    <t>Activity 2.1.1</t>
  </si>
  <si>
    <t>Activity 2.1.2</t>
  </si>
  <si>
    <t>Fortalecimiento de capacidades institucionales y de la sociedad civil, vinculadas a la política pública de seguridad pública y ciudadana, enfatizando la prevención de las violencias, con enfoque de género y derechos humanos, apoyando la Policía comunitaria y el desarrollo de productos comunicacionales.</t>
  </si>
  <si>
    <t xml:space="preserve"> Fortalecimiento de las capacidades de las mujeres y sus organizaciones sociales para la participación en el diseño de políticas públicas e incidencia. </t>
  </si>
  <si>
    <t>Fortalecimiento de las capacidades del personal de policía comunitaria para promover la particpaión ciudadana.</t>
  </si>
  <si>
    <t>Activity 2.1.3</t>
  </si>
  <si>
    <t>Diseño de planes de seguridad ciudadana cantonales, con base en la implementación de auditorías participativas de gobernanza y seguridad en los territorios.</t>
  </si>
  <si>
    <t>Un porcentaje del financiamiento se destinará para la generación de insumos técnicos (servicios contractuales), mientras que el componente consultivo en territorio se gestionará mediante el mecanismo de transferencia, usando la figura de APS.</t>
  </si>
  <si>
    <t>Activity 2.1.4</t>
  </si>
  <si>
    <t>Activity 2.1.5</t>
  </si>
  <si>
    <t>Activity 2.1.6</t>
  </si>
  <si>
    <t>Activity 2.1.7</t>
  </si>
  <si>
    <t>Activity 2.1.8</t>
  </si>
  <si>
    <t>Output 2.2</t>
  </si>
  <si>
    <t xml:space="preserve">Se ha contribuido a la implementación participativa de al menos un plan cantonal de seguridad ciudadana, con un piloto en Guayaquil y zonas de influencia, buscando dar énfasis a los territorios más conflictivos.							</t>
  </si>
  <si>
    <t>Activity 2.2.1</t>
  </si>
  <si>
    <t>Activity 2.2.2</t>
  </si>
  <si>
    <t>Fortalecer las capacidades de las organizaciones de la sociedad civil para brindar servicios esenciales de primera línea a sobrevivientes de violencia (CEPAM Guayaquil y Fundación María Guare).</t>
  </si>
  <si>
    <t>Respuesta para sobrevivientes de VBG por parte de OSC especializadas.</t>
  </si>
  <si>
    <t xml:space="preserve">Se trabajará mediante una transferencia monetaria dirigida a organizaciones de la sociedad civil. </t>
  </si>
  <si>
    <t>Activity 2.2.3</t>
  </si>
  <si>
    <t>Fortalecimiento de soluciones locales de prevención del delito a través de la implementación de programas comunitarios basados en la promoción de habilidades para la vida.</t>
  </si>
  <si>
    <t>Se incluye el programa "Amiga no estás sola" en Guayaquil. Los programas de construcción de habilidades para la vida tienen enfoque de derechos humamos y género.</t>
  </si>
  <si>
    <t xml:space="preserve">Un componente del fortalecimiento contará con servicios contractuales de expertos, mientras que un segundo componente se ejecutará a través de transferencia monetaria a organizaciones sociales, mediante la figura APS. </t>
  </si>
  <si>
    <t>Activity 2.2.4</t>
  </si>
  <si>
    <t>Apoyo técnico a la Corporación de Seguridad Ciudadana de Guayaquil para mejorar la detección, respuesta y sensibilidad de género en casos de violencia basada en género y mejorar la recolección de datos de seguridad con perspectiva de género.</t>
  </si>
  <si>
    <t>Respuesta institucional para sobrevivientes de VBG.</t>
  </si>
  <si>
    <t>Se trabajrá mediante la contratacion de servicios debido al trabajo con instancias municipales.</t>
  </si>
  <si>
    <t>Activity 2.2.5</t>
  </si>
  <si>
    <t>Activity 2.2.6</t>
  </si>
  <si>
    <t>Activity 2.2.7</t>
  </si>
  <si>
    <t>Activity 2.2.8</t>
  </si>
  <si>
    <t>Output 2.3</t>
  </si>
  <si>
    <t>Activity 2.3.1</t>
  </si>
  <si>
    <t>Fortalecimiento de organizaciones de mujeres en construcción de paz y coaliciones de mujeres.</t>
  </si>
  <si>
    <t>Activity 2.3.2</t>
  </si>
  <si>
    <t>Análisis sobre la violencia contra las mujeres en la política</t>
  </si>
  <si>
    <t>Activity 2.3.3</t>
  </si>
  <si>
    <t>Dos iniciativas de prevención de conflictos diseñadas e implementadas con jóvenes, personas afrodescendientes y LGBTIQ+ en el nivel comunitario.</t>
  </si>
  <si>
    <t>Proyectos locales liderados por organizaciones de jovenes y personas LGBTIQ+, promoción de cultura de paz.</t>
  </si>
  <si>
    <t>Activity 2.3.4</t>
  </si>
  <si>
    <t>Proyectos locales de prevención de violencia y culturra de paz liderados por organizaciones de mujeres</t>
  </si>
  <si>
    <t>Activity 2.3.5</t>
  </si>
  <si>
    <t>Activity 2.3.6</t>
  </si>
  <si>
    <t>Activity 2.3.7</t>
  </si>
  <si>
    <t>Activity 2.3.8</t>
  </si>
  <si>
    <t>Output 2.4</t>
  </si>
  <si>
    <t>Activity 2.4.1</t>
  </si>
  <si>
    <t>Activity 2.4.2</t>
  </si>
  <si>
    <t>Activity 2.4.3</t>
  </si>
  <si>
    <t>Activity 2.4.4</t>
  </si>
  <si>
    <t>Activity 2.4.5</t>
  </si>
  <si>
    <t>Activity 2.4.6</t>
  </si>
  <si>
    <t>Activity 2.4.7</t>
  </si>
  <si>
    <t>Activity 2.4.8</t>
  </si>
  <si>
    <t xml:space="preserve">OUTCOME 3: </t>
  </si>
  <si>
    <t>Output 3.1</t>
  </si>
  <si>
    <t>Activity 3.1.1</t>
  </si>
  <si>
    <t>Activity 3.1.2</t>
  </si>
  <si>
    <t>Activity 3.1.3</t>
  </si>
  <si>
    <t>Activity 3.1.4</t>
  </si>
  <si>
    <t>Activity 3.1.5</t>
  </si>
  <si>
    <t>Activity 3.1.6</t>
  </si>
  <si>
    <t>Activity 3.1.7</t>
  </si>
  <si>
    <t>Activity 3.1.8</t>
  </si>
  <si>
    <t>Output 3.2:</t>
  </si>
  <si>
    <t>Activity 3.2.1</t>
  </si>
  <si>
    <t>Activity 3.2.2</t>
  </si>
  <si>
    <t>Activity 3.2.3</t>
  </si>
  <si>
    <t>Activity 3.2.4</t>
  </si>
  <si>
    <t>Activity 3.2.5</t>
  </si>
  <si>
    <t>Activity 3.2.6</t>
  </si>
  <si>
    <t>Activity 3.2.7</t>
  </si>
  <si>
    <t>Activity 3.2.8</t>
  </si>
  <si>
    <t>Output 3.3</t>
  </si>
  <si>
    <t>Activity 3.3.1</t>
  </si>
  <si>
    <t>Activity 3.3.2</t>
  </si>
  <si>
    <t>Activity 3.3.3</t>
  </si>
  <si>
    <t>Activity 3.3.4</t>
  </si>
  <si>
    <t>Activity 3.3.5</t>
  </si>
  <si>
    <t>Activity 3.3.6</t>
  </si>
  <si>
    <t>Activity 3.3.7</t>
  </si>
  <si>
    <t>Activity 3.3.8</t>
  </si>
  <si>
    <t>Output 3.4</t>
  </si>
  <si>
    <t>Activity 3.4.1</t>
  </si>
  <si>
    <t>Activity 3.4.2</t>
  </si>
  <si>
    <t>Activity 3.4.3</t>
  </si>
  <si>
    <t>Activity 3.4.4</t>
  </si>
  <si>
    <t>Activity 3.4.5</t>
  </si>
  <si>
    <t>Activity 3.4.6</t>
  </si>
  <si>
    <t>Activity 3.4.7</t>
  </si>
  <si>
    <t>Activity 3.4.8</t>
  </si>
  <si>
    <t xml:space="preserve">OUTCOME 4: </t>
  </si>
  <si>
    <t>Output 4.1</t>
  </si>
  <si>
    <t>Activity 4.1.1</t>
  </si>
  <si>
    <t>Activity 4.1.2</t>
  </si>
  <si>
    <t>Activity 4.1.3</t>
  </si>
  <si>
    <t>Activity 4.1.4</t>
  </si>
  <si>
    <t>Activity 4.1.5</t>
  </si>
  <si>
    <t>Activity 4.1.6</t>
  </si>
  <si>
    <t>Activity 4.1.7</t>
  </si>
  <si>
    <t>Activity 4.1.8</t>
  </si>
  <si>
    <t>Output 4.2</t>
  </si>
  <si>
    <t>Activity 4.2.1</t>
  </si>
  <si>
    <t>Activity 4.2.2</t>
  </si>
  <si>
    <t>Activity 4.2.3</t>
  </si>
  <si>
    <t>Activity 4.2.4</t>
  </si>
  <si>
    <t>Activity 4.2.5</t>
  </si>
  <si>
    <t>Activity 4.2.6</t>
  </si>
  <si>
    <t>Activity 4.2.7</t>
  </si>
  <si>
    <t>Activity 4.2.8</t>
  </si>
  <si>
    <t>Output 4.3</t>
  </si>
  <si>
    <t>Activity 4.3.1</t>
  </si>
  <si>
    <t>Activity 4.3.2</t>
  </si>
  <si>
    <t>Activity 4.3.3</t>
  </si>
  <si>
    <t>Activity 4.3.4</t>
  </si>
  <si>
    <t>Activity 4.3.5</t>
  </si>
  <si>
    <t>Activity 4.3.6</t>
  </si>
  <si>
    <t>Activity 4.3.7</t>
  </si>
  <si>
    <t>Activity 4.3.8</t>
  </si>
  <si>
    <t>Output 4.4</t>
  </si>
  <si>
    <t>Activity 4.4.1</t>
  </si>
  <si>
    <t>Activity 4.4.2</t>
  </si>
  <si>
    <t>Activity 4.4.3</t>
  </si>
  <si>
    <t>Activity 4.4.4</t>
  </si>
  <si>
    <t>Activity 4.4.5</t>
  </si>
  <si>
    <t>Activity 4.4.6</t>
  </si>
  <si>
    <t>Activity 4.4.7</t>
  </si>
  <si>
    <t>Activity 4.4.8</t>
  </si>
  <si>
    <t>Additional personnel costs</t>
  </si>
  <si>
    <t>Additional operational costs</t>
  </si>
  <si>
    <t>Monitoring budget</t>
  </si>
  <si>
    <t>Budget for independent final evaluation</t>
  </si>
  <si>
    <t>Total Additional Costs</t>
  </si>
  <si>
    <t>Totals</t>
  </si>
  <si>
    <t>Sub-Total Project Budget</t>
  </si>
  <si>
    <t>Indirect support costs (7%):</t>
  </si>
  <si>
    <t>Performance-Based Tranche Breakdown</t>
  </si>
  <si>
    <t>Tranche %</t>
  </si>
  <si>
    <t>First Tranche:</t>
  </si>
  <si>
    <t>Second Tranche:</t>
  </si>
  <si>
    <t>Third Tranche</t>
  </si>
  <si>
    <t>Total:</t>
  </si>
  <si>
    <t>Total Expenditure</t>
  </si>
  <si>
    <t>% Towards GEWE</t>
  </si>
  <si>
    <t>Delivery Rate:</t>
  </si>
  <si>
    <t>% Towards M&amp;E</t>
  </si>
  <si>
    <t>Table 2 - Output breakdown by UN budget categories</t>
  </si>
  <si>
    <t>OUTCOME 1</t>
  </si>
  <si>
    <t>Output 1.1</t>
  </si>
  <si>
    <t>Output Total from Table 1</t>
  </si>
  <si>
    <t>1. Staff and other personnel</t>
  </si>
  <si>
    <t>2. Supplies, Commodities, Materials</t>
  </si>
  <si>
    <t>3. Equipment, Vehicles, and Furniture (including Depreciation)</t>
  </si>
  <si>
    <t>4. Contractual services</t>
  </si>
  <si>
    <t>5. Travel</t>
  </si>
  <si>
    <t>6. Transfers and Grants to Counterparts</t>
  </si>
  <si>
    <t>7. General Operating and other Costs</t>
  </si>
  <si>
    <t xml:space="preserve">Total </t>
  </si>
  <si>
    <t>Output 1.2</t>
  </si>
  <si>
    <t>Output 1.3</t>
  </si>
  <si>
    <t>Output 1.4</t>
  </si>
  <si>
    <t>OUTCOME 2</t>
  </si>
  <si>
    <t>Output 2.1</t>
  </si>
  <si>
    <t>OUTCOME 3</t>
  </si>
  <si>
    <t>Output 3.2</t>
  </si>
  <si>
    <t>OUTCOME 4</t>
  </si>
  <si>
    <t>Additional Costs</t>
  </si>
  <si>
    <t>Additional Cost Totals from Table 1</t>
  </si>
  <si>
    <t xml:space="preserve">Subtotal </t>
  </si>
  <si>
    <t>7% Indirect Costs</t>
  </si>
  <si>
    <t>TOTAL</t>
  </si>
  <si>
    <t>Annex 1: MPTFO Guidance on UN Cost Categories</t>
  </si>
  <si>
    <r>
      <rPr>
        <b/>
        <sz val="11"/>
        <color theme="1"/>
        <rFont val="Calibri"/>
        <family val="2"/>
        <scheme val="minor"/>
      </rPr>
      <t xml:space="preserve">1. Staff and other personnel costs: </t>
    </r>
    <r>
      <rPr>
        <sz val="11"/>
        <color theme="1"/>
        <rFont val="Calibri"/>
        <family val="2"/>
        <scheme val="minor"/>
      </rPr>
      <t>Includes all related staff and temporary staff costs including base salary, post adjustment and all staff entitlements.</t>
    </r>
  </si>
  <si>
    <r>
      <rPr>
        <b/>
        <sz val="11"/>
        <color theme="1"/>
        <rFont val="Calibri"/>
        <family val="2"/>
        <scheme val="minor"/>
      </rPr>
      <t>2. Supplies, Commodities, Materials:</t>
    </r>
    <r>
      <rPr>
        <sz val="11"/>
        <color theme="1"/>
        <rFont val="Calibri"/>
        <family val="2"/>
        <scheme val="minor"/>
      </rPr>
      <t xml:space="preserve"> Includes all direct and indirect costs (e.g. freight, transport, delivery, distribution) associated with procurement of supplies, commodities and materials. Office supplies should be reported as "General Operating".</t>
    </r>
  </si>
  <si>
    <r>
      <rPr>
        <b/>
        <sz val="11"/>
        <color theme="1"/>
        <rFont val="Calibri"/>
        <family val="2"/>
        <scheme val="minor"/>
      </rPr>
      <t xml:space="preserve">3. Equipment, Vehicles and Furniture including Depreciation: </t>
    </r>
    <r>
      <rPr>
        <sz val="11"/>
        <color theme="1"/>
        <rFont val="Calibri"/>
        <family val="2"/>
        <scheme val="minor"/>
      </rPr>
      <t>For those reporting assets on UNSAS or modified UNSAS basis (i.e. expense up front) this would relate to all costs to put asset into service. For those who do donor reports according to IPSAS this would equal depreciation for period.</t>
    </r>
  </si>
  <si>
    <r>
      <rPr>
        <b/>
        <sz val="11"/>
        <color theme="1"/>
        <rFont val="Calibri"/>
        <family val="2"/>
        <scheme val="minor"/>
      </rPr>
      <t>4. Contractual Services:</t>
    </r>
    <r>
      <rPr>
        <sz val="11"/>
        <color theme="1"/>
        <rFont val="Calibri"/>
        <family val="2"/>
        <scheme val="minor"/>
      </rPr>
      <t xml:space="preserve"> Services contracted by an organization which follow the normal procurement processes. In IPSAS terminology this would be similar to exchange transactions. This could include contracts given to NGOs if they are more similar to procurement of services than a grant transfer.</t>
    </r>
  </si>
  <si>
    <r>
      <rPr>
        <b/>
        <sz val="11"/>
        <color theme="1"/>
        <rFont val="Calibri"/>
        <family val="2"/>
        <scheme val="minor"/>
      </rPr>
      <t>5. Travel:</t>
    </r>
    <r>
      <rPr>
        <sz val="11"/>
        <color theme="1"/>
        <rFont val="Calibri"/>
        <family val="2"/>
        <scheme val="minor"/>
      </rPr>
      <t xml:space="preserve"> Includes staff and non-staff travel paid for by the organization directly related to a project.</t>
    </r>
  </si>
  <si>
    <r>
      <rPr>
        <b/>
        <sz val="11"/>
        <color theme="1"/>
        <rFont val="Calibri"/>
        <family val="2"/>
        <scheme val="minor"/>
      </rPr>
      <t>6. Transfers and Grants to Counterparts:</t>
    </r>
    <r>
      <rPr>
        <sz val="11"/>
        <color theme="1"/>
        <rFont val="Calibri"/>
        <family val="2"/>
        <scheme val="minor"/>
      </rPr>
      <t xml:space="preserve"> Includes transfers to national counterparts and any other transfers given to an implementing partner (e.g. NGO) which is not similar to a commercial service contract as per above. In IPSAS terms this would be more similar to non-exchange transactions.</t>
    </r>
  </si>
  <si>
    <r>
      <rPr>
        <b/>
        <sz val="11"/>
        <color theme="1"/>
        <rFont val="Calibri"/>
        <family val="2"/>
        <scheme val="minor"/>
      </rPr>
      <t>7. General Operating and Other Direct Costs:</t>
    </r>
    <r>
      <rPr>
        <sz val="11"/>
        <color theme="1"/>
        <rFont val="Calibri"/>
        <family val="2"/>
        <scheme val="minor"/>
      </rPr>
      <t xml:space="preserve"> Includes all general operating costs for running an office. Examples include telecommunication, rents, finance charges and other costs which cannot be mapped to other expense categories.</t>
    </r>
  </si>
  <si>
    <t>For PBSO Use</t>
  </si>
  <si>
    <t>Outcome 1</t>
  </si>
  <si>
    <t>Outcome Budget</t>
  </si>
  <si>
    <t>Total Outcome Budget Towards SDGs</t>
  </si>
  <si>
    <t>SDG</t>
  </si>
  <si>
    <t>SDG %</t>
  </si>
  <si>
    <t>Total Towards SDG</t>
  </si>
  <si>
    <t>Outcome 2</t>
  </si>
  <si>
    <t>Outcome 3</t>
  </si>
  <si>
    <t>Outcome 4</t>
  </si>
  <si>
    <t>For MPTFO Use</t>
  </si>
  <si>
    <t xml:space="preserve">Sub-Total </t>
  </si>
  <si>
    <t>Third Tranche:</t>
  </si>
  <si>
    <t>Other peacebuilding objectives not related to specific SDG target</t>
  </si>
  <si>
    <t>Other</t>
  </si>
  <si>
    <t>1.1 By 2030, eradicate extreme poverty for all people everywhere, currently measured as people living on less than $1.25 a day</t>
  </si>
  <si>
    <t>1.1</t>
  </si>
  <si>
    <t>1.2 By 2030, reduce at least by half the proportion of men, women and children of all ages living in poverty in all its dimensions according to national definitions</t>
  </si>
  <si>
    <t>1.2</t>
  </si>
  <si>
    <t>1.3 Implement nationally appropriate social protection systems and measures for all, including floors, and by 2030 achieve substantial coverage of the poor and the vulnerable</t>
  </si>
  <si>
    <t>1.3</t>
  </si>
  <si>
    <t>1.4 By 2030, ensure that all men and women, in particular the poor and the vulnerable, have equal rights to economic resources, as well as access to basic services, ownership and control over land and other forms of property, inheritance, natural resources, appropriate new technology and financial services, including microfinance</t>
  </si>
  <si>
    <t>1.4</t>
  </si>
  <si>
    <t>1.5 By 2030, build the resilience of the poor and those in vulnerable situations and reduce their exposure and vulnerability to climate-related extreme events and other economic, social and environmental shocks and disasters</t>
  </si>
  <si>
    <t>1.5</t>
  </si>
  <si>
    <t>1.a Ensure significant mobilization of resources from a variety of sources, including through enhanced development cooperation, in order to provide adequate and predictable means for developing countries, in particular least developed countries, to implement programmes and policies to end poverty in all its dimensions</t>
  </si>
  <si>
    <t xml:space="preserve">1.a </t>
  </si>
  <si>
    <t>1.b Create sound policy frameworks at the national, regional and international levels, based on pro-poor and gender-sensitive development strategies, to support accelerated investment in poverty eradication actions</t>
  </si>
  <si>
    <t>1.b</t>
  </si>
  <si>
    <t>2.1 By 2030, end hunger and ensure access by all people, in particular the poor and people in vulnerable situations, including infants, to safe, nutritious and sufficient food all year round</t>
  </si>
  <si>
    <t>2.1</t>
  </si>
  <si>
    <t>2.2 By 2030, end all forms of malnutrition, including achieving, by 2025, the internationally agreed targets on stunting and wasting in children under 5 years of age, and address the nutritional needs of adolescent girls, pregnant and lactating women and older persons</t>
  </si>
  <si>
    <t>2.2</t>
  </si>
  <si>
    <t>2.3 By 2030, double the agricultural productivity and incomes of small-scale food producers, in particular women, indigenous peoples, family farmers, pastoralists and fishers, including through secure and equal access to land, other productive resources and inputs, knowledge, financial services, markets and opportunities for value addition and non-farm employment</t>
  </si>
  <si>
    <t>2.3</t>
  </si>
  <si>
    <t>2.4 By 2030, ensure sustainable food production systems and implement resilient agricultural practices that increase productivity and production, that help maintain ecosystems, that strengthen capacity for adaptation to climate change, extreme weather, drought, flooding and other disasters and that progressively improve land and soil quality</t>
  </si>
  <si>
    <t>2.4</t>
  </si>
  <si>
    <t>2.5 By 2020, maintain the genetic diversity of seeds, cultivated plants and farmed and domesticated animals and their related wild species, including through soundly managed and diversified seed and plant banks at the national, regional and international levels, and promote access to and fair and equitable sharing of benefits arising from the utilization of genetic resources and associated traditional knowledge, as internationally agreed</t>
  </si>
  <si>
    <t>2.5</t>
  </si>
  <si>
    <t>2.a Increase investment, including through enhanced international cooperation, in rural infrastructure, agricultural research and extension services, technology development and plant and livestock gene banks in order to enhance agricultural productive capacity in developing countries, in particular least developed countries</t>
  </si>
  <si>
    <t>2.a</t>
  </si>
  <si>
    <t>2.b Correct and prevent trade restrictions and distortions in world agricultural markets, including through the parallel elimination of all forms of agricultural export subsidies and all export measures with equivalent effect, in accordance with the mandate of the Doha Development Round</t>
  </si>
  <si>
    <t>2.b</t>
  </si>
  <si>
    <t>2.c Adopt measures to ensure the proper functioning of food commodity markets and their derivatives and facilitate timely access to market information, including on food reserves, in order to help limit extreme food price volatility</t>
  </si>
  <si>
    <t>2.c</t>
  </si>
  <si>
    <t>3.1 By 2030, reduce the global maternal mortality ratio to less than 70 per 100,000 live births</t>
  </si>
  <si>
    <t>3.1</t>
  </si>
  <si>
    <t>3.2 By 2030, end preventable deaths of newborns and children under 5 years of age, with all countries aiming to reduce neonatal mortality to at least as low as 12 per 1,000 live births and under-5 mortality to at least as low as 25 per 1,000 live births</t>
  </si>
  <si>
    <t>3.2</t>
  </si>
  <si>
    <t>3.3 By 2030, end the epidemics of AIDS, tuberculosis, malaria and neglected tropical diseases and combat hepatitis, water-borne diseases and other communicable diseases</t>
  </si>
  <si>
    <t>3.3</t>
  </si>
  <si>
    <t>3.4  By 2030, reduce by one third premature mortality from non-communicable diseases through prevention and treatment and promote mental health and well-being</t>
  </si>
  <si>
    <t>3.4</t>
  </si>
  <si>
    <t>3.5 Strengthen the prevention and treatment of substance abuse, including narcotic drug abuse and harmful use of alcohol</t>
  </si>
  <si>
    <t>3.5</t>
  </si>
  <si>
    <t>3.6 By 2020, halve the number of global deaths and injuries from road traffic accidents</t>
  </si>
  <si>
    <t>3.6</t>
  </si>
  <si>
    <t>3.7 By 2030, ensure universal access to sexual and reproductive health-care services, including for family planning, information and education, and the integration of reproductive health into national strategies and programmes</t>
  </si>
  <si>
    <t>3.7</t>
  </si>
  <si>
    <t>3.8 Achieve universal health coverage, including financial risk protection, access to quality essential health-care services and access to safe, effective, quality and affordable essential medicines and vaccines for all</t>
  </si>
  <si>
    <t>3.8</t>
  </si>
  <si>
    <t>3.9 By 2030, substantially reduce the number of deaths and illnesses from hazardous chemicals and air, water and soil pollution and contamination</t>
  </si>
  <si>
    <t>3.9</t>
  </si>
  <si>
    <t>3.a Strengthen the implementation of the World Health Organization Framework Convention on Tobacco Control in all countries, as appropriate</t>
  </si>
  <si>
    <t>3.a</t>
  </si>
  <si>
    <t>3.b Support the research and development of vaccines and medicines for the communicable and non‑communicable diseases that primarily affect developing countries, provide access to affordable essential medicines and vaccines, in accordance with the Doha Declaration on the TRIPS Agreement and Public Health, which affirms the right of developing countries to use to the full the provisions in the Agreement on Trade-Related Aspects of Intellectual Property Rights regarding flexibilities to protect public health, and, in particular, provide access to medicines for all</t>
  </si>
  <si>
    <t>3.b</t>
  </si>
  <si>
    <t>3.c Substantially increase health financing and the recruitment, development, training and retention of the health workforce in developing countries, especially in least developed countries and small island developing States</t>
  </si>
  <si>
    <t>3.c</t>
  </si>
  <si>
    <t>3.d Strengthen the capacity of all countries, in particular developing countries, for early warning, risk reduction and management of national and global health risks</t>
  </si>
  <si>
    <t>3.d</t>
  </si>
  <si>
    <t>4.1 By 2030, ensure that all girls and boys complete free, equitable and quality primary and secondary education leading to relevant and effective learning outcomes</t>
  </si>
  <si>
    <t>4.1</t>
  </si>
  <si>
    <t>4.2 By 2030, ensure that all girls and boys have access to quality early childhood development, care and pre-primary education so that they are ready for primary education</t>
  </si>
  <si>
    <t>4.2</t>
  </si>
  <si>
    <t>4.3 By 2030, ensure equal access for all women and men to affordable and quality technical, vocational and tertiary education, including university</t>
  </si>
  <si>
    <t>4.3</t>
  </si>
  <si>
    <t>4.4 By 2030, substantially increase the number of youth and adults who have relevant skills, including technical and vocational skills, for employment, decent jobs and entrepreneurship</t>
  </si>
  <si>
    <t>4.4</t>
  </si>
  <si>
    <t>4.5 By 2030, eliminate gender disparities in education and ensure equal access to all levels of education and vocational training for the vulnerable, including persons with disabilities, indigenous peoples and children in vulnerable situations</t>
  </si>
  <si>
    <t>4.5</t>
  </si>
  <si>
    <t>4.6 By 2030, ensure that all youth and a substantial proportion of adults, both men and women, achieve literacy and numeracy</t>
  </si>
  <si>
    <t>4.6</t>
  </si>
  <si>
    <t>4.7 By 2030, ensure that all learners acquire the knowledge and skills needed to promote sustainable development, including, among others, through education for sustainable development and sustainable lifestyles, human rights, gender equality, promotion of a culture of peace and non-violence, global citizenship and appreciation of cultural diversity and of culture’s contribution to sustainable development</t>
  </si>
  <si>
    <t>4.7</t>
  </si>
  <si>
    <t>4.a Build and upgrade education facilities that are child, disability and gender sensitive and provide safe, non-violent, inclusive and effective learning environments for all</t>
  </si>
  <si>
    <t>4.a</t>
  </si>
  <si>
    <t>4.b By 2020, substantially expand globally the number of scholarships available to developing countries, in particular least developed countries, small island developing States and African countries, for enrolment in higher education, including vocational training and information and communications technology, technical, engineering and scientific programmes, in developed countries and other developing countries</t>
  </si>
  <si>
    <t>4.b</t>
  </si>
  <si>
    <t>4.c By 2030, substantially increase the supply of qualified teachers, including through international cooperation for teacher training in developing countries, especially least developed countries and small island developing States</t>
  </si>
  <si>
    <t>4.c</t>
  </si>
  <si>
    <t>5.1 End all forms of discrimination against all women and girls everywhere</t>
  </si>
  <si>
    <t>5.1</t>
  </si>
  <si>
    <t>5.2 Eliminate all forms of violence against all women and girls in the public and private spheres, including trafficking and sexual and other types of exploitation</t>
  </si>
  <si>
    <t>5.2</t>
  </si>
  <si>
    <t>5.3 Eliminate all harmful practices, such as child, early and forced marriage and female genital mutilation</t>
  </si>
  <si>
    <t>5.3</t>
  </si>
  <si>
    <t>5.4 Recognize and value unpaid care and domestic work through the provision of public services, infrastructure and social protection policies and the promotion of shared responsibility within the household and the family as nationally appropriate</t>
  </si>
  <si>
    <t>5.4</t>
  </si>
  <si>
    <t>5.5 Ensure women’s full and effective participation and equal opportunities for leadership at all levels of decision-making in political, economic and public life</t>
  </si>
  <si>
    <t>5.5</t>
  </si>
  <si>
    <t>5.6 Ensure universal access to sexual and reproductive health and reproductive rights as agreed in accordance with the Programme of Action of the International Conference on Population and Development and the Beijing Platform for Action and the outcome documents of their review conferences</t>
  </si>
  <si>
    <t>5.6</t>
  </si>
  <si>
    <t>5.a Undertake reforms to give women equal rights to economic resources, as well as access to ownership and control over land and other forms of property, financial services, inheritance and natural resources, in accordance with national laws</t>
  </si>
  <si>
    <t>5.a</t>
  </si>
  <si>
    <t>5.b Enhance the use of enabling technology, in particular information and communications technology, to promote the empowerment of women</t>
  </si>
  <si>
    <t>5.b</t>
  </si>
  <si>
    <t>5.c Adopt and strengthen sound policies and enforceable legislation for the promotion of gender equality and the empowerment of all women and girls at all levels</t>
  </si>
  <si>
    <t>5.c</t>
  </si>
  <si>
    <t>6.1 By 2030, achieve universal and equitable access to safe and affordable drinking water for all</t>
  </si>
  <si>
    <t>6.1</t>
  </si>
  <si>
    <t>6.2 By 2030, achieve access to adequate and equitable sanitation and hygiene for all and end open defecation, paying special attention to the needs of women and girls and those in vulnerable situations</t>
  </si>
  <si>
    <t>6.2</t>
  </si>
  <si>
    <t>6.3 By 2030, improve water quality by reducing pollution, eliminating dumping and minimizing release of hazardous chemicals and materials, halving the proportion of untreated wastewater and substantially increasing recycling and safe reuse globally</t>
  </si>
  <si>
    <t>6.3</t>
  </si>
  <si>
    <t>6.4 By 2030, substantially increase water-use efficiency across all sectors and ensure sustainable withdrawals and supply of freshwater to address water scarcity and substantially reduce the number of people suffering from water scarcity</t>
  </si>
  <si>
    <t>6.4</t>
  </si>
  <si>
    <t>6.5 By 2030, implement integrated water resources management at all levels, including through transboundary cooperation as appropriate</t>
  </si>
  <si>
    <t>6.5</t>
  </si>
  <si>
    <t>6.6 By 2020, protect and restore water-related ecosystems, including mountains, forests, wetlands, rivers, aquifers and lakes</t>
  </si>
  <si>
    <t>6.6</t>
  </si>
  <si>
    <t>6.a By 2030, expand international cooperation and capacity-building support to developing countries in water- and sanitation-related activities and programmes, including water harvesting, desalination, water efficiency, wastewater treatment, recycling and reuse technologies</t>
  </si>
  <si>
    <t>6.a</t>
  </si>
  <si>
    <t>6.b Support and strengthen the participation of local communities in improving water and sanitation management</t>
  </si>
  <si>
    <t>6.b</t>
  </si>
  <si>
    <t>7.1 By 2030, ensure universal access to affordable, reliable and modern energy services</t>
  </si>
  <si>
    <t>7.1</t>
  </si>
  <si>
    <t>7.2 By 2030, increase substantially the share of renewable energy in the global energy mix</t>
  </si>
  <si>
    <t>7.2</t>
  </si>
  <si>
    <t>7.3 By 2030, double the global rate of improvement in energy efficiency</t>
  </si>
  <si>
    <t>7.3</t>
  </si>
  <si>
    <t>7.a By 2030, enhance international cooperation to facilitate access to clean energy research and technology, including renewable energy, energy efficiency and advanced and cleaner fossil-fuel technology, and promote investment in energy infrastructure and clean energy technology</t>
  </si>
  <si>
    <t>7.a</t>
  </si>
  <si>
    <t>7.b By 2030, expand infrastructure and upgrade technology for supplying modern and sustainable energy services for all in developing countries, in particular least developed countries, small island developing States and landlocked developing countries, in accordance with their respective programmes of support</t>
  </si>
  <si>
    <t>7.b</t>
  </si>
  <si>
    <t>8.1 Sustain per capita economic growth in accordance with national circumstances and, in particular, at least 7 per cent gross domestic product growth per annum in the least developed countries</t>
  </si>
  <si>
    <t>8.1</t>
  </si>
  <si>
    <t>8.2 Achieve higher levels of economic productivity through diversification, technological upgrading and innovation, including through a focus on high-value added and labour-intensive sectors</t>
  </si>
  <si>
    <t>8.2</t>
  </si>
  <si>
    <t>8.3 Promote development-oriented policies that support productive activities, decent job creation, entrepreneurship, creativity and innovation, and encourage the formalization and growth of micro-, small- and medium-sized enterprises, including through access to financial services</t>
  </si>
  <si>
    <t>8.3</t>
  </si>
  <si>
    <t>8.4 Improve progressively, through 2030, global resource efficiency in consumption and production and endeavour to decouple economic growth from environmental degradation, in accordance with the 10‑Year Framework of Programmes on Sustainable Consumption and Production, with developed countries taking the lead</t>
  </si>
  <si>
    <t>8.4</t>
  </si>
  <si>
    <t>8.5 By 2030, achieve full and productive employment and decent work for all women and men, including for young people and persons with disabilities, and equal pay for work of equal value</t>
  </si>
  <si>
    <t>8.5</t>
  </si>
  <si>
    <t>8.6 By 2020, substantially reduce the proportion of youth not in employment, education or training</t>
  </si>
  <si>
    <t>8.6</t>
  </si>
  <si>
    <t>8.7 Take immediate and effective measures to eradicate forced labour, end modern slavery and human trafficking and secure the prohibition and elimination of the worst forms of child labour, including recruitment and use of child soldiers, and by 2025 end child labour in all its forms</t>
  </si>
  <si>
    <t>8.7</t>
  </si>
  <si>
    <t>8.8  Protect labour rights and promote safe and secure working environments for all workers, including migrant workers, in particular women migrants, and those in precarious employment</t>
  </si>
  <si>
    <t>8.8</t>
  </si>
  <si>
    <t>8.9 By 2030, devise and implement policies to promote sustainable tourism that creates jobs and promotes local culture and products</t>
  </si>
  <si>
    <t>8.9</t>
  </si>
  <si>
    <t>8.10 Strengthen the capacity of domestic financial institutions to encourage and expand access to banking, insurance and financial services for all</t>
  </si>
  <si>
    <t>8.10</t>
  </si>
  <si>
    <t>8.a Increase Aid for Trade support for developing countries, in particular least developed countries, including through the Enhanced Integrated Framework for Trade-related Technical Assistance to Least Developed Countries</t>
  </si>
  <si>
    <t>8.a</t>
  </si>
  <si>
    <t>8.b By 2020, develop and operationalize a global strategy for youth employment and implement the Global Jobs Pact of the International Labour Organization</t>
  </si>
  <si>
    <t>8.b</t>
  </si>
  <si>
    <t>9.1 Develop quality, reliable, sustainable and resilient infrastructure, including regional and trans-border infrastructure, to support economic development and human well-being, with a focus on affordable and equitable access for all</t>
  </si>
  <si>
    <t>9.1</t>
  </si>
  <si>
    <t>9.2 Promote inclusive and sustainable industrialization and, by 2030, significantly raise industry’s share of employment and gross domestic product, in line with national circumstances, and double its share in least developed countries</t>
  </si>
  <si>
    <t>9.2</t>
  </si>
  <si>
    <t>9.3 Increase the access of small-scale industrial and other enterprises, in particular in developing countries, to financial services, including affordable credit, and their integration into value chains and markets</t>
  </si>
  <si>
    <t>9.3</t>
  </si>
  <si>
    <t>9.4 By 2030, upgrade infrastructure and retrofit industries to make them sustainable, with increased resource-use efficiency and greater adoption of clean and environmentally sound technologies and industrial processes, with all countries taking action in accordance with their respective capabilities</t>
  </si>
  <si>
    <t>9.4</t>
  </si>
  <si>
    <t>9.5 Enhance scientific research, upgrade the technological capabilities of industrial sectors in all countries, in particular developing countries, including, by 2030, encouraging innovation and substantially increasing the number of research and development workers per 1 million people and public and private research and development spending</t>
  </si>
  <si>
    <t>9.5</t>
  </si>
  <si>
    <t>9.a Facilitate sustainable and resilient infrastructure development in developing countries through enhanced financial, technological and technical support to African countries, least developed countries, landlocked developing countries and small island developing States</t>
  </si>
  <si>
    <t>9.a</t>
  </si>
  <si>
    <t>9.b Support domestic technology development, research and innovation in developing countries, including by ensuring a conducive policy environment for, inter alia, industrial diversification and value addition to commodities</t>
  </si>
  <si>
    <t>9.b</t>
  </si>
  <si>
    <t>9.c Significantly increase access to information and communications technology and strive to provide universal and affordable access to the Internet in least developed countries by 2020</t>
  </si>
  <si>
    <t>9.c</t>
  </si>
  <si>
    <t>10.1 By 2030, progressively achieve and sustain income growth of the bottom 40 per cent of the population at a rate higher than the national average</t>
  </si>
  <si>
    <t>10.1</t>
  </si>
  <si>
    <t>10.2 By 2030, empower and promote the social, economic and political inclusion of all, irrespective of age, sex, disability, race, ethnicity, origin, religion or economic or other status</t>
  </si>
  <si>
    <t>10.2</t>
  </si>
  <si>
    <t>10.3 Ensure equal opportunity and reduce inequalities of outcome, including by eliminating discriminatory laws, policies and practices and promoting appropriate legislation, policies and action in this regard</t>
  </si>
  <si>
    <t>10.3</t>
  </si>
  <si>
    <t>10.4 Adopt policies, especially fiscal, wage and social protection policies, and progressively achieve greater equality</t>
  </si>
  <si>
    <t>10.4</t>
  </si>
  <si>
    <t>10.5 Improve the regulation and monitoring of global financial markets and institutions and strengthen the implementation of such regulations</t>
  </si>
  <si>
    <t>10.5</t>
  </si>
  <si>
    <t>10.6 Ensure enhanced representation and voice for developing countries in decision-making in global international economic and financial institutions in order to deliver more effective, credible, accountable and legitimate institutions</t>
  </si>
  <si>
    <t>10.6</t>
  </si>
  <si>
    <t>10.7 Facilitate orderly, safe, regular and responsible migration and mobility of people, including through the implementation of planned and well-managed migration policies</t>
  </si>
  <si>
    <t>10.7</t>
  </si>
  <si>
    <t>10.a Implement the principle of special and differential treatment for developing countries, in particular least developed countries, in accordance with World Trade Organization agreements</t>
  </si>
  <si>
    <t>10.a</t>
  </si>
  <si>
    <t>10.b Encourage official development assistance and financial flows, including foreign direct investment, to States where the need is greatest, in particular least developed countries, African countries, small island developing States and landlocked developing countries, in accordance with their national plans and programmes</t>
  </si>
  <si>
    <t>10.b</t>
  </si>
  <si>
    <t>10.c By 2030, reduce to less than 3 per cent the transaction costs of migrant remittances and eliminate remittance corridors with costs higher than 5 per cent</t>
  </si>
  <si>
    <t>10.c</t>
  </si>
  <si>
    <t>11.1 By 2030, ensure access for all to adequate, safe and affordable housing and basic services and upgrade slums</t>
  </si>
  <si>
    <t>11.1</t>
  </si>
  <si>
    <t>11.2 By 2030, provide access to safe, affordable, accessible and sustainable transport systems for all, improving road safety, notably by expanding public transport, with special attention to the needs of those in vulnerable situations, women, children, persons with disabilities and older persons</t>
  </si>
  <si>
    <t>11.2</t>
  </si>
  <si>
    <t>11.3 By 2030, enhance inclusive and sustainable urbanization and capacity for participatory, integrated and sustainable human settlement planning and management in all countries</t>
  </si>
  <si>
    <t>11.3</t>
  </si>
  <si>
    <t>11.4 Strengthen efforts to protect and safeguard the world’s cultural and natural heritage</t>
  </si>
  <si>
    <t>11.4</t>
  </si>
  <si>
    <t>11.5 By 2030, significantly reduce the number of deaths and the number of people affected and substantially decrease the direct economic losses relative to global gross domestic product caused by disasters, including water-related disasters, with a focus on protecting the poor and people in vulnerable situations</t>
  </si>
  <si>
    <t>11.5</t>
  </si>
  <si>
    <t>11.6 By 2030, reduce the adverse per capita environmental impact of cities, including by paying special attention to air quality and municipal and other waste management</t>
  </si>
  <si>
    <t>11.6</t>
  </si>
  <si>
    <t>11.7 By 2030, provide universal access to safe, inclusive and accessible, green and public spaces, in particular for women and children, older persons and persons with disabilities</t>
  </si>
  <si>
    <t>11.7</t>
  </si>
  <si>
    <t>11.a Support positive economic, social and environmental links between urban, peri-urban and rural areas by strengthening national and regional development planning</t>
  </si>
  <si>
    <t>11.a</t>
  </si>
  <si>
    <t>11.b By 2020, substantially increase the number of cities and human settlements adopting and implementing integrated policies and plans towards inclusion, resource efficiency, mitigation and adaptation to climate change, resilience to disasters, and develop and implement, in line with the Sendai Framework for Disaster Risk Reduction 2015-2030, holistic disaster risk management at all levels</t>
  </si>
  <si>
    <t>11.b</t>
  </si>
  <si>
    <t>11.c Support least developed countries, including through financial and technical assistance, in building sustainable and resilient buildings utilizing local materials</t>
  </si>
  <si>
    <t>11.c</t>
  </si>
  <si>
    <t>12.1 Implement the 10-Year Framework of Programmes on Sustainable Consumption and Production Patterns, all countries taking action, with developed countries taking the lead, taking into account the development and capabilities of developing countries</t>
  </si>
  <si>
    <t>12.1</t>
  </si>
  <si>
    <t>12.2 By 2030, achieve the sustainable management and efficient use of natural resources</t>
  </si>
  <si>
    <t>12.2</t>
  </si>
  <si>
    <t>12.3 By 2030, halve per capita global food waste at the retail and consumer levels and reduce food losses along production and supply chains, including post-harvest losses</t>
  </si>
  <si>
    <t>12.3</t>
  </si>
  <si>
    <t>12.4 By 2020, achieve the environmentally sound management of chemicals and all wastes throughout their life cycle, in accordance with agreed international frameworks, and significantly reduce their release to air, water and soil in order to minimize their adverse impacts on human health and the environment</t>
  </si>
  <si>
    <t>12.4</t>
  </si>
  <si>
    <t>12.5 By 2030, substantially reduce waste generation through prevention, reduction, recycling and reuse</t>
  </si>
  <si>
    <t>12.5</t>
  </si>
  <si>
    <t>12.6 Encourage companies, especially large and transnational companies, to adopt sustainable practices and to integrate sustainability information into their reporting cycle</t>
  </si>
  <si>
    <t>12.6</t>
  </si>
  <si>
    <t>12.7 Promote public procurement practices that are sustainable, in accordance with national policies and priorities</t>
  </si>
  <si>
    <t>12.7</t>
  </si>
  <si>
    <t>12.8 By 2030, ensure that people everywhere have the relevant information and awareness for sustainable development and lifestyles in harmony with nature</t>
  </si>
  <si>
    <t>12.8</t>
  </si>
  <si>
    <t>12.a Support developing countries to strengthen their scientific and technological capacity to move towards more sustainable patterns of consumption and production</t>
  </si>
  <si>
    <t>12.a</t>
  </si>
  <si>
    <t>12.b Develop and implement tools to monitor sustainable development impacts for sustainable tourism that creates jobs and promotes local culture and products</t>
  </si>
  <si>
    <t>12.b</t>
  </si>
  <si>
    <t>12.c Rationalize inefficient fossil-fuel subsidies that encourage wasteful consumption by removing market distortions, in accordance with national circumstances, including by restructuring taxation and phasing out those harmful subsidies, where they exist, to reflect their environmental impacts, taking fully into account the specific needs and conditions of developing countries and minimizing the possible adverse impacts on their development in a manner that protects the poor and the affected communities</t>
  </si>
  <si>
    <t>12.c</t>
  </si>
  <si>
    <t>13.1 Strengthen resilience and adaptive capacity to climate-related hazards and natural disasters in all countries</t>
  </si>
  <si>
    <t>13.1</t>
  </si>
  <si>
    <t>13.2 Integrate climate change measures into national policies, strategies and planning</t>
  </si>
  <si>
    <t>13.2</t>
  </si>
  <si>
    <t>13.3 Improve education, awareness-raising and human and institutional capacity on climate change mitigation, adaptation, impact reduction and early warning</t>
  </si>
  <si>
    <t>13.3</t>
  </si>
  <si>
    <t>13.a Implement the commitment undertaken by developed-country parties to the United Nations Framework Convention on Climate Change to a goal of mobilizing jointly $100 billion annually by 2020 from all sources to address the needs of developing countries in the context of meaningful mitigation actions and transparency on implementation and fully operationalize the Green Climate Fund through its capitalization as soon as possible</t>
  </si>
  <si>
    <t>13.a</t>
  </si>
  <si>
    <t>13.b Promote mechanisms for raising capacity for effective climate change-related planning and management in least developed countries and small island developing States, including focusing on women, youth and local and marginalized communities</t>
  </si>
  <si>
    <t>13.b</t>
  </si>
  <si>
    <t>14.1 By 2025, prevent and significantly reduce marine pollution of all kinds, in particular from land-based activities, including marine debris and nutrient pollution</t>
  </si>
  <si>
    <t>14.1</t>
  </si>
  <si>
    <t>14.2 By 2020, sustainably manage and protect marine and coastal ecosystems to avoid significant adverse impacts, including by strengthening their resilience, and take action for their restoration in order to achieve healthy and productive oceans</t>
  </si>
  <si>
    <t>14.2</t>
  </si>
  <si>
    <t>14.3 Minimize and address the impacts of ocean acidification, including through enhanced scientific cooperation at all levels</t>
  </si>
  <si>
    <t>14.3</t>
  </si>
  <si>
    <t>14.4 By 2020, effectively regulate harvesting and end overfishing, illegal, unreported and unregulated fishing and destructive fishing practices and implement science-based management plans, in order to restore fish stocks in the shortest time feasible, at least to levels that can produce maximum sustainable yield as determined by their biological characteristics</t>
  </si>
  <si>
    <t>14.4</t>
  </si>
  <si>
    <t>14.5 By 2020, conserve at least 10 per cent of coastal and marine areas, consistent with national and international law and based on the best available scientific information</t>
  </si>
  <si>
    <t>14.5</t>
  </si>
  <si>
    <t>14.6 By 2020, prohibit certain forms of fisheries subsidies which contribute to overcapacity and overfishing, eliminate subsidies that contribute to illegal, unreported and unregulated fishing and refrain from introducing new such subsidies, recognizing that appropriate and effective special and differential treatment for developing and least developed countries should be an integral part of the World Trade Organization fisheries subsidies negotiation[c]</t>
  </si>
  <si>
    <t>14.6</t>
  </si>
  <si>
    <t>14.7 By 2030, increase the economic benefits to small island developing States and least developed countries from the sustainable use of marine resources, including through sustainable management of fisheries, aquaculture and tourism</t>
  </si>
  <si>
    <t>14.7</t>
  </si>
  <si>
    <t>14.a Increase scientific knowledge, develop research capacity and transfer marine technology, taking into account the Intergovernmental Oceanographic Commission Criteria and Guidelines on the Transfer of Marine Technology, in order to improve ocean health and to enhance the contribution of marine biodiversity to the development of developing countries, in particular small island developing States and least developed countries</t>
  </si>
  <si>
    <t>14.a</t>
  </si>
  <si>
    <t>14.b Provide access for small-scale artisanal fishers to marine resources and markets</t>
  </si>
  <si>
    <t>14.b</t>
  </si>
  <si>
    <t>14.c Enhance the conservation and sustainable use of oceans and their resources by implementing international law as reflected in the United Nations Convention on the Law of the Sea, which provides the legal framework for the conservation and sustainable use of oceans and their resources, as recalled in paragraph 158 of “The future we want”</t>
  </si>
  <si>
    <t>14.c</t>
  </si>
  <si>
    <t>15.1 By 2020, ensure the conservation, restoration and sustainable use of terrestrial and inland freshwater ecosystems and their services, in particular forests, wetlands, mountains and drylands, in line with obligations under international agreements</t>
  </si>
  <si>
    <t>15.1</t>
  </si>
  <si>
    <t>15.2 By 2020, promote the implementation of sustainable management of all types of forests, halt deforestation, restore degraded forests and substantially increase afforestation and reforestation globally</t>
  </si>
  <si>
    <t>15.2</t>
  </si>
  <si>
    <t>15.3 By 2030, combat desertification, restore degraded land and soil, including land affected by desertification, drought and floods, and strive to achieve a land degradation-neutral world</t>
  </si>
  <si>
    <t>15.3</t>
  </si>
  <si>
    <t>15.4 By 2030, ensure the conservation of mountain ecosystems, including their biodiversity, in order to enhance their capacity to provide benefits that are essential for sustainable development</t>
  </si>
  <si>
    <t>15.4</t>
  </si>
  <si>
    <t>15.5 Take urgent and significant action to reduce the degradation of natural habitats, halt the loss of biodiversity and, by 2020, protect and prevent the extinction of threatened species</t>
  </si>
  <si>
    <t>15.5</t>
  </si>
  <si>
    <t>15.6 Promote fair and equitable sharing of the benefits arising from the utilization of genetic resources and promote appropriate access to such resources, as internationally agreed</t>
  </si>
  <si>
    <t>15.6</t>
  </si>
  <si>
    <t>15.7 Take urgent action to end poaching and trafficking of protected species of flora and fauna and address both demand and supply of illegal wildlife products</t>
  </si>
  <si>
    <t>15.7</t>
  </si>
  <si>
    <t>15.8 By 2020, introduce measures to prevent the introduction and significantly reduce the impact of invasive alien species on land and water ecosystems and control or eradicate the priority species</t>
  </si>
  <si>
    <t>15.8</t>
  </si>
  <si>
    <t>15.9 By 2020, integrate ecosystem and biodiversity values into national and local planning, development processes, poverty reduction strategies and accounts</t>
  </si>
  <si>
    <t>15.9</t>
  </si>
  <si>
    <t>15.a Mobilize and significantly increase financial resources from all sources to conserve and sustainably use biodiversity and ecosystems</t>
  </si>
  <si>
    <t>15.a</t>
  </si>
  <si>
    <t>15.b Mobilize significant resources from all sources and at all levels to finance sustainable forest management and provide adequate incentives to developing countries to advance such management, including for conservation and reforestation</t>
  </si>
  <si>
    <t>15.b</t>
  </si>
  <si>
    <t>15.c Enhance global support for efforts to combat poaching and trafficking of protected species, including by increasing the capacity of local communities to pursue sustainable livelihood opportunities</t>
  </si>
  <si>
    <t>15.c</t>
  </si>
  <si>
    <t>16.1 Significantly reduce all forms of violence and related death rates everywhere</t>
  </si>
  <si>
    <t>16.1</t>
  </si>
  <si>
    <t>16.2 End abuse, exploitation, trafficking and all forms of violence against and torture of children</t>
  </si>
  <si>
    <t>16.2</t>
  </si>
  <si>
    <t>16.3 Promote the rule of law at the national and international levels and ensure equal access to justice for all</t>
  </si>
  <si>
    <t>16.3</t>
  </si>
  <si>
    <t>16.4 By 2030, significantly reduce illicit financial and arms flows, strengthen the recovery and return of stolen assets and combat all forms of organized crime</t>
  </si>
  <si>
    <t>16.4</t>
  </si>
  <si>
    <t>16.5 Substantially reduce corruption and bribery in all their forms</t>
  </si>
  <si>
    <t>16.5</t>
  </si>
  <si>
    <t>16.6 Develop effective, accountable and transparent institutions at all levels</t>
  </si>
  <si>
    <t>16.6</t>
  </si>
  <si>
    <t>16.7 Ensure responsive, inclusive, participatory and representative decision-making at all levels</t>
  </si>
  <si>
    <t>16.7</t>
  </si>
  <si>
    <t>16.8 Broaden and strengthen the participation of developing countries in the institutions of global governance</t>
  </si>
  <si>
    <t>16.8</t>
  </si>
  <si>
    <t>16.9 By 2030, provide legal identity for all, including birth registration</t>
  </si>
  <si>
    <t>16.9</t>
  </si>
  <si>
    <t>16.10 Ensure public access to information and protect fundamental freedoms, in accordance with national legislation and international agreements</t>
  </si>
  <si>
    <t>16.10</t>
  </si>
  <si>
    <t>16.a Strengthen relevant national institutions, including through international cooperation, for building capacity at all levels, in particular in developing countries, to prevent violence and combat terrorism and crime</t>
  </si>
  <si>
    <t>16.a</t>
  </si>
  <si>
    <t>16.b Promote and enforce non-discriminatory laws and policies for sustainable development</t>
  </si>
  <si>
    <t>16.b</t>
  </si>
  <si>
    <t>17.1 Strengthen domestic resource mobilization, including through international support to developing countries, to improve domestic capacity for tax and other revenue collection</t>
  </si>
  <si>
    <t>17.1</t>
  </si>
  <si>
    <t>17.2 Developed countries to implement fully their official development assistance commitments, including the commitment by many developed countries to achieve the target of 0.7 per cent of gross national income for official development assistance (ODA/GNI) to developing countries and 0.15 to 0.20 per cent of ODA/GNI to least developed countries; ODA providers are encouraged to consider setting a target to provide at least 0.20 per cent of ODA/GNI to least developed countries</t>
  </si>
  <si>
    <t>17.2</t>
  </si>
  <si>
    <t>17.3 Mobilize additional financial resources for developing countries from multiple sources</t>
  </si>
  <si>
    <t>17.3</t>
  </si>
  <si>
    <t>17.4 Assist developing countries in attaining long-term debt sustainability through coordinated policies aimed at fostering debt financing, debt relief and debt restructuring, as appropriate, and address the external debt of highly indebted poor countries to reduce debt distress</t>
  </si>
  <si>
    <t>17.4</t>
  </si>
  <si>
    <t>17.5 Adopt and implement investment promotion regimes for least developed countries</t>
  </si>
  <si>
    <t>17.5</t>
  </si>
  <si>
    <t>17.6 Enhance North-South, South-South and triangular regional and international cooperation on and access to science, technology and innovation and enhance knowledge-sharing on mutually agreed terms, including through improved coordination among existing mechanisms, in particular at the United Nations level, and through a global technology facilitation mechanism</t>
  </si>
  <si>
    <t>17.6</t>
  </si>
  <si>
    <t>17.7 Promote the development, transfer, dissemination and diffusion of environmentally sound technologies to developing countries on favourable terms, including on concessional and preferential terms, as mutually agreed</t>
  </si>
  <si>
    <t>17.7</t>
  </si>
  <si>
    <t>17.8 Fully operationalize the technology bank and science, technology and innovation capacity-building mechanism for least developed countries by 2017 and enhance the use of enabling technology, in particular information and communications technology</t>
  </si>
  <si>
    <t>17.8</t>
  </si>
  <si>
    <t>17.9 Enhance international support for implementing effective and targeted capacity-building in developing countries to support national plans to implement all the Sustainable Development Goals, including through North-South, South-South and triangular cooperation</t>
  </si>
  <si>
    <t>17.9</t>
  </si>
  <si>
    <t>17.10 Promote a universal, rules-based, open, non‑discriminatory and equitable multilateral trading system under the World Trade Organization, including through the conclusion of negotiations under its Doha Development Agenda</t>
  </si>
  <si>
    <t>17.10</t>
  </si>
  <si>
    <t>17.11 Significantly increase the exports of developing countries, in particular with a view to doubling the least developed countries’ share of global exports by 2020</t>
  </si>
  <si>
    <t>17.11</t>
  </si>
  <si>
    <t>17.12 Realize timely implementation of duty-free and quota-free market access on a lasting basis for all least developed countries, consistent with World Trade Organization decisions, including by ensuring that preferential rules of origin applicable to imports from least developed countries are transparent and simple, and contribute to facilitating market access</t>
  </si>
  <si>
    <t>17.12</t>
  </si>
  <si>
    <t>17.13 Enhance global macroeconomic stability, including through policy coordination and policy coherence</t>
  </si>
  <si>
    <t>17.13</t>
  </si>
  <si>
    <t>17.14 Enhance policy coherence for sustainable development</t>
  </si>
  <si>
    <t>17.14</t>
  </si>
  <si>
    <t>17.15 Respect each country’s policy space and leadership to establish and implement policies for poverty eradication and sustainable development</t>
  </si>
  <si>
    <t>17.15</t>
  </si>
  <si>
    <t>17.16 Enhance the Global Partnership for Sustainable Development, complemented by multi-stakeholder partnerships that mobilize and share knowledge, expertise, technology and financial resources, to support the achievement of the Sustainable Development Goals in all countries, in particular developing countries</t>
  </si>
  <si>
    <t>17.16</t>
  </si>
  <si>
    <t>17.17 Encourage and promote effective public, public-private and civil society partnerships, building on the experience and resourcing strategies of partnerships</t>
  </si>
  <si>
    <t>17.17</t>
  </si>
  <si>
    <t>17.18 By 2020, enhance capacity-building support to developing countries, including for least developed countries and small island developing States, to increase significantly the availability of high-quality, timely and reliable data disaggregated by income, gender, age, race, ethnicity, migratory status, disability, geographic location and other characteristics relevant in national contexts</t>
  </si>
  <si>
    <t>17.18</t>
  </si>
  <si>
    <t>17.19 By 2030, build on existing initiatives to develop measurements of progress on sustainable development that complement gross domestic product, and support statistical capacity-building in developing countries</t>
  </si>
  <si>
    <t>17.19</t>
  </si>
  <si>
    <t xml:space="preserve">A través del programa Construyendo Familias se plantea el fortalecimiento de la realacion intra familiar con el propósito de generar relaciones pacificas y de convivencia social armonica. El componente formativo de esta actividad será ejecutado a través de transferencia monetaria a una ONG, utilizando el mecanismo acuerdo de parte responsable (APS). </t>
  </si>
  <si>
    <t>Diseño de respuestas interinstitucionales para la prevención del conflicto, y la construcción de confianza y diálogos con organizaciones de sociedad civil y de mujeres, en apoyo a la labor del Consejo Cantonal de Protección Integral de Derechos, a la Corporación para la Seguridad Ciudadana de Guayaquil y al Centro de Gestión de Conflictos y Cultura de Paz “Más Paz”, de la Alcaldía de Guayaquil.</t>
  </si>
  <si>
    <t xml:space="preserve">Se ha apoyado la política de seguridad pública y ciudadana mediante la formulación de una estrategia nacional de seguridad ciudadana y de al menos un plan de seguridad ciudadana cantonal, con un piloto en Guayaquil, asegurando una participación efectiva de las mujeres y los grupos afectados por múltiples desigualdades estructurales. 								</t>
  </si>
  <si>
    <t>Fortalecimiento de capacidades de entidades gubernamentales y de la policía comunitaria para la implementación de un plan cantonal de seguridad ciudadana en Guayaquil y sus zonas de influencia.</t>
  </si>
  <si>
    <t xml:space="preserve">Promocionado el liderazgo comunitario sobre prevención de violencias con énfasis en mujeres y jóvenes, mediante la capacitación, la creación de redes y la financiación de iniciativas comunitarias. 							</t>
  </si>
  <si>
    <t xml:space="preserve">Incorporación de herramientas de análisis regulares, utilizadas o por implementarse por parte de iniciativas de mujeres en construcción de paz y coaliciones de mujeres, sobre negociación, mediación, gestión de riesgos, prevención de conflictos, mapeo de actores y previsión sociopolítica. </t>
  </si>
  <si>
    <t xml:space="preserve">Mecanismo de financiación para diseñar e implementar intervenciones dirigidas por la comunidad que promuevan el liderazgo de las mujeres en la prevención de conflictos, la mediación y la cultura de paz (subvención de 6 proyectos piloto). </t>
  </si>
  <si>
    <t xml:space="preserve">Fortalecimiento y articulación participativa de un modelo de gestión nacional-local sobre prevención y gestión de conflictos, con perspectiva de gobernabilidad, que aborde de manera particular las necesidades de niñas, mujeres, comunas, comunidades, pueblos y nacionalidades, tomando en consideración espacios de diálogo democrático y concertación política entre el Estado y la sociedad civil, dentro del marco normativo nacional vigente. </t>
  </si>
  <si>
    <t>Fortalecimiento de los conocimientos y desarrollo de las capacidades de autoridades y personal de entidades públicas nacionales y locales sobre prevención y gestión de conflictos, con énfasis en aquellos que inciden en la gobernabilidad, en articulación con el Ministerio de Gobierno y su estructura nacional-territorial (Viceministerio de Gobernabilidad, Subsecretaria de Gobernabilidad, gobernaciones, jefaturas políticas y tenencias políticas).</t>
  </si>
  <si>
    <t>Se proponen intercambios de experiencias e invetigación de buenas prácticas en prevención de conflictos, lo cual implica la contratación de prestación de servicios de expertos identificados.</t>
  </si>
  <si>
    <t>Diseñados e implementados mecanismos nacionales y locales de levantamiento de información de calidad para la toma de decisiones, a través de sistemas de alerta y respuesta tempranas, con participación de organizaciones de derechos de las mujeres y de la sociedad civil, desde la perspectiva de la gobernabilidad y el fortalecimiento de la democracia.</t>
  </si>
  <si>
    <t xml:space="preserve">Fortalecido el modelo de gestión sobre prevención y gestión de conflictos a escala nacional-local y reforzadas las capacidades nacionales dentro de estos dos ámbitos para su implementación. 					</t>
  </si>
  <si>
    <t>Capacitación a las organizaciones de mujeres y de la sociedad civil en mecanismos de protección y autoprotección como defensores/as y en la identificación de riesgos y amenazas a la seguridad para promover la participación inclusiva en un mecanismo local de alerta temprana.</t>
  </si>
  <si>
    <t>Recopilación y análisis de información para el diseño e implementación de sistemas de alerta y respuesta temprana (SART) sobre impulsores y desencadenantes reales o potenciales de conflictos [a] políticos y [b] violentos, que permitan rastrear, a lo largo del tiempo, su dinámica y anticipar, respectivamente, escalamientos o brotes de violencia.</t>
  </si>
  <si>
    <t xml:space="preserve">El diseño de las herramientas incluirán enfoques e indicadores de género, en todos los casos aplicables. </t>
  </si>
  <si>
    <t>Diseño e implementación de la herramienta "Crisis Risk Dashboard" (CRD), a escala nacional, bajo criterios de interoperabilidad con los SART locales, para facilitar procesos decisionales basados en evidencia.</t>
  </si>
  <si>
    <t>Desarrollo de capacidades locales, en territorios seleccionados, para la identificación de conflictos que afecten a pueblos, nacionalidades, mujeres y otros colectivos, con base en los insumos del CRD y de otras fuentes, a través de alianzas con el Centro de Gestión de Conflictos y Cultura de Paz “Más Paz” del Municipio de Guayaquil, el Consejo de la Judicatura y otras contrapartes estratégicas.</t>
  </si>
  <si>
    <t>Mapeo y análisis participativo, informado y con enfoque de derechos y de fortalecimiento democrático, de conflictos locales que afectan a pueblos, nacionalidades, jóvenes u otra población vulnerable.</t>
  </si>
  <si>
    <t>Fortalecimiento de capacidades comunitarias y de la sociedad civil sobre democracia, institucionalidad pública, derechos humanos y generación de redes u otros mecanismos para la resolución pacífica de conflictos, construcción de consensos, diálogo social, consolidación de la paz y combate a la discriminación y los discursos de odio, bajo criterios de interculturalidad y con énfasis en mujeres y jóvenes.</t>
  </si>
  <si>
    <t xml:space="preserve">Se aplicará enfoque de género en relación con la información levantada. </t>
  </si>
  <si>
    <t>Se apoyará en servicios contractuales para el diagnóstico de servicios públicos priorizados</t>
  </si>
  <si>
    <t>Producción de un análisis sobre la violencia contra las mujeres en la política y la vida pública y las barreras y cuellos de botella existentes para la participación efectiva y el liderazgo de las mujeres en la prevención, negociación y mediación de conflictos.</t>
  </si>
  <si>
    <t>Se propone la elaboracion partiicpativa de auditorias locales de seguridad con actores de la sociedda civil y gobierno para la implementacion de estrategias de prevencion de delitos y conflictos. Además, la especificidad de la herramienta requiere de un perfil técnico especializado, por lo cual, es necesario la figura de prestación de servicios.</t>
  </si>
  <si>
    <r>
      <rPr>
        <b/>
        <sz val="12"/>
        <color theme="1"/>
        <rFont val="Calibri"/>
        <family val="2"/>
        <scheme val="minor"/>
      </rPr>
      <t>Outcome/ Output</t>
    </r>
    <r>
      <rPr>
        <sz val="12"/>
        <color theme="1"/>
        <rFont val="Calibri"/>
        <family val="2"/>
        <scheme val="minor"/>
      </rPr>
      <t xml:space="preserve"> number</t>
    </r>
  </si>
  <si>
    <r>
      <rPr>
        <b/>
        <sz val="12"/>
        <color theme="1"/>
        <rFont val="Calibri"/>
        <family val="2"/>
        <scheme val="minor"/>
      </rPr>
      <t>Description</t>
    </r>
    <r>
      <rPr>
        <sz val="12"/>
        <color theme="1"/>
        <rFont val="Calibri"/>
        <family val="2"/>
        <scheme val="minor"/>
      </rPr>
      <t xml:space="preserve"> (Text)</t>
    </r>
  </si>
  <si>
    <r>
      <rPr>
        <b/>
        <sz val="12"/>
        <color theme="1"/>
        <rFont val="Calibri"/>
        <family val="2"/>
        <scheme val="minor"/>
      </rPr>
      <t>% of budget</t>
    </r>
    <r>
      <rPr>
        <sz val="12"/>
        <color theme="1"/>
        <rFont val="Calibri"/>
        <family val="2"/>
        <scheme val="minor"/>
      </rPr>
      <t xml:space="preserve"> per activity  allocated to </t>
    </r>
    <r>
      <rPr>
        <b/>
        <sz val="12"/>
        <color theme="1"/>
        <rFont val="Calibri"/>
        <family val="2"/>
        <scheme val="minor"/>
      </rPr>
      <t>Gender Equality and Women's Empowerment (GEWE)</t>
    </r>
    <r>
      <rPr>
        <sz val="12"/>
        <color theme="1"/>
        <rFont val="Calibri"/>
        <family val="2"/>
        <scheme val="minor"/>
      </rPr>
      <t xml:space="preserve"> (if any):</t>
    </r>
  </si>
  <si>
    <r>
      <t xml:space="preserve">Current level of </t>
    </r>
    <r>
      <rPr>
        <b/>
        <sz val="12"/>
        <color theme="1"/>
        <rFont val="Calibri"/>
        <family val="2"/>
        <scheme val="minor"/>
      </rPr>
      <t xml:space="preserve">expenditure/ commitment </t>
    </r>
    <r>
      <rPr>
        <sz val="12"/>
        <color theme="1"/>
        <rFont val="Calibri"/>
        <family val="2"/>
        <scheme val="minor"/>
      </rPr>
      <t>(To be completed at time of project progress reporting)</t>
    </r>
    <r>
      <rPr>
        <b/>
        <sz val="12"/>
        <color theme="1"/>
        <rFont val="Calibri"/>
        <family val="2"/>
        <scheme val="minor"/>
      </rPr>
      <t xml:space="preserve"> </t>
    </r>
  </si>
  <si>
    <r>
      <rPr>
        <b/>
        <sz val="12"/>
        <color theme="1"/>
        <rFont val="Calibri"/>
        <family val="2"/>
        <scheme val="minor"/>
      </rPr>
      <t xml:space="preserve">GEWE justification </t>
    </r>
    <r>
      <rPr>
        <sz val="12"/>
        <color theme="1"/>
        <rFont val="Calibri"/>
        <family val="2"/>
        <scheme val="minor"/>
      </rPr>
      <t>(e.g. training includes session on gender equality, specific efforts made to ensure equal representation of women and men etc.)</t>
    </r>
  </si>
  <si>
    <r>
      <t xml:space="preserve">Any other </t>
    </r>
    <r>
      <rPr>
        <b/>
        <sz val="12"/>
        <color theme="1"/>
        <rFont val="Calibri"/>
        <family val="2"/>
        <scheme val="minor"/>
      </rPr>
      <t>remarks</t>
    </r>
    <r>
      <rPr>
        <sz val="12"/>
        <color theme="1"/>
        <rFont val="Calibri"/>
        <family val="2"/>
        <scheme val="minor"/>
      </rPr>
      <t xml:space="preserve"> (e.g. on types of inputs provided or budget justification, esp. for TA or travel costs)</t>
    </r>
  </si>
  <si>
    <r>
      <t xml:space="preserve">Esta actividad se trabajará con socio implementador a través de </t>
    </r>
    <r>
      <rPr>
        <i/>
        <sz val="12"/>
        <color theme="1"/>
        <rFont val="Calibri"/>
        <family val="2"/>
        <scheme val="minor"/>
      </rPr>
      <t>grants</t>
    </r>
    <r>
      <rPr>
        <sz val="12"/>
        <color theme="1"/>
        <rFont val="Calibri"/>
        <family val="2"/>
        <scheme val="minor"/>
      </rPr>
      <t xml:space="preserve"> dirigidos a la sociedad civil y academia.</t>
    </r>
  </si>
  <si>
    <r>
      <t>Esta actividad se trabajará con socio implementador a través de</t>
    </r>
    <r>
      <rPr>
        <i/>
        <sz val="12"/>
        <color theme="1"/>
        <rFont val="Calibri"/>
        <family val="2"/>
      </rPr>
      <t xml:space="preserve"> grants </t>
    </r>
    <r>
      <rPr>
        <sz val="12"/>
        <color theme="1"/>
        <rFont val="Calibri"/>
        <family val="2"/>
      </rPr>
      <t>dirigidos a la sociedad civil.</t>
    </r>
  </si>
  <si>
    <t>Gestión de información nacional (sistematización, producción y análisis de datos sobre violencias), para contribuir a la toma de decisiones informada por parte de autoridades y optimización de ciertos servicios relacionados con la gestión de violencias en sectores priorizados.</t>
  </si>
  <si>
    <r>
      <t xml:space="preserve">Se implementará a través de un </t>
    </r>
    <r>
      <rPr>
        <i/>
        <sz val="12"/>
        <color theme="1"/>
        <rFont val="Calibri"/>
        <family val="2"/>
        <scheme val="minor"/>
      </rPr>
      <t xml:space="preserve">grant </t>
    </r>
    <r>
      <rPr>
        <sz val="12"/>
        <color theme="1"/>
        <rFont val="Calibri"/>
        <family val="2"/>
        <scheme val="minor"/>
      </rPr>
      <t xml:space="preserve">con sociedad civil. </t>
    </r>
  </si>
  <si>
    <r>
      <t xml:space="preserve">$ Towards GEWE </t>
    </r>
    <r>
      <rPr>
        <sz val="11"/>
        <color theme="1"/>
        <rFont val="Calibri"/>
        <family val="2"/>
        <scheme val="minor"/>
      </rPr>
      <t>(includes indirect costs)</t>
    </r>
  </si>
  <si>
    <r>
      <t xml:space="preserve">$ Towards M&amp;E </t>
    </r>
    <r>
      <rPr>
        <sz val="11"/>
        <color theme="1"/>
        <rFont val="Calibri"/>
        <family val="2"/>
        <scheme val="minor"/>
      </rPr>
      <t>(includes indirect costs)</t>
    </r>
  </si>
  <si>
    <r>
      <t xml:space="preserve">Note: PBF does not accept projects with less than </t>
    </r>
    <r>
      <rPr>
        <b/>
        <sz val="11"/>
        <color theme="1"/>
        <rFont val="Calibri"/>
        <family val="2"/>
        <scheme val="minor"/>
      </rPr>
      <t>5%</t>
    </r>
    <r>
      <rPr>
        <sz val="11"/>
        <color theme="1"/>
        <rFont val="Calibri"/>
        <family val="2"/>
        <scheme val="minor"/>
      </rPr>
      <t xml:space="preserve"> towards M&amp;E and less than </t>
    </r>
    <r>
      <rPr>
        <b/>
        <sz val="11"/>
        <color theme="1"/>
        <rFont val="Calibri"/>
        <family val="2"/>
        <scheme val="minor"/>
      </rPr>
      <t xml:space="preserve">15% </t>
    </r>
    <r>
      <rPr>
        <sz val="11"/>
        <color theme="1"/>
        <rFont val="Calibri"/>
        <family val="2"/>
        <scheme val="minor"/>
      </rPr>
      <t xml:space="preserve">towards GEWE. These figures will show as red if this minimum threshold is not met.  </t>
    </r>
  </si>
  <si>
    <t>La metodología de diseño participativo, incluye un enfoque de género y criterios de priorización para NNA y mujeres.</t>
  </si>
  <si>
    <t>Los espacios formativos y de generación de conocimiento incluirán contenidos orientados a derechos de NNA y mujeres.</t>
  </si>
  <si>
    <t>Identificar problemáticas relacionadas con delitos y conductas de riesgo a nivel comunitario resultado de un diagnóstico de análisis mixto, que incluya al género como una de sus variables relevantes.</t>
  </si>
  <si>
    <t xml:space="preserve">Se realizarán  evaluaciones de la Gobernanza de la Seguridad Urbana para ciudades inclusivas y resilientes para la implementacion de la estrategia de seguridad local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</si>
</sst>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quot;* #,##0.00_);_(&quot;$&quot;* \(#,##0.00\);_(&quot;$&quot;* &quot;-&quot;??_);_(@_)"/>
  </numFmts>
  <fonts count="25" x14ac:knownFonts="1">
    <font>
      <sz val="11"/>
      <color theme="1"/>
      <name val="Calibri"/>
      <family val="2"/>
      <scheme val="minor"/>
    </font>
    <font>
      <sz val="12"/>
      <color theme="1"/>
      <name val="Calibri"/>
      <family val="2"/>
      <scheme val="minor"/>
    </font>
    <font>
      <sz val="12"/>
      <color theme="1"/>
      <name val="Calibri"/>
      <family val="2"/>
      <scheme val="minor"/>
    </font>
    <font>
      <b/>
      <sz val="12"/>
      <color theme="1"/>
      <name val="Calibri"/>
      <family val="2"/>
      <scheme val="minor"/>
    </font>
    <font>
      <b/>
      <sz val="11"/>
      <color theme="1"/>
      <name val="Calibri"/>
      <family val="2"/>
      <scheme val="minor"/>
    </font>
    <font>
      <sz val="11"/>
      <color theme="1"/>
      <name val="Calibri"/>
      <family val="2"/>
      <scheme val="minor"/>
    </font>
    <font>
      <sz val="12"/>
      <color theme="1"/>
      <name val="Calibri"/>
      <family val="2"/>
      <scheme val="minor"/>
    </font>
    <font>
      <sz val="12"/>
      <color theme="1"/>
      <name val="Calibri"/>
      <family val="2"/>
    </font>
    <font>
      <b/>
      <sz val="12"/>
      <color theme="1"/>
      <name val="Calibri"/>
      <family val="2"/>
    </font>
    <font>
      <b/>
      <sz val="12"/>
      <color rgb="FFFF0000"/>
      <name val="Calibri"/>
      <family val="2"/>
      <scheme val="minor"/>
    </font>
    <font>
      <b/>
      <sz val="28"/>
      <color theme="1"/>
      <name val="Calibri"/>
      <family val="2"/>
      <scheme val="minor"/>
    </font>
    <font>
      <b/>
      <sz val="20"/>
      <color theme="1"/>
      <name val="Calibri"/>
      <family val="2"/>
      <scheme val="minor"/>
    </font>
    <font>
      <b/>
      <sz val="36"/>
      <color theme="1"/>
      <name val="Calibri"/>
      <family val="2"/>
      <scheme val="minor"/>
    </font>
    <font>
      <sz val="36"/>
      <color theme="1"/>
      <name val="Calibri"/>
      <family val="2"/>
      <scheme val="minor"/>
    </font>
    <font>
      <sz val="9"/>
      <color theme="1"/>
      <name val="Calibri"/>
      <family val="2"/>
      <scheme val="minor"/>
    </font>
    <font>
      <sz val="11"/>
      <name val="Calibri"/>
      <family val="2"/>
      <scheme val="minor"/>
    </font>
    <font>
      <b/>
      <sz val="14"/>
      <color theme="1"/>
      <name val="Calibri"/>
      <family val="2"/>
      <scheme val="minor"/>
    </font>
    <font>
      <sz val="14"/>
      <color theme="1"/>
      <name val="Calibri"/>
      <family val="2"/>
      <scheme val="minor"/>
    </font>
    <font>
      <b/>
      <sz val="24"/>
      <color rgb="FF00B0F0"/>
      <name val="Calibri"/>
      <family val="2"/>
      <scheme val="minor"/>
    </font>
    <font>
      <b/>
      <u/>
      <sz val="18"/>
      <color theme="1"/>
      <name val="Calibri"/>
      <family val="2"/>
      <scheme val="minor"/>
    </font>
    <font>
      <i/>
      <sz val="14"/>
      <color theme="1"/>
      <name val="Calibri"/>
      <family val="2"/>
      <scheme val="minor"/>
    </font>
    <font>
      <b/>
      <sz val="24"/>
      <color theme="1"/>
      <name val="Calibri"/>
      <family val="2"/>
      <scheme val="minor"/>
    </font>
    <font>
      <i/>
      <sz val="12"/>
      <color theme="1"/>
      <name val="Calibri"/>
      <family val="2"/>
      <scheme val="minor"/>
    </font>
    <font>
      <i/>
      <sz val="12"/>
      <color theme="1"/>
      <name val="Calibri"/>
      <family val="2"/>
    </font>
    <font>
      <b/>
      <sz val="12"/>
      <color theme="0"/>
      <name val="Calibri"/>
      <family val="2"/>
      <scheme val="minor"/>
    </font>
  </fonts>
  <fills count="11">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2" tint="-9.9978637043366805E-2"/>
        <bgColor indexed="64"/>
      </patternFill>
    </fill>
    <fill>
      <patternFill patternType="solid">
        <fgColor theme="7" tint="0.39997558519241921"/>
        <bgColor indexed="64"/>
      </patternFill>
    </fill>
    <fill>
      <patternFill patternType="solid">
        <fgColor theme="8" tint="0.79998168889431442"/>
        <bgColor indexed="64"/>
      </patternFill>
    </fill>
    <fill>
      <patternFill patternType="solid">
        <fgColor theme="0" tint="-0.249977111117893"/>
        <bgColor indexed="64"/>
      </patternFill>
    </fill>
    <fill>
      <patternFill patternType="solid">
        <fgColor rgb="FFD9D9D9"/>
        <bgColor rgb="FF000000"/>
      </patternFill>
    </fill>
    <fill>
      <patternFill patternType="solid">
        <fgColor theme="0"/>
        <bgColor rgb="FF000000"/>
      </patternFill>
    </fill>
    <fill>
      <patternFill patternType="solid">
        <fgColor rgb="FFFFFFFF"/>
        <bgColor indexed="64"/>
      </patternFill>
    </fill>
  </fills>
  <borders count="58">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diagonal/>
    </border>
    <border>
      <left/>
      <right/>
      <top/>
      <bottom style="thin">
        <color indexed="64"/>
      </bottom>
      <diagonal/>
    </border>
    <border>
      <left style="thick">
        <color rgb="FF000000"/>
      </left>
      <right style="thick">
        <color rgb="FF000000"/>
      </right>
      <top style="thick">
        <color rgb="FF000000"/>
      </top>
      <bottom style="thick">
        <color rgb="FF000000"/>
      </bottom>
      <diagonal/>
    </border>
    <border>
      <left style="medium">
        <color rgb="FFCCCCCC"/>
      </left>
      <right style="thick">
        <color rgb="FF000000"/>
      </right>
      <top style="thick">
        <color rgb="FF000000"/>
      </top>
      <bottom style="thick">
        <color rgb="FF000000"/>
      </bottom>
      <diagonal/>
    </border>
  </borders>
  <cellStyleXfs count="3">
    <xf numFmtId="0" fontId="0" fillId="0" borderId="0"/>
    <xf numFmtId="164" fontId="5" fillId="0" borderId="0" applyFont="0" applyFill="0" applyBorder="0" applyAlignment="0" applyProtection="0"/>
    <xf numFmtId="9" fontId="5" fillId="0" borderId="0" applyFont="0" applyFill="0" applyBorder="0" applyAlignment="0" applyProtection="0"/>
  </cellStyleXfs>
  <cellXfs count="298">
    <xf numFmtId="0" fontId="0" fillId="0" borderId="0" xfId="0"/>
    <xf numFmtId="0" fontId="3" fillId="0" borderId="0" xfId="0" applyFont="1" applyAlignment="1">
      <alignment vertical="center" wrapText="1"/>
    </xf>
    <xf numFmtId="0" fontId="3" fillId="0" borderId="0" xfId="0" applyFont="1" applyAlignment="1" applyProtection="1">
      <alignment vertical="center" wrapText="1"/>
      <protection locked="0"/>
    </xf>
    <xf numFmtId="0" fontId="7" fillId="0" borderId="0" xfId="0" applyFont="1" applyAlignment="1">
      <alignment vertical="center" wrapText="1"/>
    </xf>
    <xf numFmtId="0" fontId="3" fillId="3" borderId="0" xfId="0" applyFont="1" applyFill="1" applyAlignment="1">
      <alignment vertical="center" wrapText="1"/>
    </xf>
    <xf numFmtId="164" fontId="3" fillId="0" borderId="0" xfId="0" applyNumberFormat="1" applyFont="1" applyAlignment="1">
      <alignment vertical="center" wrapText="1"/>
    </xf>
    <xf numFmtId="9" fontId="3" fillId="2" borderId="9" xfId="2" applyFont="1" applyFill="1" applyBorder="1" applyAlignment="1">
      <alignment vertical="center" wrapText="1"/>
    </xf>
    <xf numFmtId="0" fontId="3" fillId="2" borderId="12" xfId="0" applyFont="1" applyFill="1" applyBorder="1" applyAlignment="1">
      <alignment vertical="center" wrapText="1"/>
    </xf>
    <xf numFmtId="0" fontId="3" fillId="3" borderId="0" xfId="0" applyFont="1" applyFill="1" applyAlignment="1" applyProtection="1">
      <alignment vertical="center" wrapText="1"/>
      <protection locked="0"/>
    </xf>
    <xf numFmtId="164" fontId="3" fillId="2" borderId="3" xfId="1" applyFont="1" applyFill="1" applyBorder="1" applyAlignment="1" applyProtection="1">
      <alignment horizontal="center" vertical="center" wrapText="1"/>
    </xf>
    <xf numFmtId="0" fontId="8" fillId="2" borderId="8" xfId="0" applyFont="1" applyFill="1" applyBorder="1" applyAlignment="1">
      <alignment vertical="center" wrapText="1"/>
    </xf>
    <xf numFmtId="164" fontId="8" fillId="3" borderId="0" xfId="1" applyFont="1" applyFill="1" applyBorder="1" applyAlignment="1" applyProtection="1">
      <alignment vertical="center" wrapText="1"/>
    </xf>
    <xf numFmtId="164" fontId="3" fillId="2" borderId="5" xfId="1" applyFont="1" applyFill="1" applyBorder="1" applyAlignment="1" applyProtection="1">
      <alignment horizontal="center" vertical="center" wrapText="1"/>
    </xf>
    <xf numFmtId="0" fontId="3" fillId="2" borderId="8" xfId="0" applyFont="1" applyFill="1" applyBorder="1" applyAlignment="1">
      <alignment vertical="center" wrapText="1"/>
    </xf>
    <xf numFmtId="0" fontId="8" fillId="2" borderId="8" xfId="0" applyFont="1" applyFill="1" applyBorder="1" applyAlignment="1" applyProtection="1">
      <alignment vertical="center" wrapText="1"/>
      <protection locked="0"/>
    </xf>
    <xf numFmtId="164" fontId="3" fillId="3" borderId="0" xfId="0" applyNumberFormat="1" applyFont="1" applyFill="1" applyAlignment="1">
      <alignment vertical="center" wrapText="1"/>
    </xf>
    <xf numFmtId="0" fontId="12" fillId="0" borderId="0" xfId="0" applyFont="1" applyAlignment="1">
      <alignment wrapText="1"/>
    </xf>
    <xf numFmtId="0" fontId="13" fillId="0" borderId="0" xfId="0" applyFont="1" applyAlignment="1">
      <alignment wrapText="1"/>
    </xf>
    <xf numFmtId="0" fontId="3" fillId="0" borderId="0" xfId="0" applyFont="1" applyAlignment="1">
      <alignment horizontal="center" vertical="center" wrapText="1"/>
    </xf>
    <xf numFmtId="0" fontId="4" fillId="3" borderId="0" xfId="0" applyFont="1" applyFill="1" applyAlignment="1">
      <alignment horizontal="center" vertical="center" wrapText="1"/>
    </xf>
    <xf numFmtId="0" fontId="3" fillId="3" borderId="0" xfId="0" applyFont="1" applyFill="1" applyAlignment="1">
      <alignment horizontal="left" wrapText="1"/>
    </xf>
    <xf numFmtId="164" fontId="3" fillId="0" borderId="0" xfId="1" applyFont="1" applyFill="1" applyBorder="1" applyAlignment="1" applyProtection="1">
      <alignment vertical="center" wrapText="1"/>
    </xf>
    <xf numFmtId="164" fontId="3" fillId="0" borderId="0" xfId="1" applyFont="1" applyFill="1" applyBorder="1" applyAlignment="1" applyProtection="1">
      <alignment horizontal="center" vertical="center" wrapText="1"/>
    </xf>
    <xf numFmtId="0" fontId="7" fillId="2" borderId="3" xfId="0" applyFont="1" applyFill="1" applyBorder="1" applyAlignment="1">
      <alignment vertical="center" wrapText="1"/>
    </xf>
    <xf numFmtId="0" fontId="7" fillId="2" borderId="3" xfId="0" applyFont="1" applyFill="1" applyBorder="1" applyAlignment="1" applyProtection="1">
      <alignment vertical="center" wrapText="1"/>
      <protection locked="0"/>
    </xf>
    <xf numFmtId="0" fontId="6" fillId="0" borderId="0" xfId="0" applyFont="1" applyAlignment="1">
      <alignment wrapText="1"/>
    </xf>
    <xf numFmtId="0" fontId="6" fillId="3" borderId="0" xfId="0" applyFont="1" applyFill="1" applyAlignment="1">
      <alignment wrapText="1"/>
    </xf>
    <xf numFmtId="164" fontId="3" fillId="4" borderId="3" xfId="1" applyFont="1" applyFill="1" applyBorder="1" applyAlignment="1" applyProtection="1">
      <alignment wrapText="1"/>
    </xf>
    <xf numFmtId="164" fontId="3" fillId="0" borderId="0" xfId="0" applyNumberFormat="1" applyFont="1" applyAlignment="1">
      <alignment wrapText="1"/>
    </xf>
    <xf numFmtId="164" fontId="7" fillId="0" borderId="0" xfId="1" applyFont="1" applyFill="1" applyBorder="1" applyAlignment="1">
      <alignment horizontal="right" vertical="center" wrapText="1"/>
    </xf>
    <xf numFmtId="164" fontId="3" fillId="2" borderId="3" xfId="0" applyNumberFormat="1" applyFont="1" applyFill="1" applyBorder="1" applyAlignment="1">
      <alignment wrapText="1"/>
    </xf>
    <xf numFmtId="0" fontId="7" fillId="2" borderId="39" xfId="0" applyFont="1" applyFill="1" applyBorder="1" applyAlignment="1">
      <alignment vertical="center" wrapText="1"/>
    </xf>
    <xf numFmtId="164" fontId="3" fillId="2" borderId="39" xfId="0" applyNumberFormat="1" applyFont="1" applyFill="1" applyBorder="1" applyAlignment="1">
      <alignment wrapText="1"/>
    </xf>
    <xf numFmtId="0" fontId="3" fillId="2" borderId="13" xfId="0" applyFont="1" applyFill="1" applyBorder="1" applyAlignment="1">
      <alignment horizontal="left" wrapText="1"/>
    </xf>
    <xf numFmtId="164" fontId="3" fillId="2" borderId="13" xfId="0" applyNumberFormat="1" applyFont="1" applyFill="1" applyBorder="1" applyAlignment="1">
      <alignment horizontal="center" wrapText="1"/>
    </xf>
    <xf numFmtId="164" fontId="3" fillId="2" borderId="13" xfId="0" applyNumberFormat="1" applyFont="1" applyFill="1" applyBorder="1" applyAlignment="1">
      <alignment wrapText="1"/>
    </xf>
    <xf numFmtId="164" fontId="3" fillId="4" borderId="3" xfId="1" applyFont="1" applyFill="1" applyBorder="1" applyAlignment="1">
      <alignment wrapText="1"/>
    </xf>
    <xf numFmtId="0" fontId="3" fillId="3" borderId="40" xfId="0" applyFont="1" applyFill="1" applyBorder="1" applyAlignment="1">
      <alignment horizontal="left" wrapText="1"/>
    </xf>
    <xf numFmtId="0" fontId="3" fillId="3" borderId="41" xfId="0" applyFont="1" applyFill="1" applyBorder="1" applyAlignment="1">
      <alignment horizontal="left" wrapText="1"/>
    </xf>
    <xf numFmtId="0" fontId="3" fillId="3" borderId="42" xfId="0" applyFont="1" applyFill="1" applyBorder="1" applyAlignment="1">
      <alignment horizontal="left" wrapText="1"/>
    </xf>
    <xf numFmtId="164" fontId="3" fillId="3" borderId="4" xfId="1" applyFont="1" applyFill="1" applyBorder="1" applyAlignment="1" applyProtection="1">
      <alignment wrapText="1"/>
    </xf>
    <xf numFmtId="164" fontId="3" fillId="3" borderId="1" xfId="1" applyFont="1" applyFill="1" applyBorder="1" applyAlignment="1">
      <alignment wrapText="1"/>
    </xf>
    <xf numFmtId="164" fontId="3" fillId="3" borderId="2" xfId="0" applyNumberFormat="1" applyFont="1" applyFill="1" applyBorder="1" applyAlignment="1">
      <alignment wrapText="1"/>
    </xf>
    <xf numFmtId="164" fontId="3" fillId="3" borderId="1" xfId="1" applyFont="1" applyFill="1" applyBorder="1" applyAlignment="1" applyProtection="1">
      <alignment wrapText="1"/>
    </xf>
    <xf numFmtId="164" fontId="3" fillId="2" borderId="38" xfId="0" applyNumberFormat="1" applyFont="1" applyFill="1" applyBorder="1" applyAlignment="1">
      <alignment wrapText="1"/>
    </xf>
    <xf numFmtId="164" fontId="3" fillId="2" borderId="9" xfId="0" applyNumberFormat="1" applyFont="1" applyFill="1" applyBorder="1" applyAlignment="1">
      <alignment wrapText="1"/>
    </xf>
    <xf numFmtId="0" fontId="3" fillId="2" borderId="11" xfId="0" applyFont="1" applyFill="1" applyBorder="1" applyAlignment="1">
      <alignment horizontal="center" wrapText="1"/>
    </xf>
    <xf numFmtId="164" fontId="3" fillId="2" borderId="34" xfId="0" applyNumberFormat="1" applyFont="1" applyFill="1" applyBorder="1" applyAlignment="1">
      <alignment wrapText="1"/>
    </xf>
    <xf numFmtId="0" fontId="6" fillId="0" borderId="0" xfId="0" applyFont="1"/>
    <xf numFmtId="0" fontId="14" fillId="0" borderId="0" xfId="0" applyFont="1"/>
    <xf numFmtId="49" fontId="0" fillId="0" borderId="0" xfId="0" applyNumberFormat="1"/>
    <xf numFmtId="0" fontId="14" fillId="0" borderId="0" xfId="0" applyFont="1" applyAlignment="1">
      <alignment vertical="center"/>
    </xf>
    <xf numFmtId="49" fontId="15" fillId="0" borderId="0" xfId="0" applyNumberFormat="1" applyFont="1" applyAlignment="1">
      <alignment horizontal="left"/>
    </xf>
    <xf numFmtId="49" fontId="15" fillId="0" borderId="0" xfId="0" applyNumberFormat="1" applyFont="1" applyAlignment="1">
      <alignment horizontal="left" wrapText="1"/>
    </xf>
    <xf numFmtId="0" fontId="4" fillId="2" borderId="10" xfId="0" applyFont="1" applyFill="1" applyBorder="1"/>
    <xf numFmtId="0" fontId="4" fillId="2" borderId="8" xfId="0" applyFont="1" applyFill="1" applyBorder="1"/>
    <xf numFmtId="0" fontId="4" fillId="2" borderId="3" xfId="0" applyFont="1" applyFill="1" applyBorder="1"/>
    <xf numFmtId="0" fontId="4" fillId="2" borderId="9" xfId="0" applyFont="1" applyFill="1" applyBorder="1"/>
    <xf numFmtId="0" fontId="0" fillId="2" borderId="8" xfId="0" applyFill="1" applyBorder="1" applyAlignment="1">
      <alignment vertical="center" wrapText="1"/>
    </xf>
    <xf numFmtId="9" fontId="0" fillId="2" borderId="3" xfId="2" applyFont="1" applyFill="1" applyBorder="1" applyAlignment="1">
      <alignment vertical="center"/>
    </xf>
    <xf numFmtId="164" fontId="0" fillId="2" borderId="9" xfId="0" applyNumberFormat="1" applyFill="1" applyBorder="1" applyAlignment="1">
      <alignment vertical="center"/>
    </xf>
    <xf numFmtId="0" fontId="0" fillId="2" borderId="8" xfId="0" applyFill="1" applyBorder="1" applyAlignment="1">
      <alignment wrapText="1"/>
    </xf>
    <xf numFmtId="0" fontId="0" fillId="2" borderId="8" xfId="0" applyFill="1" applyBorder="1"/>
    <xf numFmtId="0" fontId="0" fillId="2" borderId="12" xfId="0" applyFill="1" applyBorder="1"/>
    <xf numFmtId="164" fontId="0" fillId="2" borderId="14" xfId="0" applyNumberFormat="1" applyFill="1" applyBorder="1" applyAlignment="1">
      <alignment vertical="center"/>
    </xf>
    <xf numFmtId="0" fontId="3" fillId="2" borderId="3" xfId="0" applyFont="1" applyFill="1" applyBorder="1" applyAlignment="1">
      <alignment vertical="center" wrapText="1"/>
    </xf>
    <xf numFmtId="0" fontId="3" fillId="2" borderId="8" xfId="0" applyFont="1" applyFill="1" applyBorder="1" applyAlignment="1">
      <alignment horizontal="center" vertical="center" wrapText="1"/>
    </xf>
    <xf numFmtId="164" fontId="3" fillId="2" borderId="3" xfId="1" applyFont="1" applyFill="1" applyBorder="1" applyAlignment="1" applyProtection="1">
      <alignment vertical="center" wrapText="1"/>
    </xf>
    <xf numFmtId="164" fontId="3" fillId="2" borderId="4" xfId="1" applyFont="1" applyFill="1" applyBorder="1" applyAlignment="1" applyProtection="1">
      <alignment vertical="center" wrapText="1"/>
    </xf>
    <xf numFmtId="164" fontId="3" fillId="2" borderId="13" xfId="1" applyFont="1" applyFill="1" applyBorder="1" applyAlignment="1" applyProtection="1">
      <alignment vertical="center" wrapText="1"/>
    </xf>
    <xf numFmtId="9" fontId="3" fillId="2" borderId="14" xfId="2" applyFont="1" applyFill="1" applyBorder="1" applyAlignment="1" applyProtection="1">
      <alignment vertical="center" wrapText="1"/>
    </xf>
    <xf numFmtId="0" fontId="4" fillId="2" borderId="8" xfId="0" applyFont="1" applyFill="1" applyBorder="1" applyAlignment="1">
      <alignment horizontal="left" vertical="center" wrapText="1"/>
    </xf>
    <xf numFmtId="0" fontId="0" fillId="2" borderId="8" xfId="0" applyFill="1" applyBorder="1" applyAlignment="1">
      <alignment vertical="top" wrapText="1"/>
    </xf>
    <xf numFmtId="0" fontId="0" fillId="2" borderId="8" xfId="0" applyFill="1" applyBorder="1" applyAlignment="1">
      <alignment vertical="top"/>
    </xf>
    <xf numFmtId="0" fontId="0" fillId="2" borderId="12" xfId="0" applyFill="1" applyBorder="1" applyAlignment="1">
      <alignment vertical="top"/>
    </xf>
    <xf numFmtId="164" fontId="3" fillId="2" borderId="14" xfId="1" applyFont="1" applyFill="1" applyBorder="1" applyAlignment="1" applyProtection="1">
      <alignment vertical="center" wrapText="1"/>
    </xf>
    <xf numFmtId="0" fontId="3" fillId="2" borderId="39" xfId="0" applyFont="1" applyFill="1" applyBorder="1" applyAlignment="1">
      <alignment vertical="center" wrapText="1"/>
    </xf>
    <xf numFmtId="0" fontId="3" fillId="4" borderId="3" xfId="0" applyFont="1" applyFill="1" applyBorder="1" applyAlignment="1" applyProtection="1">
      <alignment vertical="center" wrapText="1"/>
      <protection locked="0"/>
    </xf>
    <xf numFmtId="0" fontId="3" fillId="2" borderId="35" xfId="0" applyFont="1" applyFill="1" applyBorder="1" applyAlignment="1">
      <alignment vertical="center" wrapText="1"/>
    </xf>
    <xf numFmtId="164" fontId="3" fillId="2" borderId="40" xfId="1" applyFont="1" applyFill="1" applyBorder="1" applyAlignment="1" applyProtection="1">
      <alignment vertical="center" wrapText="1"/>
    </xf>
    <xf numFmtId="164" fontId="3" fillId="4" borderId="3" xfId="1" applyFont="1" applyFill="1" applyBorder="1" applyAlignment="1" applyProtection="1">
      <alignment vertical="center" wrapText="1"/>
    </xf>
    <xf numFmtId="164" fontId="3" fillId="2" borderId="4" xfId="0" applyNumberFormat="1" applyFont="1" applyFill="1" applyBorder="1" applyAlignment="1">
      <alignment wrapText="1"/>
    </xf>
    <xf numFmtId="164" fontId="3" fillId="3" borderId="1" xfId="0" applyNumberFormat="1" applyFont="1" applyFill="1" applyBorder="1" applyAlignment="1">
      <alignment wrapText="1"/>
    </xf>
    <xf numFmtId="0" fontId="3" fillId="2" borderId="32" xfId="0" applyFont="1" applyFill="1" applyBorder="1" applyAlignment="1">
      <alignment wrapText="1"/>
    </xf>
    <xf numFmtId="164" fontId="3" fillId="2" borderId="33" xfId="0" applyNumberFormat="1" applyFont="1" applyFill="1" applyBorder="1" applyAlignment="1">
      <alignment wrapText="1"/>
    </xf>
    <xf numFmtId="9" fontId="3" fillId="3" borderId="9" xfId="2" applyFont="1" applyFill="1" applyBorder="1" applyAlignment="1" applyProtection="1">
      <alignment vertical="center" wrapText="1"/>
      <protection locked="0"/>
    </xf>
    <xf numFmtId="9" fontId="3" fillId="3" borderId="31" xfId="2" applyFont="1" applyFill="1" applyBorder="1" applyAlignment="1" applyProtection="1">
      <alignment vertical="center" wrapText="1"/>
      <protection locked="0"/>
    </xf>
    <xf numFmtId="9" fontId="3" fillId="3" borderId="31" xfId="2" applyFont="1" applyFill="1" applyBorder="1" applyAlignment="1" applyProtection="1">
      <alignment horizontal="right" vertical="center" wrapText="1"/>
      <protection locked="0"/>
    </xf>
    <xf numFmtId="9" fontId="0" fillId="0" borderId="0" xfId="2" applyFont="1"/>
    <xf numFmtId="0" fontId="4" fillId="7" borderId="6" xfId="0" applyFont="1" applyFill="1" applyBorder="1"/>
    <xf numFmtId="0" fontId="0" fillId="7" borderId="22" xfId="0" applyFill="1" applyBorder="1"/>
    <xf numFmtId="0" fontId="0" fillId="7" borderId="23" xfId="0" applyFill="1" applyBorder="1" applyAlignment="1">
      <alignment wrapText="1"/>
    </xf>
    <xf numFmtId="0" fontId="0" fillId="7" borderId="24" xfId="0" applyFill="1" applyBorder="1" applyAlignment="1">
      <alignment wrapText="1"/>
    </xf>
    <xf numFmtId="0" fontId="8" fillId="2" borderId="12" xfId="0" applyFont="1" applyFill="1" applyBorder="1" applyAlignment="1">
      <alignment vertical="center" wrapText="1"/>
    </xf>
    <xf numFmtId="164" fontId="3" fillId="2" borderId="14" xfId="0" applyNumberFormat="1" applyFont="1" applyFill="1" applyBorder="1" applyAlignment="1">
      <alignment wrapText="1"/>
    </xf>
    <xf numFmtId="164" fontId="3" fillId="2" borderId="52" xfId="1" applyFont="1" applyFill="1" applyBorder="1" applyAlignment="1">
      <alignment wrapText="1"/>
    </xf>
    <xf numFmtId="164" fontId="3" fillId="2" borderId="29" xfId="0" applyNumberFormat="1" applyFont="1" applyFill="1" applyBorder="1" applyAlignment="1">
      <alignment wrapText="1"/>
    </xf>
    <xf numFmtId="164" fontId="3" fillId="2" borderId="3" xfId="1" applyFont="1" applyFill="1" applyBorder="1" applyAlignment="1">
      <alignment wrapText="1"/>
    </xf>
    <xf numFmtId="164" fontId="3" fillId="2" borderId="12" xfId="1" applyFont="1" applyFill="1" applyBorder="1" applyAlignment="1" applyProtection="1">
      <alignment wrapText="1"/>
    </xf>
    <xf numFmtId="164" fontId="3" fillId="2" borderId="13" xfId="1" applyFont="1" applyFill="1" applyBorder="1" applyAlignment="1">
      <alignment wrapText="1"/>
    </xf>
    <xf numFmtId="164" fontId="3" fillId="3" borderId="0" xfId="1" applyFont="1" applyFill="1" applyBorder="1" applyAlignment="1" applyProtection="1">
      <alignment vertical="center" wrapText="1"/>
      <protection locked="0"/>
    </xf>
    <xf numFmtId="164" fontId="3" fillId="3" borderId="0" xfId="1" applyFont="1" applyFill="1" applyBorder="1" applyAlignment="1">
      <alignment vertical="center" wrapText="1"/>
    </xf>
    <xf numFmtId="164" fontId="3" fillId="3" borderId="0" xfId="1" applyFont="1" applyFill="1" applyBorder="1" applyAlignment="1" applyProtection="1">
      <alignment horizontal="right" vertical="center" wrapText="1"/>
      <protection locked="0"/>
    </xf>
    <xf numFmtId="164" fontId="3" fillId="0" borderId="0" xfId="1" applyFont="1" applyFill="1" applyBorder="1" applyAlignment="1">
      <alignment vertical="center" wrapText="1"/>
    </xf>
    <xf numFmtId="164" fontId="3" fillId="3" borderId="0" xfId="1" applyFont="1" applyFill="1" applyBorder="1" applyAlignment="1" applyProtection="1">
      <alignment horizontal="center" vertical="center" wrapText="1"/>
    </xf>
    <xf numFmtId="164" fontId="3" fillId="3" borderId="0" xfId="1" applyFont="1" applyFill="1" applyBorder="1" applyAlignment="1" applyProtection="1">
      <alignment vertical="center" wrapText="1"/>
    </xf>
    <xf numFmtId="164" fontId="3" fillId="2" borderId="28" xfId="0" applyNumberFormat="1" applyFont="1" applyFill="1" applyBorder="1" applyAlignment="1">
      <alignment vertical="center" wrapText="1"/>
    </xf>
    <xf numFmtId="164" fontId="0" fillId="2" borderId="16" xfId="1" applyFont="1" applyFill="1" applyBorder="1" applyAlignment="1">
      <alignment vertical="center" wrapText="1"/>
    </xf>
    <xf numFmtId="164" fontId="4" fillId="2" borderId="13" xfId="0" applyNumberFormat="1" applyFont="1" applyFill="1" applyBorder="1"/>
    <xf numFmtId="164" fontId="3" fillId="2" borderId="4" xfId="2" applyNumberFormat="1" applyFont="1" applyFill="1" applyBorder="1" applyAlignment="1">
      <alignment vertical="center" wrapText="1"/>
    </xf>
    <xf numFmtId="164" fontId="4" fillId="2" borderId="53" xfId="0" applyNumberFormat="1" applyFont="1" applyFill="1" applyBorder="1"/>
    <xf numFmtId="0" fontId="0" fillId="2" borderId="14" xfId="0" applyFill="1" applyBorder="1"/>
    <xf numFmtId="0" fontId="3" fillId="2" borderId="5" xfId="0" applyFont="1" applyFill="1" applyBorder="1" applyAlignment="1">
      <alignment horizontal="center" vertical="center" wrapText="1"/>
    </xf>
    <xf numFmtId="164" fontId="3" fillId="3" borderId="3" xfId="1" applyFont="1" applyFill="1" applyBorder="1" applyAlignment="1" applyProtection="1">
      <alignment horizontal="center" vertical="center" wrapText="1"/>
    </xf>
    <xf numFmtId="164" fontId="0" fillId="3" borderId="0" xfId="1" applyFont="1" applyFill="1" applyBorder="1" applyAlignment="1">
      <alignment vertical="center" wrapText="1"/>
    </xf>
    <xf numFmtId="164" fontId="3" fillId="2" borderId="5" xfId="1" applyFont="1" applyFill="1" applyBorder="1" applyAlignment="1" applyProtection="1">
      <alignment horizontal="center" vertical="center" wrapText="1"/>
      <protection locked="0"/>
    </xf>
    <xf numFmtId="0" fontId="10" fillId="6" borderId="6" xfId="0" applyFont="1" applyFill="1" applyBorder="1" applyAlignment="1">
      <alignment vertical="top" wrapText="1"/>
    </xf>
    <xf numFmtId="0" fontId="16" fillId="0" borderId="0" xfId="0" applyFont="1" applyAlignment="1">
      <alignment wrapText="1"/>
    </xf>
    <xf numFmtId="164" fontId="2" fillId="0" borderId="39" xfId="0" applyNumberFormat="1" applyFont="1" applyBorder="1" applyAlignment="1" applyProtection="1">
      <alignment wrapText="1"/>
      <protection locked="0"/>
    </xf>
    <xf numFmtId="164" fontId="2" fillId="0" borderId="3" xfId="0" applyNumberFormat="1" applyFont="1" applyBorder="1" applyAlignment="1" applyProtection="1">
      <alignment wrapText="1"/>
      <protection locked="0"/>
    </xf>
    <xf numFmtId="0" fontId="2" fillId="2" borderId="3" xfId="0" applyFont="1" applyFill="1" applyBorder="1" applyAlignment="1">
      <alignment vertical="center" wrapText="1"/>
    </xf>
    <xf numFmtId="164" fontId="2" fillId="0" borderId="3" xfId="1" applyFont="1" applyBorder="1" applyAlignment="1" applyProtection="1">
      <alignment horizontal="center" vertical="center" wrapText="1"/>
      <protection locked="0"/>
    </xf>
    <xf numFmtId="164" fontId="2" fillId="2" borderId="3" xfId="1" applyFont="1" applyFill="1" applyBorder="1" applyAlignment="1" applyProtection="1">
      <alignment horizontal="center" vertical="center" wrapText="1"/>
    </xf>
    <xf numFmtId="9" fontId="2" fillId="0" borderId="3" xfId="2" applyFont="1" applyBorder="1" applyAlignment="1" applyProtection="1">
      <alignment horizontal="center" vertical="center" wrapText="1"/>
      <protection locked="0"/>
    </xf>
    <xf numFmtId="164" fontId="2" fillId="0" borderId="0" xfId="1" applyFont="1" applyFill="1" applyBorder="1" applyAlignment="1" applyProtection="1">
      <alignment horizontal="center" vertical="center" wrapText="1"/>
    </xf>
    <xf numFmtId="164" fontId="2" fillId="3" borderId="3" xfId="1" applyFont="1" applyFill="1" applyBorder="1" applyAlignment="1" applyProtection="1">
      <alignment horizontal="center" vertical="center" wrapText="1"/>
      <protection locked="0"/>
    </xf>
    <xf numFmtId="9" fontId="2" fillId="3" borderId="3" xfId="2" applyFont="1" applyFill="1" applyBorder="1" applyAlignment="1" applyProtection="1">
      <alignment horizontal="center" vertical="center" wrapText="1"/>
      <protection locked="0"/>
    </xf>
    <xf numFmtId="0" fontId="2" fillId="3" borderId="0" xfId="0" applyFont="1" applyFill="1" applyAlignment="1" applyProtection="1">
      <alignment vertical="center" wrapText="1"/>
      <protection locked="0"/>
    </xf>
    <xf numFmtId="164" fontId="2" fillId="3" borderId="0" xfId="1" applyFont="1" applyFill="1" applyBorder="1" applyAlignment="1" applyProtection="1">
      <alignment horizontal="center" vertical="center" wrapText="1"/>
      <protection locked="0"/>
    </xf>
    <xf numFmtId="164" fontId="2" fillId="3" borderId="0" xfId="1" applyFont="1" applyFill="1" applyBorder="1" applyAlignment="1" applyProtection="1">
      <alignment vertical="center" wrapText="1"/>
      <protection locked="0"/>
    </xf>
    <xf numFmtId="0" fontId="2" fillId="3" borderId="1" xfId="0" applyFont="1" applyFill="1" applyBorder="1" applyAlignment="1" applyProtection="1">
      <alignment vertical="center" wrapText="1"/>
      <protection locked="0"/>
    </xf>
    <xf numFmtId="0" fontId="2" fillId="3" borderId="3" xfId="0" applyFont="1" applyFill="1" applyBorder="1" applyAlignment="1" applyProtection="1">
      <alignment vertical="center" wrapText="1"/>
      <protection locked="0"/>
    </xf>
    <xf numFmtId="164" fontId="2" fillId="0" borderId="3" xfId="1" applyFont="1" applyBorder="1" applyAlignment="1" applyProtection="1">
      <alignment vertical="center" wrapText="1"/>
      <protection locked="0"/>
    </xf>
    <xf numFmtId="164" fontId="2" fillId="2" borderId="3" xfId="1" applyFont="1" applyFill="1" applyBorder="1" applyAlignment="1" applyProtection="1">
      <alignment vertical="center" wrapText="1"/>
    </xf>
    <xf numFmtId="9" fontId="2" fillId="0" borderId="3" xfId="2" applyFont="1" applyBorder="1" applyAlignment="1" applyProtection="1">
      <alignment vertical="center" wrapText="1"/>
      <protection locked="0"/>
    </xf>
    <xf numFmtId="164" fontId="2" fillId="3" borderId="3" xfId="1" applyFont="1" applyFill="1" applyBorder="1" applyAlignment="1" applyProtection="1">
      <alignment vertical="center" wrapText="1"/>
      <protection locked="0"/>
    </xf>
    <xf numFmtId="0" fontId="2" fillId="3" borderId="2" xfId="0" applyFont="1" applyFill="1" applyBorder="1" applyAlignment="1" applyProtection="1">
      <alignment vertical="center" wrapText="1"/>
      <protection locked="0"/>
    </xf>
    <xf numFmtId="0" fontId="2" fillId="3" borderId="0" xfId="0" applyFont="1" applyFill="1" applyAlignment="1">
      <alignment vertical="center" wrapText="1"/>
    </xf>
    <xf numFmtId="0" fontId="2" fillId="2" borderId="8" xfId="0" applyFont="1" applyFill="1" applyBorder="1" applyAlignment="1">
      <alignment vertical="center" wrapText="1"/>
    </xf>
    <xf numFmtId="164" fontId="2" fillId="2" borderId="3" xfId="0" applyNumberFormat="1" applyFont="1" applyFill="1" applyBorder="1" applyAlignment="1">
      <alignment vertical="center" wrapText="1"/>
    </xf>
    <xf numFmtId="164" fontId="2" fillId="2" borderId="9" xfId="0" applyNumberFormat="1" applyFont="1" applyFill="1" applyBorder="1" applyAlignment="1">
      <alignment vertical="center" wrapText="1"/>
    </xf>
    <xf numFmtId="164" fontId="2" fillId="0" borderId="0" xfId="1" applyFont="1" applyFill="1" applyBorder="1" applyAlignment="1" applyProtection="1">
      <alignment vertical="center" wrapText="1"/>
      <protection locked="0"/>
    </xf>
    <xf numFmtId="0" fontId="2" fillId="0" borderId="0" xfId="0" applyFont="1" applyAlignment="1" applyProtection="1">
      <alignment vertical="center" wrapText="1"/>
      <protection locked="0"/>
    </xf>
    <xf numFmtId="0" fontId="2" fillId="0" borderId="0" xfId="0" applyFont="1" applyAlignment="1">
      <alignment vertical="center" wrapText="1"/>
    </xf>
    <xf numFmtId="0" fontId="2" fillId="0" borderId="0" xfId="0" applyFont="1" applyAlignment="1">
      <alignment wrapText="1"/>
    </xf>
    <xf numFmtId="0" fontId="2" fillId="3" borderId="0" xfId="0" applyFont="1" applyFill="1" applyAlignment="1">
      <alignment wrapText="1"/>
    </xf>
    <xf numFmtId="164" fontId="2" fillId="3" borderId="39" xfId="1" applyFont="1" applyFill="1" applyBorder="1" applyAlignment="1" applyProtection="1">
      <alignment horizontal="center" vertical="center" wrapText="1"/>
      <protection locked="0"/>
    </xf>
    <xf numFmtId="164" fontId="2" fillId="2" borderId="39" xfId="0" applyNumberFormat="1" applyFont="1" applyFill="1" applyBorder="1" applyAlignment="1">
      <alignment wrapText="1"/>
    </xf>
    <xf numFmtId="164" fontId="2" fillId="3" borderId="0" xfId="1" applyFont="1" applyFill="1" applyBorder="1" applyAlignment="1" applyProtection="1">
      <alignment vertical="center" wrapText="1"/>
    </xf>
    <xf numFmtId="164" fontId="2" fillId="2" borderId="3" xfId="0" applyNumberFormat="1" applyFont="1" applyFill="1" applyBorder="1" applyAlignment="1">
      <alignment wrapText="1"/>
    </xf>
    <xf numFmtId="164" fontId="2" fillId="2" borderId="8" xfId="1" applyFont="1" applyFill="1" applyBorder="1" applyAlignment="1" applyProtection="1">
      <alignment wrapText="1"/>
    </xf>
    <xf numFmtId="164" fontId="2" fillId="2" borderId="3" xfId="1" applyFont="1" applyFill="1" applyBorder="1" applyAlignment="1">
      <alignment wrapText="1"/>
    </xf>
    <xf numFmtId="164" fontId="2" fillId="2" borderId="9" xfId="0" applyNumberFormat="1" applyFont="1" applyFill="1" applyBorder="1" applyAlignment="1">
      <alignment wrapText="1"/>
    </xf>
    <xf numFmtId="0" fontId="2" fillId="2" borderId="12" xfId="0" applyFont="1" applyFill="1" applyBorder="1" applyAlignment="1">
      <alignment wrapText="1"/>
    </xf>
    <xf numFmtId="164" fontId="2" fillId="2" borderId="13" xfId="0" applyNumberFormat="1" applyFont="1" applyFill="1" applyBorder="1" applyAlignment="1">
      <alignment wrapText="1"/>
    </xf>
    <xf numFmtId="164" fontId="2" fillId="2" borderId="14" xfId="0" applyNumberFormat="1" applyFont="1" applyFill="1" applyBorder="1" applyAlignment="1">
      <alignment wrapText="1"/>
    </xf>
    <xf numFmtId="164" fontId="2" fillId="3" borderId="0" xfId="0" applyNumberFormat="1" applyFont="1" applyFill="1" applyAlignment="1">
      <alignment vertical="center" wrapText="1"/>
    </xf>
    <xf numFmtId="0" fontId="2" fillId="3" borderId="0" xfId="0" applyFont="1" applyFill="1" applyAlignment="1">
      <alignment horizontal="center" vertical="center" wrapText="1"/>
    </xf>
    <xf numFmtId="0" fontId="2" fillId="0" borderId="0" xfId="0" applyFont="1"/>
    <xf numFmtId="164" fontId="2" fillId="2" borderId="51" xfId="1" applyFont="1" applyFill="1" applyBorder="1" applyAlignment="1" applyProtection="1">
      <alignment wrapText="1"/>
    </xf>
    <xf numFmtId="0" fontId="2" fillId="2" borderId="16" xfId="0" applyFont="1" applyFill="1" applyBorder="1"/>
    <xf numFmtId="164" fontId="2" fillId="2" borderId="3" xfId="1" applyFont="1" applyFill="1" applyBorder="1" applyAlignment="1">
      <alignment vertical="center" wrapText="1"/>
    </xf>
    <xf numFmtId="0" fontId="12" fillId="0" borderId="0" xfId="0" applyFont="1" applyAlignment="1">
      <alignment vertical="center" wrapText="1"/>
    </xf>
    <xf numFmtId="0" fontId="13" fillId="0" borderId="0" xfId="0" applyFont="1" applyAlignment="1">
      <alignment vertical="center" wrapText="1"/>
    </xf>
    <xf numFmtId="164" fontId="13" fillId="0" borderId="0" xfId="1" applyFont="1" applyBorder="1" applyAlignment="1">
      <alignment vertical="center" wrapText="1"/>
    </xf>
    <xf numFmtId="164" fontId="13" fillId="3" borderId="0" xfId="1" applyFont="1" applyFill="1" applyBorder="1" applyAlignment="1">
      <alignment vertical="center" wrapText="1"/>
    </xf>
    <xf numFmtId="164" fontId="11" fillId="3" borderId="0" xfId="1" applyFont="1" applyFill="1" applyBorder="1" applyAlignment="1">
      <alignment horizontal="left" vertical="center" wrapText="1"/>
    </xf>
    <xf numFmtId="164" fontId="0" fillId="0" borderId="0" xfId="1" applyFont="1" applyBorder="1" applyAlignment="1">
      <alignment vertical="center" wrapText="1"/>
    </xf>
    <xf numFmtId="0" fontId="2" fillId="3" borderId="3" xfId="0" applyFont="1" applyFill="1" applyBorder="1" applyAlignment="1" applyProtection="1">
      <alignment horizontal="left" vertical="center" wrapText="1"/>
      <protection locked="0"/>
    </xf>
    <xf numFmtId="49" fontId="2" fillId="0" borderId="3" xfId="1" applyNumberFormat="1"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49" fontId="2" fillId="3" borderId="3" xfId="1" applyNumberFormat="1" applyFont="1" applyFill="1" applyBorder="1" applyAlignment="1" applyProtection="1">
      <alignment horizontal="left" vertical="center" wrapText="1"/>
      <protection locked="0"/>
    </xf>
    <xf numFmtId="0" fontId="2" fillId="3" borderId="0" xfId="0" applyFont="1" applyFill="1" applyAlignment="1" applyProtection="1">
      <alignment horizontal="left" vertical="center" wrapText="1"/>
      <protection locked="0"/>
    </xf>
    <xf numFmtId="49" fontId="2" fillId="0" borderId="3" xfId="0" applyNumberFormat="1" applyFont="1" applyBorder="1" applyAlignment="1" applyProtection="1">
      <alignment horizontal="left" vertical="center" wrapText="1"/>
      <protection locked="0"/>
    </xf>
    <xf numFmtId="10" fontId="3" fillId="2" borderId="9" xfId="2" applyNumberFormat="1" applyFont="1" applyFill="1" applyBorder="1" applyAlignment="1" applyProtection="1">
      <alignment vertical="center" wrapText="1"/>
    </xf>
    <xf numFmtId="9" fontId="3" fillId="3" borderId="0" xfId="2" applyFont="1" applyFill="1" applyBorder="1" applyAlignment="1">
      <alignment vertical="center" wrapText="1"/>
    </xf>
    <xf numFmtId="9" fontId="0" fillId="2" borderId="14" xfId="2" applyFont="1" applyFill="1" applyBorder="1" applyAlignment="1">
      <alignment vertical="center" wrapText="1"/>
    </xf>
    <xf numFmtId="9" fontId="0" fillId="3" borderId="0" xfId="2" applyFont="1" applyFill="1" applyBorder="1" applyAlignment="1">
      <alignment vertical="center" wrapText="1"/>
    </xf>
    <xf numFmtId="164" fontId="3" fillId="2" borderId="9" xfId="2" applyNumberFormat="1" applyFont="1" applyFill="1" applyBorder="1" applyAlignment="1" applyProtection="1">
      <alignment vertical="center" wrapText="1"/>
    </xf>
    <xf numFmtId="164" fontId="3" fillId="3" borderId="0" xfId="2" applyNumberFormat="1" applyFont="1" applyFill="1" applyBorder="1" applyAlignment="1">
      <alignment vertical="center" wrapText="1"/>
    </xf>
    <xf numFmtId="164" fontId="0" fillId="0" borderId="0" xfId="1" applyFont="1" applyFill="1" applyBorder="1" applyAlignment="1">
      <alignment vertical="center" wrapText="1"/>
    </xf>
    <xf numFmtId="0" fontId="0" fillId="0" borderId="0" xfId="0" applyAlignment="1">
      <alignment vertical="center" wrapText="1"/>
    </xf>
    <xf numFmtId="0" fontId="2" fillId="2" borderId="3" xfId="0" applyFont="1" applyFill="1" applyBorder="1" applyAlignment="1">
      <alignment horizontal="center" vertical="center" wrapText="1"/>
    </xf>
    <xf numFmtId="0" fontId="3" fillId="10" borderId="56" xfId="0" applyFont="1" applyFill="1" applyBorder="1" applyAlignment="1" applyProtection="1">
      <alignment horizontal="center" vertical="center" wrapText="1"/>
      <protection locked="0"/>
    </xf>
    <xf numFmtId="0" fontId="3" fillId="10" borderId="57" xfId="0" applyFont="1" applyFill="1" applyBorder="1" applyAlignment="1" applyProtection="1">
      <alignment horizontal="center" vertical="center" wrapText="1"/>
      <protection locked="0"/>
    </xf>
    <xf numFmtId="0" fontId="3" fillId="2" borderId="3" xfId="0" applyFont="1" applyFill="1" applyBorder="1" applyAlignment="1">
      <alignment horizontal="center" vertical="center" wrapText="1"/>
    </xf>
    <xf numFmtId="164" fontId="2" fillId="0" borderId="0" xfId="1" applyFont="1" applyFill="1" applyBorder="1" applyAlignment="1" applyProtection="1">
      <alignment vertical="center" wrapText="1"/>
    </xf>
    <xf numFmtId="49" fontId="7" fillId="0" borderId="3" xfId="1" applyNumberFormat="1" applyFont="1" applyBorder="1" applyAlignment="1" applyProtection="1">
      <alignment horizontal="left" vertical="center" wrapText="1"/>
      <protection locked="0"/>
    </xf>
    <xf numFmtId="0" fontId="0" fillId="3" borderId="0" xfId="0" applyFill="1" applyAlignment="1">
      <alignment vertical="center" wrapText="1"/>
    </xf>
    <xf numFmtId="49" fontId="7" fillId="0" borderId="3" xfId="1" applyNumberFormat="1" applyFont="1" applyFill="1" applyBorder="1" applyAlignment="1" applyProtection="1">
      <alignment horizontal="left" vertical="center" wrapText="1"/>
      <protection locked="0"/>
    </xf>
    <xf numFmtId="49" fontId="2" fillId="0" borderId="3" xfId="1" applyNumberFormat="1" applyFont="1" applyFill="1" applyBorder="1" applyAlignment="1" applyProtection="1">
      <alignment horizontal="left" vertical="center" wrapText="1"/>
      <protection locked="0"/>
    </xf>
    <xf numFmtId="0" fontId="7" fillId="0" borderId="3" xfId="0" applyFont="1" applyBorder="1" applyAlignment="1" applyProtection="1">
      <alignment vertical="center" wrapText="1"/>
      <protection locked="0"/>
    </xf>
    <xf numFmtId="0" fontId="7" fillId="0" borderId="2" xfId="0" applyFont="1" applyBorder="1" applyAlignment="1" applyProtection="1">
      <alignment vertical="center" wrapText="1"/>
      <protection locked="0"/>
    </xf>
    <xf numFmtId="164" fontId="2" fillId="0" borderId="3" xfId="1" applyFont="1" applyBorder="1" applyAlignment="1" applyProtection="1">
      <alignment horizontal="left" vertical="center" wrapText="1"/>
      <protection locked="0"/>
    </xf>
    <xf numFmtId="1" fontId="0" fillId="0" borderId="0" xfId="0" applyNumberFormat="1" applyAlignment="1" applyProtection="1">
      <alignment vertical="center" wrapText="1"/>
      <protection locked="0"/>
    </xf>
    <xf numFmtId="0" fontId="7" fillId="0" borderId="39" xfId="0" applyFont="1" applyBorder="1" applyAlignment="1" applyProtection="1">
      <alignment vertical="center" wrapText="1"/>
      <protection locked="0"/>
    </xf>
    <xf numFmtId="164" fontId="3" fillId="8" borderId="3" xfId="0" applyNumberFormat="1" applyFont="1" applyFill="1" applyBorder="1" applyAlignment="1">
      <alignment horizontal="center" vertical="center" wrapText="1"/>
    </xf>
    <xf numFmtId="164" fontId="3" fillId="9" borderId="3" xfId="0" applyNumberFormat="1" applyFont="1" applyFill="1" applyBorder="1" applyAlignment="1">
      <alignment horizontal="center" vertical="center" wrapText="1"/>
    </xf>
    <xf numFmtId="0" fontId="4" fillId="2" borderId="28" xfId="0" applyFont="1" applyFill="1" applyBorder="1" applyAlignment="1">
      <alignment horizontal="left" vertical="center" wrapText="1"/>
    </xf>
    <xf numFmtId="164" fontId="3" fillId="2" borderId="16" xfId="0" applyNumberFormat="1" applyFont="1" applyFill="1" applyBorder="1" applyAlignment="1">
      <alignment vertical="center" wrapText="1"/>
    </xf>
    <xf numFmtId="0" fontId="0" fillId="2" borderId="12" xfId="0" applyFill="1" applyBorder="1" applyAlignment="1">
      <alignment vertical="center" wrapText="1"/>
    </xf>
    <xf numFmtId="0" fontId="0" fillId="3" borderId="0" xfId="0" applyFill="1" applyAlignment="1">
      <alignment horizontal="center" vertical="center" wrapText="1"/>
    </xf>
    <xf numFmtId="0" fontId="3" fillId="2" borderId="4" xfId="0" applyFont="1" applyFill="1" applyBorder="1" applyAlignment="1">
      <alignment horizontal="left" wrapText="1"/>
    </xf>
    <xf numFmtId="0" fontId="3" fillId="2" borderId="1" xfId="0" applyFont="1" applyFill="1" applyBorder="1" applyAlignment="1">
      <alignment horizontal="left" wrapText="1"/>
    </xf>
    <xf numFmtId="0" fontId="3" fillId="2" borderId="2" xfId="0" applyFont="1" applyFill="1" applyBorder="1" applyAlignment="1">
      <alignment horizontal="left" wrapText="1"/>
    </xf>
    <xf numFmtId="9" fontId="1" fillId="3" borderId="3" xfId="2" applyFont="1" applyFill="1" applyBorder="1" applyAlignment="1" applyProtection="1">
      <alignment horizontal="center" vertical="center" wrapText="1"/>
      <protection locked="0"/>
    </xf>
    <xf numFmtId="164" fontId="1" fillId="0" borderId="3" xfId="1" applyFont="1" applyBorder="1" applyAlignment="1" applyProtection="1">
      <alignment horizontal="left" vertical="center" wrapText="1"/>
      <protection locked="0"/>
    </xf>
    <xf numFmtId="164" fontId="7" fillId="0" borderId="3" xfId="1" applyFont="1" applyBorder="1" applyAlignment="1" applyProtection="1">
      <alignment horizontal="left" vertical="center" wrapText="1"/>
      <protection locked="0"/>
    </xf>
    <xf numFmtId="0" fontId="7" fillId="0" borderId="3" xfId="0" applyFont="1" applyBorder="1" applyAlignment="1" applyProtection="1">
      <alignment horizontal="left" vertical="center" wrapText="1"/>
      <protection locked="0"/>
    </xf>
    <xf numFmtId="164" fontId="7" fillId="3" borderId="3" xfId="1" applyFont="1" applyFill="1" applyBorder="1" applyAlignment="1" applyProtection="1">
      <alignment horizontal="left" vertical="center" wrapText="1"/>
      <protection locked="0"/>
    </xf>
    <xf numFmtId="164" fontId="2" fillId="3" borderId="3" xfId="1" applyFont="1" applyFill="1" applyBorder="1" applyAlignment="1" applyProtection="1">
      <alignment horizontal="left" vertical="center" wrapText="1"/>
      <protection locked="0"/>
    </xf>
    <xf numFmtId="164" fontId="1" fillId="3" borderId="3" xfId="1" applyFont="1" applyFill="1" applyBorder="1" applyAlignment="1" applyProtection="1">
      <alignment horizontal="left" vertical="center" wrapText="1"/>
      <protection locked="0"/>
    </xf>
    <xf numFmtId="0" fontId="3" fillId="3" borderId="57" xfId="0" applyFont="1" applyFill="1" applyBorder="1" applyAlignment="1" applyProtection="1">
      <alignment horizontal="center" vertical="center" wrapText="1"/>
      <protection locked="0"/>
    </xf>
    <xf numFmtId="164" fontId="1" fillId="0" borderId="39" xfId="0" applyNumberFormat="1" applyFont="1" applyBorder="1" applyAlignment="1" applyProtection="1">
      <alignment wrapText="1"/>
      <protection locked="0"/>
    </xf>
    <xf numFmtId="164" fontId="1" fillId="0" borderId="3" xfId="0" applyNumberFormat="1" applyFont="1" applyBorder="1" applyAlignment="1" applyProtection="1">
      <alignment wrapText="1"/>
      <protection locked="0"/>
    </xf>
    <xf numFmtId="0" fontId="2" fillId="0" borderId="3" xfId="1" applyNumberFormat="1" applyFont="1" applyBorder="1" applyAlignment="1" applyProtection="1">
      <alignment horizontal="center" vertical="center" wrapText="1"/>
      <protection locked="0"/>
    </xf>
    <xf numFmtId="164" fontId="2" fillId="0" borderId="3" xfId="1" applyNumberFormat="1" applyFont="1" applyBorder="1" applyAlignment="1" applyProtection="1">
      <alignment horizontal="center" vertical="center" wrapText="1"/>
      <protection locked="0"/>
    </xf>
    <xf numFmtId="164" fontId="24" fillId="3" borderId="0" xfId="1" applyFont="1" applyFill="1" applyBorder="1" applyAlignment="1" applyProtection="1">
      <alignment vertical="center" wrapText="1"/>
    </xf>
    <xf numFmtId="0" fontId="18" fillId="0" borderId="0" xfId="0" applyFont="1" applyAlignment="1">
      <alignment horizontal="left" vertical="top" wrapText="1"/>
    </xf>
    <xf numFmtId="0" fontId="3" fillId="2" borderId="5" xfId="0" applyFont="1" applyFill="1" applyBorder="1" applyAlignment="1" applyProtection="1">
      <alignment horizontal="center" vertical="center" wrapText="1"/>
      <protection locked="0"/>
    </xf>
    <xf numFmtId="0" fontId="3" fillId="2" borderId="39" xfId="0" applyFont="1" applyFill="1" applyBorder="1" applyAlignment="1" applyProtection="1">
      <alignment horizontal="center" vertical="center" wrapText="1"/>
      <protection locked="0"/>
    </xf>
    <xf numFmtId="0" fontId="16" fillId="0" borderId="55" xfId="0" applyFont="1" applyBorder="1" applyAlignment="1">
      <alignment horizontal="left" vertical="center" wrapText="1"/>
    </xf>
    <xf numFmtId="0" fontId="2" fillId="3" borderId="4" xfId="0" applyFont="1" applyFill="1" applyBorder="1" applyAlignment="1" applyProtection="1">
      <alignment horizontal="left" vertical="center" wrapText="1"/>
      <protection locked="0"/>
    </xf>
    <xf numFmtId="0" fontId="2" fillId="3" borderId="1" xfId="0" applyFont="1" applyFill="1" applyBorder="1" applyAlignment="1" applyProtection="1">
      <alignment horizontal="left" vertical="center" wrapText="1"/>
      <protection locked="0"/>
    </xf>
    <xf numFmtId="0" fontId="2" fillId="3" borderId="2" xfId="0" applyFont="1" applyFill="1" applyBorder="1" applyAlignment="1" applyProtection="1">
      <alignment horizontal="left" vertical="center" wrapText="1"/>
      <protection locked="0"/>
    </xf>
    <xf numFmtId="0" fontId="3" fillId="3" borderId="4" xfId="0" applyFont="1" applyFill="1" applyBorder="1" applyAlignment="1" applyProtection="1">
      <alignment horizontal="left" vertical="center" wrapText="1"/>
      <protection locked="0"/>
    </xf>
    <xf numFmtId="0" fontId="3" fillId="3" borderId="1" xfId="0" applyFont="1" applyFill="1" applyBorder="1" applyAlignment="1" applyProtection="1">
      <alignment horizontal="left" vertical="center" wrapText="1"/>
      <protection locked="0"/>
    </xf>
    <xf numFmtId="0" fontId="3" fillId="3" borderId="2" xfId="0" applyFont="1" applyFill="1" applyBorder="1" applyAlignment="1" applyProtection="1">
      <alignment horizontal="left" vertical="center" wrapText="1"/>
      <protection locked="0"/>
    </xf>
    <xf numFmtId="49" fontId="3" fillId="3" borderId="4" xfId="0" applyNumberFormat="1" applyFont="1" applyFill="1" applyBorder="1" applyAlignment="1" applyProtection="1">
      <alignment horizontal="left" vertical="center" wrapText="1"/>
      <protection locked="0"/>
    </xf>
    <xf numFmtId="49" fontId="3" fillId="3" borderId="1" xfId="0" applyNumberFormat="1" applyFont="1" applyFill="1" applyBorder="1" applyAlignment="1" applyProtection="1">
      <alignment horizontal="left" vertical="center" wrapText="1"/>
      <protection locked="0"/>
    </xf>
    <xf numFmtId="49" fontId="3" fillId="3" borderId="2" xfId="0" applyNumberFormat="1" applyFont="1" applyFill="1" applyBorder="1" applyAlignment="1" applyProtection="1">
      <alignment horizontal="left" vertical="center" wrapText="1"/>
      <protection locked="0"/>
    </xf>
    <xf numFmtId="0" fontId="21" fillId="0" borderId="0" xfId="0" applyFont="1" applyAlignment="1">
      <alignment horizontal="left" vertical="center" wrapText="1"/>
    </xf>
    <xf numFmtId="49" fontId="2" fillId="0" borderId="4" xfId="0" applyNumberFormat="1" applyFont="1" applyBorder="1" applyAlignment="1" applyProtection="1">
      <alignment horizontal="left" vertical="center" wrapText="1"/>
      <protection locked="0"/>
    </xf>
    <xf numFmtId="49" fontId="2" fillId="0" borderId="1" xfId="0" applyNumberFormat="1" applyFont="1" applyBorder="1" applyAlignment="1" applyProtection="1">
      <alignment horizontal="left" vertical="center" wrapText="1"/>
      <protection locked="0"/>
    </xf>
    <xf numFmtId="49" fontId="2" fillId="0" borderId="2" xfId="0" applyNumberFormat="1" applyFont="1" applyBorder="1" applyAlignment="1" applyProtection="1">
      <alignment horizontal="left" vertical="center" wrapText="1"/>
      <protection locked="0"/>
    </xf>
    <xf numFmtId="0" fontId="3" fillId="0" borderId="0" xfId="0" applyFont="1" applyAlignment="1">
      <alignment horizontal="center" vertical="center" wrapText="1"/>
    </xf>
    <xf numFmtId="0" fontId="3" fillId="2" borderId="43" xfId="0" applyFont="1" applyFill="1" applyBorder="1" applyAlignment="1">
      <alignment horizontal="center" vertical="center" wrapText="1"/>
    </xf>
    <xf numFmtId="0" fontId="3" fillId="2" borderId="44" xfId="0" applyFont="1" applyFill="1" applyBorder="1" applyAlignment="1">
      <alignment horizontal="center" vertical="center" wrapText="1"/>
    </xf>
    <xf numFmtId="0" fontId="3" fillId="2" borderId="45" xfId="0" applyFont="1" applyFill="1" applyBorder="1" applyAlignment="1">
      <alignment horizontal="center" vertical="center" wrapText="1"/>
    </xf>
    <xf numFmtId="0" fontId="0" fillId="5" borderId="12" xfId="0" applyFill="1" applyBorder="1" applyAlignment="1">
      <alignment horizontal="center" vertical="center" wrapText="1"/>
    </xf>
    <xf numFmtId="0" fontId="0" fillId="5" borderId="14" xfId="0" applyFill="1" applyBorder="1" applyAlignment="1">
      <alignment horizontal="center" vertical="center" wrapText="1"/>
    </xf>
    <xf numFmtId="0" fontId="2" fillId="2" borderId="35" xfId="0" applyFont="1" applyFill="1" applyBorder="1" applyAlignment="1">
      <alignment horizontal="center" vertical="center" wrapText="1"/>
    </xf>
    <xf numFmtId="0" fontId="2" fillId="2" borderId="10" xfId="0" applyFont="1" applyFill="1" applyBorder="1" applyAlignment="1">
      <alignment horizontal="center" vertical="center" wrapText="1"/>
    </xf>
    <xf numFmtId="164" fontId="3" fillId="2" borderId="31" xfId="1" applyFont="1" applyFill="1" applyBorder="1" applyAlignment="1" applyProtection="1">
      <alignment horizontal="center" vertical="center" wrapText="1"/>
    </xf>
    <xf numFmtId="164" fontId="3" fillId="2" borderId="38" xfId="1" applyFont="1" applyFill="1" applyBorder="1" applyAlignment="1" applyProtection="1">
      <alignment horizontal="center" vertical="center" wrapText="1"/>
    </xf>
    <xf numFmtId="0" fontId="3" fillId="2" borderId="5" xfId="0" applyFont="1" applyFill="1" applyBorder="1" applyAlignment="1">
      <alignment horizontal="center" vertical="center" wrapText="1"/>
    </xf>
    <xf numFmtId="0" fontId="3" fillId="2" borderId="39" xfId="0" applyFont="1" applyFill="1" applyBorder="1" applyAlignment="1">
      <alignment horizontal="center" vertical="center" wrapText="1"/>
    </xf>
    <xf numFmtId="0" fontId="3" fillId="2" borderId="31" xfId="0" applyFont="1" applyFill="1" applyBorder="1" applyAlignment="1">
      <alignment horizontal="center" vertical="center" wrapText="1"/>
    </xf>
    <xf numFmtId="0" fontId="3" fillId="2" borderId="38"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44" xfId="0" applyFont="1" applyFill="1" applyBorder="1" applyAlignment="1">
      <alignment horizontal="center" vertical="center" wrapText="1"/>
    </xf>
    <xf numFmtId="0" fontId="3" fillId="4" borderId="45" xfId="0" applyFont="1" applyFill="1" applyBorder="1" applyAlignment="1">
      <alignment horizontal="center" vertical="center" wrapText="1"/>
    </xf>
    <xf numFmtId="164" fontId="3" fillId="2" borderId="5" xfId="1" applyFont="1" applyFill="1" applyBorder="1" applyAlignment="1" applyProtection="1">
      <alignment horizontal="center" vertical="center" wrapText="1"/>
      <protection locked="0"/>
    </xf>
    <xf numFmtId="164" fontId="3" fillId="2" borderId="39" xfId="1" applyFont="1" applyFill="1" applyBorder="1" applyAlignment="1" applyProtection="1">
      <alignment horizontal="center" vertical="center" wrapText="1"/>
      <protection locked="0"/>
    </xf>
    <xf numFmtId="0" fontId="3" fillId="2" borderId="54" xfId="0" applyFont="1" applyFill="1" applyBorder="1" applyAlignment="1" applyProtection="1">
      <alignment horizontal="center" wrapText="1"/>
      <protection locked="0"/>
    </xf>
    <xf numFmtId="0" fontId="3" fillId="2" borderId="39" xfId="0" applyFont="1" applyFill="1" applyBorder="1" applyAlignment="1" applyProtection="1">
      <alignment horizontal="center" wrapText="1"/>
      <protection locked="0"/>
    </xf>
    <xf numFmtId="0" fontId="16" fillId="0" borderId="55" xfId="0" applyFont="1" applyBorder="1" applyAlignment="1">
      <alignment horizontal="left" wrapText="1"/>
    </xf>
    <xf numFmtId="0" fontId="3" fillId="2" borderId="4" xfId="0" applyFont="1" applyFill="1" applyBorder="1" applyAlignment="1">
      <alignment horizontal="left" wrapText="1"/>
    </xf>
    <xf numFmtId="0" fontId="3" fillId="2" borderId="1" xfId="0" applyFont="1" applyFill="1" applyBorder="1" applyAlignment="1">
      <alignment horizontal="left" wrapText="1"/>
    </xf>
    <xf numFmtId="0" fontId="3" fillId="2" borderId="2" xfId="0" applyFont="1" applyFill="1" applyBorder="1" applyAlignment="1">
      <alignment horizontal="left" wrapText="1"/>
    </xf>
    <xf numFmtId="0" fontId="3" fillId="2" borderId="29" xfId="0" applyFont="1" applyFill="1" applyBorder="1" applyAlignment="1">
      <alignment horizontal="center" vertical="center" wrapText="1"/>
    </xf>
    <xf numFmtId="0" fontId="3" fillId="2" borderId="26" xfId="0" applyFont="1" applyFill="1" applyBorder="1" applyAlignment="1">
      <alignment horizontal="center" wrapText="1"/>
    </xf>
    <xf numFmtId="0" fontId="3" fillId="2" borderId="27" xfId="0" applyFont="1" applyFill="1" applyBorder="1" applyAlignment="1">
      <alignment horizontal="center" wrapText="1"/>
    </xf>
    <xf numFmtId="0" fontId="3" fillId="2" borderId="21" xfId="0" applyFont="1" applyFill="1" applyBorder="1" applyAlignment="1">
      <alignment horizontal="center" wrapText="1"/>
    </xf>
    <xf numFmtId="164" fontId="4" fillId="2" borderId="4" xfId="0" applyNumberFormat="1" applyFont="1" applyFill="1" applyBorder="1" applyAlignment="1">
      <alignment horizontal="center"/>
    </xf>
    <xf numFmtId="164" fontId="4" fillId="2" borderId="36" xfId="0" applyNumberFormat="1" applyFont="1" applyFill="1" applyBorder="1" applyAlignment="1">
      <alignment horizontal="center"/>
    </xf>
    <xf numFmtId="164" fontId="4" fillId="2" borderId="46" xfId="0" applyNumberFormat="1" applyFont="1" applyFill="1" applyBorder="1" applyAlignment="1">
      <alignment horizontal="center"/>
    </xf>
    <xf numFmtId="164" fontId="4" fillId="2" borderId="47" xfId="0" applyNumberFormat="1" applyFont="1" applyFill="1" applyBorder="1" applyAlignment="1">
      <alignment horizontal="center"/>
    </xf>
    <xf numFmtId="0" fontId="4" fillId="2" borderId="43" xfId="0" applyFont="1" applyFill="1" applyBorder="1" applyAlignment="1">
      <alignment horizontal="left"/>
    </xf>
    <xf numFmtId="0" fontId="4" fillId="2" borderId="44" xfId="0" applyFont="1" applyFill="1" applyBorder="1" applyAlignment="1">
      <alignment horizontal="left"/>
    </xf>
    <xf numFmtId="0" fontId="4" fillId="2" borderId="45" xfId="0" applyFont="1" applyFill="1" applyBorder="1" applyAlignment="1">
      <alignment horizontal="left"/>
    </xf>
    <xf numFmtId="49" fontId="0" fillId="2" borderId="48" xfId="0" applyNumberFormat="1" applyFill="1" applyBorder="1" applyAlignment="1">
      <alignment horizontal="center" wrapText="1"/>
    </xf>
    <xf numFmtId="49" fontId="0" fillId="2" borderId="49" xfId="0" applyNumberFormat="1" applyFill="1" applyBorder="1" applyAlignment="1">
      <alignment horizontal="center" wrapText="1"/>
    </xf>
    <xf numFmtId="49" fontId="0" fillId="2" borderId="50" xfId="0" applyNumberFormat="1" applyFill="1" applyBorder="1" applyAlignment="1">
      <alignment horizontal="center" wrapText="1"/>
    </xf>
    <xf numFmtId="0" fontId="0" fillId="2" borderId="48" xfId="0" applyFill="1" applyBorder="1" applyAlignment="1">
      <alignment horizontal="center" wrapText="1"/>
    </xf>
    <xf numFmtId="0" fontId="0" fillId="2" borderId="49" xfId="0" applyFill="1" applyBorder="1" applyAlignment="1">
      <alignment horizontal="center" wrapText="1"/>
    </xf>
    <xf numFmtId="0" fontId="0" fillId="2" borderId="50" xfId="0" applyFill="1" applyBorder="1" applyAlignment="1">
      <alignment horizontal="center" wrapText="1"/>
    </xf>
    <xf numFmtId="0" fontId="4" fillId="6" borderId="17" xfId="0" applyFont="1" applyFill="1" applyBorder="1" applyAlignment="1">
      <alignment horizontal="center" vertical="center"/>
    </xf>
    <xf numFmtId="0" fontId="4" fillId="6" borderId="15" xfId="0" applyFont="1" applyFill="1" applyBorder="1" applyAlignment="1">
      <alignment horizontal="center" vertical="center"/>
    </xf>
    <xf numFmtId="0" fontId="4" fillId="6" borderId="18" xfId="0" applyFont="1" applyFill="1" applyBorder="1" applyAlignment="1">
      <alignment horizontal="center" vertical="center"/>
    </xf>
    <xf numFmtId="0" fontId="4" fillId="6" borderId="19" xfId="0" applyFont="1" applyFill="1" applyBorder="1" applyAlignment="1">
      <alignment horizontal="center" vertical="center"/>
    </xf>
    <xf numFmtId="0" fontId="4" fillId="6" borderId="25" xfId="0" applyFont="1" applyFill="1" applyBorder="1" applyAlignment="1">
      <alignment horizontal="center" vertical="center"/>
    </xf>
    <xf numFmtId="0" fontId="4" fillId="6" borderId="20"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5"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3" fillId="6" borderId="25" xfId="0" applyFont="1" applyFill="1" applyBorder="1" applyAlignment="1">
      <alignment horizontal="center" vertical="center"/>
    </xf>
    <xf numFmtId="0" fontId="3" fillId="6" borderId="20" xfId="0" applyFont="1" applyFill="1" applyBorder="1" applyAlignment="1">
      <alignment horizontal="center" vertical="center"/>
    </xf>
    <xf numFmtId="0" fontId="3" fillId="2" borderId="54" xfId="0" applyFont="1" applyFill="1" applyBorder="1" applyAlignment="1">
      <alignment horizontal="center" wrapText="1"/>
    </xf>
    <xf numFmtId="0" fontId="3" fillId="2" borderId="39" xfId="0" applyFont="1" applyFill="1" applyBorder="1" applyAlignment="1">
      <alignment horizontal="center" wrapText="1"/>
    </xf>
    <xf numFmtId="0" fontId="3" fillId="2" borderId="28" xfId="0" applyFont="1" applyFill="1" applyBorder="1" applyAlignment="1">
      <alignment horizontal="center" vertical="center" wrapText="1"/>
    </xf>
    <xf numFmtId="0" fontId="3" fillId="2" borderId="30" xfId="0" applyFont="1" applyFill="1" applyBorder="1" applyAlignment="1">
      <alignment horizontal="center" vertical="center" wrapText="1"/>
    </xf>
    <xf numFmtId="0" fontId="3" fillId="2" borderId="37" xfId="0" applyFont="1" applyFill="1" applyBorder="1" applyAlignment="1">
      <alignment horizontal="center" vertical="center" wrapText="1"/>
    </xf>
    <xf numFmtId="0" fontId="3" fillId="2" borderId="35" xfId="0" applyFont="1" applyFill="1" applyBorder="1" applyAlignment="1">
      <alignment horizontal="center" vertical="center" wrapText="1"/>
    </xf>
    <xf numFmtId="0" fontId="3" fillId="2" borderId="10" xfId="0" applyFont="1" applyFill="1" applyBorder="1" applyAlignment="1">
      <alignment horizontal="center" vertical="center" wrapText="1"/>
    </xf>
  </cellXfs>
  <cellStyles count="3">
    <cellStyle name="Moneda" xfId="1" builtinId="4"/>
    <cellStyle name="Normal" xfId="0" builtinId="0"/>
    <cellStyle name="Porcentaje" xfId="2" builtinId="5"/>
  </cellStyles>
  <dxfs count="2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9797"/>
      <color rgb="FFFFA7A7"/>
      <color rgb="FFFF9B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andra.pacheco/Desktop/INFORME%20SEMESTRAL%202024%20PBF/PBF%20-%20Annex%20D%20PNUD.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sandra.pacheco/Desktop/INFORME%20SEMESTRAL%202024%20PBF/PBF-Annex%20D%20ONU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Budget Table"/>
      <sheetName val="2) By Category"/>
      <sheetName val="Dropdowns"/>
      <sheetName val="Sheet2"/>
    </sheetNames>
    <sheetDataSet>
      <sheetData sheetId="0">
        <row r="1">
          <cell r="B1" t="str">
            <v>Annex D - PBF Project Budget</v>
          </cell>
        </row>
        <row r="2">
          <cell r="B2" t="str">
            <v>Table 1 - PBF project budget by outcome, output and activity</v>
          </cell>
        </row>
        <row r="4">
          <cell r="B4" t="str">
            <v>Outcome/ Output number</v>
          </cell>
          <cell r="C4" t="str">
            <v>Description (Text)</v>
          </cell>
          <cell r="D4" t="str">
            <v>Recipient UNDP</v>
          </cell>
          <cell r="E4" t="str">
            <v>Recipient UN WOMEN</v>
          </cell>
          <cell r="F4" t="str">
            <v>Recipient UNODC</v>
          </cell>
          <cell r="G4" t="str">
            <v>Total</v>
          </cell>
          <cell r="H4" t="str">
            <v>% of budget per activity  allocated to Gender Equality and Women's Empowerment (GEWE) (if any):</v>
          </cell>
          <cell r="I4" t="str">
            <v xml:space="preserve">Current level of expenditure/ commitment (To be completed at time of project progress reporting) </v>
          </cell>
          <cell r="J4" t="str">
            <v>GEWE justification (e.g. training includes session on gender equality, specific efforts made to ensure equal representation of women and men etc.)</v>
          </cell>
          <cell r="K4" t="str">
            <v>Any other remarks (e.g. on types of inputs provided or budget justification, esp. for TA or travel costs)</v>
          </cell>
        </row>
        <row r="5">
          <cell r="B5" t="str">
            <v xml:space="preserve">OUTCOME 1: </v>
          </cell>
          <cell r="C5" t="str">
            <v xml:space="preserve">Fortalecidas las capacidades institucionales y de la sociedad civil para prevenir y gestionar los conflictos sociales, con un enfoque de género y de derechos humanos				</v>
          </cell>
        </row>
        <row r="6">
          <cell r="B6" t="str">
            <v>Output 1.1:</v>
          </cell>
          <cell r="C6" t="str">
            <v xml:space="preserve">Fortalecido el modelo de gestión sobre prevención y gestión de conflictos a escala nacional-local y reforzadas las capacidades nacionales dentro de estos dos ámbitos para su implementación. 					</v>
          </cell>
        </row>
        <row r="7">
          <cell r="B7" t="str">
            <v>Activity 1.1.1:</v>
          </cell>
          <cell r="C7" t="str">
            <v xml:space="preserve">Fortalecimiento y articulación participativa de un modelo de gestión nacional-local sobre prevención y gestión de conflictos, con perspectiva de gobernabilidad, que aborde de manera particular las necesidades de niñas, mujeres, comunas, comunidades, pueblos y nacionalidades, tomando en consideración espacios de diálogo democrático y concertación política entre el Estado y la sociedad civil, dentro del marco normativo nacional vigente. </v>
          </cell>
          <cell r="D7">
            <v>36069.324727272731</v>
          </cell>
          <cell r="G7">
            <v>36069.324727272731</v>
          </cell>
          <cell r="H7">
            <v>0.2</v>
          </cell>
          <cell r="J7" t="str">
            <v>la metodología de diseño participativo, incluye un enfoque de género y criterios de priorización para NNA y mujeres.</v>
          </cell>
          <cell r="K7" t="str">
            <v xml:space="preserve">El desarrollo del producto previsto en esta actividad requiere de un nivel de formación y especialización que no es muy frecuente en el mercado nacional, por lo que se identifica la necesidad de la contratación de un especialista bajo la modalidad de servicios contractuales. </v>
          </cell>
        </row>
        <row r="8">
          <cell r="B8" t="str">
            <v>Activity 1.1.2:</v>
          </cell>
          <cell r="C8" t="str">
            <v>Fortalecimiento de los conocimientos y desarrollo de las capacidades de autoridades y personal de entidades públicas nacionales y locales sobre prevención y gestión de conflictos, con énfasis en aquellos que inciden en la gobernabilidad, en articulación con el Ministerio de Gobierno y su estructura nacional-territorial (Viceministerio de Gobernabilidad, Subsecretaria de Gobernabilidad, gobernaciones, jefaturas políticas y tenencias políticas).</v>
          </cell>
          <cell r="D8">
            <v>11403.484727272729</v>
          </cell>
          <cell r="G8">
            <v>11403.484727272729</v>
          </cell>
          <cell r="H8">
            <v>0.25</v>
          </cell>
          <cell r="J8" t="str">
            <v>los espacios formativos y de generación de conocimiento incluirán contenidos orientados a derechos de NNA y mujeres.</v>
          </cell>
          <cell r="K8" t="str">
            <v>Se proponen intercambios de experiencias e invetigación de buenas prácticas en prevención de conflictos, lo cual implica la contratación de prestación de servicios de expertos identificados.</v>
          </cell>
        </row>
        <row r="9">
          <cell r="B9" t="str">
            <v>Activity 1.1.3:</v>
          </cell>
          <cell r="G9">
            <v>0</v>
          </cell>
        </row>
        <row r="10">
          <cell r="B10" t="str">
            <v>Activity 1.1.4</v>
          </cell>
          <cell r="G10">
            <v>0</v>
          </cell>
        </row>
        <row r="11">
          <cell r="B11" t="str">
            <v>Activity 1.1.5</v>
          </cell>
          <cell r="G11">
            <v>0</v>
          </cell>
        </row>
        <row r="12">
          <cell r="B12" t="str">
            <v>Activity 1.1.6</v>
          </cell>
          <cell r="G12">
            <v>0</v>
          </cell>
        </row>
        <row r="13">
          <cell r="B13" t="str">
            <v>Activity 1.1.7</v>
          </cell>
          <cell r="G13">
            <v>0</v>
          </cell>
        </row>
        <row r="14">
          <cell r="B14" t="str">
            <v>Activity 1.1.8</v>
          </cell>
          <cell r="G14">
            <v>0</v>
          </cell>
        </row>
        <row r="15">
          <cell r="C15" t="str">
            <v>Output Total</v>
          </cell>
          <cell r="D15">
            <v>47472.809454545459</v>
          </cell>
          <cell r="E15">
            <v>0</v>
          </cell>
          <cell r="F15">
            <v>0</v>
          </cell>
          <cell r="G15">
            <v>47472.809454545459</v>
          </cell>
          <cell r="H15">
            <v>10064.736127272728</v>
          </cell>
          <cell r="I15">
            <v>0</v>
          </cell>
        </row>
        <row r="16">
          <cell r="B16" t="str">
            <v>Output 1.2:</v>
          </cell>
          <cell r="C16" t="str">
            <v>Diseñados e implementados mecanismos nacionales y locales de levantamiento de información de calidad para la toma de decisiones, a través de sistemas de alerta y respuesta tempranas, con participación de organizaciones de derechos de las mujeres y de la sociedad civil, desde la perspectiva de la gobernabilidad y el fortalecimiento de la democracia.</v>
          </cell>
        </row>
        <row r="17">
          <cell r="B17" t="str">
            <v>Activity 1.2.1</v>
          </cell>
          <cell r="C17" t="str">
            <v>Capacitación a las organizaciones de mujeres y de la sociedad civil en mecanismos de protección y autoprotección como defensores/as y en la identificación de riesgos y amenazas a la seguridad para promover la participación inclusiva en un mecanismo local de alerta temprana.</v>
          </cell>
          <cell r="G17">
            <v>0</v>
          </cell>
          <cell r="H17">
            <v>0.42</v>
          </cell>
          <cell r="J17" t="str">
            <v xml:space="preserve">Las sesiones incluyen contenidos sobre la normativa y entandares del rol de las mujeres en los procesos de paz, como la resolucion 1325 y otras. Adicionalmente se identificarán las afectaciones por razones de género para establecer los mencanismos de seguridad. Las sesiones estarán dirigidas a hombres y mujeres, con especial foco en las mujeres. </v>
          </cell>
          <cell r="K17" t="str">
            <v>Esta actividad se trabajará con socio implementador a través de grants dirigidos a la sociedad civil y academia.</v>
          </cell>
        </row>
        <row r="18">
          <cell r="B18" t="str">
            <v>Activity 1.2.2</v>
          </cell>
          <cell r="C18" t="str">
            <v>Recopilación y análisis de información para el diseño e implementación de sistemas de alerta y respuesta temprana (SART) sobre impulsores y desencadenantes reales o potenciales de conflictos [a] políticos y [b] violentos, que permitan rastrear, a lo largo del tiempo, su dinámica y anticipar, respectivamente, escalamientos o brotes de violencia.</v>
          </cell>
          <cell r="D18">
            <v>11403.484727272729</v>
          </cell>
          <cell r="G18">
            <v>11403.484727272729</v>
          </cell>
          <cell r="H18">
            <v>0.56999999999999995</v>
          </cell>
          <cell r="J18" t="str">
            <v xml:space="preserve">El diseño de las herramientas incluirán enfoques e indicadores de género, en todos los casos aplicables. </v>
          </cell>
          <cell r="K18" t="str">
            <v>Se propone la elaboracion partiicpativa de auditorias locales de seguridad con actores de la sociedda civil y gobierno para la implementacion de estrategias de prevencion de delitos y conflictos. Además, la especificidad de la herramienta requiere de un perfil técnico especializado, por lo cual, es necesario la figura de prestación de servicios.</v>
          </cell>
        </row>
        <row r="19">
          <cell r="B19" t="str">
            <v>Activity 1.2.3</v>
          </cell>
          <cell r="C19" t="str">
            <v>Diseño de respuestas interinstitucionales para la prevención del conflicto, y la construcción de confianza y diálogos con organizaciones de sociedad civil y de mujeres, en apoyo a la labor del Consejo Cantonal de Protección Integral de Derechos, a la Corporación para la Seguridad Ciudadana de Guayaquil y al Centro de Gestión de Conflictos y Cultura de Paz “Más Paz”, de la Alcaldía de Guayaquil.</v>
          </cell>
          <cell r="G19">
            <v>0</v>
          </cell>
          <cell r="J19" t="str">
            <v xml:space="preserve">El diseño de las respuestas interinstitucionales se hará con enfoque de derechos humanos y género. Las mesas de trabajo tendrán una alta representatividad de mujeres. </v>
          </cell>
          <cell r="K19" t="str">
            <v xml:space="preserve">Este proceso se trabajará bajo la figura de un contrato de servicios debido a la experticia que se requiere en el análisis de datos. </v>
          </cell>
        </row>
        <row r="20">
          <cell r="B20" t="str">
            <v>Activity 1.2.4</v>
          </cell>
          <cell r="C20" t="str">
            <v>Elaboración o implementación de protocolos y hojas de ruta a nivel comunitario e institucional, como parte del SART, para proteger a las defensoras y a las mujeres en riesgo de violencia, en alianza con la Dirección de la Mujer y organizaciones de derechos de mujeres.</v>
          </cell>
          <cell r="G20">
            <v>0</v>
          </cell>
          <cell r="J20" t="str">
            <v xml:space="preserve"> Estos instrumentos deberán incoporar los estandares de derechos humanos de las mujeres y de los servicios esenciales para su funcionamiento.  </v>
          </cell>
          <cell r="K20" t="str">
            <v>Esta actividad se trabajará con socio implementador a través de grants dirigidos a la sociedad civil.</v>
          </cell>
        </row>
        <row r="21">
          <cell r="B21" t="str">
            <v>Activity 1.2.5</v>
          </cell>
          <cell r="C21" t="str">
            <v>Diseño e implementación de la herramienta "Crisis Risk Dashboard" (CRD), a escala nacional, bajo criterios de interoperabilidad con los SART locales, para facilitar procesos decisionales basados en evidencia.</v>
          </cell>
          <cell r="D21">
            <v>41628.644727272738</v>
          </cell>
          <cell r="G21">
            <v>41628.644727272738</v>
          </cell>
          <cell r="H21">
            <v>0.3</v>
          </cell>
          <cell r="J21" t="str">
            <v>En los términos de referencia para el diseño del CRD, se deberá definir que La herramienta tenga la capacidad de diferenciar información según la variable de género, para todos los indicadores que sea posible.</v>
          </cell>
          <cell r="K21" t="str">
            <v xml:space="preserve">Las características particulares del CRD requieren de un nivel de especialización en su diseño e implementación muy específico, por lo cual se identifica que es necesario contar con prestación de servicios contractuales para su desarrollo. </v>
          </cell>
        </row>
        <row r="22">
          <cell r="B22" t="str">
            <v>Activity 1.2.6</v>
          </cell>
          <cell r="G22">
            <v>0</v>
          </cell>
        </row>
        <row r="23">
          <cell r="B23" t="str">
            <v>Activity 1.2.7</v>
          </cell>
          <cell r="G23">
            <v>0</v>
          </cell>
        </row>
        <row r="24">
          <cell r="B24" t="str">
            <v>Activity 1.2.8</v>
          </cell>
          <cell r="G24">
            <v>0</v>
          </cell>
        </row>
        <row r="25">
          <cell r="C25" t="str">
            <v>Output Total</v>
          </cell>
          <cell r="D25">
            <v>53032.129454545466</v>
          </cell>
          <cell r="E25">
            <v>0</v>
          </cell>
          <cell r="F25">
            <v>0</v>
          </cell>
          <cell r="G25">
            <v>53032.129454545466</v>
          </cell>
          <cell r="H25">
            <v>18988.579712727274</v>
          </cell>
          <cell r="I25">
            <v>0</v>
          </cell>
        </row>
        <row r="26">
          <cell r="B26" t="str">
            <v>Output 1.3:</v>
          </cell>
          <cell r="C26" t="str">
            <v xml:space="preserve">Creados y en funcionamiento espacios institucionales y de organizaciones de sociedad civil para la reconciliación, el diálogo democrático, la promoción de una cultura de paz y el consenso entre los distintos grupos sociales. 								</v>
          </cell>
        </row>
        <row r="27">
          <cell r="B27" t="str">
            <v>Activity 1.3.1</v>
          </cell>
          <cell r="C27" t="str">
            <v>Desarrollo de capacidades locales, en territorios seleccionados, para la identificación de conflictos que afecten a pueblos, nacionalidades, mujeres y otros colectivos, con base en los insumos del CRD y de otras fuentes, a través de alianzas con el Centro de Gestión de Conflictos y Cultura de Paz “Más Paz” del Municipio de Guayaquil, el Consejo de la Judicatura y otras contrapartes estratégicas.</v>
          </cell>
          <cell r="D27">
            <v>35560.264727272734</v>
          </cell>
          <cell r="G27">
            <v>35560.264727272734</v>
          </cell>
          <cell r="H27">
            <v>0.33</v>
          </cell>
          <cell r="J27" t="str">
            <v xml:space="preserve">Los espacios formativos y de generación de conocimiento, así como otras estrategias de implementación identificadas, incluirán contenidos orientados a derechos de NNA, jóvenes y mujeres; además de buscar un equilibrio en la representación y participación de mujeres. </v>
          </cell>
          <cell r="K27" t="str">
            <v xml:space="preserve">El componente formativo de esta actividad será ejecutado a través de transferencia monetaria a una ONG, utilizando el mecanismo acuerdo de parte responsable (APS). </v>
          </cell>
        </row>
        <row r="28">
          <cell r="B28" t="str">
            <v>Activity 1.3.2</v>
          </cell>
          <cell r="C28" t="str">
            <v>Mapeo y análisis participativo, informado y con enfoque de derechos y de fortalecimiento democrático, de conflictos locales que afectan a pueblos, nacionalidades, jóvenes u otra población vulnerable.</v>
          </cell>
          <cell r="D28">
            <v>11403.484727272729</v>
          </cell>
          <cell r="G28">
            <v>11403.484727272729</v>
          </cell>
          <cell r="H28">
            <v>0.39</v>
          </cell>
          <cell r="J28" t="str">
            <v xml:space="preserve">Los espacios formativos y de generación de conocimiento, así como otras estrategias de implementación identificadas, incluirán contenidos orientados a derechos de NNA, jóvenes y mujeres; además de buscar un equilibrio en la representación y participación de mujeres. </v>
          </cell>
          <cell r="K28" t="str">
            <v>Recopilación de información con actores estrategicos del estado y la sociedad civil, para  fomentar la generación de estrategias de prevención.</v>
          </cell>
        </row>
        <row r="29">
          <cell r="B29" t="str">
            <v>Activity 1.3.3</v>
          </cell>
          <cell r="C29" t="str">
            <v>Fortalecimiento de capacidades comunitarias y de la sociedad civil sobre democracia, institucionalidad pública, derechos humanos y generación de redes u otros mecanismos para la resolución pacífica de conflictos, construcción de consensos, diálogo social, consolidación de la paz y combate a la discriminación y los discursos de odio, bajo criterios de interculturalidad y con énfasis en mujeres y jóvenes.</v>
          </cell>
          <cell r="D29">
            <v>26771.704727272729</v>
          </cell>
          <cell r="G29">
            <v>26771.704727272729</v>
          </cell>
          <cell r="H29">
            <v>0.27</v>
          </cell>
          <cell r="K29" t="str">
            <v xml:space="preserve">A través del programa Construyendo Familias se plantea el fortalecimiento de la realacion intra familiar con el propósito de generar relaciones pacificas y de convivencia social armonica. El componente formativo de esta actividad será ejecutado a través de transferencia monetaria a una ONG, utilizando el mecanismo acuerdo de parte responsable (APS). </v>
          </cell>
        </row>
        <row r="30">
          <cell r="B30" t="str">
            <v>Activity 1.3.4</v>
          </cell>
          <cell r="C30" t="str">
            <v>Conformación de una “red de mujeres constructoras de paz”, a nivel nacional y local, como instancia de consenso multisectorial, en alianza con CLACSO, por medio de una línea autodirigida de capacitación sobre liderazgo de mujeres en prevención, mediación, prevención de conflictos y construcción de paz (300 participantes nacionales y locales).</v>
          </cell>
          <cell r="G30">
            <v>0</v>
          </cell>
          <cell r="J30" t="str">
            <v>Capacitacion y material dirigido a mujeres.</v>
          </cell>
          <cell r="K30" t="str">
            <v>Se trabajará mediante un contrato de servicios, a través de la alianza con CLACSO. Se prevé el fortalecimiento de operadores de justicia para una efectiva respuesta ante violencia de género.</v>
          </cell>
        </row>
        <row r="31">
          <cell r="B31" t="str">
            <v>Activity 1.3.5</v>
          </cell>
          <cell r="C31" t="str">
            <v>Promoción de espacios de construcción de consensos a distinta escala, entre diferentes actores sociales priorizados.</v>
          </cell>
          <cell r="D31">
            <v>52542.154727272733</v>
          </cell>
          <cell r="G31">
            <v>52542.154727272733</v>
          </cell>
          <cell r="K31" t="str">
            <v xml:space="preserve">La metodología para la definición de los espacios de construcción de consensos puede variar en función de los espacios, actores, temáticas y momentos. Por este motivo, se identifica que la prestación de servicios contractuales es la opción más flexible para adpatarse a circunstancias específicas. </v>
          </cell>
        </row>
        <row r="32">
          <cell r="B32" t="str">
            <v>Activity 1.3.6</v>
          </cell>
          <cell r="G32">
            <v>0</v>
          </cell>
        </row>
        <row r="33">
          <cell r="B33" t="str">
            <v>Activity 1.3.7</v>
          </cell>
          <cell r="G33">
            <v>0</v>
          </cell>
        </row>
        <row r="34">
          <cell r="B34" t="str">
            <v>Activity 1.3.8</v>
          </cell>
          <cell r="G34">
            <v>0</v>
          </cell>
        </row>
        <row r="35">
          <cell r="C35" t="str">
            <v>Output Total</v>
          </cell>
          <cell r="D35">
            <v>126277.60890909092</v>
          </cell>
          <cell r="E35">
            <v>0</v>
          </cell>
          <cell r="F35">
            <v>0</v>
          </cell>
          <cell r="G35">
            <v>126277.60890909092</v>
          </cell>
          <cell r="H35">
            <v>23410.606680000004</v>
          </cell>
          <cell r="I35">
            <v>0</v>
          </cell>
        </row>
        <row r="36">
          <cell r="B36" t="str">
            <v>Output 1.4:</v>
          </cell>
        </row>
        <row r="37">
          <cell r="B37" t="str">
            <v>Activity 1.4.1</v>
          </cell>
          <cell r="G37">
            <v>0</v>
          </cell>
        </row>
        <row r="38">
          <cell r="B38" t="str">
            <v>Activity 1.4.2</v>
          </cell>
          <cell r="G38">
            <v>0</v>
          </cell>
        </row>
        <row r="39">
          <cell r="B39" t="str">
            <v>Activity 1.4.3</v>
          </cell>
          <cell r="G39">
            <v>0</v>
          </cell>
        </row>
        <row r="40">
          <cell r="B40" t="str">
            <v>Activity 1.4.4</v>
          </cell>
          <cell r="G40">
            <v>0</v>
          </cell>
        </row>
        <row r="41">
          <cell r="B41" t="str">
            <v>Activity 1.4.5</v>
          </cell>
          <cell r="G41">
            <v>0</v>
          </cell>
        </row>
        <row r="42">
          <cell r="B42" t="str">
            <v>Activity 1.4.6</v>
          </cell>
          <cell r="G42">
            <v>0</v>
          </cell>
        </row>
        <row r="43">
          <cell r="B43" t="str">
            <v>Activity 1.4.7</v>
          </cell>
          <cell r="G43">
            <v>0</v>
          </cell>
        </row>
        <row r="44">
          <cell r="B44" t="str">
            <v>Activity 1.4.8</v>
          </cell>
          <cell r="G44">
            <v>0</v>
          </cell>
        </row>
        <row r="45">
          <cell r="C45" t="str">
            <v>Output Total</v>
          </cell>
          <cell r="D45">
            <v>0</v>
          </cell>
          <cell r="E45">
            <v>0</v>
          </cell>
          <cell r="F45">
            <v>0</v>
          </cell>
          <cell r="G45">
            <v>0</v>
          </cell>
          <cell r="H45">
            <v>0</v>
          </cell>
          <cell r="I45">
            <v>0</v>
          </cell>
        </row>
        <row r="47">
          <cell r="B47" t="str">
            <v xml:space="preserve">OUTCOME 2: </v>
          </cell>
          <cell r="C47" t="str">
            <v xml:space="preserve">Diseñados e implementados, de manera participativa, instrumentos nacionales y locales de gestión integral de la seguridad y de prevención del delito y de las violencias								</v>
          </cell>
        </row>
        <row r="48">
          <cell r="B48" t="str">
            <v>Outcome 2.1</v>
          </cell>
          <cell r="C48" t="str">
            <v xml:space="preserve">Se ha apoyado la política de seguridad pública y ciudadana mediante la formulación de una estrategia nacional de seguridad ciudadana y de al menos un plan de seguridad ciudadana cantonal, con un piloto en Guayaquil, asegurando una participación efectiva de las mujeres y los grupos afectados por múltiples desigualdades estructurales. 								</v>
          </cell>
        </row>
        <row r="49">
          <cell r="B49" t="str">
            <v>Activity 2.1.1</v>
          </cell>
          <cell r="C49" t="str">
            <v>Gestión de información nacional (sistematización, producción y análisis de datos sobre violencias), para contribuir a la toma de decisiones informada por parte de autoridades y optimización de ciertos servicios relacionados con la gestión de violencias en sectores priorizados.</v>
          </cell>
          <cell r="D49">
            <v>200351.36472727274</v>
          </cell>
          <cell r="G49">
            <v>200351.36472727274</v>
          </cell>
          <cell r="H49">
            <v>0.25</v>
          </cell>
          <cell r="J49" t="str">
            <v xml:space="preserve">Se aplicará enfoque de género en relación con la información levantada. </v>
          </cell>
          <cell r="K49" t="str">
            <v>Se apoyará en servicios contractuales para el diagnóstico de servicios públicos priorizados</v>
          </cell>
        </row>
        <row r="50">
          <cell r="B50" t="str">
            <v>Activity 2.1.2</v>
          </cell>
          <cell r="C50" t="str">
            <v>Fortalecimiento de capacidades institucionales y de la sociedad civil, vinculadas a la política pública de seguridad pública y ciudadana, enfatizando la prevención de las violencias, con enfoque de género y derechos humanos, apoyando la Policía comunitaria y el desarrollo de productos comunicacionales.</v>
          </cell>
          <cell r="G50">
            <v>0</v>
          </cell>
          <cell r="J50" t="str">
            <v xml:space="preserve"> Fortalecimiento de las capacidades de las mujeres y sus organizaciones sociales para la participación en el diseño de políticas públicas e incidencia. </v>
          </cell>
          <cell r="K50" t="str">
            <v>Fortalecimiento de las capacidades del personal de policía comunitaria para promover la particpaión ciudadana.</v>
          </cell>
        </row>
        <row r="51">
          <cell r="B51" t="str">
            <v>Activity 2.1.3</v>
          </cell>
          <cell r="C51" t="str">
            <v>Diseño de planes de seguridad ciudadana cantonales, con base en la implementación de auditorías participativas de gobernanza y seguridad en los territorios.</v>
          </cell>
          <cell r="D51">
            <v>62306.064727272736</v>
          </cell>
          <cell r="G51">
            <v>62306.064727272736</v>
          </cell>
          <cell r="H51">
            <v>0.248</v>
          </cell>
          <cell r="J51" t="str">
            <v>Identificar problemáticas relacionadas con delitos y conductas de riesgo a nivel comunitario resultado de un diagnóstico de análisis
mixto, que incluya al género como una de sus variables relevantes.</v>
          </cell>
          <cell r="K51" t="str">
            <v>Un porcentaje del financiamiento se destinará para la generación de insumos técnicos (servicios contractuales), mientras que el componente consultivo en territorio se gestionará mediante el mecanismo de transferencia, usando la figura de APS.</v>
          </cell>
        </row>
        <row r="52">
          <cell r="B52" t="str">
            <v>Activity 2.1.4</v>
          </cell>
          <cell r="G52">
            <v>0</v>
          </cell>
        </row>
        <row r="53">
          <cell r="B53" t="str">
            <v>Activity 2.1.5</v>
          </cell>
          <cell r="G53">
            <v>0</v>
          </cell>
        </row>
        <row r="54">
          <cell r="B54" t="str">
            <v>Activity 2.1.6</v>
          </cell>
          <cell r="G54">
            <v>0</v>
          </cell>
        </row>
        <row r="55">
          <cell r="B55" t="str">
            <v>Activity 2.1.7</v>
          </cell>
          <cell r="G55">
            <v>0</v>
          </cell>
        </row>
        <row r="56">
          <cell r="B56" t="str">
            <v>Activity 2.1.8</v>
          </cell>
          <cell r="G56">
            <v>0</v>
          </cell>
        </row>
        <row r="57">
          <cell r="C57" t="str">
            <v>Output Total</v>
          </cell>
          <cell r="D57">
            <v>262657.42945454549</v>
          </cell>
          <cell r="E57">
            <v>0</v>
          </cell>
          <cell r="F57">
            <v>0</v>
          </cell>
          <cell r="G57">
            <v>262657.42945454549</v>
          </cell>
          <cell r="H57">
            <v>65539.745234181828</v>
          </cell>
          <cell r="I57">
            <v>0</v>
          </cell>
        </row>
        <row r="58">
          <cell r="B58" t="str">
            <v>Output 2.2</v>
          </cell>
          <cell r="C58" t="str">
            <v xml:space="preserve">Se ha contribuido a la implementación participativa de al menos un plan cantonal de seguridad ciudadana, con un piloto en Guayaquil y zonas de influencia, buscando dar énfasis a los territorios más conflictivos.							</v>
          </cell>
        </row>
        <row r="59">
          <cell r="B59" t="str">
            <v>Activity 2.2.1</v>
          </cell>
          <cell r="C59" t="str">
            <v>Fortalecimiento de capacidades de entidades gubernamentales y de la policía comunitaria para la implementación de un plan cantonal de seguridad ciudadana en Guayaquil y sus zonas de influencia.</v>
          </cell>
          <cell r="G59">
            <v>0</v>
          </cell>
          <cell r="J59" t="str">
            <v xml:space="preserve">SE realizaram  evaluaciones de la Gobernanza de la Seguridad Urbana para ciudades inclusivas y resilientes para la implementacion de la estrategia de seguridad local </v>
          </cell>
        </row>
        <row r="60">
          <cell r="B60" t="str">
            <v>Activity 2.2.2</v>
          </cell>
          <cell r="C60" t="str">
            <v>Fortalecer las capacidades de las organizaciones de la sociedad civil para brindar servicios esenciales de primera línea a sobrevivientes de violencia (CEPAM Guayaquil y Fundación María Guare).</v>
          </cell>
          <cell r="G60">
            <v>0</v>
          </cell>
          <cell r="J60" t="str">
            <v>Respuesta para sobrevivientes de VBG por parte de OSC especializadas.</v>
          </cell>
          <cell r="K60" t="str">
            <v xml:space="preserve">Se trabajará mediante una transferencia monetaria dirigida a organizaciones de la sociedad civil. </v>
          </cell>
        </row>
        <row r="61">
          <cell r="B61" t="str">
            <v>Activity 2.2.3</v>
          </cell>
          <cell r="C61" t="str">
            <v>Fortalecimiento de soluciones locales de prevención del delito a través de la implementación de programas comunitarios basados en la promoción de habilidades para la vida.</v>
          </cell>
          <cell r="D61">
            <v>11403.484727272729</v>
          </cell>
          <cell r="G61">
            <v>11403.484727272729</v>
          </cell>
          <cell r="H61">
            <v>0.27829999999999999</v>
          </cell>
          <cell r="J61" t="str">
            <v>Se incluye el programa "Amiga no estás sola" en Guayaquil. Los programas de construcción de habilidades para la vida tienen enfoque de derechos humamos y género.</v>
          </cell>
          <cell r="K61" t="str">
            <v xml:space="preserve">Un componente del fortalecimiento contará con servicios contractuales de expertos, mientras que un segundo componente se ejecutará a través de transferencia monetaria a organizaciones sociales, mediante la figura APS. </v>
          </cell>
        </row>
        <row r="62">
          <cell r="B62" t="str">
            <v>Activity 2.2.4</v>
          </cell>
          <cell r="C62" t="str">
            <v>Apoyo técnico a la Corporación de Seguridad Ciudadana de Guayaquil para mejorar la detección, respuesta y sensibilidad de género en casos de violencia basada en género y mejorar la recolección de datos de seguridad con perspectiva de género.</v>
          </cell>
          <cell r="G62">
            <v>0</v>
          </cell>
          <cell r="J62" t="str">
            <v>Respuesta institucional para sobrevivientes de VBG.</v>
          </cell>
          <cell r="K62" t="str">
            <v>Se trabajrá mediante la contratacion de servicios debido al trabajo con instancias municipales.</v>
          </cell>
        </row>
        <row r="63">
          <cell r="B63" t="str">
            <v>Activity 2.2.5</v>
          </cell>
          <cell r="G63">
            <v>0</v>
          </cell>
        </row>
        <row r="64">
          <cell r="B64" t="str">
            <v>Activity 2.2.6</v>
          </cell>
          <cell r="G64">
            <v>0</v>
          </cell>
        </row>
        <row r="65">
          <cell r="B65" t="str">
            <v>Activity 2.2.7</v>
          </cell>
          <cell r="G65">
            <v>0</v>
          </cell>
        </row>
        <row r="66">
          <cell r="B66" t="str">
            <v>Activity 2.2.8</v>
          </cell>
          <cell r="G66">
            <v>0</v>
          </cell>
        </row>
        <row r="67">
          <cell r="C67" t="str">
            <v>Output Total</v>
          </cell>
          <cell r="D67">
            <v>11403.484727272729</v>
          </cell>
          <cell r="E67">
            <v>0</v>
          </cell>
          <cell r="F67">
            <v>0</v>
          </cell>
          <cell r="G67">
            <v>11403.484727272729</v>
          </cell>
          <cell r="H67">
            <v>3173.5897996000003</v>
          </cell>
          <cell r="I67">
            <v>0</v>
          </cell>
        </row>
        <row r="68">
          <cell r="B68" t="str">
            <v>Output 2.3</v>
          </cell>
          <cell r="C68" t="str">
            <v xml:space="preserve">Promocionado el liderazgo comunitario sobre prevención de violencias con énfasis en mujeres y jóvenes, mediante la capacitación, la creación de redes y la financiación de iniciativas comunitarias. 							</v>
          </cell>
        </row>
        <row r="69">
          <cell r="B69" t="str">
            <v>Activity 2.3.1</v>
          </cell>
          <cell r="C69" t="str">
            <v xml:space="preserve">Incorporación de herramientas de análisis regulares, utilizadas o por implementarse por parte de iniciativas de mujeres en construcción de paz y coaliciones de mujeres, sobre negociación, mediación, gestión de riesgos, prevención de conflictos, mapeo de actores y previsión sociopolítica. </v>
          </cell>
          <cell r="G69">
            <v>0</v>
          </cell>
          <cell r="J69" t="str">
            <v>Fortalecimiento de organizaciones de mujeres en construcción de paz y coaliciones de mujeres.</v>
          </cell>
        </row>
        <row r="70">
          <cell r="B70" t="str">
            <v>Activity 2.3.2</v>
          </cell>
          <cell r="C70" t="str">
            <v>Producción de un análisis sobre la violencia contra las mujeres en la política y la vida pública y las barreras y cuellos de botella existentes para la participación efectiva y el liderazgo de las mujeres en la prevención, negociación y mediación de conflictos.</v>
          </cell>
          <cell r="G70">
            <v>0</v>
          </cell>
          <cell r="J70" t="str">
            <v>Análisis sobre la violencia contra las mujeres en la política</v>
          </cell>
        </row>
        <row r="71">
          <cell r="B71" t="str">
            <v>Activity 2.3.3</v>
          </cell>
          <cell r="C71" t="str">
            <v>Dos iniciativas de prevención de conflictos diseñadas e implementadas con jóvenes, personas afrodescendientes y LGBTIQ+ en el nivel comunitario.</v>
          </cell>
          <cell r="G71">
            <v>0</v>
          </cell>
          <cell r="J71" t="str">
            <v>Proyectos locales liderados por organizaciones de jovenes y personas LGBTIQ+, promoción de cultura de paz.</v>
          </cell>
        </row>
        <row r="72">
          <cell r="B72" t="str">
            <v>Activity 2.3.4</v>
          </cell>
          <cell r="C72" t="str">
            <v xml:space="preserve">Mecanismo de financiación para diseñar e implementar intervenciones dirigidas por la comunidad que promuevan el liderazgo de las mujeres en la prevención de conflictos, la mediación y la cultura de paz (subvención de 6 proyectos piloto). </v>
          </cell>
          <cell r="G72">
            <v>0</v>
          </cell>
          <cell r="J72" t="str">
            <v>Proyectos locales de prevención de violencia y culturra de paz liderados por organizaciones de mujeres</v>
          </cell>
          <cell r="K72" t="str">
            <v xml:space="preserve">Se implementará a través de un grant con sociedad civil. </v>
          </cell>
        </row>
        <row r="73">
          <cell r="B73" t="str">
            <v>Activity 2.3.5</v>
          </cell>
          <cell r="G73">
            <v>0</v>
          </cell>
        </row>
        <row r="74">
          <cell r="B74" t="str">
            <v>Activity 2.3.6</v>
          </cell>
          <cell r="G74">
            <v>0</v>
          </cell>
        </row>
        <row r="75">
          <cell r="B75" t="str">
            <v>Activity 2.3.7</v>
          </cell>
          <cell r="G75">
            <v>0</v>
          </cell>
        </row>
        <row r="76">
          <cell r="B76" t="str">
            <v>Activity 2.3.8</v>
          </cell>
          <cell r="G76">
            <v>0</v>
          </cell>
        </row>
        <row r="77">
          <cell r="C77" t="str">
            <v>Output Total</v>
          </cell>
          <cell r="D77">
            <v>0</v>
          </cell>
          <cell r="E77">
            <v>0</v>
          </cell>
          <cell r="F77">
            <v>0</v>
          </cell>
          <cell r="G77">
            <v>0</v>
          </cell>
          <cell r="H77">
            <v>0</v>
          </cell>
          <cell r="I77">
            <v>0</v>
          </cell>
        </row>
        <row r="78">
          <cell r="B78" t="str">
            <v>Output 2.4</v>
          </cell>
        </row>
        <row r="79">
          <cell r="B79" t="str">
            <v>Activity 2.4.1</v>
          </cell>
          <cell r="G79">
            <v>0</v>
          </cell>
        </row>
        <row r="80">
          <cell r="B80" t="str">
            <v>Activity 2.4.2</v>
          </cell>
          <cell r="G80">
            <v>0</v>
          </cell>
        </row>
        <row r="81">
          <cell r="B81" t="str">
            <v>Activity 2.4.3</v>
          </cell>
          <cell r="G81">
            <v>0</v>
          </cell>
        </row>
        <row r="82">
          <cell r="B82" t="str">
            <v>Activity 2.4.4</v>
          </cell>
          <cell r="G82">
            <v>0</v>
          </cell>
        </row>
        <row r="83">
          <cell r="B83" t="str">
            <v>Activity 2.4.5</v>
          </cell>
          <cell r="G83">
            <v>0</v>
          </cell>
        </row>
        <row r="84">
          <cell r="B84" t="str">
            <v>Activity 2.4.6</v>
          </cell>
          <cell r="G84">
            <v>0</v>
          </cell>
        </row>
        <row r="85">
          <cell r="B85" t="str">
            <v>Activity 2.4.7</v>
          </cell>
          <cell r="G85">
            <v>0</v>
          </cell>
        </row>
        <row r="86">
          <cell r="B86" t="str">
            <v>Activity 2.4.8</v>
          </cell>
          <cell r="G86">
            <v>0</v>
          </cell>
        </row>
        <row r="87">
          <cell r="C87" t="str">
            <v>Output Total</v>
          </cell>
          <cell r="D87">
            <v>0</v>
          </cell>
          <cell r="E87">
            <v>0</v>
          </cell>
          <cell r="F87">
            <v>0</v>
          </cell>
          <cell r="G87">
            <v>0</v>
          </cell>
          <cell r="H87">
            <v>0</v>
          </cell>
          <cell r="I87">
            <v>0</v>
          </cell>
        </row>
        <row r="89">
          <cell r="B89" t="str">
            <v xml:space="preserve">OUTCOME 3: </v>
          </cell>
        </row>
        <row r="90">
          <cell r="B90" t="str">
            <v>Output 3.1</v>
          </cell>
        </row>
        <row r="91">
          <cell r="B91" t="str">
            <v>Activity 3.1.1</v>
          </cell>
          <cell r="G91">
            <v>0</v>
          </cell>
        </row>
        <row r="92">
          <cell r="B92" t="str">
            <v>Activity 3.1.2</v>
          </cell>
          <cell r="G92">
            <v>0</v>
          </cell>
        </row>
        <row r="93">
          <cell r="B93" t="str">
            <v>Activity 3.1.3</v>
          </cell>
          <cell r="G93">
            <v>0</v>
          </cell>
        </row>
        <row r="94">
          <cell r="B94" t="str">
            <v>Activity 3.1.4</v>
          </cell>
          <cell r="G94">
            <v>0</v>
          </cell>
        </row>
        <row r="95">
          <cell r="B95" t="str">
            <v>Activity 3.1.5</v>
          </cell>
          <cell r="G95">
            <v>0</v>
          </cell>
        </row>
        <row r="96">
          <cell r="B96" t="str">
            <v>Activity 3.1.6</v>
          </cell>
          <cell r="G96">
            <v>0</v>
          </cell>
        </row>
        <row r="97">
          <cell r="B97" t="str">
            <v>Activity 3.1.7</v>
          </cell>
          <cell r="G97">
            <v>0</v>
          </cell>
        </row>
        <row r="98">
          <cell r="B98" t="str">
            <v>Activity 3.1.8</v>
          </cell>
          <cell r="G98">
            <v>0</v>
          </cell>
        </row>
        <row r="99">
          <cell r="C99" t="str">
            <v>Output Total</v>
          </cell>
          <cell r="D99">
            <v>0</v>
          </cell>
          <cell r="E99">
            <v>0</v>
          </cell>
          <cell r="F99">
            <v>0</v>
          </cell>
          <cell r="G99">
            <v>0</v>
          </cell>
          <cell r="H99">
            <v>0</v>
          </cell>
          <cell r="I99">
            <v>0</v>
          </cell>
        </row>
        <row r="100">
          <cell r="B100" t="str">
            <v>Output 3.2:</v>
          </cell>
        </row>
        <row r="101">
          <cell r="B101" t="str">
            <v>Activity 3.2.1</v>
          </cell>
          <cell r="G101">
            <v>0</v>
          </cell>
        </row>
        <row r="102">
          <cell r="B102" t="str">
            <v>Activity 3.2.2</v>
          </cell>
          <cell r="G102">
            <v>0</v>
          </cell>
        </row>
        <row r="103">
          <cell r="B103" t="str">
            <v>Activity 3.2.3</v>
          </cell>
          <cell r="G103">
            <v>0</v>
          </cell>
        </row>
        <row r="104">
          <cell r="B104" t="str">
            <v>Activity 3.2.4</v>
          </cell>
          <cell r="G104">
            <v>0</v>
          </cell>
        </row>
        <row r="105">
          <cell r="B105" t="str">
            <v>Activity 3.2.5</v>
          </cell>
          <cell r="G105">
            <v>0</v>
          </cell>
        </row>
        <row r="106">
          <cell r="B106" t="str">
            <v>Activity 3.2.6</v>
          </cell>
          <cell r="G106">
            <v>0</v>
          </cell>
        </row>
        <row r="107">
          <cell r="B107" t="str">
            <v>Activity 3.2.7</v>
          </cell>
          <cell r="G107">
            <v>0</v>
          </cell>
        </row>
        <row r="108">
          <cell r="B108" t="str">
            <v>Activity 3.2.8</v>
          </cell>
          <cell r="G108">
            <v>0</v>
          </cell>
        </row>
        <row r="109">
          <cell r="C109" t="str">
            <v>Output Total</v>
          </cell>
          <cell r="D109">
            <v>0</v>
          </cell>
          <cell r="E109">
            <v>0</v>
          </cell>
          <cell r="F109">
            <v>0</v>
          </cell>
          <cell r="G109">
            <v>0</v>
          </cell>
          <cell r="H109">
            <v>0</v>
          </cell>
          <cell r="I109">
            <v>0</v>
          </cell>
        </row>
        <row r="110">
          <cell r="B110" t="str">
            <v>Output 3.3</v>
          </cell>
        </row>
        <row r="111">
          <cell r="B111" t="str">
            <v>Activity 3.3.1</v>
          </cell>
          <cell r="G111">
            <v>0</v>
          </cell>
        </row>
        <row r="112">
          <cell r="B112" t="str">
            <v>Activity 3.3.2</v>
          </cell>
          <cell r="G112">
            <v>0</v>
          </cell>
        </row>
        <row r="113">
          <cell r="B113" t="str">
            <v>Activity 3.3.3</v>
          </cell>
          <cell r="G113">
            <v>0</v>
          </cell>
        </row>
        <row r="114">
          <cell r="B114" t="str">
            <v>Activity 3.3.4</v>
          </cell>
          <cell r="G114">
            <v>0</v>
          </cell>
        </row>
        <row r="115">
          <cell r="B115" t="str">
            <v>Activity 3.3.5</v>
          </cell>
          <cell r="G115">
            <v>0</v>
          </cell>
        </row>
        <row r="116">
          <cell r="B116" t="str">
            <v>Activity 3.3.6</v>
          </cell>
          <cell r="G116">
            <v>0</v>
          </cell>
        </row>
        <row r="117">
          <cell r="B117" t="str">
            <v>Activity 3.3.7</v>
          </cell>
          <cell r="G117">
            <v>0</v>
          </cell>
        </row>
        <row r="118">
          <cell r="B118" t="str">
            <v>Activity 3.3.8</v>
          </cell>
          <cell r="G118">
            <v>0</v>
          </cell>
        </row>
        <row r="119">
          <cell r="C119" t="str">
            <v>Output Total</v>
          </cell>
          <cell r="D119">
            <v>0</v>
          </cell>
          <cell r="E119">
            <v>0</v>
          </cell>
          <cell r="F119">
            <v>0</v>
          </cell>
          <cell r="G119">
            <v>0</v>
          </cell>
          <cell r="H119">
            <v>0</v>
          </cell>
          <cell r="I119">
            <v>0</v>
          </cell>
        </row>
        <row r="120">
          <cell r="B120" t="str">
            <v>Output 3.4</v>
          </cell>
        </row>
        <row r="121">
          <cell r="B121" t="str">
            <v>Activity 3.4.1</v>
          </cell>
          <cell r="G121">
            <v>0</v>
          </cell>
        </row>
        <row r="122">
          <cell r="B122" t="str">
            <v>Activity 3.4.2</v>
          </cell>
          <cell r="G122">
            <v>0</v>
          </cell>
        </row>
        <row r="123">
          <cell r="B123" t="str">
            <v>Activity 3.4.3</v>
          </cell>
          <cell r="G123">
            <v>0</v>
          </cell>
        </row>
        <row r="124">
          <cell r="B124" t="str">
            <v>Activity 3.4.4</v>
          </cell>
          <cell r="G124">
            <v>0</v>
          </cell>
        </row>
        <row r="125">
          <cell r="B125" t="str">
            <v>Activity 3.4.5</v>
          </cell>
          <cell r="G125">
            <v>0</v>
          </cell>
        </row>
        <row r="126">
          <cell r="B126" t="str">
            <v>Activity 3.4.6</v>
          </cell>
          <cell r="G126">
            <v>0</v>
          </cell>
        </row>
        <row r="127">
          <cell r="B127" t="str">
            <v>Activity 3.4.7</v>
          </cell>
          <cell r="G127">
            <v>0</v>
          </cell>
        </row>
        <row r="128">
          <cell r="B128" t="str">
            <v>Activity 3.4.8</v>
          </cell>
          <cell r="G128">
            <v>0</v>
          </cell>
        </row>
        <row r="129">
          <cell r="C129" t="str">
            <v>Output Total</v>
          </cell>
          <cell r="D129">
            <v>0</v>
          </cell>
          <cell r="E129">
            <v>0</v>
          </cell>
          <cell r="F129">
            <v>0</v>
          </cell>
          <cell r="G129">
            <v>0</v>
          </cell>
          <cell r="H129">
            <v>0</v>
          </cell>
          <cell r="I129">
            <v>0</v>
          </cell>
        </row>
        <row r="131">
          <cell r="B131" t="str">
            <v xml:space="preserve">OUTCOME 4: </v>
          </cell>
        </row>
        <row r="132">
          <cell r="B132" t="str">
            <v>Output 4.1</v>
          </cell>
        </row>
        <row r="133">
          <cell r="B133" t="str">
            <v>Activity 4.1.1</v>
          </cell>
          <cell r="G133">
            <v>0</v>
          </cell>
        </row>
        <row r="134">
          <cell r="B134" t="str">
            <v>Activity 4.1.2</v>
          </cell>
          <cell r="G134">
            <v>0</v>
          </cell>
        </row>
        <row r="135">
          <cell r="B135" t="str">
            <v>Activity 4.1.3</v>
          </cell>
          <cell r="G135">
            <v>0</v>
          </cell>
        </row>
        <row r="136">
          <cell r="B136" t="str">
            <v>Activity 4.1.4</v>
          </cell>
          <cell r="G136">
            <v>0</v>
          </cell>
        </row>
        <row r="137">
          <cell r="B137" t="str">
            <v>Activity 4.1.5</v>
          </cell>
          <cell r="G137">
            <v>0</v>
          </cell>
        </row>
        <row r="138">
          <cell r="B138" t="str">
            <v>Activity 4.1.6</v>
          </cell>
          <cell r="G138">
            <v>0</v>
          </cell>
        </row>
        <row r="139">
          <cell r="B139" t="str">
            <v>Activity 4.1.7</v>
          </cell>
          <cell r="G139">
            <v>0</v>
          </cell>
        </row>
        <row r="140">
          <cell r="B140" t="str">
            <v>Activity 4.1.8</v>
          </cell>
          <cell r="G140">
            <v>0</v>
          </cell>
        </row>
        <row r="141">
          <cell r="C141" t="str">
            <v>Output Total</v>
          </cell>
          <cell r="D141">
            <v>0</v>
          </cell>
          <cell r="E141">
            <v>0</v>
          </cell>
          <cell r="F141">
            <v>0</v>
          </cell>
          <cell r="G141">
            <v>0</v>
          </cell>
          <cell r="H141">
            <v>0</v>
          </cell>
          <cell r="I141">
            <v>0</v>
          </cell>
        </row>
        <row r="142">
          <cell r="B142" t="str">
            <v>Output 4.2</v>
          </cell>
        </row>
        <row r="143">
          <cell r="B143" t="str">
            <v>Activity 4.2.1</v>
          </cell>
          <cell r="G143">
            <v>0</v>
          </cell>
        </row>
        <row r="144">
          <cell r="B144" t="str">
            <v>Activity 4.2.2</v>
          </cell>
          <cell r="G144">
            <v>0</v>
          </cell>
        </row>
        <row r="145">
          <cell r="B145" t="str">
            <v>Activity 4.2.3</v>
          </cell>
          <cell r="G145">
            <v>0</v>
          </cell>
        </row>
        <row r="146">
          <cell r="B146" t="str">
            <v>Activity 4.2.4</v>
          </cell>
          <cell r="G146">
            <v>0</v>
          </cell>
        </row>
        <row r="147">
          <cell r="B147" t="str">
            <v>Activity 4.2.5</v>
          </cell>
          <cell r="G147">
            <v>0</v>
          </cell>
        </row>
        <row r="148">
          <cell r="B148" t="str">
            <v>Activity 4.2.6</v>
          </cell>
          <cell r="G148">
            <v>0</v>
          </cell>
        </row>
        <row r="149">
          <cell r="B149" t="str">
            <v>Activity 4.2.7</v>
          </cell>
          <cell r="G149">
            <v>0</v>
          </cell>
        </row>
        <row r="150">
          <cell r="B150" t="str">
            <v>Activity 4.2.8</v>
          </cell>
          <cell r="G150">
            <v>0</v>
          </cell>
        </row>
        <row r="151">
          <cell r="C151" t="str">
            <v>Output Total</v>
          </cell>
          <cell r="D151">
            <v>0</v>
          </cell>
          <cell r="E151">
            <v>0</v>
          </cell>
          <cell r="F151">
            <v>0</v>
          </cell>
          <cell r="G151">
            <v>0</v>
          </cell>
          <cell r="H151">
            <v>0</v>
          </cell>
          <cell r="I151">
            <v>0</v>
          </cell>
        </row>
        <row r="152">
          <cell r="B152" t="str">
            <v>Output 4.3</v>
          </cell>
        </row>
        <row r="153">
          <cell r="B153" t="str">
            <v>Activity 4.3.1</v>
          </cell>
          <cell r="G153">
            <v>0</v>
          </cell>
        </row>
        <row r="154">
          <cell r="B154" t="str">
            <v>Activity 4.3.2</v>
          </cell>
          <cell r="G154">
            <v>0</v>
          </cell>
        </row>
        <row r="155">
          <cell r="B155" t="str">
            <v>Activity 4.3.3</v>
          </cell>
          <cell r="G155">
            <v>0</v>
          </cell>
        </row>
        <row r="156">
          <cell r="B156" t="str">
            <v>Activity 4.3.4</v>
          </cell>
          <cell r="G156">
            <v>0</v>
          </cell>
        </row>
        <row r="157">
          <cell r="B157" t="str">
            <v>Activity 4.3.5</v>
          </cell>
          <cell r="G157">
            <v>0</v>
          </cell>
        </row>
        <row r="158">
          <cell r="B158" t="str">
            <v>Activity 4.3.6</v>
          </cell>
          <cell r="G158">
            <v>0</v>
          </cell>
        </row>
        <row r="159">
          <cell r="B159" t="str">
            <v>Activity 4.3.7</v>
          </cell>
          <cell r="G159">
            <v>0</v>
          </cell>
        </row>
        <row r="160">
          <cell r="B160" t="str">
            <v>Activity 4.3.8</v>
          </cell>
          <cell r="G160">
            <v>0</v>
          </cell>
        </row>
        <row r="161">
          <cell r="C161" t="str">
            <v>Output Total</v>
          </cell>
          <cell r="D161">
            <v>0</v>
          </cell>
          <cell r="E161">
            <v>0</v>
          </cell>
          <cell r="F161">
            <v>0</v>
          </cell>
          <cell r="G161">
            <v>0</v>
          </cell>
          <cell r="H161">
            <v>0</v>
          </cell>
          <cell r="I161">
            <v>0</v>
          </cell>
        </row>
        <row r="162">
          <cell r="B162" t="str">
            <v>Output 4.4</v>
          </cell>
        </row>
        <row r="163">
          <cell r="B163" t="str">
            <v>Activity 4.4.1</v>
          </cell>
          <cell r="G163">
            <v>0</v>
          </cell>
        </row>
        <row r="164">
          <cell r="B164" t="str">
            <v>Activity 4.4.2</v>
          </cell>
          <cell r="G164">
            <v>0</v>
          </cell>
        </row>
        <row r="165">
          <cell r="B165" t="str">
            <v>Activity 4.4.3</v>
          </cell>
          <cell r="G165">
            <v>0</v>
          </cell>
        </row>
        <row r="166">
          <cell r="B166" t="str">
            <v>Activity 4.4.4</v>
          </cell>
          <cell r="G166">
            <v>0</v>
          </cell>
        </row>
        <row r="167">
          <cell r="B167" t="str">
            <v>Activity 4.4.5</v>
          </cell>
          <cell r="G167">
            <v>0</v>
          </cell>
        </row>
        <row r="168">
          <cell r="B168" t="str">
            <v>Activity 4.4.6</v>
          </cell>
          <cell r="G168">
            <v>0</v>
          </cell>
        </row>
        <row r="169">
          <cell r="B169" t="str">
            <v>Activity 4.4.7</v>
          </cell>
          <cell r="G169">
            <v>0</v>
          </cell>
        </row>
        <row r="170">
          <cell r="B170" t="str">
            <v>Activity 4.4.8</v>
          </cell>
          <cell r="G170">
            <v>0</v>
          </cell>
        </row>
        <row r="171">
          <cell r="C171" t="str">
            <v>Output Total</v>
          </cell>
          <cell r="D171">
            <v>0</v>
          </cell>
          <cell r="E171">
            <v>0</v>
          </cell>
          <cell r="F171">
            <v>0</v>
          </cell>
          <cell r="G171">
            <v>0</v>
          </cell>
          <cell r="H171">
            <v>0</v>
          </cell>
          <cell r="I171">
            <v>0</v>
          </cell>
        </row>
        <row r="174">
          <cell r="B174" t="str">
            <v>Additional personnel costs</v>
          </cell>
          <cell r="D174">
            <v>143671.71980000002</v>
          </cell>
          <cell r="G174">
            <v>143671.71980000002</v>
          </cell>
        </row>
        <row r="175">
          <cell r="B175" t="str">
            <v>Additional operational costs</v>
          </cell>
          <cell r="D175">
            <v>45709.509999999995</v>
          </cell>
          <cell r="G175">
            <v>45709.509999999995</v>
          </cell>
        </row>
        <row r="176">
          <cell r="B176" t="str">
            <v>Monitoring budget</v>
          </cell>
          <cell r="D176">
            <v>80056.41</v>
          </cell>
          <cell r="G176">
            <v>80056.41</v>
          </cell>
        </row>
        <row r="177">
          <cell r="B177" t="str">
            <v>Budget for independent final evaluation</v>
          </cell>
          <cell r="D177">
            <v>0</v>
          </cell>
          <cell r="G177">
            <v>0</v>
          </cell>
        </row>
        <row r="178">
          <cell r="C178" t="str">
            <v>Total Additional Costs</v>
          </cell>
          <cell r="D178">
            <v>269437.6398</v>
          </cell>
          <cell r="E178">
            <v>0</v>
          </cell>
          <cell r="F178">
            <v>0</v>
          </cell>
          <cell r="G178">
            <v>269437.6398</v>
          </cell>
          <cell r="H178">
            <v>0</v>
          </cell>
          <cell r="I178">
            <v>0</v>
          </cell>
        </row>
        <row r="186">
          <cell r="C186" t="str">
            <v>Totals</v>
          </cell>
        </row>
        <row r="187">
          <cell r="D187" t="str">
            <v>Recipient UNDP</v>
          </cell>
          <cell r="E187" t="str">
            <v>Recipient UN WOMEN</v>
          </cell>
          <cell r="F187" t="str">
            <v>Recipient UNODC</v>
          </cell>
          <cell r="G187" t="str">
            <v>Total</v>
          </cell>
        </row>
        <row r="189">
          <cell r="C189" t="str">
            <v>Sub-Total Project Budget</v>
          </cell>
          <cell r="D189">
            <v>770281.10180000018</v>
          </cell>
          <cell r="E189">
            <v>0</v>
          </cell>
          <cell r="F189">
            <v>0</v>
          </cell>
          <cell r="G189">
            <v>770281.10180000018</v>
          </cell>
        </row>
        <row r="190">
          <cell r="C190" t="str">
            <v>Indirect support costs (7%):</v>
          </cell>
          <cell r="D190">
            <v>53919.677126000017</v>
          </cell>
          <cell r="E190">
            <v>0</v>
          </cell>
          <cell r="F190">
            <v>0</v>
          </cell>
          <cell r="G190">
            <v>53919.677126000017</v>
          </cell>
        </row>
        <row r="191">
          <cell r="C191" t="str">
            <v>Total</v>
          </cell>
          <cell r="D191">
            <v>824200.77892600023</v>
          </cell>
          <cell r="E191">
            <v>0</v>
          </cell>
          <cell r="F191">
            <v>0</v>
          </cell>
          <cell r="G191">
            <v>824200.77892600023</v>
          </cell>
        </row>
        <row r="194">
          <cell r="C194" t="str">
            <v>Performance-Based Tranche Breakdown</v>
          </cell>
        </row>
        <row r="195">
          <cell r="D195" t="str">
            <v>Recipient UNDP</v>
          </cell>
          <cell r="E195" t="str">
            <v>Recipient UN WOMEN</v>
          </cell>
          <cell r="F195" t="str">
            <v>Recipient UNODC</v>
          </cell>
          <cell r="G195" t="str">
            <v>Total</v>
          </cell>
          <cell r="H195" t="str">
            <v>Tranche %</v>
          </cell>
        </row>
        <row r="197">
          <cell r="C197" t="str">
            <v>First Tranche:</v>
          </cell>
          <cell r="D197">
            <v>576940.54524820007</v>
          </cell>
          <cell r="E197">
            <v>0</v>
          </cell>
          <cell r="F197">
            <v>0</v>
          </cell>
          <cell r="G197">
            <v>576940.54524820007</v>
          </cell>
          <cell r="H197">
            <v>0.7</v>
          </cell>
        </row>
        <row r="198">
          <cell r="C198" t="str">
            <v>Second Tranche:</v>
          </cell>
          <cell r="D198">
            <v>247260.23367780005</v>
          </cell>
          <cell r="E198">
            <v>0</v>
          </cell>
          <cell r="F198">
            <v>0</v>
          </cell>
          <cell r="G198">
            <v>247260.23367780005</v>
          </cell>
          <cell r="H198">
            <v>0.3</v>
          </cell>
        </row>
        <row r="199">
          <cell r="C199" t="str">
            <v>Third Tranche</v>
          </cell>
          <cell r="D199">
            <v>0</v>
          </cell>
          <cell r="E199">
            <v>0</v>
          </cell>
          <cell r="F199">
            <v>0</v>
          </cell>
          <cell r="G199">
            <v>0</v>
          </cell>
          <cell r="H199">
            <v>0</v>
          </cell>
        </row>
        <row r="200">
          <cell r="C200" t="str">
            <v>Total:</v>
          </cell>
          <cell r="D200">
            <v>824200.77892600012</v>
          </cell>
          <cell r="E200">
            <v>0</v>
          </cell>
          <cell r="F200">
            <v>0</v>
          </cell>
          <cell r="G200">
            <v>824200.77892600012</v>
          </cell>
          <cell r="H200">
            <v>1</v>
          </cell>
        </row>
        <row r="202">
          <cell r="C202" t="str">
            <v>$ Towards GEWE (includes indirect costs)</v>
          </cell>
          <cell r="D202">
            <v>129659.66558254657</v>
          </cell>
          <cell r="H202" t="str">
            <v>Total Expenditure</v>
          </cell>
          <cell r="I202">
            <v>0</v>
          </cell>
        </row>
        <row r="203">
          <cell r="C203" t="str">
            <v>% Towards GEWE</v>
          </cell>
          <cell r="D203">
            <v>0.15731563096980267</v>
          </cell>
          <cell r="H203" t="str">
            <v>Delivery Rate:</v>
          </cell>
          <cell r="I203">
            <v>0</v>
          </cell>
        </row>
        <row r="205">
          <cell r="C205" t="str">
            <v>$ Towards M&amp;E (includes indirect costs)</v>
          </cell>
          <cell r="D205">
            <v>85660.358700000012</v>
          </cell>
        </row>
        <row r="206">
          <cell r="C206" t="str">
            <v>% Towards M&amp;E</v>
          </cell>
          <cell r="D206">
            <v>0.10393142167570181</v>
          </cell>
        </row>
        <row r="207">
          <cell r="C207" t="str">
            <v xml:space="preserve">Note: PBF does not accept projects with less than 5% towards M&amp;E and less than 15% towards GEWE. These figures will show as red if this minimum threshold is not met.  </v>
          </cell>
        </row>
      </sheetData>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1) Budget Table"/>
      <sheetName val="2) By Category"/>
      <sheetName val="3) Explanatory Notes"/>
      <sheetName val="4) -For PBSO Use-"/>
      <sheetName val="5) -For MPTF Use-"/>
      <sheetName val="Dropdowns"/>
      <sheetName val="Sheet2"/>
    </sheetNames>
    <sheetDataSet>
      <sheetData sheetId="0"/>
      <sheetData sheetId="1">
        <row r="1">
          <cell r="B1" t="str">
            <v>Annex D - PBF Project Budget</v>
          </cell>
        </row>
        <row r="2">
          <cell r="B2" t="str">
            <v>Table 1 - PBF project budget by outcome, output and activity</v>
          </cell>
        </row>
        <row r="4">
          <cell r="B4" t="str">
            <v>Outcome/ Output number</v>
          </cell>
          <cell r="C4" t="str">
            <v>Description (Text)</v>
          </cell>
          <cell r="D4" t="str">
            <v>Recipient UNDP</v>
          </cell>
          <cell r="E4" t="str">
            <v>Recipient UN WOMEN</v>
          </cell>
          <cell r="F4" t="str">
            <v>Recipient UNODC</v>
          </cell>
          <cell r="G4" t="str">
            <v>Total</v>
          </cell>
          <cell r="H4" t="str">
            <v>% of budget per activity  allocated to Gender Equality and Women's Empowerment (GEWE) (if any):</v>
          </cell>
          <cell r="I4" t="str">
            <v xml:space="preserve">Current level of expenditure/ commitment (To be completed at time of project progress reporting) </v>
          </cell>
          <cell r="J4" t="str">
            <v>GEWE justification (e.g. training includes session on gender equality, specific efforts made to ensure equal representation of women and men etc.)</v>
          </cell>
          <cell r="K4" t="str">
            <v>Any other remarks (e.g. on types of inputs provided or budget justification, esp. for TA or travel costs)</v>
          </cell>
        </row>
        <row r="5">
          <cell r="B5" t="str">
            <v xml:space="preserve">OUTCOME 1: </v>
          </cell>
          <cell r="C5" t="str">
            <v xml:space="preserve">Fortalecidas las capacidades institucionales y de la sociedad civil para prevenir y gestionar los conflictos sociales, con un enfoque de género y de derechos humanos				</v>
          </cell>
        </row>
        <row r="6">
          <cell r="B6" t="str">
            <v>Output 1.1:</v>
          </cell>
          <cell r="C6" t="str">
            <v xml:space="preserve">Fortalecido el modelo de gestión sobre prevención y gestión de conflictos a escala nacional-local y reforzadas las capacidades nacionales dentro de estos dos ámbitos para su implementación. 					</v>
          </cell>
        </row>
        <row r="7">
          <cell r="B7" t="str">
            <v>Activity 1.1.1:</v>
          </cell>
          <cell r="C7" t="str">
            <v xml:space="preserve">Fortalecimiento y articulación participativa de un modelo de gestión nacional-local sobre prevención y gestión de conflictos, con perspectiva de gobernabilidad, que aborde de manera particular las necesidades de niñas, mujeres, comunas, comunidades, pueblos y nacionalidades, tomando en consideración espacios de diálogo democrático y concertación política entre el Estado y la sociedad civil, dentro del marco normativo nacional vigente. </v>
          </cell>
          <cell r="G7">
            <v>0</v>
          </cell>
          <cell r="H7">
            <v>0.2</v>
          </cell>
          <cell r="J7" t="str">
            <v>La metodología de diseño participativo, incluye un enfoque de género y criterios de priorización para NNA y mujeres.</v>
          </cell>
          <cell r="K7" t="str">
            <v xml:space="preserve">El desarrollo del producto previsto en esta actividad requiere de un nivel de formación y especialización que no es muy frecuente en el mercado nacional, por lo que se identifica la necesidad de la contratación de un especialista bajo la modalidad de servicios contractuales. </v>
          </cell>
        </row>
        <row r="8">
          <cell r="B8" t="str">
            <v>Activity 1.1.2:</v>
          </cell>
          <cell r="C8" t="str">
            <v>Fortalecimiento de los conocimientos y desarrollo de las capacidades de autoridades y personal de entidades públicas nacionales y locales sobre prevención y gestión de conflictos, con énfasis en aquellos que inciden en la gobernabilidad, en articulación con el Ministerio de Gobierno y su estructura nacional-territorial (Viceministerio de Gobernabilidad, Subsecretaria de Gobernabilidad, gobernaciones, jefaturas políticas y tenencias políticas).</v>
          </cell>
          <cell r="G8">
            <v>0</v>
          </cell>
          <cell r="H8">
            <v>0.25</v>
          </cell>
          <cell r="J8" t="str">
            <v>Los espacios formativos y de generación de conocimiento incluirán contenidos orientados a derechos de NNA y mujeres.</v>
          </cell>
          <cell r="K8" t="str">
            <v>Se proponen intercambios de experiencias e invetigación de buenas prácticas en prevención de conflictos, lo cual implica la contratación de prestación de servicios de expertos identificados.</v>
          </cell>
        </row>
        <row r="9">
          <cell r="B9" t="str">
            <v>Activity 1.1.3:</v>
          </cell>
          <cell r="G9">
            <v>0</v>
          </cell>
        </row>
        <row r="10">
          <cell r="B10" t="str">
            <v>Activity 1.1.4</v>
          </cell>
          <cell r="G10">
            <v>0</v>
          </cell>
        </row>
        <row r="11">
          <cell r="B11" t="str">
            <v>Activity 1.1.5</v>
          </cell>
          <cell r="G11">
            <v>0</v>
          </cell>
        </row>
        <row r="12">
          <cell r="B12" t="str">
            <v>Activity 1.1.6</v>
          </cell>
          <cell r="G12">
            <v>0</v>
          </cell>
        </row>
        <row r="13">
          <cell r="B13" t="str">
            <v>Activity 1.1.7</v>
          </cell>
          <cell r="G13">
            <v>0</v>
          </cell>
        </row>
        <row r="14">
          <cell r="B14" t="str">
            <v>Activity 1.1.8</v>
          </cell>
          <cell r="G14">
            <v>0</v>
          </cell>
        </row>
        <row r="15">
          <cell r="C15" t="str">
            <v>Output Total</v>
          </cell>
          <cell r="D15">
            <v>0</v>
          </cell>
          <cell r="E15">
            <v>0</v>
          </cell>
          <cell r="F15">
            <v>0</v>
          </cell>
          <cell r="G15">
            <v>0</v>
          </cell>
          <cell r="H15">
            <v>0</v>
          </cell>
          <cell r="I15">
            <v>0</v>
          </cell>
        </row>
        <row r="16">
          <cell r="B16" t="str">
            <v>Output 1.2:</v>
          </cell>
          <cell r="C16" t="str">
            <v>Diseñados e implementados mecanismos nacionales y locales de levantamiento de información de calidad para la toma de decisiones, a través de sistemas de alerta y respuesta tempranas, con participación de organizaciones de derechos de las mujeres y de la sociedad civil, desde la perspectiva de la gobernabilidad y el fortalecimiento de la democracia.</v>
          </cell>
        </row>
        <row r="17">
          <cell r="B17" t="str">
            <v>Activity 1.2.1</v>
          </cell>
          <cell r="C17" t="str">
            <v>Capacitación a las organizaciones de mujeres y de la sociedad civil en mecanismos de protección y autoprotección como defensores/as y en la identificación de riesgos y amenazas a la seguridad para promover la participación inclusiva en un mecanismo local de alerta temprana.</v>
          </cell>
          <cell r="E17">
            <v>32505.91</v>
          </cell>
          <cell r="G17">
            <v>32505.91</v>
          </cell>
          <cell r="H17">
            <v>0.42</v>
          </cell>
          <cell r="J17" t="str">
            <v xml:space="preserve">Las sesiones incluyen contenidos sobre la normativa y entandares del rol de las mujeres en los procesos de paz, como la resolucion 1325 y otras. Adicionalmente se identificarán las afectaciones por razones de género para establecer los mencanismos de seguridad. Las sesiones estarán dirigidas a hombres y mujeres, con especial foco en las mujeres. </v>
          </cell>
          <cell r="K17" t="str">
            <v>Esta actividad se trabajará con socio implementador a través de grants dirigidos a la sociedad civil y academia.</v>
          </cell>
        </row>
        <row r="18">
          <cell r="B18" t="str">
            <v>Activity 1.2.2</v>
          </cell>
          <cell r="C18" t="str">
            <v>Recopilación y análisis de información para el diseño e implementación de sistemas de alerta y respuesta temprana (SART) sobre impulsores y desencadenantes reales o potenciales de conflictos [a] políticos y [b] violentos, que permitan rastrear, a lo largo del tiempo, su dinámica y anticipar, respectivamente, escalamientos o brotes de violencia.</v>
          </cell>
          <cell r="E18">
            <v>39949.72</v>
          </cell>
          <cell r="G18">
            <v>39949.72</v>
          </cell>
          <cell r="H18">
            <v>0.56999999999999995</v>
          </cell>
          <cell r="J18" t="str">
            <v xml:space="preserve">El diseño de las herramientas incluirán enfoques e indicadores de género, en todos los casos aplicables. </v>
          </cell>
          <cell r="K18" t="str">
            <v>Se propone la elaboracion partiicpativa de auditorias locales de seguridad con actores de la sociedda civil y gobierno para la implementacion de estrategias de prevencion de delitos y conflictos. Además, la especificidad de la herramienta requiere de un perfil técnico especializado, por lo cual, es necesario la figura de prestación de servicios.</v>
          </cell>
        </row>
        <row r="19">
          <cell r="B19" t="str">
            <v>Activity 1.2.3</v>
          </cell>
          <cell r="C19" t="str">
            <v>Diseño de respuestas interinstitucionales para la prevención del conflicto, y la construcción de confianza y diálogos con organizaciones de sociedad civil y de mujeres, en apoyo a la labor del Consejo Cantonal de Protección Integral de Derechos, a la Corporación para la Seguridad Ciudadana de Guayaquil y al Centro de Gestión de Conflictos y Cultura de Paz “Más Paz”, de la Alcaldía de Guayaquil.</v>
          </cell>
          <cell r="E19">
            <v>22048.940000000002</v>
          </cell>
          <cell r="G19">
            <v>22048.940000000002</v>
          </cell>
          <cell r="H19">
            <v>0.73</v>
          </cell>
          <cell r="J19" t="str">
            <v xml:space="preserve">El diseño de las respuestas interinstitucionales se hará con enfoque de derechos humanos y género. Las mesas de trabajo tendrán una alta representatividad de mujeres. </v>
          </cell>
          <cell r="K19" t="str">
            <v xml:space="preserve">Este proceso se trabajará bajo la figura de un contrato de servicios debido a la experticia que se requiere en el análisis de datos. </v>
          </cell>
        </row>
        <row r="20">
          <cell r="B20" t="str">
            <v>Activity 1.2.4</v>
          </cell>
          <cell r="C20" t="str">
            <v>Elaboración o implementación de protocolos y hojas de ruta a nivel comunitario e institucional, como parte del SART, para proteger a las defensoras y a las mujeres en riesgo de violencia, en alianza con la Dirección de la Mujer y organizaciones de derechos de mujeres.</v>
          </cell>
          <cell r="E20">
            <v>1187</v>
          </cell>
          <cell r="G20">
            <v>1187</v>
          </cell>
          <cell r="H20">
            <v>1</v>
          </cell>
          <cell r="J20" t="str">
            <v xml:space="preserve"> Estos instrumentos deberán incoporar los estandares de derechos humanos de las mujeres y de los servicios esenciales para su funcionamiento.  </v>
          </cell>
          <cell r="K20" t="str">
            <v>Esta actividad se trabajará con socio implementador a través de grants dirigidos a la sociedad civil.</v>
          </cell>
        </row>
        <row r="21">
          <cell r="B21" t="str">
            <v>Activity 1.2.5</v>
          </cell>
          <cell r="C21" t="str">
            <v>Diseño e implementación de la herramienta "Crisis Risk Dashboard" (CRD), a escala nacional, bajo criterios de interoperabilidad con los SART locales, para facilitar procesos decisionales basados en evidencia.</v>
          </cell>
          <cell r="G21">
            <v>0</v>
          </cell>
          <cell r="H21">
            <v>0.3</v>
          </cell>
          <cell r="J21" t="str">
            <v>En los términos de referencia para el diseño del CRD, se deberá definir que La herramienta tenga la capacidad de diferenciar información según la variable de género, para todos los indicadores que sea posible.</v>
          </cell>
          <cell r="K21" t="str">
            <v xml:space="preserve">Las características particulares del CRD requieren de un nivel de especialización en su diseño e implementación muy específico, por lo cual se identifica que es necesario contar con prestación de servicios contractuales para su desarrollo. </v>
          </cell>
        </row>
        <row r="22">
          <cell r="B22" t="str">
            <v>Activity 1.2.6</v>
          </cell>
          <cell r="G22">
            <v>0</v>
          </cell>
        </row>
        <row r="23">
          <cell r="B23" t="str">
            <v>Activity 1.2.7</v>
          </cell>
          <cell r="G23">
            <v>0</v>
          </cell>
        </row>
        <row r="24">
          <cell r="B24" t="str">
            <v>Activity 1.2.8</v>
          </cell>
          <cell r="G24">
            <v>0</v>
          </cell>
        </row>
        <row r="25">
          <cell r="C25" t="str">
            <v>Output Total</v>
          </cell>
          <cell r="D25">
            <v>0</v>
          </cell>
          <cell r="E25">
            <v>95691.57</v>
          </cell>
          <cell r="F25">
            <v>0</v>
          </cell>
          <cell r="G25">
            <v>95691.57</v>
          </cell>
          <cell r="H25">
            <v>53706.548800000004</v>
          </cell>
          <cell r="I25">
            <v>0</v>
          </cell>
        </row>
        <row r="26">
          <cell r="B26" t="str">
            <v>Output 1.3:</v>
          </cell>
          <cell r="C26" t="str">
            <v xml:space="preserve">Creados y en funcionamiento espacios institucionales y de organizaciones de sociedad civil para la reconciliación, el diálogo democrático, la promoción de una cultura de paz y el consenso entre los distintos grupos sociales. 								</v>
          </cell>
        </row>
        <row r="27">
          <cell r="B27" t="str">
            <v>Activity 1.3.1</v>
          </cell>
          <cell r="C27" t="str">
            <v>Desarrollo de capacidades locales, en territorios seleccionados, para la identificación de conflictos que afecten a pueblos, nacionalidades, mujeres y otros colectivos, con base en los insumos del CRD y de otras fuentes, a través de alianzas con el Centro de Gestión de Conflictos y Cultura de Paz “Más Paz” del Municipio de Guayaquil, el Consejo de la Judicatura y otras contrapartes estratégicas.</v>
          </cell>
          <cell r="G27">
            <v>0</v>
          </cell>
          <cell r="H27">
            <v>0.33</v>
          </cell>
          <cell r="J27" t="str">
            <v xml:space="preserve">Los espacios formativos y de generación de conocimiento, así como otras estrategias de implementación identificadas, incluirán contenidos orientados a derechos de NNA, jóvenes y mujeres; además de buscar un equilibrio en la representación y participación de mujeres. </v>
          </cell>
          <cell r="K27" t="str">
            <v xml:space="preserve">El componente formativo de esta actividad será ejecutado a través de transferencia monetaria a una ONG, utilizando el mecanismo acuerdo de parte responsable (APS). </v>
          </cell>
        </row>
        <row r="28">
          <cell r="B28" t="str">
            <v>Activity 1.3.2</v>
          </cell>
          <cell r="C28" t="str">
            <v>Mapeo y análisis participativo, informado y con enfoque de derechos y de fortalecimiento democrático, de conflictos locales que afectan a pueblos, nacionalidades, jóvenes u otra población vulnerable.</v>
          </cell>
          <cell r="E28">
            <v>21646.84</v>
          </cell>
          <cell r="G28">
            <v>21646.84</v>
          </cell>
          <cell r="H28">
            <v>0.39</v>
          </cell>
          <cell r="J28" t="str">
            <v xml:space="preserve">Los espacios formativos y de generación de conocimiento, así como otras estrategias de implementación identificadas, incluirán contenidos orientados a derechos de NNA, jóvenes y mujeres; además de buscar un equilibrio en la representación y participación de mujeres. </v>
          </cell>
          <cell r="K28" t="str">
            <v>Recopilación de información con actores estrategicos del estado y la sociedad civil, para  fomentar la generación de estrategias de prevención.</v>
          </cell>
        </row>
        <row r="29">
          <cell r="B29" t="str">
            <v>Activity 1.3.3</v>
          </cell>
          <cell r="C29" t="str">
            <v>Fortalecimiento de capacidades comunitarias y de la sociedad civil sobre democracia, institucionalidad pública, derechos humanos y generación de redes u otros mecanismos para la resolución pacífica de conflictos, construcción de consensos, diálogo social, consolidación de la paz y combate a la discriminación y los discursos de odio, bajo criterios de interculturalidad y con énfasis en mujeres y jóvenes.</v>
          </cell>
          <cell r="G29">
            <v>0</v>
          </cell>
          <cell r="H29">
            <v>0.27</v>
          </cell>
          <cell r="K29" t="str">
            <v xml:space="preserve">A través del programa Construyendo Familias se plantea el fortalecimiento de la realacion intra familiar con el propósito de generar relaciones pacificas y de convivencia social armonica. El componente formativo de esta actividad será ejecutado a través de transferencia monetaria a una ONG, utilizando el mecanismo acuerdo de parte responsable (APS). </v>
          </cell>
        </row>
        <row r="30">
          <cell r="B30" t="str">
            <v>Activity 1.3.4</v>
          </cell>
          <cell r="C30" t="str">
            <v>Conformación de una “red de mujeres constructoras de paz”, a nivel nacional y local, como instancia de consenso multisectorial, en alianza con CLACSO, por medio de una línea autodirigida de capacitación sobre liderazgo de mujeres en prevención, mediación, prevención de conflictos y construcción de paz (300 participantes nacionales y locales).</v>
          </cell>
          <cell r="E30">
            <v>40000</v>
          </cell>
          <cell r="G30">
            <v>40000</v>
          </cell>
          <cell r="H30">
            <v>0.78</v>
          </cell>
          <cell r="J30" t="str">
            <v>Capacitacion y material dirigido a mujeres.</v>
          </cell>
          <cell r="K30" t="str">
            <v>Se trabajará mediante un contrato de servicios, a través de la alianza con CLACSO. Se prevé el fortalecimiento de operadores de justicia para una efectiva respuesta ante violencia de género.</v>
          </cell>
        </row>
        <row r="31">
          <cell r="B31" t="str">
            <v>Activity 1.3.5</v>
          </cell>
          <cell r="C31" t="str">
            <v>Promoción de espacios de construcción de consensos a distinta escala, entre diferentes actores sociales priorizados.</v>
          </cell>
          <cell r="G31">
            <v>0</v>
          </cell>
          <cell r="K31" t="str">
            <v xml:space="preserve">La metodología para la definición de los espacios de construcción de consensos puede variar en función de los espacios, actores, temáticas y momentos. Por este motivo, se identifica que la prestación de servicios contractuales es la opción más flexible para adpatarse a circunstancias específicas. </v>
          </cell>
        </row>
        <row r="32">
          <cell r="B32" t="str">
            <v>Activity 1.3.6</v>
          </cell>
          <cell r="G32">
            <v>0</v>
          </cell>
        </row>
        <row r="33">
          <cell r="B33" t="str">
            <v>Activity 1.3.7</v>
          </cell>
          <cell r="G33">
            <v>0</v>
          </cell>
        </row>
        <row r="34">
          <cell r="B34" t="str">
            <v>Activity 1.3.8</v>
          </cell>
          <cell r="G34">
            <v>0</v>
          </cell>
        </row>
        <row r="35">
          <cell r="C35" t="str">
            <v>Output Total</v>
          </cell>
          <cell r="D35">
            <v>0</v>
          </cell>
          <cell r="E35">
            <v>61646.84</v>
          </cell>
          <cell r="F35">
            <v>0</v>
          </cell>
          <cell r="G35">
            <v>61646.84</v>
          </cell>
          <cell r="H35">
            <v>39642.267599999999</v>
          </cell>
          <cell r="I35">
            <v>0</v>
          </cell>
        </row>
        <row r="36">
          <cell r="B36" t="str">
            <v>Output 1.4:</v>
          </cell>
        </row>
        <row r="37">
          <cell r="B37" t="str">
            <v>Activity 1.4.1</v>
          </cell>
          <cell r="G37">
            <v>0</v>
          </cell>
        </row>
        <row r="38">
          <cell r="B38" t="str">
            <v>Activity 1.4.2</v>
          </cell>
          <cell r="G38">
            <v>0</v>
          </cell>
        </row>
        <row r="39">
          <cell r="B39" t="str">
            <v>Activity 1.4.3</v>
          </cell>
          <cell r="G39">
            <v>0</v>
          </cell>
        </row>
        <row r="40">
          <cell r="B40" t="str">
            <v>Activity 1.4.4</v>
          </cell>
          <cell r="G40">
            <v>0</v>
          </cell>
        </row>
        <row r="41">
          <cell r="B41" t="str">
            <v>Activity 1.4.5</v>
          </cell>
          <cell r="G41">
            <v>0</v>
          </cell>
        </row>
        <row r="42">
          <cell r="B42" t="str">
            <v>Activity 1.4.6</v>
          </cell>
          <cell r="G42">
            <v>0</v>
          </cell>
        </row>
        <row r="43">
          <cell r="B43" t="str">
            <v>Activity 1.4.7</v>
          </cell>
          <cell r="G43">
            <v>0</v>
          </cell>
        </row>
        <row r="44">
          <cell r="B44" t="str">
            <v>Activity 1.4.8</v>
          </cell>
          <cell r="G44">
            <v>0</v>
          </cell>
        </row>
        <row r="45">
          <cell r="C45" t="str">
            <v>Output Total</v>
          </cell>
          <cell r="D45">
            <v>0</v>
          </cell>
          <cell r="E45">
            <v>0</v>
          </cell>
          <cell r="F45">
            <v>0</v>
          </cell>
          <cell r="G45">
            <v>0</v>
          </cell>
          <cell r="H45">
            <v>0</v>
          </cell>
          <cell r="I45">
            <v>0</v>
          </cell>
        </row>
        <row r="47">
          <cell r="B47" t="str">
            <v xml:space="preserve">OUTCOME 2: </v>
          </cell>
          <cell r="C47" t="str">
            <v xml:space="preserve">Diseñados e implementados, de manera participativa, instrumentos nacionales y locales de gestión integral de la seguridad y de prevención del delito y de las violencias								</v>
          </cell>
        </row>
        <row r="48">
          <cell r="B48" t="str">
            <v>Outcome 2.1</v>
          </cell>
          <cell r="C48" t="str">
            <v xml:space="preserve">Se ha apoyado la política de seguridad pública y ciudadana mediante la formulación de una estrategia nacional de seguridad ciudadana y de al menos un plan de seguridad ciudadana cantonal, con un piloto en Guayaquil, asegurando una participación efectiva de las mujeres y los grupos afectados por múltiples desigualdades estructurales. 								</v>
          </cell>
        </row>
        <row r="49">
          <cell r="B49" t="str">
            <v>Activity 2.1.1</v>
          </cell>
          <cell r="C49" t="str">
            <v>Gestión de información nacional (sistematización, producción y análisis de datos sobre violencias), para contribuir a la toma de decisiones informada por parte de autoridades y optimización de ciertos servicios relacionados con la gestión de violencias en sectores priorizados.</v>
          </cell>
          <cell r="G49">
            <v>0</v>
          </cell>
          <cell r="H49">
            <v>0.25</v>
          </cell>
          <cell r="J49" t="str">
            <v xml:space="preserve">Se aplicará enfoque de género en relación con la información levantada. </v>
          </cell>
          <cell r="K49" t="str">
            <v>Se apoyará en servicios contractuales para el diagnóstico de servicios públicos priorizados</v>
          </cell>
        </row>
        <row r="50">
          <cell r="B50" t="str">
            <v>Activity 2.1.2</v>
          </cell>
          <cell r="C50" t="str">
            <v>Fortalecimiento de capacidades institucionales y de la sociedad civil, vinculadas a la política pública de seguridad pública y ciudadana, enfatizando la prevención de las violencias, con enfoque de género y derechos humanos, apoyando la Policía comunitaria y el desarrollo de productos comunicacionales.</v>
          </cell>
          <cell r="E50">
            <v>9649.99</v>
          </cell>
          <cell r="G50">
            <v>9649.99</v>
          </cell>
          <cell r="H50">
            <v>0.19220000000000001</v>
          </cell>
          <cell r="J50" t="str">
            <v xml:space="preserve"> Fortalecimiento de las capacidades de las mujeres y sus organizaciones sociales para la participación en el diseño de políticas públicas e incidencia. </v>
          </cell>
          <cell r="K50" t="str">
            <v>Fortalecimiento de las capacidades del personal de policía comunitaria para promover la particpaión ciudadana.</v>
          </cell>
        </row>
        <row r="51">
          <cell r="B51" t="str">
            <v>Activity 2.1.3</v>
          </cell>
          <cell r="C51" t="str">
            <v>Diseño de planes de seguridad ciudadana cantonales, con base en la implementación de auditorías participativas de gobernanza y seguridad en los territorios.</v>
          </cell>
          <cell r="G51">
            <v>0</v>
          </cell>
          <cell r="H51">
            <v>0.248</v>
          </cell>
          <cell r="J51" t="str">
            <v>Identificar problemáticas relacionadas con delitos y conductas de riesgo a nivel comunitario resultado de un diagnóstico de análisis mixto, que incluya al género como una de sus variables relevantes.</v>
          </cell>
          <cell r="K51" t="str">
            <v>Un porcentaje del financiamiento se destinará para la generación de insumos técnicos (servicios contractuales), mientras que el componente consultivo en territorio se gestionará mediante el mecanismo de transferencia, usando la figura de APS.</v>
          </cell>
        </row>
        <row r="52">
          <cell r="B52" t="str">
            <v>Activity 2.1.4</v>
          </cell>
          <cell r="G52">
            <v>0</v>
          </cell>
        </row>
        <row r="53">
          <cell r="B53" t="str">
            <v>Activity 2.1.5</v>
          </cell>
          <cell r="G53">
            <v>0</v>
          </cell>
        </row>
        <row r="54">
          <cell r="B54" t="str">
            <v>Activity 2.1.6</v>
          </cell>
          <cell r="G54">
            <v>0</v>
          </cell>
        </row>
        <row r="55">
          <cell r="B55" t="str">
            <v>Activity 2.1.7</v>
          </cell>
          <cell r="G55">
            <v>0</v>
          </cell>
        </row>
        <row r="56">
          <cell r="B56" t="str">
            <v>Activity 2.1.8</v>
          </cell>
          <cell r="G56">
            <v>0</v>
          </cell>
        </row>
        <row r="57">
          <cell r="C57" t="str">
            <v>Output Total</v>
          </cell>
          <cell r="D57">
            <v>0</v>
          </cell>
          <cell r="E57">
            <v>9649.99</v>
          </cell>
          <cell r="F57">
            <v>0</v>
          </cell>
          <cell r="G57">
            <v>9649.99</v>
          </cell>
          <cell r="H57">
            <v>1854.7280780000001</v>
          </cell>
          <cell r="I57">
            <v>0</v>
          </cell>
        </row>
        <row r="58">
          <cell r="B58" t="str">
            <v>Output 2.2</v>
          </cell>
          <cell r="C58" t="str">
            <v xml:space="preserve">Se ha contribuido a la implementación participativa de al menos un plan cantonal de seguridad ciudadana, con un piloto en Guayaquil y zonas de influencia, buscando dar énfasis a los territorios más conflictivos.							</v>
          </cell>
        </row>
        <row r="59">
          <cell r="B59" t="str">
            <v>Activity 2.2.1</v>
          </cell>
          <cell r="C59" t="str">
            <v>Fortalecimiento de capacidades de entidades gubernamentales y de la policía comunitaria para la implementación de un plan cantonal de seguridad ciudadana en Guayaquil y sus zonas de influencia.</v>
          </cell>
          <cell r="G59">
            <v>0</v>
          </cell>
          <cell r="H59">
            <v>0.15</v>
          </cell>
          <cell r="J59" t="str">
            <v xml:space="preserve">Se realizarán  evaluaciones de la Gobernanza de la Seguridad Urbana para ciudades inclusivas y resilientes para la implementacion de la estrategia de seguridad local </v>
          </cell>
        </row>
        <row r="60">
          <cell r="B60" t="str">
            <v>Activity 2.2.2</v>
          </cell>
          <cell r="C60" t="str">
            <v>Fortalecer las capacidades de las organizaciones de la sociedad civil para brindar servicios esenciales de primera línea a sobrevivientes de violencia (CEPAM Guayaquil y Fundación María Guare).</v>
          </cell>
          <cell r="E60">
            <v>78310</v>
          </cell>
          <cell r="G60">
            <v>78310</v>
          </cell>
          <cell r="H60">
            <v>1</v>
          </cell>
          <cell r="J60" t="str">
            <v>Respuesta para sobrevivientes de VBG por parte de OSC especializadas.</v>
          </cell>
          <cell r="K60" t="str">
            <v xml:space="preserve">Se trabajará mediante una transferencia monetaria dirigida a organizaciones de la sociedad civil. </v>
          </cell>
        </row>
        <row r="61">
          <cell r="B61" t="str">
            <v>Activity 2.2.3</v>
          </cell>
          <cell r="C61" t="str">
            <v>Fortalecimiento de soluciones locales de prevención del delito a través de la implementación de programas comunitarios basados en la promoción de habilidades para la vida.</v>
          </cell>
          <cell r="G61">
            <v>0</v>
          </cell>
          <cell r="H61">
            <v>0.27829999999999999</v>
          </cell>
          <cell r="J61" t="str">
            <v>Se incluye el programa "Amiga no estás sola" en Guayaquil. Los programas de construcción de habilidades para la vida tienen enfoque de derechos humamos y género.</v>
          </cell>
          <cell r="K61" t="str">
            <v xml:space="preserve">Un componente del fortalecimiento contará con servicios contractuales de expertos, mientras que un segundo componente se ejecutará a través de transferencia monetaria a organizaciones sociales, mediante la figura APS. </v>
          </cell>
        </row>
        <row r="62">
          <cell r="B62" t="str">
            <v>Activity 2.2.4</v>
          </cell>
          <cell r="C62" t="str">
            <v>Apoyo técnico a la Corporación de Seguridad Ciudadana de Guayaquil para mejorar la detección, respuesta y sensibilidad de género en casos de violencia basada en género y mejorar la recolección de datos de seguridad con perspectiva de género.</v>
          </cell>
          <cell r="E62">
            <v>47749.34</v>
          </cell>
          <cell r="G62">
            <v>47749.34</v>
          </cell>
          <cell r="H62">
            <v>1</v>
          </cell>
          <cell r="J62" t="str">
            <v>Respuesta institucional para sobrevivientes de VBG.</v>
          </cell>
          <cell r="K62" t="str">
            <v>Se trabajrá mediante la contratacion de servicios debido al trabajo con instancias municipales.</v>
          </cell>
        </row>
        <row r="63">
          <cell r="B63" t="str">
            <v>Activity 2.2.5</v>
          </cell>
          <cell r="G63">
            <v>0</v>
          </cell>
        </row>
        <row r="64">
          <cell r="B64" t="str">
            <v>Activity 2.2.6</v>
          </cell>
          <cell r="G64">
            <v>0</v>
          </cell>
        </row>
        <row r="65">
          <cell r="B65" t="str">
            <v>Activity 2.2.7</v>
          </cell>
          <cell r="G65">
            <v>0</v>
          </cell>
        </row>
        <row r="66">
          <cell r="B66" t="str">
            <v>Activity 2.2.8</v>
          </cell>
          <cell r="G66">
            <v>0</v>
          </cell>
        </row>
        <row r="67">
          <cell r="C67" t="str">
            <v>Output Total</v>
          </cell>
          <cell r="D67">
            <v>0</v>
          </cell>
          <cell r="E67">
            <v>126059.34</v>
          </cell>
          <cell r="F67">
            <v>0</v>
          </cell>
          <cell r="G67">
            <v>126059.34</v>
          </cell>
          <cell r="H67">
            <v>126059.34</v>
          </cell>
          <cell r="I67">
            <v>0</v>
          </cell>
        </row>
        <row r="68">
          <cell r="B68" t="str">
            <v>Output 2.3</v>
          </cell>
          <cell r="C68" t="str">
            <v xml:space="preserve">Promocionado el liderazgo comunitario sobre prevención de violencias con énfasis en mujeres y jóvenes, mediante la capacitación, la creación de redes y la financiación de iniciativas comunitarias. 							</v>
          </cell>
        </row>
        <row r="69">
          <cell r="B69" t="str">
            <v>Activity 2.3.1</v>
          </cell>
          <cell r="C69" t="str">
            <v xml:space="preserve">Incorporación de herramientas de análisis regulares, utilizadas o por implementarse por parte de iniciativas de mujeres en construcción de paz y coaliciones de mujeres, sobre negociación, mediación, gestión de riesgos, prevención de conflictos, mapeo de actores y previsión sociopolítica. </v>
          </cell>
          <cell r="E69">
            <v>25705.710000000003</v>
          </cell>
          <cell r="G69">
            <v>25705.710000000003</v>
          </cell>
          <cell r="H69">
            <v>1</v>
          </cell>
          <cell r="J69" t="str">
            <v>Fortalecimiento de organizaciones de mujeres en construcción de paz y coaliciones de mujeres.</v>
          </cell>
        </row>
        <row r="70">
          <cell r="B70" t="str">
            <v>Activity 2.3.2</v>
          </cell>
          <cell r="C70" t="str">
            <v>Producción de un análisis sobre la violencia contra las mujeres en la política y la vida pública y las barreras y cuellos de botella existentes para la participación efectiva y el liderazgo de las mujeres en la prevención, negociación y mediación de conflictos.</v>
          </cell>
          <cell r="E70">
            <v>10179.300000000001</v>
          </cell>
          <cell r="G70">
            <v>10179.300000000001</v>
          </cell>
          <cell r="H70">
            <v>1</v>
          </cell>
          <cell r="J70" t="str">
            <v>Análisis sobre la violencia contra las mujeres en la política</v>
          </cell>
        </row>
        <row r="71">
          <cell r="B71" t="str">
            <v>Activity 2.3.3</v>
          </cell>
          <cell r="C71" t="str">
            <v>Dos iniciativas de prevención de conflictos diseñadas e implementadas con jóvenes, personas afrodescendientes y LGBTIQ+ en el nivel comunitario.</v>
          </cell>
          <cell r="G71">
            <v>0</v>
          </cell>
          <cell r="H71">
            <v>1</v>
          </cell>
          <cell r="J71" t="str">
            <v>Proyectos locales liderados por organizaciones de jovenes y personas LGBTIQ+, promoción de cultura de paz.</v>
          </cell>
        </row>
        <row r="72">
          <cell r="B72" t="str">
            <v>Activity 2.3.4</v>
          </cell>
          <cell r="C72" t="str">
            <v xml:space="preserve">Mecanismo de financiación para diseñar e implementar intervenciones dirigidas por la comunidad que promuevan el liderazgo de las mujeres en la prevención de conflictos, la mediación y la cultura de paz (subvención de 6 proyectos piloto). </v>
          </cell>
          <cell r="E72">
            <v>22639.33</v>
          </cell>
          <cell r="G72">
            <v>22639.33</v>
          </cell>
          <cell r="H72">
            <v>1</v>
          </cell>
          <cell r="J72" t="str">
            <v>Proyectos locales de prevención de violencia y culturra de paz liderados por organizaciones de mujeres</v>
          </cell>
          <cell r="K72" t="str">
            <v xml:space="preserve">Se implementará a través de un grant con sociedad civil. </v>
          </cell>
        </row>
        <row r="73">
          <cell r="B73" t="str">
            <v>Activity 2.3.5</v>
          </cell>
          <cell r="G73">
            <v>0</v>
          </cell>
        </row>
        <row r="74">
          <cell r="B74" t="str">
            <v>Activity 2.3.6</v>
          </cell>
          <cell r="G74">
            <v>0</v>
          </cell>
        </row>
        <row r="75">
          <cell r="B75" t="str">
            <v>Activity 2.3.7</v>
          </cell>
          <cell r="G75">
            <v>0</v>
          </cell>
        </row>
        <row r="76">
          <cell r="B76" t="str">
            <v>Activity 2.3.8</v>
          </cell>
          <cell r="G76">
            <v>0</v>
          </cell>
        </row>
        <row r="77">
          <cell r="C77" t="str">
            <v>Output Total</v>
          </cell>
          <cell r="D77">
            <v>0</v>
          </cell>
          <cell r="E77">
            <v>58524.340000000004</v>
          </cell>
          <cell r="F77">
            <v>0</v>
          </cell>
          <cell r="G77">
            <v>58524.340000000004</v>
          </cell>
          <cell r="H77">
            <v>58524.340000000004</v>
          </cell>
          <cell r="I77">
            <v>0</v>
          </cell>
        </row>
        <row r="78">
          <cell r="B78" t="str">
            <v>Output 2.4</v>
          </cell>
        </row>
        <row r="79">
          <cell r="B79" t="str">
            <v>Activity 2.4.1</v>
          </cell>
          <cell r="G79">
            <v>0</v>
          </cell>
        </row>
        <row r="80">
          <cell r="B80" t="str">
            <v>Activity 2.4.2</v>
          </cell>
          <cell r="G80">
            <v>0</v>
          </cell>
        </row>
        <row r="81">
          <cell r="B81" t="str">
            <v>Activity 2.4.3</v>
          </cell>
          <cell r="G81">
            <v>0</v>
          </cell>
        </row>
        <row r="82">
          <cell r="B82" t="str">
            <v>Activity 2.4.4</v>
          </cell>
          <cell r="G82">
            <v>0</v>
          </cell>
        </row>
        <row r="83">
          <cell r="B83" t="str">
            <v>Activity 2.4.5</v>
          </cell>
          <cell r="G83">
            <v>0</v>
          </cell>
        </row>
        <row r="84">
          <cell r="B84" t="str">
            <v>Activity 2.4.6</v>
          </cell>
          <cell r="G84">
            <v>0</v>
          </cell>
        </row>
        <row r="85">
          <cell r="B85" t="str">
            <v>Activity 2.4.7</v>
          </cell>
          <cell r="G85">
            <v>0</v>
          </cell>
        </row>
        <row r="86">
          <cell r="B86" t="str">
            <v>Activity 2.4.8</v>
          </cell>
          <cell r="G86">
            <v>0</v>
          </cell>
        </row>
        <row r="87">
          <cell r="C87" t="str">
            <v>Output Total</v>
          </cell>
          <cell r="D87">
            <v>0</v>
          </cell>
          <cell r="E87">
            <v>0</v>
          </cell>
          <cell r="F87">
            <v>0</v>
          </cell>
          <cell r="G87">
            <v>0</v>
          </cell>
          <cell r="H87">
            <v>0</v>
          </cell>
          <cell r="I87">
            <v>0</v>
          </cell>
        </row>
        <row r="89">
          <cell r="B89" t="str">
            <v xml:space="preserve">OUTCOME 3: </v>
          </cell>
        </row>
        <row r="90">
          <cell r="B90" t="str">
            <v>Output 3.1</v>
          </cell>
        </row>
        <row r="91">
          <cell r="B91" t="str">
            <v>Activity 3.1.1</v>
          </cell>
          <cell r="G91">
            <v>0</v>
          </cell>
        </row>
        <row r="92">
          <cell r="B92" t="str">
            <v>Activity 3.1.2</v>
          </cell>
          <cell r="G92">
            <v>0</v>
          </cell>
        </row>
        <row r="93">
          <cell r="B93" t="str">
            <v>Activity 3.1.3</v>
          </cell>
          <cell r="G93">
            <v>0</v>
          </cell>
        </row>
        <row r="94">
          <cell r="B94" t="str">
            <v>Activity 3.1.4</v>
          </cell>
          <cell r="G94">
            <v>0</v>
          </cell>
        </row>
        <row r="95">
          <cell r="B95" t="str">
            <v>Activity 3.1.5</v>
          </cell>
          <cell r="G95">
            <v>0</v>
          </cell>
        </row>
        <row r="96">
          <cell r="B96" t="str">
            <v>Activity 3.1.6</v>
          </cell>
          <cell r="G96">
            <v>0</v>
          </cell>
        </row>
        <row r="97">
          <cell r="B97" t="str">
            <v>Activity 3.1.7</v>
          </cell>
          <cell r="G97">
            <v>0</v>
          </cell>
        </row>
        <row r="98">
          <cell r="B98" t="str">
            <v>Activity 3.1.8</v>
          </cell>
          <cell r="G98">
            <v>0</v>
          </cell>
        </row>
        <row r="99">
          <cell r="C99" t="str">
            <v>Output Total</v>
          </cell>
          <cell r="D99">
            <v>0</v>
          </cell>
          <cell r="E99">
            <v>0</v>
          </cell>
          <cell r="F99">
            <v>0</v>
          </cell>
          <cell r="G99">
            <v>0</v>
          </cell>
          <cell r="H99">
            <v>0</v>
          </cell>
          <cell r="I99">
            <v>0</v>
          </cell>
        </row>
        <row r="100">
          <cell r="B100" t="str">
            <v>Output 3.2:</v>
          </cell>
        </row>
        <row r="101">
          <cell r="B101" t="str">
            <v>Activity 3.2.1</v>
          </cell>
          <cell r="G101">
            <v>0</v>
          </cell>
        </row>
        <row r="102">
          <cell r="B102" t="str">
            <v>Activity 3.2.2</v>
          </cell>
          <cell r="G102">
            <v>0</v>
          </cell>
        </row>
        <row r="103">
          <cell r="B103" t="str">
            <v>Activity 3.2.3</v>
          </cell>
          <cell r="G103">
            <v>0</v>
          </cell>
        </row>
        <row r="104">
          <cell r="B104" t="str">
            <v>Activity 3.2.4</v>
          </cell>
          <cell r="G104">
            <v>0</v>
          </cell>
        </row>
        <row r="105">
          <cell r="B105" t="str">
            <v>Activity 3.2.5</v>
          </cell>
          <cell r="G105">
            <v>0</v>
          </cell>
        </row>
        <row r="106">
          <cell r="B106" t="str">
            <v>Activity 3.2.6</v>
          </cell>
          <cell r="G106">
            <v>0</v>
          </cell>
        </row>
        <row r="107">
          <cell r="B107" t="str">
            <v>Activity 3.2.7</v>
          </cell>
          <cell r="G107">
            <v>0</v>
          </cell>
        </row>
        <row r="108">
          <cell r="B108" t="str">
            <v>Activity 3.2.8</v>
          </cell>
          <cell r="G108">
            <v>0</v>
          </cell>
        </row>
        <row r="109">
          <cell r="C109" t="str">
            <v>Output Total</v>
          </cell>
          <cell r="D109">
            <v>0</v>
          </cell>
          <cell r="E109">
            <v>0</v>
          </cell>
          <cell r="F109">
            <v>0</v>
          </cell>
          <cell r="G109">
            <v>0</v>
          </cell>
          <cell r="H109">
            <v>0</v>
          </cell>
          <cell r="I109">
            <v>0</v>
          </cell>
        </row>
        <row r="110">
          <cell r="B110" t="str">
            <v>Output 3.3</v>
          </cell>
        </row>
        <row r="111">
          <cell r="B111" t="str">
            <v>Activity 3.3.1</v>
          </cell>
          <cell r="G111">
            <v>0</v>
          </cell>
        </row>
        <row r="112">
          <cell r="B112" t="str">
            <v>Activity 3.3.2</v>
          </cell>
          <cell r="G112">
            <v>0</v>
          </cell>
        </row>
        <row r="113">
          <cell r="B113" t="str">
            <v>Activity 3.3.3</v>
          </cell>
          <cell r="G113">
            <v>0</v>
          </cell>
        </row>
        <row r="114">
          <cell r="B114" t="str">
            <v>Activity 3.3.4</v>
          </cell>
          <cell r="G114">
            <v>0</v>
          </cell>
        </row>
        <row r="115">
          <cell r="B115" t="str">
            <v>Activity 3.3.5</v>
          </cell>
          <cell r="G115">
            <v>0</v>
          </cell>
        </row>
        <row r="116">
          <cell r="B116" t="str">
            <v>Activity 3.3.6</v>
          </cell>
          <cell r="G116">
            <v>0</v>
          </cell>
        </row>
        <row r="117">
          <cell r="B117" t="str">
            <v>Activity 3.3.7</v>
          </cell>
          <cell r="G117">
            <v>0</v>
          </cell>
        </row>
        <row r="118">
          <cell r="B118" t="str">
            <v>Activity 3.3.8</v>
          </cell>
          <cell r="G118">
            <v>0</v>
          </cell>
        </row>
        <row r="119">
          <cell r="C119" t="str">
            <v>Output Total</v>
          </cell>
          <cell r="D119">
            <v>0</v>
          </cell>
          <cell r="E119">
            <v>0</v>
          </cell>
          <cell r="F119">
            <v>0</v>
          </cell>
          <cell r="G119">
            <v>0</v>
          </cell>
          <cell r="H119">
            <v>0</v>
          </cell>
          <cell r="I119">
            <v>0</v>
          </cell>
        </row>
        <row r="120">
          <cell r="B120" t="str">
            <v>Output 3.4</v>
          </cell>
        </row>
        <row r="121">
          <cell r="B121" t="str">
            <v>Activity 3.4.1</v>
          </cell>
          <cell r="G121">
            <v>0</v>
          </cell>
        </row>
        <row r="122">
          <cell r="B122" t="str">
            <v>Activity 3.4.2</v>
          </cell>
          <cell r="G122">
            <v>0</v>
          </cell>
        </row>
        <row r="123">
          <cell r="B123" t="str">
            <v>Activity 3.4.3</v>
          </cell>
          <cell r="G123">
            <v>0</v>
          </cell>
        </row>
        <row r="124">
          <cell r="B124" t="str">
            <v>Activity 3.4.4</v>
          </cell>
          <cell r="G124">
            <v>0</v>
          </cell>
        </row>
        <row r="125">
          <cell r="B125" t="str">
            <v>Activity 3.4.5</v>
          </cell>
          <cell r="G125">
            <v>0</v>
          </cell>
        </row>
        <row r="126">
          <cell r="B126" t="str">
            <v>Activity 3.4.6</v>
          </cell>
          <cell r="G126">
            <v>0</v>
          </cell>
        </row>
        <row r="127">
          <cell r="B127" t="str">
            <v>Activity 3.4.7</v>
          </cell>
          <cell r="G127">
            <v>0</v>
          </cell>
        </row>
        <row r="128">
          <cell r="B128" t="str">
            <v>Activity 3.4.8</v>
          </cell>
          <cell r="G128">
            <v>0</v>
          </cell>
        </row>
        <row r="129">
          <cell r="C129" t="str">
            <v>Output Total</v>
          </cell>
          <cell r="D129">
            <v>0</v>
          </cell>
          <cell r="E129">
            <v>0</v>
          </cell>
          <cell r="F129">
            <v>0</v>
          </cell>
          <cell r="G129">
            <v>0</v>
          </cell>
          <cell r="H129">
            <v>0</v>
          </cell>
          <cell r="I129">
            <v>0</v>
          </cell>
        </row>
        <row r="131">
          <cell r="B131" t="str">
            <v xml:space="preserve">OUTCOME 4: </v>
          </cell>
        </row>
        <row r="132">
          <cell r="B132" t="str">
            <v>Output 4.1</v>
          </cell>
        </row>
        <row r="133">
          <cell r="B133" t="str">
            <v>Activity 4.1.1</v>
          </cell>
          <cell r="G133">
            <v>0</v>
          </cell>
        </row>
        <row r="134">
          <cell r="B134" t="str">
            <v>Activity 4.1.2</v>
          </cell>
          <cell r="G134">
            <v>0</v>
          </cell>
        </row>
        <row r="135">
          <cell r="B135" t="str">
            <v>Activity 4.1.3</v>
          </cell>
          <cell r="G135">
            <v>0</v>
          </cell>
        </row>
        <row r="136">
          <cell r="B136" t="str">
            <v>Activity 4.1.4</v>
          </cell>
          <cell r="G136">
            <v>0</v>
          </cell>
        </row>
        <row r="137">
          <cell r="B137" t="str">
            <v>Activity 4.1.5</v>
          </cell>
          <cell r="G137">
            <v>0</v>
          </cell>
        </row>
        <row r="138">
          <cell r="B138" t="str">
            <v>Activity 4.1.6</v>
          </cell>
          <cell r="G138">
            <v>0</v>
          </cell>
        </row>
        <row r="139">
          <cell r="B139" t="str">
            <v>Activity 4.1.7</v>
          </cell>
          <cell r="G139">
            <v>0</v>
          </cell>
        </row>
        <row r="140">
          <cell r="B140" t="str">
            <v>Activity 4.1.8</v>
          </cell>
          <cell r="G140">
            <v>0</v>
          </cell>
        </row>
        <row r="141">
          <cell r="C141" t="str">
            <v>Output Total</v>
          </cell>
          <cell r="D141">
            <v>0</v>
          </cell>
          <cell r="E141">
            <v>0</v>
          </cell>
          <cell r="F141">
            <v>0</v>
          </cell>
          <cell r="G141">
            <v>0</v>
          </cell>
          <cell r="H141">
            <v>0</v>
          </cell>
          <cell r="I141">
            <v>0</v>
          </cell>
        </row>
        <row r="142">
          <cell r="B142" t="str">
            <v>Output 4.2</v>
          </cell>
        </row>
        <row r="143">
          <cell r="B143" t="str">
            <v>Activity 4.2.1</v>
          </cell>
          <cell r="G143">
            <v>0</v>
          </cell>
        </row>
        <row r="144">
          <cell r="B144" t="str">
            <v>Activity 4.2.2</v>
          </cell>
          <cell r="G144">
            <v>0</v>
          </cell>
        </row>
        <row r="145">
          <cell r="B145" t="str">
            <v>Activity 4.2.3</v>
          </cell>
          <cell r="G145">
            <v>0</v>
          </cell>
        </row>
        <row r="146">
          <cell r="B146" t="str">
            <v>Activity 4.2.4</v>
          </cell>
          <cell r="G146">
            <v>0</v>
          </cell>
        </row>
        <row r="147">
          <cell r="B147" t="str">
            <v>Activity 4.2.5</v>
          </cell>
          <cell r="G147">
            <v>0</v>
          </cell>
        </row>
        <row r="148">
          <cell r="B148" t="str">
            <v>Activity 4.2.6</v>
          </cell>
          <cell r="G148">
            <v>0</v>
          </cell>
        </row>
        <row r="149">
          <cell r="B149" t="str">
            <v>Activity 4.2.7</v>
          </cell>
          <cell r="G149">
            <v>0</v>
          </cell>
        </row>
        <row r="150">
          <cell r="B150" t="str">
            <v>Activity 4.2.8</v>
          </cell>
          <cell r="G150">
            <v>0</v>
          </cell>
        </row>
        <row r="151">
          <cell r="C151" t="str">
            <v>Output Total</v>
          </cell>
          <cell r="D151">
            <v>0</v>
          </cell>
          <cell r="E151">
            <v>0</v>
          </cell>
          <cell r="F151">
            <v>0</v>
          </cell>
          <cell r="G151">
            <v>0</v>
          </cell>
          <cell r="H151">
            <v>0</v>
          </cell>
          <cell r="I151">
            <v>0</v>
          </cell>
        </row>
        <row r="152">
          <cell r="B152" t="str">
            <v>Output 4.3</v>
          </cell>
        </row>
        <row r="153">
          <cell r="B153" t="str">
            <v>Activity 4.3.1</v>
          </cell>
          <cell r="G153">
            <v>0</v>
          </cell>
        </row>
        <row r="154">
          <cell r="B154" t="str">
            <v>Activity 4.3.2</v>
          </cell>
          <cell r="G154">
            <v>0</v>
          </cell>
        </row>
        <row r="155">
          <cell r="B155" t="str">
            <v>Activity 4.3.3</v>
          </cell>
          <cell r="G155">
            <v>0</v>
          </cell>
        </row>
        <row r="156">
          <cell r="B156" t="str">
            <v>Activity 4.3.4</v>
          </cell>
          <cell r="G156">
            <v>0</v>
          </cell>
        </row>
        <row r="157">
          <cell r="B157" t="str">
            <v>Activity 4.3.5</v>
          </cell>
          <cell r="G157">
            <v>0</v>
          </cell>
        </row>
        <row r="158">
          <cell r="B158" t="str">
            <v>Activity 4.3.6</v>
          </cell>
          <cell r="G158">
            <v>0</v>
          </cell>
        </row>
        <row r="159">
          <cell r="B159" t="str">
            <v>Activity 4.3.7</v>
          </cell>
          <cell r="G159">
            <v>0</v>
          </cell>
        </row>
        <row r="160">
          <cell r="B160" t="str">
            <v>Activity 4.3.8</v>
          </cell>
          <cell r="G160">
            <v>0</v>
          </cell>
        </row>
        <row r="161">
          <cell r="C161" t="str">
            <v>Output Total</v>
          </cell>
          <cell r="D161">
            <v>0</v>
          </cell>
          <cell r="E161">
            <v>0</v>
          </cell>
          <cell r="F161">
            <v>0</v>
          </cell>
          <cell r="G161">
            <v>0</v>
          </cell>
          <cell r="H161">
            <v>0</v>
          </cell>
          <cell r="I161">
            <v>0</v>
          </cell>
        </row>
        <row r="162">
          <cell r="B162" t="str">
            <v>Output 4.4</v>
          </cell>
        </row>
        <row r="163">
          <cell r="B163" t="str">
            <v>Activity 4.4.1</v>
          </cell>
          <cell r="G163">
            <v>0</v>
          </cell>
        </row>
        <row r="164">
          <cell r="B164" t="str">
            <v>Activity 4.4.2</v>
          </cell>
          <cell r="G164">
            <v>0</v>
          </cell>
        </row>
        <row r="165">
          <cell r="B165" t="str">
            <v>Activity 4.4.3</v>
          </cell>
          <cell r="G165">
            <v>0</v>
          </cell>
        </row>
        <row r="166">
          <cell r="B166" t="str">
            <v>Activity 4.4.4</v>
          </cell>
          <cell r="G166">
            <v>0</v>
          </cell>
        </row>
        <row r="167">
          <cell r="B167" t="str">
            <v>Activity 4.4.5</v>
          </cell>
          <cell r="G167">
            <v>0</v>
          </cell>
        </row>
        <row r="168">
          <cell r="B168" t="str">
            <v>Activity 4.4.6</v>
          </cell>
          <cell r="G168">
            <v>0</v>
          </cell>
        </row>
        <row r="169">
          <cell r="B169" t="str">
            <v>Activity 4.4.7</v>
          </cell>
          <cell r="G169">
            <v>0</v>
          </cell>
        </row>
        <row r="170">
          <cell r="B170" t="str">
            <v>Activity 4.4.8</v>
          </cell>
          <cell r="G170">
            <v>0</v>
          </cell>
        </row>
        <row r="171">
          <cell r="C171" t="str">
            <v>Output Total</v>
          </cell>
          <cell r="D171">
            <v>0</v>
          </cell>
          <cell r="E171">
            <v>0</v>
          </cell>
          <cell r="F171">
            <v>0</v>
          </cell>
          <cell r="G171">
            <v>0</v>
          </cell>
          <cell r="H171">
            <v>0</v>
          </cell>
          <cell r="I171">
            <v>0</v>
          </cell>
        </row>
        <row r="174">
          <cell r="B174" t="str">
            <v>Additional personnel costs</v>
          </cell>
          <cell r="G174">
            <v>0</v>
          </cell>
        </row>
        <row r="175">
          <cell r="B175" t="str">
            <v>Additional operational costs</v>
          </cell>
          <cell r="G175">
            <v>0</v>
          </cell>
        </row>
        <row r="176">
          <cell r="B176" t="str">
            <v>Monitoring budget</v>
          </cell>
          <cell r="G176">
            <v>0</v>
          </cell>
        </row>
        <row r="177">
          <cell r="B177" t="str">
            <v>Budget for independent final evaluation</v>
          </cell>
          <cell r="G177">
            <v>0</v>
          </cell>
        </row>
        <row r="178">
          <cell r="C178" t="str">
            <v>Total Additional Costs</v>
          </cell>
          <cell r="D178">
            <v>0</v>
          </cell>
          <cell r="E178">
            <v>0</v>
          </cell>
          <cell r="F178">
            <v>0</v>
          </cell>
          <cell r="G178">
            <v>0</v>
          </cell>
          <cell r="H178">
            <v>0</v>
          </cell>
          <cell r="I178">
            <v>0</v>
          </cell>
        </row>
        <row r="186">
          <cell r="C186" t="str">
            <v>Totals</v>
          </cell>
        </row>
        <row r="187">
          <cell r="D187" t="str">
            <v>Recipient UNDP</v>
          </cell>
          <cell r="E187" t="str">
            <v>Recipient UN WOMEN</v>
          </cell>
          <cell r="F187" t="str">
            <v>Recipient UNODC</v>
          </cell>
          <cell r="G187" t="str">
            <v>Total</v>
          </cell>
        </row>
        <row r="189">
          <cell r="C189" t="str">
            <v>Sub-Total Project Budget</v>
          </cell>
          <cell r="D189">
            <v>0</v>
          </cell>
          <cell r="E189">
            <v>351572.08</v>
          </cell>
          <cell r="F189">
            <v>0</v>
          </cell>
          <cell r="G189">
            <v>351572.08</v>
          </cell>
        </row>
        <row r="190">
          <cell r="C190" t="str">
            <v>Indirect support costs (7%):</v>
          </cell>
          <cell r="D190">
            <v>0</v>
          </cell>
          <cell r="E190">
            <v>24610.045600000005</v>
          </cell>
          <cell r="F190">
            <v>0</v>
          </cell>
          <cell r="G190">
            <v>24610.045600000005</v>
          </cell>
          <cell r="H190" t="str">
            <v xml:space="preserve">Gasto reportado en 2022 </v>
          </cell>
          <cell r="I190">
            <v>28071.95</v>
          </cell>
        </row>
        <row r="191">
          <cell r="C191" t="str">
            <v>Total</v>
          </cell>
          <cell r="D191">
            <v>0</v>
          </cell>
          <cell r="E191">
            <v>376182.12560000003</v>
          </cell>
          <cell r="F191">
            <v>0</v>
          </cell>
          <cell r="G191">
            <v>376182.12560000003</v>
          </cell>
          <cell r="H191" t="str">
            <v>NOTA: * Este informe se ha facilitado a partir de datos no conciliados ni auditados.  Estas cifras están sujetas a cambios una vez que se cierre el ejercicio y los datos estén totalmente conciliados y auditados.</v>
          </cell>
        </row>
        <row r="194">
          <cell r="C194" t="str">
            <v>Performance-Based Tranche Breakdown</v>
          </cell>
        </row>
        <row r="195">
          <cell r="D195" t="str">
            <v>Recipient UNDP</v>
          </cell>
          <cell r="E195" t="str">
            <v>Recipient UN WOMEN</v>
          </cell>
          <cell r="F195" t="str">
            <v>Recipient UNODC</v>
          </cell>
          <cell r="G195" t="str">
            <v>Total</v>
          </cell>
          <cell r="H195" t="str">
            <v>Tranche %</v>
          </cell>
        </row>
        <row r="197">
          <cell r="C197" t="str">
            <v>First Tranche:</v>
          </cell>
          <cell r="D197">
            <v>0</v>
          </cell>
          <cell r="E197">
            <v>263327.48791999999</v>
          </cell>
          <cell r="F197">
            <v>0</v>
          </cell>
          <cell r="G197">
            <v>263327.48791999999</v>
          </cell>
          <cell r="H197">
            <v>0.7</v>
          </cell>
        </row>
        <row r="198">
          <cell r="C198" t="str">
            <v>Second Tranche:</v>
          </cell>
          <cell r="D198">
            <v>0</v>
          </cell>
          <cell r="E198">
            <v>112854.63768</v>
          </cell>
          <cell r="F198">
            <v>0</v>
          </cell>
          <cell r="G198">
            <v>112854.63768</v>
          </cell>
          <cell r="H198">
            <v>0.3</v>
          </cell>
        </row>
        <row r="199">
          <cell r="C199" t="str">
            <v>Third Tranche</v>
          </cell>
          <cell r="D199">
            <v>0</v>
          </cell>
          <cell r="E199">
            <v>0</v>
          </cell>
          <cell r="F199">
            <v>0</v>
          </cell>
          <cell r="G199">
            <v>0</v>
          </cell>
          <cell r="H199">
            <v>0</v>
          </cell>
        </row>
        <row r="200">
          <cell r="C200" t="str">
            <v>Total:</v>
          </cell>
          <cell r="D200">
            <v>0</v>
          </cell>
          <cell r="E200">
            <v>376182.12559999997</v>
          </cell>
          <cell r="F200">
            <v>0</v>
          </cell>
          <cell r="G200">
            <v>376182.12559999997</v>
          </cell>
          <cell r="H200">
            <v>1</v>
          </cell>
        </row>
        <row r="202">
          <cell r="C202" t="str">
            <v>$ Towards GEWE (includes indirect costs)</v>
          </cell>
          <cell r="D202">
            <v>299372.33019146003</v>
          </cell>
          <cell r="H202" t="str">
            <v>Total Expenditure</v>
          </cell>
          <cell r="I202">
            <v>0</v>
          </cell>
        </row>
        <row r="203">
          <cell r="C203" t="str">
            <v>% Towards GEWE</v>
          </cell>
          <cell r="D203">
            <v>0.79581753044212156</v>
          </cell>
          <cell r="H203" t="str">
            <v>Delivery Rate:</v>
          </cell>
          <cell r="I203">
            <v>0</v>
          </cell>
        </row>
        <row r="205">
          <cell r="C205" t="str">
            <v>$ Towards M&amp;E (includes indirect costs)</v>
          </cell>
          <cell r="D205">
            <v>0</v>
          </cell>
        </row>
        <row r="206">
          <cell r="C206" t="str">
            <v>% Towards M&amp;E</v>
          </cell>
          <cell r="D206">
            <v>0</v>
          </cell>
        </row>
        <row r="207">
          <cell r="C207" t="str">
            <v xml:space="preserve">Note: PBF does not accept projects with less than 5% towards M&amp;E and less than 15% towards GEWE. These figures will show as red if this minimum threshold is not met.  </v>
          </cell>
        </row>
      </sheetData>
      <sheetData sheetId="2"/>
      <sheetData sheetId="3"/>
      <sheetData sheetId="4"/>
      <sheetData sheetId="5"/>
      <sheetData sheetId="6"/>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CC8568-A774-49BA-90A4-34E4951A04A7}">
  <sheetPr>
    <tabColor theme="4" tint="0.79998168889431442"/>
  </sheetPr>
  <dimension ref="B2:E3"/>
  <sheetViews>
    <sheetView showGridLines="0" zoomScale="80" zoomScaleNormal="80" workbookViewId="0">
      <selection activeCell="B3" sqref="B3"/>
    </sheetView>
  </sheetViews>
  <sheetFormatPr baseColWidth="10" defaultColWidth="9.1796875" defaultRowHeight="14.5" x14ac:dyDescent="0.35"/>
  <cols>
    <col min="2" max="2" width="127.36328125" customWidth="1"/>
  </cols>
  <sheetData>
    <row r="2" spans="2:5" ht="36.75" customHeight="1" thickBot="1" x14ac:dyDescent="0.4">
      <c r="B2" s="218" t="s">
        <v>0</v>
      </c>
      <c r="C2" s="218"/>
      <c r="D2" s="218"/>
      <c r="E2" s="218"/>
    </row>
    <row r="3" spans="2:5" ht="295.5" customHeight="1" thickBot="1" x14ac:dyDescent="0.4">
      <c r="B3" s="116" t="s">
        <v>1</v>
      </c>
    </row>
  </sheetData>
  <sheetProtection sheet="1" objects="1" scenarios="1"/>
  <mergeCells count="1">
    <mergeCell ref="B2:E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A1:L221"/>
  <sheetViews>
    <sheetView showGridLines="0" showZeros="0" tabSelected="1" topLeftCell="C1" zoomScale="60" zoomScaleNormal="60" workbookViewId="0">
      <pane ySplit="4" topLeftCell="A200" activePane="bottomLeft" state="frozen"/>
      <selection pane="bottomLeft" activeCell="G207" sqref="G207"/>
    </sheetView>
  </sheetViews>
  <sheetFormatPr baseColWidth="10" defaultColWidth="9.1796875" defaultRowHeight="14.5" x14ac:dyDescent="0.35"/>
  <cols>
    <col min="1" max="1" width="1.453125" style="181" customWidth="1"/>
    <col min="2" max="2" width="30.6328125" style="181" customWidth="1"/>
    <col min="3" max="3" width="92.1796875" style="181" customWidth="1"/>
    <col min="4" max="4" width="16.453125" style="181" bestFit="1" customWidth="1"/>
    <col min="5" max="5" width="20.6328125" style="181" customWidth="1"/>
    <col min="6" max="6" width="18.81640625" style="181" bestFit="1" customWidth="1"/>
    <col min="7" max="7" width="23.1796875" style="181" customWidth="1"/>
    <col min="8" max="8" width="22.453125" style="181" customWidth="1"/>
    <col min="9" max="9" width="19.6328125" style="167" bestFit="1" customWidth="1"/>
    <col min="10" max="10" width="51" style="114" customWidth="1"/>
    <col min="11" max="11" width="52.6328125" style="181" customWidth="1"/>
    <col min="12" max="12" width="18.81640625" style="181" customWidth="1"/>
    <col min="13" max="13" width="9.1796875" style="181"/>
    <col min="14" max="14" width="17.6328125" style="181" customWidth="1"/>
    <col min="15" max="15" width="26.453125" style="181" customWidth="1"/>
    <col min="16" max="16" width="22.453125" style="181" customWidth="1"/>
    <col min="17" max="17" width="29.6328125" style="181" customWidth="1"/>
    <col min="18" max="18" width="23.453125" style="181" customWidth="1"/>
    <col min="19" max="19" width="18.453125" style="181" customWidth="1"/>
    <col min="20" max="20" width="17.453125" style="181" customWidth="1"/>
    <col min="21" max="21" width="25.1796875" style="181" customWidth="1"/>
    <col min="22" max="16384" width="9.1796875" style="181"/>
  </cols>
  <sheetData>
    <row r="1" spans="1:12" ht="30.75" customHeight="1" x14ac:dyDescent="0.35">
      <c r="B1" s="231" t="s">
        <v>0</v>
      </c>
      <c r="C1" s="231"/>
      <c r="D1" s="231"/>
      <c r="E1" s="231"/>
      <c r="F1" s="162"/>
      <c r="G1" s="162"/>
      <c r="H1" s="163"/>
      <c r="I1" s="164"/>
      <c r="J1" s="165"/>
      <c r="K1" s="163"/>
    </row>
    <row r="2" spans="1:12" ht="16.5" customHeight="1" x14ac:dyDescent="0.35">
      <c r="B2" s="221" t="s">
        <v>2</v>
      </c>
      <c r="C2" s="221"/>
      <c r="D2" s="221"/>
      <c r="E2" s="221"/>
      <c r="F2" s="1"/>
      <c r="G2" s="1"/>
      <c r="H2" s="1"/>
      <c r="I2" s="166"/>
      <c r="J2" s="166"/>
    </row>
    <row r="3" spans="1:12" ht="15" thickBot="1" x14ac:dyDescent="0.4"/>
    <row r="4" spans="1:12" ht="119.25" customHeight="1" thickTop="1" thickBot="1" x14ac:dyDescent="0.4">
      <c r="B4" s="182" t="s">
        <v>622</v>
      </c>
      <c r="C4" s="182" t="s">
        <v>623</v>
      </c>
      <c r="D4" s="183" t="s">
        <v>3</v>
      </c>
      <c r="E4" s="212" t="s">
        <v>4</v>
      </c>
      <c r="F4" s="184" t="s">
        <v>5</v>
      </c>
      <c r="G4" s="185" t="s">
        <v>6</v>
      </c>
      <c r="H4" s="182" t="s">
        <v>624</v>
      </c>
      <c r="I4" s="182" t="s">
        <v>625</v>
      </c>
      <c r="J4" s="182" t="s">
        <v>626</v>
      </c>
      <c r="K4" s="182" t="s">
        <v>627</v>
      </c>
      <c r="L4" s="18"/>
    </row>
    <row r="5" spans="1:12" ht="51" customHeight="1" thickTop="1" x14ac:dyDescent="0.35">
      <c r="B5" s="65" t="s">
        <v>7</v>
      </c>
      <c r="C5" s="228" t="s">
        <v>8</v>
      </c>
      <c r="D5" s="229"/>
      <c r="E5" s="229"/>
      <c r="F5" s="229"/>
      <c r="G5" s="229"/>
      <c r="H5" s="229"/>
      <c r="I5" s="229"/>
      <c r="J5" s="229"/>
      <c r="K5" s="230"/>
      <c r="L5" s="186"/>
    </row>
    <row r="6" spans="1:12" ht="51" customHeight="1" x14ac:dyDescent="0.35">
      <c r="B6" s="65" t="s">
        <v>9</v>
      </c>
      <c r="C6" s="232" t="s">
        <v>610</v>
      </c>
      <c r="D6" s="233"/>
      <c r="E6" s="233"/>
      <c r="F6" s="233"/>
      <c r="G6" s="233"/>
      <c r="H6" s="233"/>
      <c r="I6" s="233"/>
      <c r="J6" s="233"/>
      <c r="K6" s="234"/>
      <c r="L6" s="21"/>
    </row>
    <row r="7" spans="1:12" ht="97" customHeight="1" x14ac:dyDescent="0.35">
      <c r="B7" s="120" t="s">
        <v>10</v>
      </c>
      <c r="C7" s="170" t="s">
        <v>606</v>
      </c>
      <c r="D7" s="121">
        <v>36069.324727272731</v>
      </c>
      <c r="E7" s="121">
        <v>0</v>
      </c>
      <c r="F7" s="121">
        <v>26190</v>
      </c>
      <c r="G7" s="122">
        <f>SUM(D7:F7)</f>
        <v>62259.324727272731</v>
      </c>
      <c r="H7" s="123">
        <v>0.2</v>
      </c>
      <c r="I7" s="121">
        <f>G7</f>
        <v>62259.324727272731</v>
      </c>
      <c r="J7" s="206" t="s">
        <v>635</v>
      </c>
      <c r="K7" s="169" t="s">
        <v>11</v>
      </c>
      <c r="L7" s="124"/>
    </row>
    <row r="8" spans="1:12" ht="100.5" customHeight="1" x14ac:dyDescent="0.35">
      <c r="B8" s="120" t="s">
        <v>12</v>
      </c>
      <c r="C8" s="168" t="s">
        <v>607</v>
      </c>
      <c r="D8" s="121">
        <v>11403.484727272729</v>
      </c>
      <c r="E8" s="121">
        <v>0</v>
      </c>
      <c r="F8" s="121">
        <v>40391</v>
      </c>
      <c r="G8" s="122">
        <f t="shared" ref="G8:G14" si="0">SUM(D8:F8)</f>
        <v>51794.484727272727</v>
      </c>
      <c r="H8" s="123">
        <v>0.25</v>
      </c>
      <c r="I8" s="121">
        <f>G8</f>
        <v>51794.484727272727</v>
      </c>
      <c r="J8" s="206" t="s">
        <v>636</v>
      </c>
      <c r="K8" s="187" t="s">
        <v>608</v>
      </c>
      <c r="L8" s="124"/>
    </row>
    <row r="9" spans="1:12" ht="15.5" x14ac:dyDescent="0.35">
      <c r="B9" s="120" t="s">
        <v>13</v>
      </c>
      <c r="C9" s="170"/>
      <c r="D9" s="121">
        <v>0</v>
      </c>
      <c r="E9" s="121">
        <v>0</v>
      </c>
      <c r="F9" s="121">
        <v>0</v>
      </c>
      <c r="G9" s="122">
        <f t="shared" si="0"/>
        <v>0</v>
      </c>
      <c r="H9" s="123"/>
      <c r="I9" s="121"/>
      <c r="J9" s="125"/>
      <c r="K9" s="169"/>
      <c r="L9" s="124"/>
    </row>
    <row r="10" spans="1:12" ht="15.5" x14ac:dyDescent="0.35">
      <c r="B10" s="120" t="s">
        <v>14</v>
      </c>
      <c r="C10" s="170"/>
      <c r="D10" s="121">
        <v>0</v>
      </c>
      <c r="E10" s="121">
        <v>0</v>
      </c>
      <c r="F10" s="121">
        <v>0</v>
      </c>
      <c r="G10" s="122">
        <f t="shared" si="0"/>
        <v>0</v>
      </c>
      <c r="H10" s="123"/>
      <c r="I10" s="121"/>
      <c r="J10" s="125"/>
      <c r="K10" s="169"/>
      <c r="L10" s="124"/>
    </row>
    <row r="11" spans="1:12" ht="15.5" x14ac:dyDescent="0.35">
      <c r="B11" s="120" t="s">
        <v>15</v>
      </c>
      <c r="C11" s="170"/>
      <c r="D11" s="121">
        <v>0</v>
      </c>
      <c r="E11" s="121">
        <v>0</v>
      </c>
      <c r="F11" s="121">
        <v>0</v>
      </c>
      <c r="G11" s="122">
        <f t="shared" si="0"/>
        <v>0</v>
      </c>
      <c r="H11" s="123"/>
      <c r="I11" s="121"/>
      <c r="J11" s="125"/>
      <c r="K11" s="169"/>
      <c r="L11" s="124"/>
    </row>
    <row r="12" spans="1:12" ht="15.5" x14ac:dyDescent="0.35">
      <c r="B12" s="120" t="s">
        <v>16</v>
      </c>
      <c r="C12" s="170"/>
      <c r="D12" s="121">
        <v>0</v>
      </c>
      <c r="E12" s="121">
        <v>0</v>
      </c>
      <c r="F12" s="121">
        <v>0</v>
      </c>
      <c r="G12" s="122">
        <f t="shared" si="0"/>
        <v>0</v>
      </c>
      <c r="H12" s="123"/>
      <c r="I12" s="121"/>
      <c r="J12" s="125"/>
      <c r="K12" s="169"/>
      <c r="L12" s="124"/>
    </row>
    <row r="13" spans="1:12" ht="15.5" x14ac:dyDescent="0.35">
      <c r="B13" s="120" t="s">
        <v>17</v>
      </c>
      <c r="C13" s="168"/>
      <c r="D13" s="121">
        <v>0</v>
      </c>
      <c r="E13" s="121">
        <v>0</v>
      </c>
      <c r="F13" s="121">
        <v>0</v>
      </c>
      <c r="G13" s="122">
        <f t="shared" si="0"/>
        <v>0</v>
      </c>
      <c r="H13" s="126"/>
      <c r="I13" s="121"/>
      <c r="J13" s="125"/>
      <c r="K13" s="171"/>
      <c r="L13" s="124"/>
    </row>
    <row r="14" spans="1:12" ht="16" thickBot="1" x14ac:dyDescent="0.4">
      <c r="A14" s="188"/>
      <c r="B14" s="120" t="s">
        <v>18</v>
      </c>
      <c r="C14" s="168"/>
      <c r="D14" s="121">
        <v>0</v>
      </c>
      <c r="E14" s="121">
        <v>0</v>
      </c>
      <c r="F14" s="121">
        <v>0</v>
      </c>
      <c r="G14" s="122">
        <f t="shared" si="0"/>
        <v>0</v>
      </c>
      <c r="H14" s="126"/>
      <c r="I14" s="121"/>
      <c r="J14" s="125"/>
      <c r="K14" s="171"/>
    </row>
    <row r="15" spans="1:12" ht="15.5" x14ac:dyDescent="0.35">
      <c r="A15" s="188"/>
      <c r="C15" s="65" t="s">
        <v>19</v>
      </c>
      <c r="D15" s="9">
        <f>SUM(D7:D14)</f>
        <v>47472.809454545459</v>
      </c>
      <c r="E15" s="9">
        <f>SUM(E7:E14)</f>
        <v>0</v>
      </c>
      <c r="F15" s="9">
        <f>SUM(F7:F14)</f>
        <v>66581</v>
      </c>
      <c r="G15" s="9">
        <f>SUM(G7:G14)</f>
        <v>114053.80945454547</v>
      </c>
      <c r="H15" s="9">
        <f>(H7*G7)+(H8*G8)+(H9*G9)+(H10*G10)+(H11*G11)+(H12*G12)+(H13*G13)+(H14*G14)</f>
        <v>25400.486127272728</v>
      </c>
      <c r="I15" s="9">
        <f>SUM(I7:I14)</f>
        <v>114053.80945454547</v>
      </c>
      <c r="J15" s="113"/>
      <c r="K15" s="171"/>
      <c r="L15" s="22"/>
    </row>
    <row r="16" spans="1:12" ht="51" customHeight="1" x14ac:dyDescent="0.35">
      <c r="A16" s="188"/>
      <c r="B16" s="65" t="s">
        <v>20</v>
      </c>
      <c r="C16" s="222" t="s">
        <v>609</v>
      </c>
      <c r="D16" s="223"/>
      <c r="E16" s="223"/>
      <c r="F16" s="223"/>
      <c r="G16" s="223"/>
      <c r="H16" s="223"/>
      <c r="I16" s="223"/>
      <c r="J16" s="223"/>
      <c r="K16" s="224"/>
      <c r="L16" s="21"/>
    </row>
    <row r="17" spans="1:12" ht="108.5" x14ac:dyDescent="0.35">
      <c r="A17" s="188"/>
      <c r="B17" s="120" t="s">
        <v>21</v>
      </c>
      <c r="C17" s="168" t="s">
        <v>611</v>
      </c>
      <c r="D17" s="121">
        <v>0</v>
      </c>
      <c r="E17" s="121">
        <v>32505.91</v>
      </c>
      <c r="F17" s="121">
        <v>29321</v>
      </c>
      <c r="G17" s="122">
        <f>SUM(D17:F17)</f>
        <v>61826.91</v>
      </c>
      <c r="H17" s="126">
        <v>0.42</v>
      </c>
      <c r="I17" s="216">
        <f>G17</f>
        <v>61826.91</v>
      </c>
      <c r="J17" s="169" t="s">
        <v>22</v>
      </c>
      <c r="K17" s="169" t="s">
        <v>628</v>
      </c>
      <c r="L17" s="124"/>
    </row>
    <row r="18" spans="1:12" ht="108.5" x14ac:dyDescent="0.35">
      <c r="A18" s="188"/>
      <c r="B18" s="120" t="s">
        <v>23</v>
      </c>
      <c r="C18" s="168" t="s">
        <v>612</v>
      </c>
      <c r="D18" s="121">
        <v>11403.484727272729</v>
      </c>
      <c r="E18" s="121">
        <v>39949.72</v>
      </c>
      <c r="F18" s="121">
        <v>24078</v>
      </c>
      <c r="G18" s="122">
        <f t="shared" ref="G18:G24" si="1">SUM(D18:F18)</f>
        <v>75431.204727272736</v>
      </c>
      <c r="H18" s="126">
        <v>0.56999999999999995</v>
      </c>
      <c r="I18" s="121">
        <f>G18</f>
        <v>75431.204727272736</v>
      </c>
      <c r="J18" s="193" t="s">
        <v>613</v>
      </c>
      <c r="K18" s="189" t="s">
        <v>621</v>
      </c>
      <c r="L18" s="124"/>
    </row>
    <row r="19" spans="1:12" ht="107.25" customHeight="1" x14ac:dyDescent="0.35">
      <c r="A19" s="188"/>
      <c r="B19" s="120" t="s">
        <v>24</v>
      </c>
      <c r="C19" s="168" t="s">
        <v>600</v>
      </c>
      <c r="D19" s="121">
        <v>0</v>
      </c>
      <c r="E19" s="121">
        <v>22048.940000000002</v>
      </c>
      <c r="F19" s="121">
        <v>0</v>
      </c>
      <c r="G19" s="122">
        <f t="shared" si="1"/>
        <v>22048.940000000002</v>
      </c>
      <c r="H19" s="126">
        <v>0.73</v>
      </c>
      <c r="I19" s="121">
        <f t="shared" ref="I19" si="2">G19</f>
        <v>22048.940000000002</v>
      </c>
      <c r="J19" s="193" t="s">
        <v>25</v>
      </c>
      <c r="K19" s="190" t="s">
        <v>26</v>
      </c>
      <c r="L19" s="124"/>
    </row>
    <row r="20" spans="1:12" ht="78.75" customHeight="1" x14ac:dyDescent="0.35">
      <c r="A20" s="188"/>
      <c r="B20" s="120" t="s">
        <v>27</v>
      </c>
      <c r="C20" s="168" t="s">
        <v>28</v>
      </c>
      <c r="D20" s="121">
        <v>0</v>
      </c>
      <c r="E20" s="121">
        <v>1187</v>
      </c>
      <c r="F20" s="121">
        <v>0</v>
      </c>
      <c r="G20" s="122">
        <f t="shared" si="1"/>
        <v>1187</v>
      </c>
      <c r="H20" s="126">
        <v>1</v>
      </c>
      <c r="I20" s="121"/>
      <c r="J20" s="191" t="s">
        <v>29</v>
      </c>
      <c r="K20" s="192" t="s">
        <v>629</v>
      </c>
      <c r="L20" s="124"/>
    </row>
    <row r="21" spans="1:12" ht="77.5" x14ac:dyDescent="0.35">
      <c r="A21" s="188"/>
      <c r="B21" s="120" t="s">
        <v>30</v>
      </c>
      <c r="C21" s="168" t="s">
        <v>614</v>
      </c>
      <c r="D21" s="121">
        <v>41628.644727272738</v>
      </c>
      <c r="E21" s="121">
        <v>0</v>
      </c>
      <c r="F21" s="121">
        <v>0</v>
      </c>
      <c r="G21" s="122">
        <f t="shared" si="1"/>
        <v>41628.644727272738</v>
      </c>
      <c r="H21" s="126">
        <v>0.3</v>
      </c>
      <c r="I21" s="121">
        <f>G21</f>
        <v>41628.644727272738</v>
      </c>
      <c r="J21" s="193" t="s">
        <v>31</v>
      </c>
      <c r="K21" s="169" t="s">
        <v>32</v>
      </c>
      <c r="L21" s="124"/>
    </row>
    <row r="22" spans="1:12" ht="15.5" x14ac:dyDescent="0.35">
      <c r="A22" s="188"/>
      <c r="B22" s="120" t="s">
        <v>33</v>
      </c>
      <c r="C22" s="194"/>
      <c r="D22" s="121">
        <v>0</v>
      </c>
      <c r="E22" s="121">
        <v>0</v>
      </c>
      <c r="F22" s="121">
        <v>0</v>
      </c>
      <c r="G22" s="122">
        <f t="shared" si="1"/>
        <v>0</v>
      </c>
      <c r="H22" s="125"/>
      <c r="I22" s="121"/>
      <c r="J22" s="125"/>
      <c r="K22" s="169"/>
      <c r="L22" s="124"/>
    </row>
    <row r="23" spans="1:12" ht="15.5" x14ac:dyDescent="0.35">
      <c r="A23" s="188"/>
      <c r="B23" s="120" t="s">
        <v>34</v>
      </c>
      <c r="C23" s="168"/>
      <c r="D23" s="121">
        <v>0</v>
      </c>
      <c r="E23" s="121">
        <v>0</v>
      </c>
      <c r="F23" s="121">
        <v>0</v>
      </c>
      <c r="G23" s="122">
        <f t="shared" si="1"/>
        <v>0</v>
      </c>
      <c r="H23" s="125"/>
      <c r="I23" s="121"/>
      <c r="J23" s="125"/>
      <c r="K23" s="171"/>
      <c r="L23" s="124"/>
    </row>
    <row r="24" spans="1:12" ht="15.5" x14ac:dyDescent="0.35">
      <c r="A24" s="188"/>
      <c r="B24" s="120" t="s">
        <v>35</v>
      </c>
      <c r="C24" s="168"/>
      <c r="D24" s="121">
        <v>0</v>
      </c>
      <c r="E24" s="121">
        <v>0</v>
      </c>
      <c r="F24" s="121">
        <v>0</v>
      </c>
      <c r="G24" s="122">
        <f t="shared" si="1"/>
        <v>0</v>
      </c>
      <c r="H24" s="126"/>
      <c r="I24" s="215"/>
      <c r="J24" s="125"/>
      <c r="K24" s="171"/>
      <c r="L24" s="124"/>
    </row>
    <row r="25" spans="1:12" ht="15.5" x14ac:dyDescent="0.35">
      <c r="A25" s="188"/>
      <c r="C25" s="65" t="s">
        <v>19</v>
      </c>
      <c r="D25" s="12">
        <f>SUM(D17:D24)</f>
        <v>53032.129454545466</v>
      </c>
      <c r="E25" s="12">
        <f>SUM(E17:E24)</f>
        <v>95691.57</v>
      </c>
      <c r="F25" s="12">
        <f>SUM(F17:F24)</f>
        <v>53399</v>
      </c>
      <c r="G25" s="12">
        <f>SUM(G17:G24)</f>
        <v>202122.69945454548</v>
      </c>
      <c r="H25" s="9">
        <f>(H17*G17)+(H18*G18)+(H19*G19)+(H20*G20)+(H21*G21)+(H22*G22)+(H23*G23)+(H24*G24)</f>
        <v>98734.408512727285</v>
      </c>
      <c r="I25" s="9">
        <f>G25</f>
        <v>202122.69945454548</v>
      </c>
      <c r="J25" s="113"/>
      <c r="K25" s="171"/>
      <c r="L25" s="22"/>
    </row>
    <row r="26" spans="1:12" ht="51" customHeight="1" x14ac:dyDescent="0.35">
      <c r="A26" s="188"/>
      <c r="B26" s="65" t="s">
        <v>36</v>
      </c>
      <c r="C26" s="222" t="s">
        <v>37</v>
      </c>
      <c r="D26" s="223"/>
      <c r="E26" s="223"/>
      <c r="F26" s="223"/>
      <c r="G26" s="223"/>
      <c r="H26" s="223"/>
      <c r="I26" s="223"/>
      <c r="J26" s="223"/>
      <c r="K26" s="224"/>
      <c r="L26" s="21"/>
    </row>
    <row r="27" spans="1:12" ht="116.25" customHeight="1" x14ac:dyDescent="0.35">
      <c r="A27" s="188"/>
      <c r="B27" s="120" t="s">
        <v>38</v>
      </c>
      <c r="C27" s="168" t="s">
        <v>615</v>
      </c>
      <c r="D27" s="121">
        <v>35560.264727272734</v>
      </c>
      <c r="E27" s="121">
        <v>0</v>
      </c>
      <c r="F27" s="121">
        <v>0</v>
      </c>
      <c r="G27" s="122">
        <f>SUM(D27:F27)</f>
        <v>35560.264727272734</v>
      </c>
      <c r="H27" s="126">
        <v>0.33</v>
      </c>
      <c r="I27" s="121">
        <f>G27</f>
        <v>35560.264727272734</v>
      </c>
      <c r="J27" s="191" t="s">
        <v>39</v>
      </c>
      <c r="K27" s="169" t="s">
        <v>40</v>
      </c>
      <c r="L27" s="124"/>
    </row>
    <row r="28" spans="1:12" ht="93" x14ac:dyDescent="0.35">
      <c r="A28" s="188"/>
      <c r="B28" s="120" t="s">
        <v>41</v>
      </c>
      <c r="C28" s="168" t="s">
        <v>616</v>
      </c>
      <c r="D28" s="121">
        <v>11403.484727272729</v>
      </c>
      <c r="E28" s="121">
        <v>21646.84</v>
      </c>
      <c r="F28" s="121">
        <v>45699</v>
      </c>
      <c r="G28" s="122">
        <f t="shared" ref="G28:G34" si="3">SUM(D28:F28)</f>
        <v>78749.324727272731</v>
      </c>
      <c r="H28" s="126">
        <v>0.39</v>
      </c>
      <c r="I28" s="121">
        <f>G28</f>
        <v>78749.324727272731</v>
      </c>
      <c r="J28" s="191" t="s">
        <v>39</v>
      </c>
      <c r="K28" s="192" t="s">
        <v>42</v>
      </c>
      <c r="L28" s="124"/>
    </row>
    <row r="29" spans="1:12" ht="108.5" x14ac:dyDescent="0.35">
      <c r="A29" s="188"/>
      <c r="B29" s="120" t="s">
        <v>43</v>
      </c>
      <c r="C29" s="168" t="s">
        <v>617</v>
      </c>
      <c r="D29" s="121">
        <v>26771.704727272729</v>
      </c>
      <c r="E29" s="121">
        <v>0</v>
      </c>
      <c r="F29" s="121">
        <v>8032</v>
      </c>
      <c r="G29" s="122">
        <f t="shared" si="3"/>
        <v>34803.704727272729</v>
      </c>
      <c r="H29" s="126">
        <v>0.27</v>
      </c>
      <c r="I29" s="121">
        <f>G29</f>
        <v>34803.704727272729</v>
      </c>
      <c r="J29" s="121"/>
      <c r="K29" s="187" t="s">
        <v>599</v>
      </c>
      <c r="L29" s="124"/>
    </row>
    <row r="30" spans="1:12" ht="77.25" customHeight="1" x14ac:dyDescent="0.35">
      <c r="A30" s="188"/>
      <c r="B30" s="120" t="s">
        <v>44</v>
      </c>
      <c r="C30" s="168" t="s">
        <v>45</v>
      </c>
      <c r="D30" s="121">
        <v>0</v>
      </c>
      <c r="E30" s="121">
        <v>40000</v>
      </c>
      <c r="F30" s="121">
        <v>5684</v>
      </c>
      <c r="G30" s="122">
        <f t="shared" si="3"/>
        <v>45684</v>
      </c>
      <c r="H30" s="126">
        <v>0.78</v>
      </c>
      <c r="I30" s="121">
        <f>G30</f>
        <v>45684</v>
      </c>
      <c r="J30" s="193" t="s">
        <v>46</v>
      </c>
      <c r="K30" s="187" t="s">
        <v>47</v>
      </c>
      <c r="L30" s="124"/>
    </row>
    <row r="31" spans="1:12" s="188" customFormat="1" ht="93" x14ac:dyDescent="0.35">
      <c r="B31" s="120" t="s">
        <v>48</v>
      </c>
      <c r="C31" s="168" t="s">
        <v>49</v>
      </c>
      <c r="D31" s="121">
        <v>52542.154727272733</v>
      </c>
      <c r="E31" s="121">
        <v>0</v>
      </c>
      <c r="F31" s="121">
        <v>0</v>
      </c>
      <c r="G31" s="122">
        <f t="shared" si="3"/>
        <v>52542.154727272733</v>
      </c>
      <c r="H31" s="125"/>
      <c r="I31" s="121">
        <f>G31</f>
        <v>52542.154727272733</v>
      </c>
      <c r="J31" s="121"/>
      <c r="K31" s="169" t="s">
        <v>50</v>
      </c>
      <c r="L31" s="124"/>
    </row>
    <row r="32" spans="1:12" s="188" customFormat="1" ht="15.5" x14ac:dyDescent="0.35">
      <c r="B32" s="120" t="s">
        <v>51</v>
      </c>
      <c r="C32" s="194"/>
      <c r="D32" s="121">
        <v>0</v>
      </c>
      <c r="E32" s="121">
        <v>0</v>
      </c>
      <c r="F32" s="121">
        <v>0</v>
      </c>
      <c r="G32" s="122">
        <f t="shared" si="3"/>
        <v>0</v>
      </c>
      <c r="H32" s="125"/>
      <c r="I32" s="121">
        <f t="shared" ref="I32:I34" si="4">G32</f>
        <v>0</v>
      </c>
      <c r="J32" s="125"/>
      <c r="K32" s="169"/>
      <c r="L32" s="124"/>
    </row>
    <row r="33" spans="1:12" s="188" customFormat="1" ht="15.5" x14ac:dyDescent="0.35">
      <c r="A33" s="181"/>
      <c r="B33" s="120" t="s">
        <v>52</v>
      </c>
      <c r="C33" s="168"/>
      <c r="D33" s="121">
        <v>0</v>
      </c>
      <c r="E33" s="121">
        <v>0</v>
      </c>
      <c r="F33" s="121">
        <v>0</v>
      </c>
      <c r="G33" s="122">
        <f t="shared" si="3"/>
        <v>0</v>
      </c>
      <c r="H33" s="126"/>
      <c r="I33" s="121">
        <f t="shared" si="4"/>
        <v>0</v>
      </c>
      <c r="J33" s="125"/>
      <c r="K33" s="171"/>
      <c r="L33" s="124"/>
    </row>
    <row r="34" spans="1:12" ht="15.5" x14ac:dyDescent="0.35">
      <c r="B34" s="120" t="s">
        <v>53</v>
      </c>
      <c r="C34" s="168"/>
      <c r="D34" s="121">
        <v>0</v>
      </c>
      <c r="E34" s="121">
        <v>0</v>
      </c>
      <c r="F34" s="121">
        <v>0</v>
      </c>
      <c r="G34" s="122">
        <f t="shared" si="3"/>
        <v>0</v>
      </c>
      <c r="H34" s="126"/>
      <c r="I34" s="121">
        <f t="shared" si="4"/>
        <v>0</v>
      </c>
      <c r="J34" s="125"/>
      <c r="K34" s="171"/>
      <c r="L34" s="124"/>
    </row>
    <row r="35" spans="1:12" ht="15.5" x14ac:dyDescent="0.35">
      <c r="C35" s="65" t="s">
        <v>19</v>
      </c>
      <c r="D35" s="12">
        <f>SUM(D27:D34)</f>
        <v>126277.60890909092</v>
      </c>
      <c r="E35" s="12">
        <f>SUM(E27:E34)</f>
        <v>61646.84</v>
      </c>
      <c r="F35" s="12">
        <f>SUM(F27:F34)</f>
        <v>59415</v>
      </c>
      <c r="G35" s="12">
        <f>SUM(G27:G34)</f>
        <v>247339.44890909095</v>
      </c>
      <c r="H35" s="9">
        <f>(H27*G27)+(H28*G28)+(H29*G29)+(H30*G30)+(H31*G31)+(H32*G32)+(H33*G33)+(H34*G34)</f>
        <v>87477.644280000008</v>
      </c>
      <c r="I35" s="9">
        <f>SUM(I27:I34)</f>
        <v>247339.44890909095</v>
      </c>
      <c r="J35" s="113"/>
      <c r="K35" s="171"/>
      <c r="L35" s="22"/>
    </row>
    <row r="36" spans="1:12" ht="51" customHeight="1" x14ac:dyDescent="0.35">
      <c r="B36" s="65" t="s">
        <v>54</v>
      </c>
      <c r="C36" s="222"/>
      <c r="D36" s="223"/>
      <c r="E36" s="223"/>
      <c r="F36" s="223"/>
      <c r="G36" s="223"/>
      <c r="H36" s="223"/>
      <c r="I36" s="223"/>
      <c r="J36" s="223"/>
      <c r="K36" s="224"/>
      <c r="L36" s="21"/>
    </row>
    <row r="37" spans="1:12" ht="15.5" x14ac:dyDescent="0.35">
      <c r="B37" s="120" t="s">
        <v>55</v>
      </c>
      <c r="C37" s="170"/>
      <c r="D37" s="121">
        <v>0</v>
      </c>
      <c r="E37" s="121">
        <v>0</v>
      </c>
      <c r="F37" s="121">
        <v>0</v>
      </c>
      <c r="G37" s="122">
        <f>SUM(D37:F37)</f>
        <v>0</v>
      </c>
      <c r="H37" s="123"/>
      <c r="I37" s="121"/>
      <c r="J37" s="125"/>
      <c r="K37" s="169"/>
      <c r="L37" s="124"/>
    </row>
    <row r="38" spans="1:12" ht="15.5" x14ac:dyDescent="0.35">
      <c r="B38" s="120" t="s">
        <v>56</v>
      </c>
      <c r="C38" s="170"/>
      <c r="D38" s="121">
        <v>0</v>
      </c>
      <c r="E38" s="121">
        <v>0</v>
      </c>
      <c r="F38" s="121">
        <v>0</v>
      </c>
      <c r="G38" s="122">
        <f t="shared" ref="G38:G44" si="5">SUM(D38:F38)</f>
        <v>0</v>
      </c>
      <c r="H38" s="123"/>
      <c r="I38" s="121"/>
      <c r="J38" s="125"/>
      <c r="K38" s="169"/>
      <c r="L38" s="124"/>
    </row>
    <row r="39" spans="1:12" ht="15.5" x14ac:dyDescent="0.35">
      <c r="B39" s="120" t="s">
        <v>57</v>
      </c>
      <c r="C39" s="170"/>
      <c r="D39" s="121">
        <v>0</v>
      </c>
      <c r="E39" s="121">
        <v>0</v>
      </c>
      <c r="F39" s="121">
        <v>0</v>
      </c>
      <c r="G39" s="122">
        <f t="shared" si="5"/>
        <v>0</v>
      </c>
      <c r="H39" s="123"/>
      <c r="I39" s="121"/>
      <c r="J39" s="125"/>
      <c r="K39" s="169"/>
      <c r="L39" s="124"/>
    </row>
    <row r="40" spans="1:12" ht="15.5" x14ac:dyDescent="0.35">
      <c r="B40" s="120" t="s">
        <v>58</v>
      </c>
      <c r="C40" s="170"/>
      <c r="D40" s="121">
        <v>0</v>
      </c>
      <c r="E40" s="121">
        <v>0</v>
      </c>
      <c r="F40" s="121">
        <v>0</v>
      </c>
      <c r="G40" s="122">
        <f t="shared" si="5"/>
        <v>0</v>
      </c>
      <c r="H40" s="123"/>
      <c r="I40" s="121"/>
      <c r="J40" s="125"/>
      <c r="K40" s="169"/>
      <c r="L40" s="124"/>
    </row>
    <row r="41" spans="1:12" ht="15.5" x14ac:dyDescent="0.35">
      <c r="B41" s="120" t="s">
        <v>59</v>
      </c>
      <c r="C41" s="170"/>
      <c r="D41" s="121">
        <v>0</v>
      </c>
      <c r="E41" s="121">
        <v>0</v>
      </c>
      <c r="F41" s="121">
        <v>0</v>
      </c>
      <c r="G41" s="122">
        <f t="shared" si="5"/>
        <v>0</v>
      </c>
      <c r="H41" s="123"/>
      <c r="I41" s="121"/>
      <c r="J41" s="125"/>
      <c r="K41" s="169"/>
      <c r="L41" s="124"/>
    </row>
    <row r="42" spans="1:12" ht="15.5" x14ac:dyDescent="0.35">
      <c r="A42" s="188"/>
      <c r="B42" s="120" t="s">
        <v>60</v>
      </c>
      <c r="C42" s="170"/>
      <c r="D42" s="121">
        <v>0</v>
      </c>
      <c r="E42" s="121">
        <v>0</v>
      </c>
      <c r="F42" s="121">
        <v>0</v>
      </c>
      <c r="G42" s="122">
        <f t="shared" si="5"/>
        <v>0</v>
      </c>
      <c r="H42" s="123"/>
      <c r="I42" s="121"/>
      <c r="J42" s="125"/>
      <c r="K42" s="169"/>
      <c r="L42" s="124"/>
    </row>
    <row r="43" spans="1:12" s="188" customFormat="1" ht="15.5" x14ac:dyDescent="0.35">
      <c r="A43" s="181"/>
      <c r="B43" s="120" t="s">
        <v>61</v>
      </c>
      <c r="C43" s="168"/>
      <c r="D43" s="121">
        <v>0</v>
      </c>
      <c r="E43" s="121">
        <v>0</v>
      </c>
      <c r="F43" s="121">
        <v>0</v>
      </c>
      <c r="G43" s="122">
        <f t="shared" si="5"/>
        <v>0</v>
      </c>
      <c r="H43" s="126"/>
      <c r="I43" s="125"/>
      <c r="J43" s="125"/>
      <c r="K43" s="171"/>
      <c r="L43" s="124"/>
    </row>
    <row r="44" spans="1:12" ht="15.5" x14ac:dyDescent="0.35">
      <c r="B44" s="120" t="s">
        <v>62</v>
      </c>
      <c r="C44" s="168"/>
      <c r="D44" s="121">
        <v>0</v>
      </c>
      <c r="E44" s="121">
        <v>0</v>
      </c>
      <c r="F44" s="121">
        <v>0</v>
      </c>
      <c r="G44" s="122">
        <f t="shared" si="5"/>
        <v>0</v>
      </c>
      <c r="H44" s="126"/>
      <c r="I44" s="125"/>
      <c r="J44" s="125"/>
      <c r="K44" s="171"/>
      <c r="L44" s="124"/>
    </row>
    <row r="45" spans="1:12" ht="15.5" x14ac:dyDescent="0.35">
      <c r="C45" s="65" t="s">
        <v>19</v>
      </c>
      <c r="D45" s="9">
        <f>SUM(D37:D44)</f>
        <v>0</v>
      </c>
      <c r="E45" s="9">
        <f>SUM(E37:E44)</f>
        <v>0</v>
      </c>
      <c r="F45" s="9">
        <f>SUM(F37:F44)</f>
        <v>0</v>
      </c>
      <c r="G45" s="9">
        <f>SUM(G37:G44)</f>
        <v>0</v>
      </c>
      <c r="H45" s="9">
        <f>(H37*G37)+(H38*G38)+(H39*G39)+(H40*G40)+(H41*G41)+(H42*G42)+(H43*G43)+(H44*G44)</f>
        <v>0</v>
      </c>
      <c r="I45" s="9">
        <f>SUM(I37:I44)</f>
        <v>0</v>
      </c>
      <c r="J45" s="113"/>
      <c r="K45" s="171"/>
      <c r="L45" s="22"/>
    </row>
    <row r="46" spans="1:12" ht="15.5" x14ac:dyDescent="0.35">
      <c r="B46" s="127"/>
      <c r="C46" s="172"/>
      <c r="D46" s="128"/>
      <c r="E46" s="128"/>
      <c r="F46" s="128"/>
      <c r="G46" s="128"/>
      <c r="H46" s="128"/>
      <c r="I46" s="128"/>
      <c r="J46" s="128"/>
      <c r="K46" s="128"/>
      <c r="L46" s="124"/>
    </row>
    <row r="47" spans="1:12" ht="51" customHeight="1" x14ac:dyDescent="0.35">
      <c r="B47" s="65" t="s">
        <v>63</v>
      </c>
      <c r="C47" s="225" t="s">
        <v>64</v>
      </c>
      <c r="D47" s="226"/>
      <c r="E47" s="226"/>
      <c r="F47" s="226"/>
      <c r="G47" s="226"/>
      <c r="H47" s="226"/>
      <c r="I47" s="226"/>
      <c r="J47" s="226"/>
      <c r="K47" s="227"/>
      <c r="L47" s="186"/>
    </row>
    <row r="48" spans="1:12" ht="51" customHeight="1" x14ac:dyDescent="0.35">
      <c r="B48" s="65" t="s">
        <v>65</v>
      </c>
      <c r="C48" s="222" t="s">
        <v>601</v>
      </c>
      <c r="D48" s="223"/>
      <c r="E48" s="223"/>
      <c r="F48" s="223"/>
      <c r="G48" s="223"/>
      <c r="H48" s="223"/>
      <c r="I48" s="223"/>
      <c r="J48" s="223"/>
      <c r="K48" s="224"/>
      <c r="L48" s="21"/>
    </row>
    <row r="49" spans="1:12" ht="109.5" customHeight="1" x14ac:dyDescent="0.35">
      <c r="B49" s="120" t="s">
        <v>66</v>
      </c>
      <c r="C49" s="168" t="s">
        <v>630</v>
      </c>
      <c r="D49" s="121">
        <v>200351.36472727274</v>
      </c>
      <c r="E49" s="121">
        <v>0</v>
      </c>
      <c r="F49" s="121">
        <v>68277</v>
      </c>
      <c r="G49" s="122">
        <f>SUM(D49:F49)</f>
        <v>268628.36472727277</v>
      </c>
      <c r="H49" s="126">
        <v>0.25</v>
      </c>
      <c r="I49" s="125">
        <f>G49</f>
        <v>268628.36472727277</v>
      </c>
      <c r="J49" s="207" t="s">
        <v>618</v>
      </c>
      <c r="K49" s="169" t="s">
        <v>619</v>
      </c>
      <c r="L49" s="124"/>
    </row>
    <row r="50" spans="1:12" ht="77.25" customHeight="1" x14ac:dyDescent="0.35">
      <c r="B50" s="120" t="s">
        <v>67</v>
      </c>
      <c r="C50" s="168" t="s">
        <v>68</v>
      </c>
      <c r="D50" s="121">
        <v>0</v>
      </c>
      <c r="E50" s="121">
        <v>9649.99</v>
      </c>
      <c r="F50" s="121">
        <v>19490</v>
      </c>
      <c r="G50" s="122">
        <f t="shared" ref="G50:G56" si="6">SUM(D50:F50)</f>
        <v>29139.989999999998</v>
      </c>
      <c r="H50" s="126">
        <v>0.19</v>
      </c>
      <c r="I50" s="125">
        <f>G50</f>
        <v>29139.989999999998</v>
      </c>
      <c r="J50" s="208" t="s">
        <v>69</v>
      </c>
      <c r="K50" s="192" t="s">
        <v>70</v>
      </c>
      <c r="L50" s="124"/>
    </row>
    <row r="51" spans="1:12" ht="108" customHeight="1" x14ac:dyDescent="0.35">
      <c r="B51" s="120" t="s">
        <v>71</v>
      </c>
      <c r="C51" s="168" t="s">
        <v>72</v>
      </c>
      <c r="D51" s="121">
        <v>62306.064727272736</v>
      </c>
      <c r="E51" s="121">
        <v>0</v>
      </c>
      <c r="F51" s="121">
        <v>40966</v>
      </c>
      <c r="G51" s="122">
        <f>SUM(D51:F51)</f>
        <v>103272.06472727274</v>
      </c>
      <c r="H51" s="126">
        <v>0.248</v>
      </c>
      <c r="I51" s="125">
        <f>G51</f>
        <v>103272.06472727274</v>
      </c>
      <c r="J51" s="209" t="s">
        <v>637</v>
      </c>
      <c r="K51" s="169" t="s">
        <v>73</v>
      </c>
      <c r="L51" s="124"/>
    </row>
    <row r="52" spans="1:12" ht="15.5" x14ac:dyDescent="0.35">
      <c r="B52" s="120" t="s">
        <v>74</v>
      </c>
      <c r="C52" s="170"/>
      <c r="D52" s="121">
        <v>0</v>
      </c>
      <c r="E52" s="121">
        <v>0</v>
      </c>
      <c r="F52" s="121">
        <v>0</v>
      </c>
      <c r="G52" s="122">
        <f t="shared" si="6"/>
        <v>0</v>
      </c>
      <c r="H52" s="123"/>
      <c r="I52" s="125">
        <f t="shared" ref="I52:I56" si="7">G52</f>
        <v>0</v>
      </c>
      <c r="J52" s="125"/>
      <c r="K52" s="169"/>
      <c r="L52" s="124"/>
    </row>
    <row r="53" spans="1:12" ht="15.5" x14ac:dyDescent="0.35">
      <c r="B53" s="120" t="s">
        <v>75</v>
      </c>
      <c r="C53" s="170"/>
      <c r="D53" s="121">
        <v>0</v>
      </c>
      <c r="E53" s="121">
        <v>0</v>
      </c>
      <c r="F53" s="121">
        <v>0</v>
      </c>
      <c r="G53" s="122">
        <f t="shared" si="6"/>
        <v>0</v>
      </c>
      <c r="H53" s="123"/>
      <c r="I53" s="125">
        <f t="shared" si="7"/>
        <v>0</v>
      </c>
      <c r="J53" s="125"/>
      <c r="K53" s="169"/>
      <c r="L53" s="124"/>
    </row>
    <row r="54" spans="1:12" ht="15.5" x14ac:dyDescent="0.35">
      <c r="B54" s="120" t="s">
        <v>76</v>
      </c>
      <c r="C54" s="170"/>
      <c r="D54" s="121">
        <v>0</v>
      </c>
      <c r="E54" s="121">
        <v>0</v>
      </c>
      <c r="F54" s="121">
        <v>0</v>
      </c>
      <c r="G54" s="122">
        <f t="shared" si="6"/>
        <v>0</v>
      </c>
      <c r="H54" s="123"/>
      <c r="I54" s="125">
        <f t="shared" si="7"/>
        <v>0</v>
      </c>
      <c r="J54" s="125"/>
      <c r="K54" s="169"/>
      <c r="L54" s="124"/>
    </row>
    <row r="55" spans="1:12" ht="15.5" x14ac:dyDescent="0.35">
      <c r="A55" s="188"/>
      <c r="B55" s="120" t="s">
        <v>77</v>
      </c>
      <c r="C55" s="168"/>
      <c r="D55" s="121">
        <v>0</v>
      </c>
      <c r="E55" s="121">
        <v>0</v>
      </c>
      <c r="F55" s="121">
        <v>0</v>
      </c>
      <c r="G55" s="122">
        <f t="shared" si="6"/>
        <v>0</v>
      </c>
      <c r="H55" s="126"/>
      <c r="I55" s="125">
        <f t="shared" si="7"/>
        <v>0</v>
      </c>
      <c r="J55" s="125"/>
      <c r="K55" s="171"/>
      <c r="L55" s="124"/>
    </row>
    <row r="56" spans="1:12" s="188" customFormat="1" ht="15.5" x14ac:dyDescent="0.35">
      <c r="B56" s="120" t="s">
        <v>78</v>
      </c>
      <c r="C56" s="168"/>
      <c r="D56" s="121">
        <v>0</v>
      </c>
      <c r="E56" s="121">
        <v>0</v>
      </c>
      <c r="F56" s="121">
        <v>0</v>
      </c>
      <c r="G56" s="122">
        <f t="shared" si="6"/>
        <v>0</v>
      </c>
      <c r="H56" s="126"/>
      <c r="I56" s="125">
        <f t="shared" si="7"/>
        <v>0</v>
      </c>
      <c r="J56" s="125"/>
      <c r="K56" s="171"/>
      <c r="L56" s="124"/>
    </row>
    <row r="57" spans="1:12" s="188" customFormat="1" ht="15.5" x14ac:dyDescent="0.35">
      <c r="A57" s="181"/>
      <c r="B57" s="181"/>
      <c r="C57" s="65" t="s">
        <v>19</v>
      </c>
      <c r="D57" s="9">
        <f>SUM(D49:D56)</f>
        <v>262657.42945454549</v>
      </c>
      <c r="E57" s="9">
        <f>SUM(E49:E56)</f>
        <v>9649.99</v>
      </c>
      <c r="F57" s="9">
        <f>SUM(F49:F56)</f>
        <v>128733</v>
      </c>
      <c r="G57" s="12">
        <f>SUM(G49:G56)</f>
        <v>401040.41945454548</v>
      </c>
      <c r="H57" s="9">
        <f>(H49*G49)+(H50*G50)+(H51*G51)+(H52*G52)+(H53*G53)+(H54*G54)+(H55*G55)+(H56*G56)</f>
        <v>98305.16133418183</v>
      </c>
      <c r="I57" s="9">
        <f>SUM(I49:I56)</f>
        <v>401040.41945454548</v>
      </c>
      <c r="J57" s="113"/>
      <c r="K57" s="171"/>
      <c r="L57" s="22"/>
    </row>
    <row r="58" spans="1:12" ht="51" customHeight="1" x14ac:dyDescent="0.35">
      <c r="B58" s="65" t="s">
        <v>79</v>
      </c>
      <c r="C58" s="222" t="s">
        <v>80</v>
      </c>
      <c r="D58" s="223"/>
      <c r="E58" s="223"/>
      <c r="F58" s="223"/>
      <c r="G58" s="223"/>
      <c r="H58" s="223"/>
      <c r="I58" s="223"/>
      <c r="J58" s="223"/>
      <c r="K58" s="224"/>
      <c r="L58" s="21"/>
    </row>
    <row r="59" spans="1:12" ht="48" customHeight="1" x14ac:dyDescent="0.35">
      <c r="B59" s="120" t="s">
        <v>81</v>
      </c>
      <c r="C59" s="168" t="s">
        <v>602</v>
      </c>
      <c r="D59" s="121">
        <v>0</v>
      </c>
      <c r="E59" s="121">
        <v>0</v>
      </c>
      <c r="F59" s="121">
        <v>0</v>
      </c>
      <c r="G59" s="122">
        <f>SUM(D59:F59)</f>
        <v>0</v>
      </c>
      <c r="H59" s="126"/>
      <c r="I59" s="125"/>
      <c r="J59" s="211" t="s">
        <v>638</v>
      </c>
      <c r="K59" s="169"/>
      <c r="L59" s="124"/>
    </row>
    <row r="60" spans="1:12" ht="47.25" customHeight="1" x14ac:dyDescent="0.35">
      <c r="B60" s="120" t="s">
        <v>82</v>
      </c>
      <c r="C60" s="168" t="s">
        <v>83</v>
      </c>
      <c r="D60" s="121">
        <v>0</v>
      </c>
      <c r="E60" s="121">
        <v>78310</v>
      </c>
      <c r="F60" s="121">
        <v>46184</v>
      </c>
      <c r="G60" s="122">
        <f t="shared" ref="G60:G66" si="8">SUM(D60:F60)</f>
        <v>124494</v>
      </c>
      <c r="H60" s="126">
        <v>1</v>
      </c>
      <c r="I60" s="125">
        <f>G60</f>
        <v>124494</v>
      </c>
      <c r="J60" s="210" t="s">
        <v>84</v>
      </c>
      <c r="K60" s="169" t="s">
        <v>85</v>
      </c>
      <c r="L60" s="124"/>
    </row>
    <row r="61" spans="1:12" ht="85.5" customHeight="1" x14ac:dyDescent="0.35">
      <c r="B61" s="120" t="s">
        <v>86</v>
      </c>
      <c r="C61" s="168" t="s">
        <v>87</v>
      </c>
      <c r="D61" s="121">
        <v>11403.484727272729</v>
      </c>
      <c r="E61" s="121">
        <v>0</v>
      </c>
      <c r="F61" s="121">
        <v>185243</v>
      </c>
      <c r="G61" s="122">
        <f t="shared" si="8"/>
        <v>196646.48472727273</v>
      </c>
      <c r="H61" s="126">
        <v>0.27829999999999999</v>
      </c>
      <c r="I61" s="125">
        <f>G61</f>
        <v>196646.48472727273</v>
      </c>
      <c r="J61" s="210" t="s">
        <v>88</v>
      </c>
      <c r="K61" s="191" t="s">
        <v>89</v>
      </c>
      <c r="L61" s="124"/>
    </row>
    <row r="62" spans="1:12" ht="66" customHeight="1" x14ac:dyDescent="0.35">
      <c r="B62" s="120" t="s">
        <v>90</v>
      </c>
      <c r="C62" s="168" t="s">
        <v>91</v>
      </c>
      <c r="D62" s="121">
        <v>0</v>
      </c>
      <c r="E62" s="121">
        <v>47749.34</v>
      </c>
      <c r="F62" s="121">
        <v>0</v>
      </c>
      <c r="G62" s="122">
        <f t="shared" si="8"/>
        <v>47749.34</v>
      </c>
      <c r="H62" s="205">
        <v>1</v>
      </c>
      <c r="I62" s="125">
        <f>G62</f>
        <v>47749.34</v>
      </c>
      <c r="J62" s="210" t="s">
        <v>92</v>
      </c>
      <c r="K62" s="195" t="s">
        <v>93</v>
      </c>
      <c r="L62" s="124"/>
    </row>
    <row r="63" spans="1:12" ht="15.5" x14ac:dyDescent="0.35">
      <c r="B63" s="120" t="s">
        <v>94</v>
      </c>
      <c r="C63" s="170"/>
      <c r="D63" s="121">
        <v>0</v>
      </c>
      <c r="E63" s="121">
        <v>0</v>
      </c>
      <c r="F63" s="121">
        <v>0</v>
      </c>
      <c r="G63" s="122">
        <f t="shared" si="8"/>
        <v>0</v>
      </c>
      <c r="H63" s="123"/>
      <c r="I63" s="125">
        <f t="shared" ref="I63:I66" si="9">G63</f>
        <v>0</v>
      </c>
      <c r="J63" s="125"/>
      <c r="K63" s="169"/>
      <c r="L63" s="124"/>
    </row>
    <row r="64" spans="1:12" ht="15.5" x14ac:dyDescent="0.35">
      <c r="B64" s="120" t="s">
        <v>95</v>
      </c>
      <c r="C64" s="170"/>
      <c r="D64" s="121">
        <v>0</v>
      </c>
      <c r="E64" s="121">
        <v>0</v>
      </c>
      <c r="F64" s="121">
        <v>0</v>
      </c>
      <c r="G64" s="122">
        <f t="shared" si="8"/>
        <v>0</v>
      </c>
      <c r="H64" s="123"/>
      <c r="I64" s="125">
        <f t="shared" si="9"/>
        <v>0</v>
      </c>
      <c r="J64" s="125"/>
      <c r="K64" s="169"/>
      <c r="L64" s="124"/>
    </row>
    <row r="65" spans="1:12" ht="15.5" x14ac:dyDescent="0.35">
      <c r="B65" s="120" t="s">
        <v>96</v>
      </c>
      <c r="C65" s="168"/>
      <c r="D65" s="121">
        <v>0</v>
      </c>
      <c r="E65" s="121">
        <v>0</v>
      </c>
      <c r="F65" s="121">
        <v>0</v>
      </c>
      <c r="G65" s="122">
        <f t="shared" si="8"/>
        <v>0</v>
      </c>
      <c r="H65" s="126"/>
      <c r="I65" s="125">
        <f t="shared" si="9"/>
        <v>0</v>
      </c>
      <c r="J65" s="125"/>
      <c r="K65" s="171"/>
      <c r="L65" s="124"/>
    </row>
    <row r="66" spans="1:12" ht="15.5" x14ac:dyDescent="0.35">
      <c r="B66" s="120" t="s">
        <v>97</v>
      </c>
      <c r="C66" s="168"/>
      <c r="D66" s="121">
        <v>0</v>
      </c>
      <c r="E66" s="121">
        <v>0</v>
      </c>
      <c r="F66" s="121">
        <v>0</v>
      </c>
      <c r="G66" s="122">
        <f t="shared" si="8"/>
        <v>0</v>
      </c>
      <c r="H66" s="126"/>
      <c r="I66" s="125">
        <f t="shared" si="9"/>
        <v>0</v>
      </c>
      <c r="J66" s="125"/>
      <c r="K66" s="171"/>
      <c r="L66" s="124"/>
    </row>
    <row r="67" spans="1:12" ht="15.5" x14ac:dyDescent="0.35">
      <c r="C67" s="65" t="s">
        <v>19</v>
      </c>
      <c r="D67" s="12">
        <f>SUM(D59:D66)</f>
        <v>11403.484727272729</v>
      </c>
      <c r="E67" s="12">
        <f>SUM(E59:E66)</f>
        <v>126059.34</v>
      </c>
      <c r="F67" s="12">
        <f>SUM(F59:F66)</f>
        <v>231427</v>
      </c>
      <c r="G67" s="12">
        <f>SUM(G59:G66)</f>
        <v>368889.82472727273</v>
      </c>
      <c r="H67" s="9">
        <f>(H59*G59)+(H60*G60)+(H61*G61)+(H62*G62)+(H63*G63)+(H64*G64)+(H65*G65)+(H66*G66)</f>
        <v>226970.05669959998</v>
      </c>
      <c r="I67" s="196">
        <f>SUM(I59:I66)</f>
        <v>368889.82472727273</v>
      </c>
      <c r="J67" s="197"/>
      <c r="K67" s="171"/>
      <c r="L67" s="22"/>
    </row>
    <row r="68" spans="1:12" ht="51" customHeight="1" x14ac:dyDescent="0.35">
      <c r="B68" s="65" t="s">
        <v>98</v>
      </c>
      <c r="C68" s="222" t="s">
        <v>603</v>
      </c>
      <c r="D68" s="223"/>
      <c r="E68" s="223"/>
      <c r="F68" s="223"/>
      <c r="G68" s="223"/>
      <c r="H68" s="223"/>
      <c r="I68" s="223"/>
      <c r="J68" s="223"/>
      <c r="K68" s="224"/>
      <c r="L68" s="21"/>
    </row>
    <row r="69" spans="1:12" ht="87.75" customHeight="1" x14ac:dyDescent="0.35">
      <c r="B69" s="120" t="s">
        <v>99</v>
      </c>
      <c r="C69" s="168" t="s">
        <v>604</v>
      </c>
      <c r="D69" s="121">
        <v>0</v>
      </c>
      <c r="E69" s="121">
        <v>25705.710000000003</v>
      </c>
      <c r="F69" s="121">
        <v>0</v>
      </c>
      <c r="G69" s="122">
        <f>SUM(D69:F69)</f>
        <v>25705.710000000003</v>
      </c>
      <c r="H69" s="126">
        <v>1</v>
      </c>
      <c r="I69" s="125">
        <f>G69</f>
        <v>25705.710000000003</v>
      </c>
      <c r="J69" s="210" t="s">
        <v>100</v>
      </c>
      <c r="K69" s="169"/>
      <c r="L69" s="124"/>
    </row>
    <row r="70" spans="1:12" ht="87.75" customHeight="1" x14ac:dyDescent="0.35">
      <c r="B70" s="120" t="s">
        <v>101</v>
      </c>
      <c r="C70" s="168" t="s">
        <v>620</v>
      </c>
      <c r="D70" s="121">
        <v>0</v>
      </c>
      <c r="E70" s="121">
        <v>10179.300000000001</v>
      </c>
      <c r="F70" s="121">
        <v>0</v>
      </c>
      <c r="G70" s="122">
        <f t="shared" ref="G70:G76" si="10">SUM(D70:F70)</f>
        <v>10179.300000000001</v>
      </c>
      <c r="H70" s="126">
        <v>1</v>
      </c>
      <c r="I70" s="125">
        <f>G70</f>
        <v>10179.300000000001</v>
      </c>
      <c r="J70" s="210" t="s">
        <v>102</v>
      </c>
      <c r="K70" s="169"/>
      <c r="L70" s="124"/>
    </row>
    <row r="71" spans="1:12" ht="87.75" customHeight="1" x14ac:dyDescent="0.35">
      <c r="B71" s="120" t="s">
        <v>103</v>
      </c>
      <c r="C71" s="168" t="s">
        <v>104</v>
      </c>
      <c r="D71" s="121">
        <v>0</v>
      </c>
      <c r="E71" s="121">
        <v>0</v>
      </c>
      <c r="F71" s="121">
        <v>0</v>
      </c>
      <c r="G71" s="122">
        <f t="shared" si="10"/>
        <v>0</v>
      </c>
      <c r="H71" s="126"/>
      <c r="I71" s="125">
        <f t="shared" ref="I71:I76" si="11">G71</f>
        <v>0</v>
      </c>
      <c r="J71" s="210" t="s">
        <v>105</v>
      </c>
      <c r="K71" s="169"/>
      <c r="L71" s="124"/>
    </row>
    <row r="72" spans="1:12" ht="87.75" customHeight="1" x14ac:dyDescent="0.35">
      <c r="A72" s="188"/>
      <c r="B72" s="120" t="s">
        <v>106</v>
      </c>
      <c r="C72" s="168" t="s">
        <v>605</v>
      </c>
      <c r="D72" s="121">
        <v>0</v>
      </c>
      <c r="E72" s="121">
        <v>22639.33</v>
      </c>
      <c r="F72" s="121">
        <v>0</v>
      </c>
      <c r="G72" s="122">
        <f t="shared" si="10"/>
        <v>22639.33</v>
      </c>
      <c r="H72" s="126">
        <v>1</v>
      </c>
      <c r="I72" s="125"/>
      <c r="J72" s="210" t="s">
        <v>107</v>
      </c>
      <c r="K72" s="169" t="s">
        <v>631</v>
      </c>
      <c r="L72" s="124"/>
    </row>
    <row r="73" spans="1:12" s="188" customFormat="1" ht="15.5" x14ac:dyDescent="0.35">
      <c r="A73" s="181"/>
      <c r="B73" s="120" t="s">
        <v>108</v>
      </c>
      <c r="C73" s="170"/>
      <c r="D73" s="121">
        <v>0</v>
      </c>
      <c r="E73" s="121">
        <v>0</v>
      </c>
      <c r="F73" s="121">
        <v>0</v>
      </c>
      <c r="G73" s="122">
        <f t="shared" si="10"/>
        <v>0</v>
      </c>
      <c r="H73" s="123"/>
      <c r="I73" s="125">
        <f t="shared" si="11"/>
        <v>0</v>
      </c>
      <c r="J73" s="125"/>
      <c r="K73" s="169"/>
      <c r="L73" s="124"/>
    </row>
    <row r="74" spans="1:12" ht="15.5" x14ac:dyDescent="0.35">
      <c r="B74" s="120" t="s">
        <v>109</v>
      </c>
      <c r="C74" s="170"/>
      <c r="D74" s="121">
        <v>0</v>
      </c>
      <c r="E74" s="121">
        <v>0</v>
      </c>
      <c r="F74" s="121">
        <v>0</v>
      </c>
      <c r="G74" s="122">
        <f t="shared" si="10"/>
        <v>0</v>
      </c>
      <c r="H74" s="123"/>
      <c r="I74" s="125">
        <f t="shared" si="11"/>
        <v>0</v>
      </c>
      <c r="J74" s="125"/>
      <c r="K74" s="169"/>
      <c r="L74" s="124"/>
    </row>
    <row r="75" spans="1:12" ht="15.5" x14ac:dyDescent="0.35">
      <c r="B75" s="120" t="s">
        <v>110</v>
      </c>
      <c r="C75" s="168"/>
      <c r="D75" s="121">
        <v>0</v>
      </c>
      <c r="E75" s="121">
        <v>0</v>
      </c>
      <c r="F75" s="121">
        <v>0</v>
      </c>
      <c r="G75" s="122">
        <f t="shared" si="10"/>
        <v>0</v>
      </c>
      <c r="H75" s="126"/>
      <c r="I75" s="125">
        <f t="shared" si="11"/>
        <v>0</v>
      </c>
      <c r="J75" s="125"/>
      <c r="K75" s="171"/>
      <c r="L75" s="124"/>
    </row>
    <row r="76" spans="1:12" ht="15.5" x14ac:dyDescent="0.35">
      <c r="B76" s="120" t="s">
        <v>111</v>
      </c>
      <c r="C76" s="168"/>
      <c r="D76" s="121">
        <v>0</v>
      </c>
      <c r="E76" s="121">
        <v>0</v>
      </c>
      <c r="F76" s="121">
        <v>0</v>
      </c>
      <c r="G76" s="122">
        <f t="shared" si="10"/>
        <v>0</v>
      </c>
      <c r="H76" s="126"/>
      <c r="I76" s="125">
        <f t="shared" si="11"/>
        <v>0</v>
      </c>
      <c r="J76" s="125"/>
      <c r="K76" s="171"/>
      <c r="L76" s="124"/>
    </row>
    <row r="77" spans="1:12" ht="15.5" x14ac:dyDescent="0.35">
      <c r="C77" s="65" t="s">
        <v>19</v>
      </c>
      <c r="D77" s="12">
        <f>SUM(D69:D76)</f>
        <v>0</v>
      </c>
      <c r="E77" s="12">
        <f>SUM(E69:E76)</f>
        <v>58524.340000000004</v>
      </c>
      <c r="F77" s="12">
        <f>SUM(F69:F76)</f>
        <v>0</v>
      </c>
      <c r="G77" s="12">
        <f>SUM(G69:G76)</f>
        <v>58524.340000000004</v>
      </c>
      <c r="H77" s="9">
        <f>(H69*G69)+(H70*G70)+(H71*G71)+(H72*G72)+(H73*G73)+(H74*G74)+(H75*G75)+(H76*G76)</f>
        <v>58524.340000000004</v>
      </c>
      <c r="I77" s="196">
        <f>H77</f>
        <v>58524.340000000004</v>
      </c>
      <c r="J77" s="197"/>
      <c r="K77" s="171"/>
      <c r="L77" s="22"/>
    </row>
    <row r="78" spans="1:12" ht="51" customHeight="1" x14ac:dyDescent="0.35">
      <c r="B78" s="65" t="s">
        <v>112</v>
      </c>
      <c r="C78" s="222"/>
      <c r="D78" s="223"/>
      <c r="E78" s="223"/>
      <c r="F78" s="223"/>
      <c r="G78" s="223"/>
      <c r="H78" s="223"/>
      <c r="I78" s="223"/>
      <c r="J78" s="223"/>
      <c r="K78" s="224"/>
      <c r="L78" s="21"/>
    </row>
    <row r="79" spans="1:12" ht="15.5" x14ac:dyDescent="0.35">
      <c r="B79" s="120" t="s">
        <v>113</v>
      </c>
      <c r="C79" s="170"/>
      <c r="D79" s="121">
        <v>0</v>
      </c>
      <c r="E79" s="121">
        <v>0</v>
      </c>
      <c r="F79" s="121">
        <v>0</v>
      </c>
      <c r="G79" s="122">
        <f>SUM(D79:F79)</f>
        <v>0</v>
      </c>
      <c r="H79" s="123"/>
      <c r="I79" s="121">
        <f>G79</f>
        <v>0</v>
      </c>
      <c r="J79" s="125"/>
      <c r="K79" s="169"/>
      <c r="L79" s="124"/>
    </row>
    <row r="80" spans="1:12" ht="15.5" x14ac:dyDescent="0.35">
      <c r="B80" s="120" t="s">
        <v>114</v>
      </c>
      <c r="C80" s="170"/>
      <c r="D80" s="121">
        <v>0</v>
      </c>
      <c r="E80" s="121">
        <v>0</v>
      </c>
      <c r="F80" s="121">
        <v>0</v>
      </c>
      <c r="G80" s="122">
        <f t="shared" ref="G80:G86" si="12">SUM(D80:F80)</f>
        <v>0</v>
      </c>
      <c r="H80" s="123"/>
      <c r="I80" s="121">
        <f t="shared" ref="I80:I86" si="13">G80</f>
        <v>0</v>
      </c>
      <c r="J80" s="125"/>
      <c r="K80" s="169"/>
      <c r="L80" s="124"/>
    </row>
    <row r="81" spans="2:12" ht="15.5" x14ac:dyDescent="0.35">
      <c r="B81" s="120" t="s">
        <v>115</v>
      </c>
      <c r="C81" s="170"/>
      <c r="D81" s="121">
        <v>0</v>
      </c>
      <c r="E81" s="121">
        <v>0</v>
      </c>
      <c r="F81" s="121">
        <v>0</v>
      </c>
      <c r="G81" s="122">
        <f t="shared" si="12"/>
        <v>0</v>
      </c>
      <c r="H81" s="123"/>
      <c r="I81" s="121">
        <f t="shared" si="13"/>
        <v>0</v>
      </c>
      <c r="J81" s="125"/>
      <c r="K81" s="169"/>
      <c r="L81" s="124"/>
    </row>
    <row r="82" spans="2:12" ht="15.5" x14ac:dyDescent="0.35">
      <c r="B82" s="120" t="s">
        <v>116</v>
      </c>
      <c r="C82" s="170"/>
      <c r="D82" s="121">
        <v>0</v>
      </c>
      <c r="E82" s="121">
        <v>0</v>
      </c>
      <c r="F82" s="121">
        <v>0</v>
      </c>
      <c r="G82" s="122">
        <f t="shared" si="12"/>
        <v>0</v>
      </c>
      <c r="H82" s="123"/>
      <c r="I82" s="121">
        <f t="shared" si="13"/>
        <v>0</v>
      </c>
      <c r="J82" s="125"/>
      <c r="K82" s="169"/>
      <c r="L82" s="124"/>
    </row>
    <row r="83" spans="2:12" ht="15.5" x14ac:dyDescent="0.35">
      <c r="B83" s="120" t="s">
        <v>117</v>
      </c>
      <c r="C83" s="170"/>
      <c r="D83" s="121">
        <v>0</v>
      </c>
      <c r="E83" s="121">
        <v>0</v>
      </c>
      <c r="F83" s="121">
        <v>0</v>
      </c>
      <c r="G83" s="122">
        <f t="shared" si="12"/>
        <v>0</v>
      </c>
      <c r="H83" s="123"/>
      <c r="I83" s="121">
        <f t="shared" si="13"/>
        <v>0</v>
      </c>
      <c r="J83" s="125"/>
      <c r="K83" s="169"/>
      <c r="L83" s="124"/>
    </row>
    <row r="84" spans="2:12" ht="15.5" x14ac:dyDescent="0.35">
      <c r="B84" s="120" t="s">
        <v>118</v>
      </c>
      <c r="C84" s="170"/>
      <c r="D84" s="121">
        <v>0</v>
      </c>
      <c r="E84" s="121">
        <v>0</v>
      </c>
      <c r="F84" s="121">
        <v>0</v>
      </c>
      <c r="G84" s="122">
        <f t="shared" si="12"/>
        <v>0</v>
      </c>
      <c r="H84" s="123"/>
      <c r="I84" s="121">
        <f t="shared" si="13"/>
        <v>0</v>
      </c>
      <c r="J84" s="125"/>
      <c r="K84" s="169"/>
      <c r="L84" s="124"/>
    </row>
    <row r="85" spans="2:12" ht="15.5" x14ac:dyDescent="0.35">
      <c r="B85" s="120" t="s">
        <v>119</v>
      </c>
      <c r="C85" s="168"/>
      <c r="D85" s="121">
        <v>0</v>
      </c>
      <c r="E85" s="121">
        <v>0</v>
      </c>
      <c r="F85" s="121">
        <v>0</v>
      </c>
      <c r="G85" s="122">
        <f t="shared" si="12"/>
        <v>0</v>
      </c>
      <c r="H85" s="126"/>
      <c r="I85" s="121">
        <f t="shared" si="13"/>
        <v>0</v>
      </c>
      <c r="J85" s="125"/>
      <c r="K85" s="171"/>
      <c r="L85" s="124"/>
    </row>
    <row r="86" spans="2:12" ht="15.5" x14ac:dyDescent="0.35">
      <c r="B86" s="120" t="s">
        <v>120</v>
      </c>
      <c r="C86" s="168"/>
      <c r="D86" s="121">
        <v>0</v>
      </c>
      <c r="E86" s="121">
        <v>0</v>
      </c>
      <c r="F86" s="121">
        <v>0</v>
      </c>
      <c r="G86" s="122">
        <f t="shared" si="12"/>
        <v>0</v>
      </c>
      <c r="H86" s="126"/>
      <c r="I86" s="121">
        <f t="shared" si="13"/>
        <v>0</v>
      </c>
      <c r="J86" s="125"/>
      <c r="K86" s="171"/>
      <c r="L86" s="124"/>
    </row>
    <row r="87" spans="2:12" ht="15.5" x14ac:dyDescent="0.35">
      <c r="C87" s="65" t="s">
        <v>19</v>
      </c>
      <c r="D87" s="9">
        <f>SUM(D79:D86)</f>
        <v>0</v>
      </c>
      <c r="E87" s="9">
        <f>SUM(E79:E86)</f>
        <v>0</v>
      </c>
      <c r="F87" s="9">
        <f>SUM(F79:F86)</f>
        <v>0</v>
      </c>
      <c r="G87" s="9">
        <f>SUM(G79:G86)</f>
        <v>0</v>
      </c>
      <c r="H87" s="9">
        <f>(H79*G79)+(H80*G80)+(H81*G81)+(H82*G82)+(H83*G83)+(H84*G84)+(H85*G85)+(H86*G86)</f>
        <v>0</v>
      </c>
      <c r="I87" s="196">
        <f>SUM(I79:I86)</f>
        <v>0</v>
      </c>
      <c r="J87" s="197"/>
      <c r="K87" s="171"/>
      <c r="L87" s="22"/>
    </row>
    <row r="88" spans="2:12" ht="15.75" customHeight="1" x14ac:dyDescent="0.35">
      <c r="B88" s="4"/>
      <c r="C88" s="127"/>
      <c r="D88" s="129"/>
      <c r="E88" s="129"/>
      <c r="F88" s="129"/>
      <c r="G88" s="129"/>
      <c r="H88" s="129"/>
      <c r="I88" s="129"/>
      <c r="J88" s="129"/>
      <c r="K88" s="127"/>
      <c r="L88" s="2"/>
    </row>
    <row r="89" spans="2:12" ht="51" customHeight="1" x14ac:dyDescent="0.35">
      <c r="B89" s="65" t="s">
        <v>121</v>
      </c>
      <c r="C89" s="225"/>
      <c r="D89" s="226"/>
      <c r="E89" s="226"/>
      <c r="F89" s="226"/>
      <c r="G89" s="226"/>
      <c r="H89" s="226"/>
      <c r="I89" s="226"/>
      <c r="J89" s="226"/>
      <c r="K89" s="227"/>
      <c r="L89" s="186"/>
    </row>
    <row r="90" spans="2:12" ht="51" customHeight="1" x14ac:dyDescent="0.35">
      <c r="B90" s="65" t="s">
        <v>122</v>
      </c>
      <c r="C90" s="222"/>
      <c r="D90" s="223"/>
      <c r="E90" s="223"/>
      <c r="F90" s="223"/>
      <c r="G90" s="223"/>
      <c r="H90" s="223"/>
      <c r="I90" s="223"/>
      <c r="J90" s="223"/>
      <c r="K90" s="224"/>
      <c r="L90" s="21"/>
    </row>
    <row r="91" spans="2:12" ht="15.5" x14ac:dyDescent="0.35">
      <c r="B91" s="120" t="s">
        <v>123</v>
      </c>
      <c r="C91" s="170"/>
      <c r="D91" s="121">
        <v>0</v>
      </c>
      <c r="E91" s="121">
        <v>0</v>
      </c>
      <c r="F91" s="121">
        <v>0</v>
      </c>
      <c r="G91" s="122">
        <f>SUM(D91:F91)</f>
        <v>0</v>
      </c>
      <c r="H91" s="123"/>
      <c r="I91" s="121">
        <f>G91</f>
        <v>0</v>
      </c>
      <c r="J91" s="125"/>
      <c r="K91" s="169"/>
      <c r="L91" s="124"/>
    </row>
    <row r="92" spans="2:12" ht="15.5" x14ac:dyDescent="0.35">
      <c r="B92" s="120" t="s">
        <v>124</v>
      </c>
      <c r="C92" s="170"/>
      <c r="D92" s="121">
        <v>0</v>
      </c>
      <c r="E92" s="121">
        <v>0</v>
      </c>
      <c r="F92" s="121">
        <v>0</v>
      </c>
      <c r="G92" s="122">
        <f t="shared" ref="G92:G98" si="14">SUM(D92:F92)</f>
        <v>0</v>
      </c>
      <c r="H92" s="123"/>
      <c r="I92" s="121">
        <f t="shared" ref="I92:I98" si="15">G92</f>
        <v>0</v>
      </c>
      <c r="J92" s="125"/>
      <c r="K92" s="169"/>
      <c r="L92" s="124"/>
    </row>
    <row r="93" spans="2:12" ht="15.5" x14ac:dyDescent="0.35">
      <c r="B93" s="120" t="s">
        <v>125</v>
      </c>
      <c r="C93" s="170"/>
      <c r="D93" s="121">
        <v>0</v>
      </c>
      <c r="E93" s="121">
        <v>0</v>
      </c>
      <c r="F93" s="121">
        <v>0</v>
      </c>
      <c r="G93" s="122">
        <f t="shared" si="14"/>
        <v>0</v>
      </c>
      <c r="H93" s="123"/>
      <c r="I93" s="121">
        <f t="shared" si="15"/>
        <v>0</v>
      </c>
      <c r="J93" s="125"/>
      <c r="K93" s="169"/>
      <c r="L93" s="124"/>
    </row>
    <row r="94" spans="2:12" ht="15.5" x14ac:dyDescent="0.35">
      <c r="B94" s="120" t="s">
        <v>126</v>
      </c>
      <c r="C94" s="170"/>
      <c r="D94" s="121">
        <v>0</v>
      </c>
      <c r="E94" s="121">
        <v>0</v>
      </c>
      <c r="F94" s="121">
        <v>0</v>
      </c>
      <c r="G94" s="122">
        <f t="shared" si="14"/>
        <v>0</v>
      </c>
      <c r="H94" s="123"/>
      <c r="I94" s="121">
        <f t="shared" si="15"/>
        <v>0</v>
      </c>
      <c r="J94" s="125"/>
      <c r="K94" s="169"/>
      <c r="L94" s="124"/>
    </row>
    <row r="95" spans="2:12" ht="15.5" x14ac:dyDescent="0.35">
      <c r="B95" s="120" t="s">
        <v>127</v>
      </c>
      <c r="C95" s="170"/>
      <c r="D95" s="121">
        <v>0</v>
      </c>
      <c r="E95" s="121">
        <v>0</v>
      </c>
      <c r="F95" s="121">
        <v>0</v>
      </c>
      <c r="G95" s="122">
        <f t="shared" si="14"/>
        <v>0</v>
      </c>
      <c r="H95" s="123"/>
      <c r="I95" s="121">
        <f t="shared" si="15"/>
        <v>0</v>
      </c>
      <c r="J95" s="125"/>
      <c r="K95" s="169"/>
      <c r="L95" s="124"/>
    </row>
    <row r="96" spans="2:12" ht="15.5" x14ac:dyDescent="0.35">
      <c r="B96" s="120" t="s">
        <v>128</v>
      </c>
      <c r="C96" s="170"/>
      <c r="D96" s="121">
        <v>0</v>
      </c>
      <c r="E96" s="121">
        <v>0</v>
      </c>
      <c r="F96" s="121">
        <v>0</v>
      </c>
      <c r="G96" s="122">
        <f t="shared" si="14"/>
        <v>0</v>
      </c>
      <c r="H96" s="123"/>
      <c r="I96" s="121">
        <f t="shared" si="15"/>
        <v>0</v>
      </c>
      <c r="J96" s="125"/>
      <c r="K96" s="169"/>
      <c r="L96" s="124"/>
    </row>
    <row r="97" spans="2:12" ht="15.5" x14ac:dyDescent="0.35">
      <c r="B97" s="120" t="s">
        <v>129</v>
      </c>
      <c r="C97" s="168"/>
      <c r="D97" s="121">
        <v>0</v>
      </c>
      <c r="E97" s="121">
        <v>0</v>
      </c>
      <c r="F97" s="121">
        <v>0</v>
      </c>
      <c r="G97" s="122">
        <f t="shared" si="14"/>
        <v>0</v>
      </c>
      <c r="H97" s="126"/>
      <c r="I97" s="121">
        <f t="shared" si="15"/>
        <v>0</v>
      </c>
      <c r="J97" s="125"/>
      <c r="K97" s="171"/>
      <c r="L97" s="124"/>
    </row>
    <row r="98" spans="2:12" ht="15.5" x14ac:dyDescent="0.35">
      <c r="B98" s="120" t="s">
        <v>130</v>
      </c>
      <c r="C98" s="168"/>
      <c r="D98" s="121">
        <v>0</v>
      </c>
      <c r="E98" s="121">
        <v>0</v>
      </c>
      <c r="F98" s="121">
        <v>0</v>
      </c>
      <c r="G98" s="122">
        <f t="shared" si="14"/>
        <v>0</v>
      </c>
      <c r="H98" s="126"/>
      <c r="I98" s="121">
        <f t="shared" si="15"/>
        <v>0</v>
      </c>
      <c r="J98" s="125"/>
      <c r="K98" s="171"/>
      <c r="L98" s="124"/>
    </row>
    <row r="99" spans="2:12" ht="15.5" x14ac:dyDescent="0.35">
      <c r="C99" s="65" t="s">
        <v>19</v>
      </c>
      <c r="D99" s="9">
        <f>SUM(D91:D98)</f>
        <v>0</v>
      </c>
      <c r="E99" s="9">
        <f>SUM(E91:E98)</f>
        <v>0</v>
      </c>
      <c r="F99" s="9">
        <f>SUM(F91:F98)</f>
        <v>0</v>
      </c>
      <c r="G99" s="12">
        <f>SUM(G91:G98)</f>
        <v>0</v>
      </c>
      <c r="H99" s="9">
        <f>(H91*G91)+(H92*G92)+(H93*G93)+(H94*G94)+(H95*G95)+(H96*G96)+(H97*G97)+(H98*G98)</f>
        <v>0</v>
      </c>
      <c r="I99" s="196">
        <f>SUM(I91:I98)</f>
        <v>0</v>
      </c>
      <c r="J99" s="197"/>
      <c r="K99" s="171"/>
      <c r="L99" s="22"/>
    </row>
    <row r="100" spans="2:12" ht="51" customHeight="1" x14ac:dyDescent="0.35">
      <c r="B100" s="65" t="s">
        <v>131</v>
      </c>
      <c r="C100" s="222"/>
      <c r="D100" s="223"/>
      <c r="E100" s="223"/>
      <c r="F100" s="223"/>
      <c r="G100" s="223"/>
      <c r="H100" s="223"/>
      <c r="I100" s="223"/>
      <c r="J100" s="223"/>
      <c r="K100" s="224"/>
      <c r="L100" s="21"/>
    </row>
    <row r="101" spans="2:12" ht="15.5" x14ac:dyDescent="0.35">
      <c r="B101" s="120" t="s">
        <v>132</v>
      </c>
      <c r="C101" s="170"/>
      <c r="D101" s="121">
        <v>0</v>
      </c>
      <c r="E101" s="121">
        <v>0</v>
      </c>
      <c r="F101" s="121">
        <v>0</v>
      </c>
      <c r="G101" s="122">
        <f>SUM(D101:F101)</f>
        <v>0</v>
      </c>
      <c r="H101" s="123"/>
      <c r="I101" s="121"/>
      <c r="J101" s="125"/>
      <c r="K101" s="169"/>
      <c r="L101" s="124"/>
    </row>
    <row r="102" spans="2:12" ht="15.5" x14ac:dyDescent="0.35">
      <c r="B102" s="120" t="s">
        <v>133</v>
      </c>
      <c r="C102" s="170"/>
      <c r="D102" s="121">
        <v>0</v>
      </c>
      <c r="E102" s="121">
        <v>0</v>
      </c>
      <c r="F102" s="121">
        <v>0</v>
      </c>
      <c r="G102" s="122">
        <f t="shared" ref="G102:G108" si="16">SUM(D102:F102)</f>
        <v>0</v>
      </c>
      <c r="H102" s="123"/>
      <c r="I102" s="121"/>
      <c r="J102" s="125"/>
      <c r="K102" s="169"/>
      <c r="L102" s="124"/>
    </row>
    <row r="103" spans="2:12" ht="15.5" x14ac:dyDescent="0.35">
      <c r="B103" s="120" t="s">
        <v>134</v>
      </c>
      <c r="C103" s="170"/>
      <c r="D103" s="121">
        <v>0</v>
      </c>
      <c r="E103" s="121">
        <v>0</v>
      </c>
      <c r="F103" s="121">
        <v>0</v>
      </c>
      <c r="G103" s="122">
        <f t="shared" si="16"/>
        <v>0</v>
      </c>
      <c r="H103" s="123"/>
      <c r="I103" s="121"/>
      <c r="J103" s="125"/>
      <c r="K103" s="169"/>
      <c r="L103" s="124"/>
    </row>
    <row r="104" spans="2:12" ht="15.5" x14ac:dyDescent="0.35">
      <c r="B104" s="120" t="s">
        <v>135</v>
      </c>
      <c r="C104" s="170"/>
      <c r="D104" s="121">
        <v>0</v>
      </c>
      <c r="E104" s="121">
        <v>0</v>
      </c>
      <c r="F104" s="121">
        <v>0</v>
      </c>
      <c r="G104" s="122">
        <f t="shared" si="16"/>
        <v>0</v>
      </c>
      <c r="H104" s="123"/>
      <c r="I104" s="121"/>
      <c r="J104" s="125"/>
      <c r="K104" s="169"/>
      <c r="L104" s="124"/>
    </row>
    <row r="105" spans="2:12" ht="15.5" x14ac:dyDescent="0.35">
      <c r="B105" s="120" t="s">
        <v>136</v>
      </c>
      <c r="C105" s="170"/>
      <c r="D105" s="121">
        <v>0</v>
      </c>
      <c r="E105" s="121">
        <v>0</v>
      </c>
      <c r="F105" s="121">
        <v>0</v>
      </c>
      <c r="G105" s="122">
        <f t="shared" si="16"/>
        <v>0</v>
      </c>
      <c r="H105" s="123"/>
      <c r="I105" s="121"/>
      <c r="J105" s="125"/>
      <c r="K105" s="169"/>
      <c r="L105" s="124"/>
    </row>
    <row r="106" spans="2:12" ht="15.5" x14ac:dyDescent="0.35">
      <c r="B106" s="120" t="s">
        <v>137</v>
      </c>
      <c r="C106" s="170"/>
      <c r="D106" s="121">
        <v>0</v>
      </c>
      <c r="E106" s="121">
        <v>0</v>
      </c>
      <c r="F106" s="121">
        <v>0</v>
      </c>
      <c r="G106" s="122">
        <f t="shared" si="16"/>
        <v>0</v>
      </c>
      <c r="H106" s="123"/>
      <c r="I106" s="121"/>
      <c r="J106" s="125"/>
      <c r="K106" s="169"/>
      <c r="L106" s="124"/>
    </row>
    <row r="107" spans="2:12" ht="15.5" x14ac:dyDescent="0.35">
      <c r="B107" s="120" t="s">
        <v>138</v>
      </c>
      <c r="C107" s="168"/>
      <c r="D107" s="121">
        <v>0</v>
      </c>
      <c r="E107" s="121">
        <v>0</v>
      </c>
      <c r="F107" s="121">
        <v>0</v>
      </c>
      <c r="G107" s="122">
        <f t="shared" si="16"/>
        <v>0</v>
      </c>
      <c r="H107" s="126"/>
      <c r="I107" s="125"/>
      <c r="J107" s="125"/>
      <c r="K107" s="171"/>
      <c r="L107" s="124"/>
    </row>
    <row r="108" spans="2:12" ht="15.5" x14ac:dyDescent="0.35">
      <c r="B108" s="120" t="s">
        <v>139</v>
      </c>
      <c r="C108" s="168"/>
      <c r="D108" s="121">
        <v>0</v>
      </c>
      <c r="E108" s="121">
        <v>0</v>
      </c>
      <c r="F108" s="121">
        <v>0</v>
      </c>
      <c r="G108" s="122">
        <f t="shared" si="16"/>
        <v>0</v>
      </c>
      <c r="H108" s="126"/>
      <c r="I108" s="125"/>
      <c r="J108" s="125"/>
      <c r="K108" s="171"/>
      <c r="L108" s="124"/>
    </row>
    <row r="109" spans="2:12" ht="15.5" x14ac:dyDescent="0.35">
      <c r="C109" s="65" t="s">
        <v>19</v>
      </c>
      <c r="D109" s="12">
        <f>SUM(D101:D108)</f>
        <v>0</v>
      </c>
      <c r="E109" s="12">
        <f>SUM(E101:E108)</f>
        <v>0</v>
      </c>
      <c r="F109" s="12">
        <f>SUM(F101:F108)</f>
        <v>0</v>
      </c>
      <c r="G109" s="12">
        <f>SUM(G101:G108)</f>
        <v>0</v>
      </c>
      <c r="H109" s="9">
        <f>(H101*G101)+(H102*G102)+(H103*G103)+(H104*G104)+(H105*G105)+(H106*G106)+(H107*G107)+(H108*G108)</f>
        <v>0</v>
      </c>
      <c r="I109" s="196">
        <f>SUM(I101:I108)</f>
        <v>0</v>
      </c>
      <c r="J109" s="197"/>
      <c r="K109" s="171"/>
      <c r="L109" s="22"/>
    </row>
    <row r="110" spans="2:12" ht="51" customHeight="1" x14ac:dyDescent="0.35">
      <c r="B110" s="65" t="s">
        <v>140</v>
      </c>
      <c r="C110" s="222"/>
      <c r="D110" s="223"/>
      <c r="E110" s="223"/>
      <c r="F110" s="223"/>
      <c r="G110" s="223"/>
      <c r="H110" s="223"/>
      <c r="I110" s="223"/>
      <c r="J110" s="223"/>
      <c r="K110" s="224"/>
      <c r="L110" s="21"/>
    </row>
    <row r="111" spans="2:12" ht="15.5" x14ac:dyDescent="0.35">
      <c r="B111" s="120" t="s">
        <v>141</v>
      </c>
      <c r="C111" s="170"/>
      <c r="D111" s="121">
        <f>VLOOKUP(B111,'[1]1) Budget Table'!$B:$K,3,FALSE)</f>
        <v>0</v>
      </c>
      <c r="E111" s="121">
        <f>VLOOKUP(B111,'[2]1) Budget Table'!$B:$K,4,FALSE)</f>
        <v>0</v>
      </c>
      <c r="F111" s="121">
        <v>0</v>
      </c>
      <c r="G111" s="122">
        <f>SUM(D111:F111)</f>
        <v>0</v>
      </c>
      <c r="H111" s="123"/>
      <c r="I111" s="121"/>
      <c r="J111" s="125"/>
      <c r="K111" s="169"/>
      <c r="L111" s="124"/>
    </row>
    <row r="112" spans="2:12" ht="15.5" x14ac:dyDescent="0.35">
      <c r="B112" s="120" t="s">
        <v>142</v>
      </c>
      <c r="C112" s="170"/>
      <c r="D112" s="121">
        <f>VLOOKUP(B112,'[1]1) Budget Table'!$B:$K,3,FALSE)</f>
        <v>0</v>
      </c>
      <c r="E112" s="121">
        <f>VLOOKUP(B112,'[2]1) Budget Table'!$B:$K,4,FALSE)</f>
        <v>0</v>
      </c>
      <c r="F112" s="121">
        <v>0</v>
      </c>
      <c r="G112" s="122">
        <f t="shared" ref="G112:G118" si="17">SUM(D112:F112)</f>
        <v>0</v>
      </c>
      <c r="H112" s="123"/>
      <c r="I112" s="121"/>
      <c r="J112" s="125"/>
      <c r="K112" s="169"/>
      <c r="L112" s="124"/>
    </row>
    <row r="113" spans="2:12" ht="15.5" x14ac:dyDescent="0.35">
      <c r="B113" s="120" t="s">
        <v>143</v>
      </c>
      <c r="C113" s="170"/>
      <c r="D113" s="121">
        <f>VLOOKUP(B113,'[1]1) Budget Table'!$B:$K,3,FALSE)</f>
        <v>0</v>
      </c>
      <c r="E113" s="121">
        <f>VLOOKUP(B113,'[2]1) Budget Table'!$B:$K,4,FALSE)</f>
        <v>0</v>
      </c>
      <c r="F113" s="121">
        <v>0</v>
      </c>
      <c r="G113" s="122">
        <f t="shared" si="17"/>
        <v>0</v>
      </c>
      <c r="H113" s="123"/>
      <c r="I113" s="121"/>
      <c r="J113" s="125"/>
      <c r="K113" s="169"/>
      <c r="L113" s="124"/>
    </row>
    <row r="114" spans="2:12" ht="15.5" x14ac:dyDescent="0.35">
      <c r="B114" s="120" t="s">
        <v>144</v>
      </c>
      <c r="C114" s="170"/>
      <c r="D114" s="121">
        <f>VLOOKUP(B114,'[1]1) Budget Table'!$B:$K,3,FALSE)</f>
        <v>0</v>
      </c>
      <c r="E114" s="121">
        <f>VLOOKUP(B114,'[2]1) Budget Table'!$B:$K,4,FALSE)</f>
        <v>0</v>
      </c>
      <c r="F114" s="121">
        <v>0</v>
      </c>
      <c r="G114" s="122">
        <f t="shared" si="17"/>
        <v>0</v>
      </c>
      <c r="H114" s="123"/>
      <c r="I114" s="121"/>
      <c r="J114" s="125"/>
      <c r="K114" s="169"/>
      <c r="L114" s="124"/>
    </row>
    <row r="115" spans="2:12" ht="15.5" x14ac:dyDescent="0.35">
      <c r="B115" s="120" t="s">
        <v>145</v>
      </c>
      <c r="C115" s="170"/>
      <c r="D115" s="121">
        <f>VLOOKUP(B115,'[1]1) Budget Table'!$B:$K,3,FALSE)</f>
        <v>0</v>
      </c>
      <c r="E115" s="121">
        <f>VLOOKUP(B115,'[2]1) Budget Table'!$B:$K,4,FALSE)</f>
        <v>0</v>
      </c>
      <c r="F115" s="121">
        <v>0</v>
      </c>
      <c r="G115" s="122">
        <f t="shared" si="17"/>
        <v>0</v>
      </c>
      <c r="H115" s="123"/>
      <c r="I115" s="121"/>
      <c r="J115" s="125"/>
      <c r="K115" s="169"/>
      <c r="L115" s="124"/>
    </row>
    <row r="116" spans="2:12" ht="15.5" x14ac:dyDescent="0.35">
      <c r="B116" s="120" t="s">
        <v>146</v>
      </c>
      <c r="C116" s="170"/>
      <c r="D116" s="121">
        <f>VLOOKUP(B116,'[1]1) Budget Table'!$B:$K,3,FALSE)</f>
        <v>0</v>
      </c>
      <c r="E116" s="121">
        <f>VLOOKUP(B116,'[2]1) Budget Table'!$B:$K,4,FALSE)</f>
        <v>0</v>
      </c>
      <c r="F116" s="121">
        <v>0</v>
      </c>
      <c r="G116" s="122">
        <f t="shared" si="17"/>
        <v>0</v>
      </c>
      <c r="H116" s="123"/>
      <c r="I116" s="121"/>
      <c r="J116" s="125"/>
      <c r="K116" s="169"/>
      <c r="L116" s="124"/>
    </row>
    <row r="117" spans="2:12" ht="15.5" x14ac:dyDescent="0.35">
      <c r="B117" s="120" t="s">
        <v>147</v>
      </c>
      <c r="C117" s="168"/>
      <c r="D117" s="121">
        <f>VLOOKUP(B117,'[1]1) Budget Table'!$B:$K,3,FALSE)</f>
        <v>0</v>
      </c>
      <c r="E117" s="121">
        <f>VLOOKUP(B117,'[2]1) Budget Table'!$B:$K,4,FALSE)</f>
        <v>0</v>
      </c>
      <c r="F117" s="121">
        <v>0</v>
      </c>
      <c r="G117" s="122">
        <f t="shared" si="17"/>
        <v>0</v>
      </c>
      <c r="H117" s="126"/>
      <c r="I117" s="125"/>
      <c r="J117" s="125"/>
      <c r="K117" s="171"/>
      <c r="L117" s="124"/>
    </row>
    <row r="118" spans="2:12" ht="15.5" x14ac:dyDescent="0.35">
      <c r="B118" s="120" t="s">
        <v>148</v>
      </c>
      <c r="C118" s="168"/>
      <c r="D118" s="121">
        <f>VLOOKUP(B118,'[1]1) Budget Table'!$B:$K,3,FALSE)</f>
        <v>0</v>
      </c>
      <c r="E118" s="121">
        <f>VLOOKUP(B118,'[2]1) Budget Table'!$B:$K,4,FALSE)</f>
        <v>0</v>
      </c>
      <c r="F118" s="121">
        <v>0</v>
      </c>
      <c r="G118" s="122">
        <f t="shared" si="17"/>
        <v>0</v>
      </c>
      <c r="H118" s="126"/>
      <c r="I118" s="125"/>
      <c r="J118" s="125"/>
      <c r="K118" s="171"/>
      <c r="L118" s="124"/>
    </row>
    <row r="119" spans="2:12" ht="15.5" x14ac:dyDescent="0.35">
      <c r="C119" s="65" t="s">
        <v>19</v>
      </c>
      <c r="D119" s="12">
        <f>SUM(D111:D118)</f>
        <v>0</v>
      </c>
      <c r="E119" s="12">
        <f>SUM(E111:E118)</f>
        <v>0</v>
      </c>
      <c r="F119" s="12">
        <f>SUM(F111:F118)</f>
        <v>0</v>
      </c>
      <c r="G119" s="12">
        <f>SUM(G111:G118)</f>
        <v>0</v>
      </c>
      <c r="H119" s="9">
        <f>(H111*G111)+(H112*G112)+(H113*G113)+(H114*G114)+(H115*G115)+(H116*G116)+(H117*G117)+(H118*G118)</f>
        <v>0</v>
      </c>
      <c r="I119" s="196">
        <f>SUM(I111:I118)</f>
        <v>0</v>
      </c>
      <c r="J119" s="197"/>
      <c r="K119" s="171"/>
      <c r="L119" s="22"/>
    </row>
    <row r="120" spans="2:12" ht="51" customHeight="1" x14ac:dyDescent="0.35">
      <c r="B120" s="65" t="s">
        <v>149</v>
      </c>
      <c r="C120" s="222"/>
      <c r="D120" s="223"/>
      <c r="E120" s="223"/>
      <c r="F120" s="223"/>
      <c r="G120" s="223"/>
      <c r="H120" s="223"/>
      <c r="I120" s="223"/>
      <c r="J120" s="223"/>
      <c r="K120" s="224"/>
      <c r="L120" s="21"/>
    </row>
    <row r="121" spans="2:12" ht="15.5" x14ac:dyDescent="0.35">
      <c r="B121" s="120" t="s">
        <v>150</v>
      </c>
      <c r="C121" s="170"/>
      <c r="D121" s="121">
        <v>0</v>
      </c>
      <c r="E121" s="121">
        <v>0</v>
      </c>
      <c r="F121" s="121">
        <v>0</v>
      </c>
      <c r="G121" s="122">
        <f>SUM(D121:F121)</f>
        <v>0</v>
      </c>
      <c r="H121" s="123"/>
      <c r="I121" s="121"/>
      <c r="J121" s="125"/>
      <c r="K121" s="169"/>
      <c r="L121" s="124"/>
    </row>
    <row r="122" spans="2:12" ht="15.5" x14ac:dyDescent="0.35">
      <c r="B122" s="120" t="s">
        <v>151</v>
      </c>
      <c r="C122" s="170"/>
      <c r="D122" s="121">
        <v>0</v>
      </c>
      <c r="E122" s="121">
        <v>0</v>
      </c>
      <c r="F122" s="121">
        <v>0</v>
      </c>
      <c r="G122" s="122">
        <f t="shared" ref="G122:G128" si="18">SUM(D122:F122)</f>
        <v>0</v>
      </c>
      <c r="H122" s="123"/>
      <c r="I122" s="121"/>
      <c r="J122" s="125"/>
      <c r="K122" s="169"/>
      <c r="L122" s="124"/>
    </row>
    <row r="123" spans="2:12" ht="15.5" x14ac:dyDescent="0.35">
      <c r="B123" s="120" t="s">
        <v>152</v>
      </c>
      <c r="C123" s="170"/>
      <c r="D123" s="121">
        <v>0</v>
      </c>
      <c r="E123" s="121">
        <v>0</v>
      </c>
      <c r="F123" s="121">
        <v>0</v>
      </c>
      <c r="G123" s="122">
        <f t="shared" si="18"/>
        <v>0</v>
      </c>
      <c r="H123" s="123"/>
      <c r="I123" s="121"/>
      <c r="J123" s="125"/>
      <c r="K123" s="169"/>
      <c r="L123" s="124"/>
    </row>
    <row r="124" spans="2:12" ht="15.5" x14ac:dyDescent="0.35">
      <c r="B124" s="120" t="s">
        <v>153</v>
      </c>
      <c r="C124" s="170"/>
      <c r="D124" s="121">
        <v>0</v>
      </c>
      <c r="E124" s="121">
        <v>0</v>
      </c>
      <c r="F124" s="121">
        <v>0</v>
      </c>
      <c r="G124" s="122">
        <f t="shared" si="18"/>
        <v>0</v>
      </c>
      <c r="H124" s="123"/>
      <c r="I124" s="121"/>
      <c r="J124" s="125"/>
      <c r="K124" s="169"/>
      <c r="L124" s="124"/>
    </row>
    <row r="125" spans="2:12" ht="15.5" x14ac:dyDescent="0.35">
      <c r="B125" s="120" t="s">
        <v>154</v>
      </c>
      <c r="C125" s="170"/>
      <c r="D125" s="121">
        <v>0</v>
      </c>
      <c r="E125" s="121">
        <v>0</v>
      </c>
      <c r="F125" s="121">
        <v>0</v>
      </c>
      <c r="G125" s="122">
        <f t="shared" si="18"/>
        <v>0</v>
      </c>
      <c r="H125" s="123"/>
      <c r="I125" s="121"/>
      <c r="J125" s="125"/>
      <c r="K125" s="169"/>
      <c r="L125" s="124"/>
    </row>
    <row r="126" spans="2:12" ht="15.5" x14ac:dyDescent="0.35">
      <c r="B126" s="120" t="s">
        <v>155</v>
      </c>
      <c r="C126" s="170"/>
      <c r="D126" s="121">
        <v>0</v>
      </c>
      <c r="E126" s="121">
        <v>0</v>
      </c>
      <c r="F126" s="121">
        <v>0</v>
      </c>
      <c r="G126" s="122">
        <f t="shared" si="18"/>
        <v>0</v>
      </c>
      <c r="H126" s="123"/>
      <c r="I126" s="121"/>
      <c r="J126" s="125"/>
      <c r="K126" s="169"/>
      <c r="L126" s="124"/>
    </row>
    <row r="127" spans="2:12" ht="15.5" x14ac:dyDescent="0.35">
      <c r="B127" s="120" t="s">
        <v>156</v>
      </c>
      <c r="C127" s="168"/>
      <c r="D127" s="121">
        <v>0</v>
      </c>
      <c r="E127" s="121">
        <v>0</v>
      </c>
      <c r="F127" s="121">
        <v>0</v>
      </c>
      <c r="G127" s="122">
        <f t="shared" si="18"/>
        <v>0</v>
      </c>
      <c r="H127" s="126"/>
      <c r="I127" s="125"/>
      <c r="J127" s="125"/>
      <c r="K127" s="171"/>
      <c r="L127" s="124"/>
    </row>
    <row r="128" spans="2:12" ht="15.5" x14ac:dyDescent="0.35">
      <c r="B128" s="120" t="s">
        <v>157</v>
      </c>
      <c r="C128" s="168"/>
      <c r="D128" s="121">
        <v>0</v>
      </c>
      <c r="E128" s="121">
        <v>0</v>
      </c>
      <c r="F128" s="121">
        <v>0</v>
      </c>
      <c r="G128" s="122">
        <f t="shared" si="18"/>
        <v>0</v>
      </c>
      <c r="H128" s="126"/>
      <c r="I128" s="125"/>
      <c r="J128" s="125"/>
      <c r="K128" s="171"/>
      <c r="L128" s="124"/>
    </row>
    <row r="129" spans="2:12" ht="15.5" x14ac:dyDescent="0.35">
      <c r="C129" s="65" t="s">
        <v>19</v>
      </c>
      <c r="D129" s="9">
        <f>SUM(D121:D128)</f>
        <v>0</v>
      </c>
      <c r="E129" s="9">
        <f>SUM(E121:E128)</f>
        <v>0</v>
      </c>
      <c r="F129" s="9">
        <f>SUM(F121:F128)</f>
        <v>0</v>
      </c>
      <c r="G129" s="9">
        <f>SUM(G121:G128)</f>
        <v>0</v>
      </c>
      <c r="H129" s="9">
        <f>(H121*G121)+(H122*G122)+(H123*G123)+(H124*G124)+(H125*G125)+(H126*G126)+(H127*G127)+(H128*G128)</f>
        <v>0</v>
      </c>
      <c r="I129" s="196">
        <f>SUM(I121:I128)</f>
        <v>0</v>
      </c>
      <c r="J129" s="197"/>
      <c r="K129" s="171"/>
      <c r="L129" s="22"/>
    </row>
    <row r="130" spans="2:12" ht="15.75" customHeight="1" x14ac:dyDescent="0.35">
      <c r="B130" s="4"/>
      <c r="C130" s="127"/>
      <c r="D130" s="129"/>
      <c r="E130" s="129"/>
      <c r="F130" s="129"/>
      <c r="G130" s="129"/>
      <c r="H130" s="129"/>
      <c r="I130" s="129"/>
      <c r="J130" s="129"/>
      <c r="K130" s="130"/>
      <c r="L130" s="2"/>
    </row>
    <row r="131" spans="2:12" ht="51" customHeight="1" x14ac:dyDescent="0.35">
      <c r="B131" s="65" t="s">
        <v>158</v>
      </c>
      <c r="C131" s="225"/>
      <c r="D131" s="226"/>
      <c r="E131" s="226"/>
      <c r="F131" s="226"/>
      <c r="G131" s="226"/>
      <c r="H131" s="226"/>
      <c r="I131" s="226"/>
      <c r="J131" s="226"/>
      <c r="K131" s="227"/>
      <c r="L131" s="186"/>
    </row>
    <row r="132" spans="2:12" ht="51" customHeight="1" x14ac:dyDescent="0.35">
      <c r="B132" s="65" t="s">
        <v>159</v>
      </c>
      <c r="C132" s="222"/>
      <c r="D132" s="223"/>
      <c r="E132" s="223"/>
      <c r="F132" s="223"/>
      <c r="G132" s="223"/>
      <c r="H132" s="223"/>
      <c r="I132" s="223"/>
      <c r="J132" s="223"/>
      <c r="K132" s="224"/>
      <c r="L132" s="21"/>
    </row>
    <row r="133" spans="2:12" ht="15.5" x14ac:dyDescent="0.35">
      <c r="B133" s="120" t="s">
        <v>160</v>
      </c>
      <c r="C133" s="170"/>
      <c r="D133" s="121">
        <v>0</v>
      </c>
      <c r="E133" s="121">
        <v>0</v>
      </c>
      <c r="F133" s="121">
        <v>0</v>
      </c>
      <c r="G133" s="122">
        <f>SUM(D133:F133)</f>
        <v>0</v>
      </c>
      <c r="H133" s="123"/>
      <c r="I133" s="121"/>
      <c r="J133" s="125"/>
      <c r="K133" s="169"/>
      <c r="L133" s="124"/>
    </row>
    <row r="134" spans="2:12" ht="15.5" x14ac:dyDescent="0.35">
      <c r="B134" s="120" t="s">
        <v>161</v>
      </c>
      <c r="C134" s="170"/>
      <c r="D134" s="121">
        <v>0</v>
      </c>
      <c r="E134" s="121">
        <v>0</v>
      </c>
      <c r="F134" s="121">
        <v>0</v>
      </c>
      <c r="G134" s="122">
        <f t="shared" ref="G134:G140" si="19">SUM(D134:F134)</f>
        <v>0</v>
      </c>
      <c r="H134" s="123"/>
      <c r="I134" s="121"/>
      <c r="J134" s="125"/>
      <c r="K134" s="169"/>
      <c r="L134" s="124"/>
    </row>
    <row r="135" spans="2:12" ht="15.5" x14ac:dyDescent="0.35">
      <c r="B135" s="120" t="s">
        <v>162</v>
      </c>
      <c r="C135" s="170"/>
      <c r="D135" s="121">
        <v>0</v>
      </c>
      <c r="E135" s="121">
        <v>0</v>
      </c>
      <c r="F135" s="121">
        <v>0</v>
      </c>
      <c r="G135" s="122">
        <f t="shared" si="19"/>
        <v>0</v>
      </c>
      <c r="H135" s="123"/>
      <c r="I135" s="121"/>
      <c r="J135" s="125"/>
      <c r="K135" s="169"/>
      <c r="L135" s="124"/>
    </row>
    <row r="136" spans="2:12" ht="15.5" x14ac:dyDescent="0.35">
      <c r="B136" s="120" t="s">
        <v>163</v>
      </c>
      <c r="C136" s="170"/>
      <c r="D136" s="121">
        <v>0</v>
      </c>
      <c r="E136" s="121">
        <v>0</v>
      </c>
      <c r="F136" s="121">
        <v>0</v>
      </c>
      <c r="G136" s="122">
        <f t="shared" si="19"/>
        <v>0</v>
      </c>
      <c r="H136" s="123"/>
      <c r="I136" s="121"/>
      <c r="J136" s="125"/>
      <c r="K136" s="169"/>
      <c r="L136" s="124"/>
    </row>
    <row r="137" spans="2:12" ht="15.5" x14ac:dyDescent="0.35">
      <c r="B137" s="120" t="s">
        <v>164</v>
      </c>
      <c r="C137" s="170"/>
      <c r="D137" s="121">
        <v>0</v>
      </c>
      <c r="E137" s="121">
        <v>0</v>
      </c>
      <c r="F137" s="121">
        <v>0</v>
      </c>
      <c r="G137" s="122">
        <f t="shared" si="19"/>
        <v>0</v>
      </c>
      <c r="H137" s="123"/>
      <c r="I137" s="121"/>
      <c r="J137" s="125"/>
      <c r="K137" s="169"/>
      <c r="L137" s="124"/>
    </row>
    <row r="138" spans="2:12" ht="15.5" x14ac:dyDescent="0.35">
      <c r="B138" s="120" t="s">
        <v>165</v>
      </c>
      <c r="C138" s="170"/>
      <c r="D138" s="121">
        <v>0</v>
      </c>
      <c r="E138" s="121">
        <v>0</v>
      </c>
      <c r="F138" s="121">
        <v>0</v>
      </c>
      <c r="G138" s="122">
        <f t="shared" si="19"/>
        <v>0</v>
      </c>
      <c r="H138" s="123"/>
      <c r="I138" s="121"/>
      <c r="J138" s="125"/>
      <c r="K138" s="169"/>
      <c r="L138" s="124"/>
    </row>
    <row r="139" spans="2:12" ht="15.5" x14ac:dyDescent="0.35">
      <c r="B139" s="120" t="s">
        <v>166</v>
      </c>
      <c r="C139" s="168"/>
      <c r="D139" s="121">
        <v>0</v>
      </c>
      <c r="E139" s="121">
        <v>0</v>
      </c>
      <c r="F139" s="121">
        <v>0</v>
      </c>
      <c r="G139" s="122">
        <f t="shared" si="19"/>
        <v>0</v>
      </c>
      <c r="H139" s="126"/>
      <c r="I139" s="125"/>
      <c r="J139" s="125"/>
      <c r="K139" s="171"/>
      <c r="L139" s="124"/>
    </row>
    <row r="140" spans="2:12" ht="15.5" x14ac:dyDescent="0.35">
      <c r="B140" s="120" t="s">
        <v>167</v>
      </c>
      <c r="C140" s="168"/>
      <c r="D140" s="121">
        <v>0</v>
      </c>
      <c r="E140" s="121">
        <v>0</v>
      </c>
      <c r="F140" s="121">
        <v>0</v>
      </c>
      <c r="G140" s="122">
        <f t="shared" si="19"/>
        <v>0</v>
      </c>
      <c r="H140" s="126"/>
      <c r="I140" s="125"/>
      <c r="J140" s="125"/>
      <c r="K140" s="171"/>
      <c r="L140" s="124"/>
    </row>
    <row r="141" spans="2:12" ht="15.5" x14ac:dyDescent="0.35">
      <c r="C141" s="65" t="s">
        <v>19</v>
      </c>
      <c r="D141" s="9">
        <f>SUM(D133:D140)</f>
        <v>0</v>
      </c>
      <c r="E141" s="9">
        <f>SUM(E133:E140)</f>
        <v>0</v>
      </c>
      <c r="F141" s="9">
        <f>SUM(F133:F140)</f>
        <v>0</v>
      </c>
      <c r="G141" s="12">
        <f>SUM(G133:G140)</f>
        <v>0</v>
      </c>
      <c r="H141" s="9">
        <f>(H133*G133)+(H134*G134)+(H135*G135)+(H136*G136)+(H137*G137)+(H138*G138)+(H139*G139)+(H140*G140)</f>
        <v>0</v>
      </c>
      <c r="I141" s="196">
        <f>SUM(I133:I140)</f>
        <v>0</v>
      </c>
      <c r="J141" s="197"/>
      <c r="K141" s="171"/>
      <c r="L141" s="22"/>
    </row>
    <row r="142" spans="2:12" ht="51" customHeight="1" x14ac:dyDescent="0.35">
      <c r="B142" s="65" t="s">
        <v>168</v>
      </c>
      <c r="C142" s="222"/>
      <c r="D142" s="223"/>
      <c r="E142" s="223"/>
      <c r="F142" s="223"/>
      <c r="G142" s="223"/>
      <c r="H142" s="223"/>
      <c r="I142" s="223"/>
      <c r="J142" s="223"/>
      <c r="K142" s="224"/>
      <c r="L142" s="21"/>
    </row>
    <row r="143" spans="2:12" ht="15.5" x14ac:dyDescent="0.35">
      <c r="B143" s="120" t="s">
        <v>169</v>
      </c>
      <c r="C143" s="170"/>
      <c r="D143" s="121">
        <v>0</v>
      </c>
      <c r="E143" s="121">
        <v>0</v>
      </c>
      <c r="F143" s="121">
        <v>0</v>
      </c>
      <c r="G143" s="122">
        <f>SUM(D143:F143)</f>
        <v>0</v>
      </c>
      <c r="H143" s="123"/>
      <c r="I143" s="121"/>
      <c r="J143" s="125"/>
      <c r="K143" s="169"/>
      <c r="L143" s="124"/>
    </row>
    <row r="144" spans="2:12" ht="15.5" x14ac:dyDescent="0.35">
      <c r="B144" s="120" t="s">
        <v>170</v>
      </c>
      <c r="C144" s="170"/>
      <c r="D144" s="121">
        <v>0</v>
      </c>
      <c r="E144" s="121">
        <v>0</v>
      </c>
      <c r="F144" s="121">
        <v>0</v>
      </c>
      <c r="G144" s="122">
        <f t="shared" ref="G144:G150" si="20">SUM(D144:F144)</f>
        <v>0</v>
      </c>
      <c r="H144" s="123"/>
      <c r="I144" s="121"/>
      <c r="J144" s="125"/>
      <c r="K144" s="169"/>
      <c r="L144" s="124"/>
    </row>
    <row r="145" spans="2:12" ht="15.5" x14ac:dyDescent="0.35">
      <c r="B145" s="120" t="s">
        <v>171</v>
      </c>
      <c r="C145" s="170"/>
      <c r="D145" s="121">
        <v>0</v>
      </c>
      <c r="E145" s="121">
        <v>0</v>
      </c>
      <c r="F145" s="121">
        <v>0</v>
      </c>
      <c r="G145" s="122">
        <f t="shared" si="20"/>
        <v>0</v>
      </c>
      <c r="H145" s="123"/>
      <c r="I145" s="121"/>
      <c r="J145" s="125"/>
      <c r="K145" s="169"/>
      <c r="L145" s="124"/>
    </row>
    <row r="146" spans="2:12" ht="15.5" x14ac:dyDescent="0.35">
      <c r="B146" s="120" t="s">
        <v>172</v>
      </c>
      <c r="C146" s="170"/>
      <c r="D146" s="121">
        <v>0</v>
      </c>
      <c r="E146" s="121">
        <v>0</v>
      </c>
      <c r="F146" s="121">
        <v>0</v>
      </c>
      <c r="G146" s="122">
        <f t="shared" si="20"/>
        <v>0</v>
      </c>
      <c r="H146" s="123"/>
      <c r="I146" s="121"/>
      <c r="J146" s="125"/>
      <c r="K146" s="169"/>
      <c r="L146" s="124"/>
    </row>
    <row r="147" spans="2:12" ht="15.5" x14ac:dyDescent="0.35">
      <c r="B147" s="120" t="s">
        <v>173</v>
      </c>
      <c r="C147" s="170"/>
      <c r="D147" s="121">
        <v>0</v>
      </c>
      <c r="E147" s="121">
        <v>0</v>
      </c>
      <c r="F147" s="121">
        <v>0</v>
      </c>
      <c r="G147" s="122">
        <f t="shared" si="20"/>
        <v>0</v>
      </c>
      <c r="H147" s="123"/>
      <c r="I147" s="121"/>
      <c r="J147" s="125"/>
      <c r="K147" s="169"/>
      <c r="L147" s="124"/>
    </row>
    <row r="148" spans="2:12" ht="15.5" x14ac:dyDescent="0.35">
      <c r="B148" s="120" t="s">
        <v>174</v>
      </c>
      <c r="C148" s="170"/>
      <c r="D148" s="121">
        <v>0</v>
      </c>
      <c r="E148" s="121">
        <v>0</v>
      </c>
      <c r="F148" s="121">
        <v>0</v>
      </c>
      <c r="G148" s="122">
        <f t="shared" si="20"/>
        <v>0</v>
      </c>
      <c r="H148" s="123"/>
      <c r="I148" s="121"/>
      <c r="J148" s="125"/>
      <c r="K148" s="169"/>
      <c r="L148" s="124"/>
    </row>
    <row r="149" spans="2:12" ht="15.5" x14ac:dyDescent="0.35">
      <c r="B149" s="120" t="s">
        <v>175</v>
      </c>
      <c r="C149" s="168"/>
      <c r="D149" s="121">
        <v>0</v>
      </c>
      <c r="E149" s="121">
        <v>0</v>
      </c>
      <c r="F149" s="121">
        <v>0</v>
      </c>
      <c r="G149" s="122">
        <f t="shared" si="20"/>
        <v>0</v>
      </c>
      <c r="H149" s="126"/>
      <c r="I149" s="125"/>
      <c r="J149" s="125"/>
      <c r="K149" s="171"/>
      <c r="L149" s="124"/>
    </row>
    <row r="150" spans="2:12" ht="15.5" x14ac:dyDescent="0.35">
      <c r="B150" s="120" t="s">
        <v>176</v>
      </c>
      <c r="C150" s="168"/>
      <c r="D150" s="121">
        <v>0</v>
      </c>
      <c r="E150" s="121">
        <v>0</v>
      </c>
      <c r="F150" s="121">
        <v>0</v>
      </c>
      <c r="G150" s="122">
        <f t="shared" si="20"/>
        <v>0</v>
      </c>
      <c r="H150" s="126"/>
      <c r="I150" s="125"/>
      <c r="J150" s="125"/>
      <c r="K150" s="171"/>
      <c r="L150" s="124"/>
    </row>
    <row r="151" spans="2:12" ht="15.5" x14ac:dyDescent="0.35">
      <c r="C151" s="65" t="s">
        <v>19</v>
      </c>
      <c r="D151" s="12">
        <f>SUM(D143:D150)</f>
        <v>0</v>
      </c>
      <c r="E151" s="12">
        <f>SUM(E143:E150)</f>
        <v>0</v>
      </c>
      <c r="F151" s="12">
        <f>SUM(F143:F150)</f>
        <v>0</v>
      </c>
      <c r="G151" s="12">
        <f>SUM(G143:G150)</f>
        <v>0</v>
      </c>
      <c r="H151" s="9">
        <f>(H143*G143)+(H144*G144)+(H145*G145)+(H146*G146)+(H147*G147)+(H148*G148)+(H149*G149)+(H150*G150)</f>
        <v>0</v>
      </c>
      <c r="I151" s="196">
        <f>SUM(I143:I150)</f>
        <v>0</v>
      </c>
      <c r="J151" s="197"/>
      <c r="K151" s="171"/>
      <c r="L151" s="22"/>
    </row>
    <row r="152" spans="2:12" ht="51" customHeight="1" x14ac:dyDescent="0.35">
      <c r="B152" s="65" t="s">
        <v>177</v>
      </c>
      <c r="C152" s="222"/>
      <c r="D152" s="223"/>
      <c r="E152" s="223"/>
      <c r="F152" s="223"/>
      <c r="G152" s="223"/>
      <c r="H152" s="223"/>
      <c r="I152" s="223"/>
      <c r="J152" s="223"/>
      <c r="K152" s="224"/>
      <c r="L152" s="21"/>
    </row>
    <row r="153" spans="2:12" ht="15.5" x14ac:dyDescent="0.35">
      <c r="B153" s="120" t="s">
        <v>178</v>
      </c>
      <c r="C153" s="170"/>
      <c r="D153" s="121">
        <v>0</v>
      </c>
      <c r="E153" s="121">
        <v>0</v>
      </c>
      <c r="F153" s="121">
        <v>0</v>
      </c>
      <c r="G153" s="122">
        <f>SUM(D153:F153)</f>
        <v>0</v>
      </c>
      <c r="H153" s="123"/>
      <c r="I153" s="121"/>
      <c r="J153" s="125"/>
      <c r="K153" s="169"/>
      <c r="L153" s="124"/>
    </row>
    <row r="154" spans="2:12" ht="15.5" x14ac:dyDescent="0.35">
      <c r="B154" s="120" t="s">
        <v>179</v>
      </c>
      <c r="C154" s="170"/>
      <c r="D154" s="121">
        <v>0</v>
      </c>
      <c r="E154" s="121">
        <v>0</v>
      </c>
      <c r="F154" s="121">
        <v>0</v>
      </c>
      <c r="G154" s="122">
        <f t="shared" ref="G154:G160" si="21">SUM(D154:F154)</f>
        <v>0</v>
      </c>
      <c r="H154" s="123"/>
      <c r="I154" s="121"/>
      <c r="J154" s="125"/>
      <c r="K154" s="169"/>
      <c r="L154" s="124"/>
    </row>
    <row r="155" spans="2:12" ht="15.5" x14ac:dyDescent="0.35">
      <c r="B155" s="120" t="s">
        <v>180</v>
      </c>
      <c r="C155" s="170"/>
      <c r="D155" s="121">
        <v>0</v>
      </c>
      <c r="E155" s="121">
        <v>0</v>
      </c>
      <c r="F155" s="121">
        <v>0</v>
      </c>
      <c r="G155" s="122">
        <f t="shared" si="21"/>
        <v>0</v>
      </c>
      <c r="H155" s="123"/>
      <c r="I155" s="121"/>
      <c r="J155" s="125"/>
      <c r="K155" s="169"/>
      <c r="L155" s="124"/>
    </row>
    <row r="156" spans="2:12" ht="15.5" x14ac:dyDescent="0.35">
      <c r="B156" s="120" t="s">
        <v>181</v>
      </c>
      <c r="C156" s="170"/>
      <c r="D156" s="121">
        <v>0</v>
      </c>
      <c r="E156" s="121">
        <v>0</v>
      </c>
      <c r="F156" s="121">
        <v>0</v>
      </c>
      <c r="G156" s="122">
        <f t="shared" si="21"/>
        <v>0</v>
      </c>
      <c r="H156" s="123"/>
      <c r="I156" s="121"/>
      <c r="J156" s="125"/>
      <c r="K156" s="169"/>
      <c r="L156" s="124"/>
    </row>
    <row r="157" spans="2:12" ht="15.5" x14ac:dyDescent="0.35">
      <c r="B157" s="120" t="s">
        <v>182</v>
      </c>
      <c r="C157" s="170"/>
      <c r="D157" s="121">
        <v>0</v>
      </c>
      <c r="E157" s="121">
        <v>0</v>
      </c>
      <c r="F157" s="121">
        <v>0</v>
      </c>
      <c r="G157" s="122">
        <f t="shared" si="21"/>
        <v>0</v>
      </c>
      <c r="H157" s="123"/>
      <c r="I157" s="121"/>
      <c r="J157" s="125"/>
      <c r="K157" s="169"/>
      <c r="L157" s="124"/>
    </row>
    <row r="158" spans="2:12" ht="15.5" x14ac:dyDescent="0.35">
      <c r="B158" s="120" t="s">
        <v>183</v>
      </c>
      <c r="C158" s="170"/>
      <c r="D158" s="121">
        <v>0</v>
      </c>
      <c r="E158" s="121">
        <v>0</v>
      </c>
      <c r="F158" s="121">
        <v>0</v>
      </c>
      <c r="G158" s="122">
        <f t="shared" si="21"/>
        <v>0</v>
      </c>
      <c r="H158" s="123"/>
      <c r="I158" s="121"/>
      <c r="J158" s="125"/>
      <c r="K158" s="169"/>
      <c r="L158" s="124"/>
    </row>
    <row r="159" spans="2:12" ht="15.5" x14ac:dyDescent="0.35">
      <c r="B159" s="120" t="s">
        <v>184</v>
      </c>
      <c r="C159" s="168"/>
      <c r="D159" s="121">
        <v>0</v>
      </c>
      <c r="E159" s="121">
        <v>0</v>
      </c>
      <c r="F159" s="121">
        <v>0</v>
      </c>
      <c r="G159" s="122">
        <f t="shared" si="21"/>
        <v>0</v>
      </c>
      <c r="H159" s="126"/>
      <c r="I159" s="125"/>
      <c r="J159" s="125"/>
      <c r="K159" s="171"/>
      <c r="L159" s="124"/>
    </row>
    <row r="160" spans="2:12" ht="15.5" x14ac:dyDescent="0.35">
      <c r="B160" s="120" t="s">
        <v>185</v>
      </c>
      <c r="C160" s="168"/>
      <c r="D160" s="121">
        <v>0</v>
      </c>
      <c r="E160" s="121">
        <v>0</v>
      </c>
      <c r="F160" s="121">
        <v>0</v>
      </c>
      <c r="G160" s="122">
        <f t="shared" si="21"/>
        <v>0</v>
      </c>
      <c r="H160" s="126"/>
      <c r="I160" s="125"/>
      <c r="J160" s="125"/>
      <c r="K160" s="171"/>
      <c r="L160" s="124"/>
    </row>
    <row r="161" spans="2:12" ht="15.5" x14ac:dyDescent="0.35">
      <c r="C161" s="65" t="s">
        <v>19</v>
      </c>
      <c r="D161" s="12">
        <f>SUM(D153:D160)</f>
        <v>0</v>
      </c>
      <c r="E161" s="12">
        <f>SUM(E153:E160)</f>
        <v>0</v>
      </c>
      <c r="F161" s="12">
        <f>SUM(F153:F160)</f>
        <v>0</v>
      </c>
      <c r="G161" s="12">
        <f>SUM(G153:G160)</f>
        <v>0</v>
      </c>
      <c r="H161" s="9">
        <f>(H153*G153)+(H154*G154)+(H155*G155)+(H156*G156)+(H157*G157)+(H158*G158)+(H159*G159)+(H160*G160)</f>
        <v>0</v>
      </c>
      <c r="I161" s="196">
        <f>SUM(I153:I160)</f>
        <v>0</v>
      </c>
      <c r="J161" s="197"/>
      <c r="K161" s="171"/>
      <c r="L161" s="22"/>
    </row>
    <row r="162" spans="2:12" ht="51" customHeight="1" x14ac:dyDescent="0.35">
      <c r="B162" s="65" t="s">
        <v>186</v>
      </c>
      <c r="C162" s="222"/>
      <c r="D162" s="223"/>
      <c r="E162" s="223"/>
      <c r="F162" s="223"/>
      <c r="G162" s="223"/>
      <c r="H162" s="223"/>
      <c r="I162" s="223"/>
      <c r="J162" s="223"/>
      <c r="K162" s="224"/>
      <c r="L162" s="21"/>
    </row>
    <row r="163" spans="2:12" ht="15.5" x14ac:dyDescent="0.35">
      <c r="B163" s="120" t="s">
        <v>187</v>
      </c>
      <c r="C163" s="170"/>
      <c r="D163" s="121">
        <v>0</v>
      </c>
      <c r="E163" s="121">
        <v>0</v>
      </c>
      <c r="F163" s="121">
        <v>0</v>
      </c>
      <c r="G163" s="122">
        <f>SUM(D163:F163)</f>
        <v>0</v>
      </c>
      <c r="H163" s="123"/>
      <c r="I163" s="121"/>
      <c r="J163" s="125"/>
      <c r="K163" s="169"/>
      <c r="L163" s="124"/>
    </row>
    <row r="164" spans="2:12" ht="15.5" x14ac:dyDescent="0.35">
      <c r="B164" s="120" t="s">
        <v>188</v>
      </c>
      <c r="C164" s="170"/>
      <c r="D164" s="121">
        <v>0</v>
      </c>
      <c r="E164" s="121">
        <v>0</v>
      </c>
      <c r="F164" s="121">
        <v>0</v>
      </c>
      <c r="G164" s="122">
        <f t="shared" ref="G164:G170" si="22">SUM(D164:F164)</f>
        <v>0</v>
      </c>
      <c r="H164" s="123"/>
      <c r="I164" s="121"/>
      <c r="J164" s="125"/>
      <c r="K164" s="169"/>
      <c r="L164" s="124"/>
    </row>
    <row r="165" spans="2:12" ht="15.5" x14ac:dyDescent="0.35">
      <c r="B165" s="120" t="s">
        <v>189</v>
      </c>
      <c r="C165" s="170"/>
      <c r="D165" s="121">
        <v>0</v>
      </c>
      <c r="E165" s="121">
        <v>0</v>
      </c>
      <c r="F165" s="121">
        <v>0</v>
      </c>
      <c r="G165" s="122">
        <f t="shared" si="22"/>
        <v>0</v>
      </c>
      <c r="H165" s="123"/>
      <c r="I165" s="121"/>
      <c r="J165" s="125"/>
      <c r="K165" s="169"/>
      <c r="L165" s="124"/>
    </row>
    <row r="166" spans="2:12" ht="15.5" x14ac:dyDescent="0.35">
      <c r="B166" s="120" t="s">
        <v>190</v>
      </c>
      <c r="C166" s="170"/>
      <c r="D166" s="121">
        <v>0</v>
      </c>
      <c r="E166" s="121">
        <v>0</v>
      </c>
      <c r="F166" s="121">
        <v>0</v>
      </c>
      <c r="G166" s="122">
        <f t="shared" si="22"/>
        <v>0</v>
      </c>
      <c r="H166" s="123"/>
      <c r="I166" s="121"/>
      <c r="J166" s="125"/>
      <c r="K166" s="169"/>
      <c r="L166" s="124"/>
    </row>
    <row r="167" spans="2:12" ht="15.5" x14ac:dyDescent="0.35">
      <c r="B167" s="120" t="s">
        <v>191</v>
      </c>
      <c r="C167" s="170"/>
      <c r="D167" s="121">
        <v>0</v>
      </c>
      <c r="E167" s="121">
        <v>0</v>
      </c>
      <c r="F167" s="121">
        <v>0</v>
      </c>
      <c r="G167" s="122">
        <f>SUM(D167:F167)</f>
        <v>0</v>
      </c>
      <c r="H167" s="123"/>
      <c r="I167" s="121"/>
      <c r="J167" s="125"/>
      <c r="K167" s="169"/>
      <c r="L167" s="124"/>
    </row>
    <row r="168" spans="2:12" ht="15.5" x14ac:dyDescent="0.35">
      <c r="B168" s="120" t="s">
        <v>192</v>
      </c>
      <c r="C168" s="170"/>
      <c r="D168" s="121">
        <v>0</v>
      </c>
      <c r="E168" s="121">
        <v>0</v>
      </c>
      <c r="F168" s="121">
        <v>0</v>
      </c>
      <c r="G168" s="122">
        <f t="shared" si="22"/>
        <v>0</v>
      </c>
      <c r="H168" s="123"/>
      <c r="I168" s="121"/>
      <c r="J168" s="125"/>
      <c r="K168" s="169"/>
      <c r="L168" s="124"/>
    </row>
    <row r="169" spans="2:12" ht="15.5" x14ac:dyDescent="0.35">
      <c r="B169" s="120" t="s">
        <v>193</v>
      </c>
      <c r="C169" s="168"/>
      <c r="D169" s="121">
        <v>0</v>
      </c>
      <c r="E169" s="121">
        <v>0</v>
      </c>
      <c r="F169" s="121">
        <v>0</v>
      </c>
      <c r="G169" s="122">
        <f t="shared" si="22"/>
        <v>0</v>
      </c>
      <c r="H169" s="126"/>
      <c r="I169" s="125"/>
      <c r="J169" s="125"/>
      <c r="K169" s="171"/>
      <c r="L169" s="124"/>
    </row>
    <row r="170" spans="2:12" ht="15.5" x14ac:dyDescent="0.35">
      <c r="B170" s="120" t="s">
        <v>194</v>
      </c>
      <c r="C170" s="168"/>
      <c r="D170" s="121">
        <v>0</v>
      </c>
      <c r="E170" s="121">
        <v>0</v>
      </c>
      <c r="F170" s="121">
        <v>0</v>
      </c>
      <c r="G170" s="122">
        <f t="shared" si="22"/>
        <v>0</v>
      </c>
      <c r="H170" s="126"/>
      <c r="I170" s="125"/>
      <c r="J170" s="125"/>
      <c r="K170" s="171"/>
      <c r="L170" s="124"/>
    </row>
    <row r="171" spans="2:12" ht="15.5" x14ac:dyDescent="0.35">
      <c r="C171" s="65" t="s">
        <v>19</v>
      </c>
      <c r="D171" s="9">
        <f>SUM(D163:D170)</f>
        <v>0</v>
      </c>
      <c r="E171" s="9">
        <f>SUM(E163:E170)</f>
        <v>0</v>
      </c>
      <c r="F171" s="9">
        <f>SUM(F163:F170)</f>
        <v>0</v>
      </c>
      <c r="G171" s="9">
        <f>SUM(G163:G170)</f>
        <v>0</v>
      </c>
      <c r="H171" s="9">
        <f>(H163*G163)+(H164*G164)+(H165*G165)+(H166*G166)+(H167*G167)+(H168*G168)+(H169*G169)+(H170*G170)</f>
        <v>0</v>
      </c>
      <c r="I171" s="196">
        <f>SUM(I163:I170)</f>
        <v>0</v>
      </c>
      <c r="J171" s="197"/>
      <c r="K171" s="171"/>
      <c r="L171" s="22"/>
    </row>
    <row r="172" spans="2:12" ht="15.75" customHeight="1" x14ac:dyDescent="0.35">
      <c r="B172" s="4"/>
      <c r="C172" s="127"/>
      <c r="D172" s="129"/>
      <c r="E172" s="129"/>
      <c r="F172" s="129"/>
      <c r="G172" s="129"/>
      <c r="H172" s="129"/>
      <c r="I172" s="129"/>
      <c r="J172" s="129"/>
      <c r="K172" s="127"/>
      <c r="L172" s="2"/>
    </row>
    <row r="173" spans="2:12" ht="15.75" customHeight="1" x14ac:dyDescent="0.35">
      <c r="B173" s="4"/>
      <c r="C173" s="127"/>
      <c r="D173" s="129"/>
      <c r="E173" s="129"/>
      <c r="F173" s="129"/>
      <c r="G173" s="129"/>
      <c r="H173" s="129"/>
      <c r="I173" s="129"/>
      <c r="J173" s="129"/>
      <c r="K173" s="127"/>
      <c r="L173" s="2"/>
    </row>
    <row r="174" spans="2:12" ht="63.75" customHeight="1" x14ac:dyDescent="0.35">
      <c r="B174" s="65" t="s">
        <v>195</v>
      </c>
      <c r="C174" s="131"/>
      <c r="D174" s="121">
        <v>143671.71980000002</v>
      </c>
      <c r="E174" s="121">
        <v>0</v>
      </c>
      <c r="F174" s="121">
        <v>0</v>
      </c>
      <c r="G174" s="133">
        <f>SUM(D174:F174)</f>
        <v>143671.71980000002</v>
      </c>
      <c r="H174" s="134"/>
      <c r="I174" s="132">
        <f>G174</f>
        <v>143671.71980000002</v>
      </c>
      <c r="J174" s="135"/>
      <c r="K174" s="173"/>
      <c r="L174" s="22"/>
    </row>
    <row r="175" spans="2:12" ht="69.75" customHeight="1" x14ac:dyDescent="0.35">
      <c r="B175" s="65" t="s">
        <v>196</v>
      </c>
      <c r="C175" s="131"/>
      <c r="D175" s="121">
        <v>45709.509999999995</v>
      </c>
      <c r="E175" s="121">
        <v>0</v>
      </c>
      <c r="F175" s="121">
        <v>0</v>
      </c>
      <c r="G175" s="133">
        <f>SUM(D175:F175)</f>
        <v>45709.509999999995</v>
      </c>
      <c r="H175" s="134"/>
      <c r="I175" s="132">
        <f>G175</f>
        <v>45709.509999999995</v>
      </c>
      <c r="J175" s="135"/>
      <c r="K175" s="173"/>
      <c r="L175" s="22"/>
    </row>
    <row r="176" spans="2:12" ht="57" customHeight="1" x14ac:dyDescent="0.35">
      <c r="B176" s="65" t="s">
        <v>197</v>
      </c>
      <c r="C176" s="136"/>
      <c r="D176" s="121">
        <v>80056.41</v>
      </c>
      <c r="E176" s="121">
        <v>0</v>
      </c>
      <c r="F176" s="121">
        <v>0</v>
      </c>
      <c r="G176" s="133">
        <f>SUM(D176:F176)</f>
        <v>80056.41</v>
      </c>
      <c r="H176" s="134"/>
      <c r="I176" s="132">
        <f>G176</f>
        <v>80056.41</v>
      </c>
      <c r="J176" s="135"/>
      <c r="K176" s="173"/>
      <c r="L176" s="22"/>
    </row>
    <row r="177" spans="2:12" ht="65.25" customHeight="1" x14ac:dyDescent="0.35">
      <c r="B177" s="76" t="s">
        <v>198</v>
      </c>
      <c r="C177" s="131"/>
      <c r="D177" s="121">
        <v>0</v>
      </c>
      <c r="E177" s="121">
        <v>0</v>
      </c>
      <c r="F177" s="121">
        <v>0</v>
      </c>
      <c r="G177" s="133">
        <f>SUM(D177:F177)</f>
        <v>0</v>
      </c>
      <c r="H177" s="134"/>
      <c r="I177" s="132">
        <f t="shared" ref="I177" si="23">G177</f>
        <v>0</v>
      </c>
      <c r="J177" s="135"/>
      <c r="K177" s="173"/>
      <c r="L177" s="22"/>
    </row>
    <row r="178" spans="2:12" ht="21.75" customHeight="1" x14ac:dyDescent="0.35">
      <c r="B178" s="4"/>
      <c r="C178" s="77" t="s">
        <v>199</v>
      </c>
      <c r="D178" s="80">
        <f>SUM(D174:D177)</f>
        <v>269437.6398</v>
      </c>
      <c r="E178" s="80">
        <f>SUM(E174:E177)</f>
        <v>0</v>
      </c>
      <c r="F178" s="80">
        <f>SUM(F174:F177)</f>
        <v>0</v>
      </c>
      <c r="G178" s="80">
        <f>SUM(G174:G177)</f>
        <v>269437.6398</v>
      </c>
      <c r="H178" s="9">
        <f>(H174*G174)+(H175*G175)+(H176*G176)+(H177*G177)</f>
        <v>0</v>
      </c>
      <c r="I178" s="196">
        <f>SUM(I174:I177)</f>
        <v>269437.6398</v>
      </c>
      <c r="J178" s="197"/>
      <c r="K178" s="131"/>
      <c r="L178" s="8"/>
    </row>
    <row r="179" spans="2:12" ht="15.75" customHeight="1" x14ac:dyDescent="0.35">
      <c r="B179" s="4"/>
      <c r="C179" s="127"/>
      <c r="D179" s="129"/>
      <c r="E179" s="129"/>
      <c r="F179" s="129"/>
      <c r="G179" s="129"/>
      <c r="H179" s="129"/>
      <c r="I179" s="129"/>
      <c r="J179" s="129"/>
      <c r="K179" s="127"/>
      <c r="L179" s="8"/>
    </row>
    <row r="180" spans="2:12" ht="15.75" customHeight="1" x14ac:dyDescent="0.35">
      <c r="B180" s="4"/>
      <c r="C180" s="127"/>
      <c r="D180" s="129"/>
      <c r="E180" s="129"/>
      <c r="F180" s="129"/>
      <c r="G180" s="129"/>
      <c r="H180" s="129"/>
      <c r="I180" s="129"/>
      <c r="J180" s="129"/>
      <c r="K180" s="127"/>
      <c r="L180" s="8"/>
    </row>
    <row r="181" spans="2:12" ht="15.75" customHeight="1" x14ac:dyDescent="0.35">
      <c r="B181" s="4"/>
      <c r="C181" s="127"/>
      <c r="D181" s="129"/>
      <c r="E181" s="129"/>
      <c r="F181" s="129"/>
      <c r="G181" s="129"/>
      <c r="H181" s="129"/>
      <c r="I181" s="129"/>
      <c r="J181" s="129"/>
      <c r="K181" s="127"/>
      <c r="L181" s="8"/>
    </row>
    <row r="182" spans="2:12" ht="15.75" customHeight="1" x14ac:dyDescent="0.35">
      <c r="B182" s="4"/>
      <c r="C182" s="127"/>
      <c r="D182" s="129"/>
      <c r="E182" s="129"/>
      <c r="F182" s="129"/>
      <c r="G182" s="129"/>
      <c r="H182" s="129"/>
      <c r="I182" s="129"/>
      <c r="J182" s="129"/>
      <c r="K182" s="127"/>
      <c r="L182" s="8"/>
    </row>
    <row r="183" spans="2:12" ht="15.75" customHeight="1" x14ac:dyDescent="0.35">
      <c r="B183" s="4"/>
      <c r="C183" s="127"/>
      <c r="D183" s="129"/>
      <c r="E183" s="129"/>
      <c r="F183" s="129"/>
      <c r="G183" s="129"/>
      <c r="H183" s="129"/>
      <c r="I183" s="129"/>
      <c r="J183" s="129"/>
      <c r="K183" s="127"/>
      <c r="L183" s="8"/>
    </row>
    <row r="184" spans="2:12" ht="15.75" customHeight="1" x14ac:dyDescent="0.35">
      <c r="B184" s="4"/>
      <c r="C184" s="127"/>
      <c r="D184" s="129"/>
      <c r="E184" s="129"/>
      <c r="F184" s="129"/>
      <c r="G184" s="129"/>
      <c r="H184" s="129"/>
      <c r="I184" s="129"/>
      <c r="J184" s="129"/>
      <c r="K184" s="127"/>
      <c r="L184" s="8"/>
    </row>
    <row r="185" spans="2:12" ht="15.75" customHeight="1" thickBot="1" x14ac:dyDescent="0.4">
      <c r="B185" s="4"/>
      <c r="C185" s="127"/>
      <c r="D185" s="129"/>
      <c r="E185" s="129"/>
      <c r="F185" s="129"/>
      <c r="G185" s="129"/>
      <c r="H185" s="129"/>
      <c r="I185" s="129"/>
      <c r="J185" s="129"/>
      <c r="K185" s="127"/>
      <c r="L185" s="8"/>
    </row>
    <row r="186" spans="2:12" ht="15.5" x14ac:dyDescent="0.35">
      <c r="B186" s="4"/>
      <c r="C186" s="251" t="s">
        <v>200</v>
      </c>
      <c r="D186" s="252"/>
      <c r="E186" s="252"/>
      <c r="F186" s="252"/>
      <c r="G186" s="253"/>
      <c r="H186" s="8"/>
      <c r="I186" s="129"/>
      <c r="J186" s="129"/>
      <c r="K186" s="8"/>
    </row>
    <row r="187" spans="2:12" ht="40.5" customHeight="1" x14ac:dyDescent="0.35">
      <c r="B187" s="4"/>
      <c r="C187" s="241"/>
      <c r="D187" s="254" t="str">
        <f>D4</f>
        <v>Recipient UNDP</v>
      </c>
      <c r="E187" s="254" t="str">
        <f>E4</f>
        <v>Recipient UN WOMEN</v>
      </c>
      <c r="F187" s="254" t="str">
        <f>F4</f>
        <v>Recipient UNODC</v>
      </c>
      <c r="G187" s="243" t="s">
        <v>6</v>
      </c>
      <c r="H187" s="127"/>
      <c r="I187" s="129"/>
      <c r="J187" s="129"/>
      <c r="K187" s="8"/>
    </row>
    <row r="188" spans="2:12" ht="24.75" customHeight="1" x14ac:dyDescent="0.35">
      <c r="B188" s="4"/>
      <c r="C188" s="242"/>
      <c r="D188" s="255"/>
      <c r="E188" s="255"/>
      <c r="F188" s="255"/>
      <c r="G188" s="244"/>
      <c r="H188" s="127"/>
      <c r="I188" s="129"/>
      <c r="J188" s="129"/>
      <c r="K188" s="8"/>
    </row>
    <row r="189" spans="2:12" ht="41.25" customHeight="1" x14ac:dyDescent="0.35">
      <c r="B189" s="137"/>
      <c r="C189" s="138" t="s">
        <v>201</v>
      </c>
      <c r="D189" s="139">
        <f>SUM(D15,D25,D35,D45,D57,D67,D77,D87,D99,D109,D119,D129,D141,D151,D161,D171,D174,D175,D176,D177)</f>
        <v>770281.10180000018</v>
      </c>
      <c r="E189" s="139">
        <f>SUM(E15,E25,E35,E45,E57,E67,E77,E87,E99,E109,E119,E129,E141,E151,E161,E171,E174,E175,E176,E177)</f>
        <v>351572.08</v>
      </c>
      <c r="F189" s="139">
        <f>SUM(F15,F25,F35,F45,F57,F67,F77,F87,F99,F109,F119,F129,F141,F151,F161,F171,F174,F175,F176,F177)</f>
        <v>539555</v>
      </c>
      <c r="G189" s="140">
        <f>SUM(D189:F189)</f>
        <v>1661408.1818000001</v>
      </c>
      <c r="H189" s="127"/>
      <c r="I189" s="141"/>
      <c r="J189" s="129"/>
      <c r="K189" s="137"/>
    </row>
    <row r="190" spans="2:12" ht="51.75" customHeight="1" x14ac:dyDescent="0.35">
      <c r="B190" s="142"/>
      <c r="C190" s="138" t="s">
        <v>202</v>
      </c>
      <c r="D190" s="139">
        <f>D189*0.07</f>
        <v>53919.677126000017</v>
      </c>
      <c r="E190" s="139">
        <f>E189*0.07</f>
        <v>24610.045600000005</v>
      </c>
      <c r="F190" s="139">
        <f>F189*0.07</f>
        <v>37768.850000000006</v>
      </c>
      <c r="G190" s="140">
        <f>G189*0.07</f>
        <v>116298.57272600003</v>
      </c>
      <c r="H190" s="142"/>
      <c r="I190" s="141"/>
      <c r="J190" s="129"/>
      <c r="K190" s="143"/>
    </row>
    <row r="191" spans="2:12" ht="51.75" customHeight="1" thickBot="1" x14ac:dyDescent="0.4">
      <c r="B191" s="142"/>
      <c r="C191" s="7" t="s">
        <v>6</v>
      </c>
      <c r="D191" s="69">
        <f>SUM(D189:D190)</f>
        <v>824200.77892600023</v>
      </c>
      <c r="E191" s="69">
        <f>SUM(E189:E190)</f>
        <v>376182.12560000003</v>
      </c>
      <c r="F191" s="69">
        <f>SUM(F189:F190)</f>
        <v>577323.85</v>
      </c>
      <c r="G191" s="75">
        <f>SUM(G189:G190)</f>
        <v>1777706.7545260002</v>
      </c>
      <c r="H191" s="142"/>
      <c r="K191" s="143"/>
    </row>
    <row r="192" spans="2:12" ht="42" customHeight="1" x14ac:dyDescent="0.35">
      <c r="B192" s="142"/>
      <c r="I192" s="101"/>
      <c r="J192" s="101"/>
      <c r="K192" s="2"/>
      <c r="L192" s="143"/>
    </row>
    <row r="193" spans="2:12" s="188" customFormat="1" ht="29.25" customHeight="1" thickBot="1" x14ac:dyDescent="0.4">
      <c r="B193" s="127"/>
      <c r="C193" s="4"/>
      <c r="D193" s="15"/>
      <c r="E193" s="15"/>
      <c r="F193" s="15"/>
      <c r="G193" s="15"/>
      <c r="H193" s="15"/>
      <c r="I193" s="104"/>
      <c r="J193" s="104"/>
      <c r="K193" s="8"/>
      <c r="L193" s="137"/>
    </row>
    <row r="194" spans="2:12" ht="23.25" customHeight="1" x14ac:dyDescent="0.35">
      <c r="B194" s="143"/>
      <c r="C194" s="236" t="s">
        <v>203</v>
      </c>
      <c r="D194" s="237"/>
      <c r="E194" s="237"/>
      <c r="F194" s="237"/>
      <c r="G194" s="237"/>
      <c r="H194" s="238"/>
      <c r="I194" s="104"/>
      <c r="J194" s="104"/>
      <c r="K194" s="143"/>
    </row>
    <row r="195" spans="2:12" ht="41.25" customHeight="1" x14ac:dyDescent="0.35">
      <c r="B195" s="143"/>
      <c r="C195" s="66"/>
      <c r="D195" s="219" t="str">
        <f>D4</f>
        <v>Recipient UNDP</v>
      </c>
      <c r="E195" s="219" t="str">
        <f>E4</f>
        <v>Recipient UN WOMEN</v>
      </c>
      <c r="F195" s="219" t="str">
        <f>F4</f>
        <v>Recipient UNODC</v>
      </c>
      <c r="G195" s="245" t="s">
        <v>6</v>
      </c>
      <c r="H195" s="247" t="s">
        <v>204</v>
      </c>
      <c r="I195" s="104"/>
      <c r="J195" s="104"/>
      <c r="K195" s="143"/>
    </row>
    <row r="196" spans="2:12" ht="27.75" customHeight="1" x14ac:dyDescent="0.35">
      <c r="B196" s="143"/>
      <c r="C196" s="66"/>
      <c r="D196" s="220"/>
      <c r="E196" s="220"/>
      <c r="F196" s="220"/>
      <c r="G196" s="246"/>
      <c r="H196" s="248"/>
      <c r="I196" s="100"/>
      <c r="J196" s="100"/>
      <c r="K196" s="143"/>
    </row>
    <row r="197" spans="2:12" ht="55.5" customHeight="1" x14ac:dyDescent="0.35">
      <c r="B197" s="143"/>
      <c r="C197" s="13" t="s">
        <v>205</v>
      </c>
      <c r="D197" s="67">
        <v>1014927.01</v>
      </c>
      <c r="E197" s="68">
        <v>429099.85</v>
      </c>
      <c r="F197" s="68">
        <v>655200</v>
      </c>
      <c r="G197" s="68">
        <f>SUM(D197:F197)</f>
        <v>2099226.86</v>
      </c>
      <c r="H197" s="85">
        <v>0.7</v>
      </c>
      <c r="I197" s="100"/>
      <c r="J197" s="100"/>
      <c r="K197" s="143"/>
    </row>
    <row r="198" spans="2:12" ht="57.75" customHeight="1" x14ac:dyDescent="0.35">
      <c r="B198" s="235"/>
      <c r="C198" s="78" t="s">
        <v>206</v>
      </c>
      <c r="D198" s="67">
        <v>434968.71</v>
      </c>
      <c r="E198" s="68">
        <v>183999.94</v>
      </c>
      <c r="F198" s="68">
        <v>280800</v>
      </c>
      <c r="G198" s="79">
        <f>SUM(D198:F198)</f>
        <v>899768.65</v>
      </c>
      <c r="H198" s="86">
        <v>0.3</v>
      </c>
      <c r="I198" s="102"/>
      <c r="J198" s="102"/>
    </row>
    <row r="199" spans="2:12" ht="57.75" customHeight="1" x14ac:dyDescent="0.35">
      <c r="B199" s="235"/>
      <c r="C199" s="78" t="s">
        <v>207</v>
      </c>
      <c r="D199" s="67">
        <f>$D$191*H199</f>
        <v>0</v>
      </c>
      <c r="E199" s="68">
        <f>$E$191*H199</f>
        <v>0</v>
      </c>
      <c r="F199" s="68">
        <f>$F$191*H199</f>
        <v>0</v>
      </c>
      <c r="G199" s="79">
        <f>SUM(D199:F199)</f>
        <v>0</v>
      </c>
      <c r="H199" s="87">
        <v>0</v>
      </c>
      <c r="I199" s="217"/>
      <c r="J199" s="105"/>
    </row>
    <row r="200" spans="2:12" ht="38.25" customHeight="1" thickBot="1" x14ac:dyDescent="0.4">
      <c r="B200" s="235"/>
      <c r="C200" s="7" t="s">
        <v>208</v>
      </c>
      <c r="D200" s="69">
        <f>SUM(D197:D199)</f>
        <v>1449895.72</v>
      </c>
      <c r="E200" s="69">
        <f>SUM(E197:E199)</f>
        <v>613099.79</v>
      </c>
      <c r="F200" s="69">
        <f>SUM(F197:F199)</f>
        <v>936000</v>
      </c>
      <c r="G200" s="69">
        <f>SUM(G197:G199)</f>
        <v>2998995.51</v>
      </c>
      <c r="H200" s="70">
        <f>SUM(H197:H199)</f>
        <v>1</v>
      </c>
      <c r="I200" s="103"/>
      <c r="J200" s="101"/>
    </row>
    <row r="201" spans="2:12" ht="21.75" customHeight="1" thickBot="1" x14ac:dyDescent="0.4">
      <c r="B201" s="235"/>
      <c r="C201" s="1"/>
      <c r="D201" s="5"/>
      <c r="E201" s="5"/>
      <c r="F201" s="5"/>
      <c r="G201" s="5"/>
      <c r="H201" s="5"/>
      <c r="I201" s="103"/>
      <c r="J201" s="101"/>
    </row>
    <row r="202" spans="2:12" ht="49.5" customHeight="1" x14ac:dyDescent="0.35">
      <c r="B202" s="235"/>
      <c r="C202" s="198" t="s">
        <v>632</v>
      </c>
      <c r="D202" s="199">
        <f>466687*1.07</f>
        <v>499355.09</v>
      </c>
      <c r="E202" s="15"/>
      <c r="F202" s="15"/>
      <c r="G202" s="15"/>
      <c r="H202" s="106" t="s">
        <v>209</v>
      </c>
      <c r="I202" s="107">
        <f>I15+I25+I35+I57+I67+I77+I178+G190</f>
        <v>1777706.7545260002</v>
      </c>
    </row>
    <row r="203" spans="2:12" ht="28.5" customHeight="1" thickBot="1" x14ac:dyDescent="0.4">
      <c r="B203" s="235"/>
      <c r="C203" s="71" t="s">
        <v>210</v>
      </c>
      <c r="D203" s="174">
        <f>D202/1050715.83</f>
        <v>0.47525227634573658</v>
      </c>
      <c r="E203" s="175"/>
      <c r="F203" s="175"/>
      <c r="G203" s="175"/>
      <c r="H203" s="200" t="s">
        <v>211</v>
      </c>
      <c r="I203" s="176">
        <f>I202/G200</f>
        <v>0.59276739448202787</v>
      </c>
      <c r="J203" s="177"/>
    </row>
    <row r="204" spans="2:12" ht="28.5" customHeight="1" x14ac:dyDescent="0.35">
      <c r="B204" s="235"/>
      <c r="C204" s="249"/>
      <c r="D204" s="250"/>
      <c r="E204" s="19"/>
      <c r="F204" s="19"/>
      <c r="G204" s="19"/>
    </row>
    <row r="205" spans="2:12" ht="32.25" customHeight="1" x14ac:dyDescent="0.35">
      <c r="B205" s="235"/>
      <c r="C205" s="71" t="s">
        <v>633</v>
      </c>
      <c r="D205" s="178">
        <f>SUM(D176:F177)*1.07</f>
        <v>85660.358700000012</v>
      </c>
      <c r="E205" s="179"/>
      <c r="F205" s="179"/>
      <c r="G205" s="179"/>
    </row>
    <row r="206" spans="2:12" ht="23.25" customHeight="1" x14ac:dyDescent="0.35">
      <c r="B206" s="235"/>
      <c r="C206" s="71" t="s">
        <v>212</v>
      </c>
      <c r="D206" s="174">
        <f>D205/D191</f>
        <v>0.10393142167570181</v>
      </c>
      <c r="E206" s="179"/>
      <c r="F206" s="179"/>
      <c r="G206" s="179"/>
      <c r="I206" s="180"/>
    </row>
    <row r="207" spans="2:12" ht="66.75" customHeight="1" thickBot="1" x14ac:dyDescent="0.4">
      <c r="B207" s="235"/>
      <c r="C207" s="239" t="s">
        <v>634</v>
      </c>
      <c r="D207" s="240"/>
      <c r="E207" s="201"/>
      <c r="F207" s="201"/>
      <c r="G207" s="201"/>
    </row>
    <row r="208" spans="2:12" ht="55.5" customHeight="1" x14ac:dyDescent="0.35">
      <c r="B208" s="235"/>
      <c r="L208" s="188"/>
    </row>
    <row r="209" spans="2:2" ht="42.75" customHeight="1" x14ac:dyDescent="0.35">
      <c r="B209" s="235"/>
    </row>
    <row r="210" spans="2:2" ht="21.75" customHeight="1" x14ac:dyDescent="0.35">
      <c r="B210" s="235"/>
    </row>
    <row r="211" spans="2:2" ht="21.75" customHeight="1" x14ac:dyDescent="0.35">
      <c r="B211" s="235"/>
    </row>
    <row r="212" spans="2:2" x14ac:dyDescent="0.35">
      <c r="B212" s="235"/>
    </row>
    <row r="213" spans="2:2" ht="23.25" customHeight="1" x14ac:dyDescent="0.35"/>
    <row r="215" spans="2:2" ht="16.5" customHeight="1" x14ac:dyDescent="0.35"/>
    <row r="216" spans="2:2" ht="29.25" customHeight="1" x14ac:dyDescent="0.35"/>
    <row r="217" spans="2:2" ht="24.75" customHeight="1" x14ac:dyDescent="0.35"/>
    <row r="218" spans="2:2" ht="33" customHeight="1" x14ac:dyDescent="0.35"/>
    <row r="220" spans="2:2" ht="15" customHeight="1" x14ac:dyDescent="0.35"/>
    <row r="221" spans="2:2" ht="25.5" customHeight="1" x14ac:dyDescent="0.35"/>
  </sheetData>
  <sheetProtection sheet="1" formatCells="0" formatColumns="0" formatRows="0"/>
  <mergeCells count="37">
    <mergeCell ref="C152:K152"/>
    <mergeCell ref="C162:K162"/>
    <mergeCell ref="B198:B212"/>
    <mergeCell ref="C194:H194"/>
    <mergeCell ref="C207:D207"/>
    <mergeCell ref="C187:C188"/>
    <mergeCell ref="G187:G188"/>
    <mergeCell ref="G195:G196"/>
    <mergeCell ref="H195:H196"/>
    <mergeCell ref="C204:D204"/>
    <mergeCell ref="C186:G186"/>
    <mergeCell ref="D187:D188"/>
    <mergeCell ref="E187:E188"/>
    <mergeCell ref="F187:F188"/>
    <mergeCell ref="D195:D196"/>
    <mergeCell ref="E195:E196"/>
    <mergeCell ref="C48:K48"/>
    <mergeCell ref="B1:E1"/>
    <mergeCell ref="C16:K16"/>
    <mergeCell ref="C6:K6"/>
    <mergeCell ref="C26:K26"/>
    <mergeCell ref="F195:F196"/>
    <mergeCell ref="B2:E2"/>
    <mergeCell ref="C100:K100"/>
    <mergeCell ref="C110:K110"/>
    <mergeCell ref="C131:K131"/>
    <mergeCell ref="C120:K120"/>
    <mergeCell ref="C142:K142"/>
    <mergeCell ref="C132:K132"/>
    <mergeCell ref="C58:K58"/>
    <mergeCell ref="C68:K68"/>
    <mergeCell ref="C78:K78"/>
    <mergeCell ref="C89:K89"/>
    <mergeCell ref="C90:K90"/>
    <mergeCell ref="C36:K36"/>
    <mergeCell ref="C5:K5"/>
    <mergeCell ref="C47:K47"/>
  </mergeCells>
  <conditionalFormatting sqref="D203">
    <cfRule type="cellIs" dxfId="25" priority="46" operator="lessThan">
      <formula>0.15</formula>
    </cfRule>
  </conditionalFormatting>
  <conditionalFormatting sqref="D206">
    <cfRule type="cellIs" dxfId="24" priority="44" operator="lessThan">
      <formula>0.05</formula>
    </cfRule>
  </conditionalFormatting>
  <conditionalFormatting sqref="I199:J199 H200">
    <cfRule type="cellIs" dxfId="23" priority="1" operator="greaterThan">
      <formula>1</formula>
    </cfRule>
  </conditionalFormatting>
  <dataValidations xWindow="431" yWindow="475" count="6">
    <dataValidation allowBlank="1" showInputMessage="1" showErrorMessage="1" prompt="% Towards Gender Equality and Women's Empowerment Must be Higher than 15%_x000a_" sqref="D203:G203" xr:uid="{E72508C7-C8DD-46A5-878C-E4FA07CAB6AF}"/>
    <dataValidation allowBlank="1" showInputMessage="1" showErrorMessage="1" prompt="M&amp;E Budget Cannot be Less than 5%_x000a_" sqref="D206:G206" xr:uid="{53928C0A-D548-4B6B-97FC-07D38B0E5FA7}"/>
    <dataValidation allowBlank="1" showInputMessage="1" showErrorMessage="1" prompt="Insert *text* description of Outcome here" sqref="C5:K5 C47:K47 C89:K89 C131:K131" xr:uid="{89ACADD6-F982-42D9-AC8D-CCF9750605B2}"/>
    <dataValidation allowBlank="1" showInputMessage="1" showErrorMessage="1" prompt="Insert *text* description of Output here" sqref="C6 C16 C26 C36 C48 C58 C68 C78 C90 C100 C110 C120 C132 C142 C152 C162" xr:uid="{31AC9CA6-D499-4711-A99F-BECD0A64F3A8}"/>
    <dataValidation allowBlank="1" showInputMessage="1" showErrorMessage="1" prompt="Insert *text* description of Activity here" sqref="C163 C153 C143 C37 C133 C121 C111 C79 C91 C101" xr:uid="{E7A390F5-03DD-4A67-B842-17326B4F2DA4}"/>
    <dataValidation allowBlank="1" showErrorMessage="1" prompt="% Towards Gender Equality and Women's Empowerment Must be Higher than 15%_x000a_" sqref="D205:G205" xr:uid="{8C6643DA-1D03-44FB-AC1F-C4CB706ED3AA}"/>
  </dataValidations>
  <pageMargins left="0.7" right="0.7" top="0.75" bottom="0.75" header="0.3" footer="0.3"/>
  <pageSetup scale="74" orientation="landscape" r:id="rId1"/>
  <rowBreaks count="1" manualBreakCount="1">
    <brk id="58" max="16383" man="1"/>
  </rowBreaks>
  <ignoredErrors>
    <ignoredError sqref="D187:F188 D195:F196"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E89B91-DE06-467F-8EA8-3D1E1CFD21DE}">
  <sheetPr>
    <tabColor theme="0"/>
  </sheetPr>
  <dimension ref="B1:N245"/>
  <sheetViews>
    <sheetView showGridLines="0" showZeros="0" zoomScale="70" zoomScaleNormal="70" workbookViewId="0">
      <pane ySplit="4" topLeftCell="A5" activePane="bottomLeft" state="frozen"/>
      <selection pane="bottomLeft" activeCell="D7" sqref="D7"/>
    </sheetView>
  </sheetViews>
  <sheetFormatPr baseColWidth="10" defaultColWidth="9.1796875" defaultRowHeight="15.5" x14ac:dyDescent="0.35"/>
  <cols>
    <col min="1" max="1" width="4.453125" style="25" customWidth="1"/>
    <col min="2" max="2" width="3.36328125" style="25" customWidth="1"/>
    <col min="3" max="3" width="51.453125" style="25" customWidth="1"/>
    <col min="4" max="4" width="34.36328125" style="26" customWidth="1"/>
    <col min="5" max="5" width="35" style="26" customWidth="1"/>
    <col min="6" max="6" width="36.453125" style="26" customWidth="1"/>
    <col min="7" max="7" width="25.6328125" style="25" customWidth="1"/>
    <col min="8" max="8" width="21.453125" style="25" customWidth="1"/>
    <col min="9" max="9" width="16.81640625" style="25" customWidth="1"/>
    <col min="10" max="10" width="19.453125" style="25" customWidth="1"/>
    <col min="11" max="11" width="19" style="25" customWidth="1"/>
    <col min="12" max="12" width="26" style="25" customWidth="1"/>
    <col min="13" max="13" width="21.1796875" style="25" customWidth="1"/>
    <col min="14" max="14" width="7" style="25" customWidth="1"/>
    <col min="15" max="15" width="24.36328125" style="25" customWidth="1"/>
    <col min="16" max="16" width="26.453125" style="25" customWidth="1"/>
    <col min="17" max="17" width="30.1796875" style="25" customWidth="1"/>
    <col min="18" max="18" width="33" style="25" customWidth="1"/>
    <col min="19" max="20" width="22.6328125" style="25" customWidth="1"/>
    <col min="21" max="21" width="23.453125" style="25" customWidth="1"/>
    <col min="22" max="22" width="32.1796875" style="25" customWidth="1"/>
    <col min="23" max="23" width="9.1796875" style="25"/>
    <col min="24" max="24" width="17.6328125" style="25" customWidth="1"/>
    <col min="25" max="25" width="26.453125" style="25" customWidth="1"/>
    <col min="26" max="26" width="22.453125" style="25" customWidth="1"/>
    <col min="27" max="27" width="29.6328125" style="25" customWidth="1"/>
    <col min="28" max="28" width="23.453125" style="25" customWidth="1"/>
    <col min="29" max="29" width="18.453125" style="25" customWidth="1"/>
    <col min="30" max="30" width="17.453125" style="25" customWidth="1"/>
    <col min="31" max="31" width="25.1796875" style="25" customWidth="1"/>
    <col min="32" max="16384" width="9.1796875" style="25"/>
  </cols>
  <sheetData>
    <row r="1" spans="2:14" ht="31.5" customHeight="1" x14ac:dyDescent="1">
      <c r="B1" s="144"/>
      <c r="C1" s="218" t="s">
        <v>0</v>
      </c>
      <c r="D1" s="218"/>
      <c r="E1" s="218"/>
      <c r="F1" s="218"/>
      <c r="G1" s="16"/>
      <c r="H1" s="17"/>
      <c r="I1" s="17"/>
      <c r="J1" s="144"/>
      <c r="K1" s="144"/>
      <c r="L1" s="11"/>
      <c r="M1" s="3"/>
      <c r="N1" s="144"/>
    </row>
    <row r="2" spans="2:14" ht="24" customHeight="1" x14ac:dyDescent="0.45">
      <c r="B2" s="144"/>
      <c r="C2" s="258" t="s">
        <v>213</v>
      </c>
      <c r="D2" s="258"/>
      <c r="E2" s="258"/>
      <c r="F2" s="117"/>
      <c r="G2" s="144"/>
      <c r="H2" s="144"/>
      <c r="I2" s="144"/>
      <c r="J2" s="144"/>
      <c r="K2" s="144"/>
      <c r="L2" s="11"/>
      <c r="M2" s="3"/>
      <c r="N2" s="144"/>
    </row>
    <row r="3" spans="2:14" ht="24" customHeight="1" x14ac:dyDescent="0.35">
      <c r="B3" s="144"/>
      <c r="C3" s="20"/>
      <c r="D3" s="20"/>
      <c r="E3" s="20"/>
      <c r="F3" s="20"/>
      <c r="G3" s="144"/>
      <c r="H3" s="144"/>
      <c r="I3" s="144"/>
      <c r="J3" s="144"/>
      <c r="K3" s="144"/>
      <c r="L3" s="11"/>
      <c r="M3" s="3"/>
      <c r="N3" s="144"/>
    </row>
    <row r="4" spans="2:14" ht="24" customHeight="1" x14ac:dyDescent="0.35">
      <c r="B4" s="144"/>
      <c r="C4" s="20"/>
      <c r="D4" s="115" t="str">
        <f>'1) Budget Table'!D4</f>
        <v>Recipient UNDP</v>
      </c>
      <c r="E4" s="115" t="str">
        <f>'1) Budget Table'!E4</f>
        <v>Recipient UN WOMEN</v>
      </c>
      <c r="F4" s="115" t="str">
        <f>'1) Budget Table'!F4</f>
        <v>Recipient UNODC</v>
      </c>
      <c r="G4" s="112" t="s">
        <v>6</v>
      </c>
      <c r="H4" s="144"/>
      <c r="I4" s="144"/>
      <c r="J4" s="144"/>
      <c r="K4" s="144"/>
      <c r="L4" s="11"/>
      <c r="M4" s="3"/>
      <c r="N4" s="144"/>
    </row>
    <row r="5" spans="2:14" ht="24" customHeight="1" x14ac:dyDescent="0.35">
      <c r="B5" s="259" t="s">
        <v>214</v>
      </c>
      <c r="C5" s="260"/>
      <c r="D5" s="260"/>
      <c r="E5" s="260"/>
      <c r="F5" s="260"/>
      <c r="G5" s="261"/>
      <c r="H5" s="144"/>
      <c r="I5" s="144"/>
      <c r="J5" s="144"/>
      <c r="K5" s="144"/>
      <c r="L5" s="11"/>
      <c r="M5" s="3"/>
      <c r="N5" s="144"/>
    </row>
    <row r="6" spans="2:14" ht="22.5" customHeight="1" x14ac:dyDescent="0.35">
      <c r="B6" s="144"/>
      <c r="C6" s="259" t="s">
        <v>215</v>
      </c>
      <c r="D6" s="260"/>
      <c r="E6" s="260"/>
      <c r="F6" s="260"/>
      <c r="G6" s="261"/>
      <c r="H6" s="144"/>
      <c r="I6" s="144"/>
      <c r="J6" s="144"/>
      <c r="K6" s="144"/>
      <c r="L6" s="11"/>
      <c r="M6" s="3"/>
      <c r="N6" s="144"/>
    </row>
    <row r="7" spans="2:14" ht="24.75" customHeight="1" thickBot="1" x14ac:dyDescent="0.4">
      <c r="B7" s="144"/>
      <c r="C7" s="33" t="s">
        <v>216</v>
      </c>
      <c r="D7" s="34">
        <f>'1) Budget Table'!D15</f>
        <v>47472.809454545459</v>
      </c>
      <c r="E7" s="34">
        <f>'1) Budget Table'!E15</f>
        <v>0</v>
      </c>
      <c r="F7" s="34">
        <f>'1) Budget Table'!F15</f>
        <v>66581</v>
      </c>
      <c r="G7" s="35">
        <f>SUM(D7:F7)</f>
        <v>114053.80945454547</v>
      </c>
      <c r="H7" s="144"/>
      <c r="I7" s="144"/>
      <c r="J7" s="144"/>
      <c r="K7" s="144"/>
      <c r="L7" s="11"/>
      <c r="M7" s="3"/>
      <c r="N7" s="144"/>
    </row>
    <row r="8" spans="2:14" ht="21.75" customHeight="1" x14ac:dyDescent="0.35">
      <c r="B8" s="144"/>
      <c r="C8" s="31" t="s">
        <v>217</v>
      </c>
      <c r="D8" s="213">
        <v>22289.304000000004</v>
      </c>
      <c r="E8" s="118">
        <v>0</v>
      </c>
      <c r="F8" s="118"/>
      <c r="G8" s="32">
        <f t="shared" ref="G8:G15" si="0">SUM(D8:F8)</f>
        <v>22289.304000000004</v>
      </c>
      <c r="H8" s="144"/>
      <c r="I8" s="144"/>
      <c r="J8" s="144"/>
      <c r="K8" s="144"/>
      <c r="L8" s="144"/>
      <c r="M8" s="144"/>
      <c r="N8" s="144"/>
    </row>
    <row r="9" spans="2:14" x14ac:dyDescent="0.35">
      <c r="B9" s="144"/>
      <c r="C9" s="23" t="s">
        <v>218</v>
      </c>
      <c r="D9" s="213">
        <v>0</v>
      </c>
      <c r="E9" s="118">
        <v>0</v>
      </c>
      <c r="F9" s="118"/>
      <c r="G9" s="30">
        <f t="shared" si="0"/>
        <v>0</v>
      </c>
      <c r="H9" s="144"/>
      <c r="I9" s="144"/>
      <c r="J9" s="144"/>
      <c r="K9" s="144"/>
      <c r="L9" s="144"/>
      <c r="M9" s="144"/>
      <c r="N9" s="144"/>
    </row>
    <row r="10" spans="2:14" ht="15.75" customHeight="1" x14ac:dyDescent="0.35">
      <c r="B10" s="144"/>
      <c r="C10" s="23" t="s">
        <v>219</v>
      </c>
      <c r="D10" s="213">
        <v>0</v>
      </c>
      <c r="E10" s="118">
        <v>0</v>
      </c>
      <c r="F10" s="118"/>
      <c r="G10" s="30">
        <f t="shared" si="0"/>
        <v>0</v>
      </c>
      <c r="H10" s="144"/>
      <c r="I10" s="144"/>
      <c r="J10" s="144"/>
      <c r="K10" s="144"/>
      <c r="L10" s="144"/>
      <c r="M10" s="144"/>
      <c r="N10" s="144"/>
    </row>
    <row r="11" spans="2:14" x14ac:dyDescent="0.35">
      <c r="B11" s="144"/>
      <c r="C11" s="24" t="s">
        <v>220</v>
      </c>
      <c r="D11" s="213">
        <v>23963.200000000001</v>
      </c>
      <c r="E11" s="118">
        <v>0</v>
      </c>
      <c r="F11" s="118"/>
      <c r="G11" s="30">
        <f t="shared" si="0"/>
        <v>23963.200000000001</v>
      </c>
      <c r="H11" s="144"/>
      <c r="I11" s="144"/>
      <c r="J11" s="144"/>
      <c r="K11" s="144"/>
      <c r="L11" s="144"/>
      <c r="M11" s="144"/>
      <c r="N11" s="144"/>
    </row>
    <row r="12" spans="2:14" x14ac:dyDescent="0.35">
      <c r="B12" s="144"/>
      <c r="C12" s="23" t="s">
        <v>221</v>
      </c>
      <c r="D12" s="213">
        <v>186.90363636363634</v>
      </c>
      <c r="E12" s="118">
        <v>0</v>
      </c>
      <c r="F12" s="118"/>
      <c r="G12" s="30">
        <f t="shared" si="0"/>
        <v>186.90363636363634</v>
      </c>
      <c r="H12" s="144"/>
      <c r="I12" s="144"/>
      <c r="J12" s="144"/>
      <c r="K12" s="144"/>
      <c r="L12" s="144"/>
      <c r="M12" s="144"/>
      <c r="N12" s="144"/>
    </row>
    <row r="13" spans="2:14" ht="21.75" customHeight="1" x14ac:dyDescent="0.35">
      <c r="B13" s="144"/>
      <c r="C13" s="23" t="s">
        <v>222</v>
      </c>
      <c r="D13" s="213">
        <v>0</v>
      </c>
      <c r="E13" s="118">
        <v>0</v>
      </c>
      <c r="F13" s="118"/>
      <c r="G13" s="30">
        <f t="shared" si="0"/>
        <v>0</v>
      </c>
      <c r="H13" s="144"/>
      <c r="I13" s="144"/>
      <c r="J13" s="144"/>
      <c r="K13" s="144"/>
      <c r="L13" s="144"/>
      <c r="M13" s="144"/>
      <c r="N13" s="144"/>
    </row>
    <row r="14" spans="2:14" ht="21.75" customHeight="1" x14ac:dyDescent="0.35">
      <c r="B14" s="144"/>
      <c r="C14" s="23" t="s">
        <v>223</v>
      </c>
      <c r="D14" s="214">
        <v>1033.401818181818</v>
      </c>
      <c r="E14" s="119">
        <v>0</v>
      </c>
      <c r="F14" s="119"/>
      <c r="G14" s="30">
        <f t="shared" si="0"/>
        <v>1033.401818181818</v>
      </c>
      <c r="H14" s="144"/>
      <c r="I14" s="144"/>
      <c r="J14" s="144"/>
      <c r="K14" s="144"/>
      <c r="L14" s="144"/>
      <c r="M14" s="144"/>
      <c r="N14" s="144"/>
    </row>
    <row r="15" spans="2:14" ht="15.75" customHeight="1" x14ac:dyDescent="0.35">
      <c r="B15" s="144"/>
      <c r="C15" s="27" t="s">
        <v>224</v>
      </c>
      <c r="D15" s="36">
        <f>SUM(D8:D14)</f>
        <v>47472.809454545451</v>
      </c>
      <c r="E15" s="36">
        <f>SUM(E8:E14)</f>
        <v>0</v>
      </c>
      <c r="F15" s="36">
        <f>SUM(F8:F14)</f>
        <v>0</v>
      </c>
      <c r="G15" s="81">
        <f t="shared" si="0"/>
        <v>47472.809454545451</v>
      </c>
      <c r="H15" s="144"/>
      <c r="I15" s="144"/>
      <c r="J15" s="144"/>
      <c r="K15" s="144"/>
      <c r="L15" s="144"/>
      <c r="M15" s="144"/>
      <c r="N15" s="144"/>
    </row>
    <row r="16" spans="2:14" s="26" customFormat="1" x14ac:dyDescent="0.35">
      <c r="B16" s="145"/>
      <c r="C16" s="40"/>
      <c r="D16" s="41"/>
      <c r="E16" s="41"/>
      <c r="F16" s="41"/>
      <c r="G16" s="82"/>
      <c r="H16" s="145"/>
      <c r="I16" s="145"/>
      <c r="J16" s="145"/>
      <c r="K16" s="145"/>
      <c r="L16" s="145"/>
      <c r="M16" s="145"/>
      <c r="N16" s="145"/>
    </row>
    <row r="17" spans="3:14" x14ac:dyDescent="0.35">
      <c r="C17" s="259" t="s">
        <v>225</v>
      </c>
      <c r="D17" s="260"/>
      <c r="E17" s="260"/>
      <c r="F17" s="260"/>
      <c r="G17" s="261"/>
      <c r="H17" s="144"/>
      <c r="I17" s="144"/>
      <c r="J17" s="144"/>
      <c r="K17" s="144"/>
      <c r="L17" s="144"/>
      <c r="M17" s="144"/>
      <c r="N17" s="144"/>
    </row>
    <row r="18" spans="3:14" ht="27" customHeight="1" x14ac:dyDescent="0.35">
      <c r="C18" s="33" t="s">
        <v>216</v>
      </c>
      <c r="D18" s="34">
        <f>'1) Budget Table'!D25</f>
        <v>53032.129454545466</v>
      </c>
      <c r="E18" s="34">
        <f>'1) Budget Table'!E25</f>
        <v>95691.57</v>
      </c>
      <c r="F18" s="34">
        <f>'1) Budget Table'!F25</f>
        <v>53399</v>
      </c>
      <c r="G18" s="35">
        <f t="shared" ref="G18:G26" si="1">SUM(D18:F18)</f>
        <v>202122.69945454548</v>
      </c>
      <c r="H18" s="144"/>
      <c r="I18" s="144"/>
      <c r="J18" s="144"/>
      <c r="K18" s="144"/>
      <c r="L18" s="144"/>
      <c r="M18" s="144"/>
      <c r="N18" s="144"/>
    </row>
    <row r="19" spans="3:14" x14ac:dyDescent="0.35">
      <c r="C19" s="31" t="s">
        <v>217</v>
      </c>
      <c r="D19" s="213">
        <v>22289.304000000004</v>
      </c>
      <c r="E19" s="146"/>
      <c r="F19" s="146"/>
      <c r="G19" s="32">
        <f t="shared" si="1"/>
        <v>22289.304000000004</v>
      </c>
      <c r="H19" s="144"/>
      <c r="I19" s="144"/>
      <c r="J19" s="144"/>
      <c r="K19" s="144"/>
      <c r="L19" s="144"/>
      <c r="M19" s="144"/>
      <c r="N19" s="144"/>
    </row>
    <row r="20" spans="3:14" x14ac:dyDescent="0.35">
      <c r="C20" s="23" t="s">
        <v>218</v>
      </c>
      <c r="D20" s="214">
        <v>475.8</v>
      </c>
      <c r="E20" s="125"/>
      <c r="F20" s="125"/>
      <c r="G20" s="30">
        <f t="shared" si="1"/>
        <v>475.8</v>
      </c>
      <c r="H20" s="144"/>
      <c r="I20" s="144"/>
      <c r="J20" s="144"/>
      <c r="K20" s="144"/>
      <c r="L20" s="144"/>
      <c r="M20" s="144"/>
      <c r="N20" s="144"/>
    </row>
    <row r="21" spans="3:14" ht="31" x14ac:dyDescent="0.35">
      <c r="C21" s="23" t="s">
        <v>219</v>
      </c>
      <c r="D21" s="214">
        <v>0</v>
      </c>
      <c r="E21" s="119"/>
      <c r="F21" s="119"/>
      <c r="G21" s="30">
        <f t="shared" si="1"/>
        <v>0</v>
      </c>
      <c r="H21" s="144"/>
      <c r="I21" s="144"/>
      <c r="J21" s="144"/>
      <c r="K21" s="144"/>
      <c r="L21" s="144"/>
      <c r="M21" s="144"/>
      <c r="N21" s="144"/>
    </row>
    <row r="22" spans="3:14" x14ac:dyDescent="0.35">
      <c r="C22" s="24" t="s">
        <v>220</v>
      </c>
      <c r="D22" s="214">
        <v>29749.360000000004</v>
      </c>
      <c r="E22" s="119"/>
      <c r="F22" s="119"/>
      <c r="G22" s="30">
        <f t="shared" si="1"/>
        <v>29749.360000000004</v>
      </c>
      <c r="H22" s="144"/>
      <c r="I22" s="144"/>
      <c r="J22" s="144"/>
      <c r="K22" s="144"/>
      <c r="L22" s="144"/>
      <c r="M22" s="144"/>
      <c r="N22" s="144"/>
    </row>
    <row r="23" spans="3:14" x14ac:dyDescent="0.35">
      <c r="C23" s="23" t="s">
        <v>221</v>
      </c>
      <c r="D23" s="214">
        <v>186.90363636363634</v>
      </c>
      <c r="E23" s="119"/>
      <c r="F23" s="119"/>
      <c r="G23" s="30">
        <f t="shared" si="1"/>
        <v>186.90363636363634</v>
      </c>
      <c r="H23" s="144"/>
      <c r="I23" s="144"/>
      <c r="J23" s="144"/>
      <c r="K23" s="144"/>
      <c r="L23" s="144"/>
      <c r="M23" s="144"/>
      <c r="N23" s="144"/>
    </row>
    <row r="24" spans="3:14" x14ac:dyDescent="0.35">
      <c r="C24" s="23" t="s">
        <v>222</v>
      </c>
      <c r="D24" s="214">
        <v>0</v>
      </c>
      <c r="E24" s="119"/>
      <c r="F24" s="119"/>
      <c r="G24" s="30">
        <f t="shared" si="1"/>
        <v>0</v>
      </c>
      <c r="H24" s="144"/>
      <c r="I24" s="144"/>
      <c r="J24" s="144"/>
      <c r="K24" s="144"/>
      <c r="L24" s="144"/>
      <c r="M24" s="144"/>
      <c r="N24" s="144"/>
    </row>
    <row r="25" spans="3:14" x14ac:dyDescent="0.35">
      <c r="C25" s="23" t="s">
        <v>223</v>
      </c>
      <c r="D25" s="214">
        <v>330.76181818181811</v>
      </c>
      <c r="E25" s="119"/>
      <c r="F25" s="119"/>
      <c r="G25" s="30">
        <f t="shared" si="1"/>
        <v>330.76181818181811</v>
      </c>
      <c r="H25" s="144"/>
      <c r="I25" s="144"/>
      <c r="J25" s="144"/>
      <c r="K25" s="144"/>
      <c r="L25" s="144"/>
      <c r="M25" s="144"/>
      <c r="N25" s="144"/>
    </row>
    <row r="26" spans="3:14" x14ac:dyDescent="0.35">
      <c r="C26" s="27" t="s">
        <v>224</v>
      </c>
      <c r="D26" s="36">
        <f>SUM(D19:D25)</f>
        <v>53032.129454545458</v>
      </c>
      <c r="E26" s="36">
        <f>SUM(E19:E25)</f>
        <v>0</v>
      </c>
      <c r="F26" s="36">
        <f>SUM(F19:F25)</f>
        <v>0</v>
      </c>
      <c r="G26" s="30">
        <f t="shared" si="1"/>
        <v>53032.129454545458</v>
      </c>
      <c r="H26" s="144"/>
      <c r="I26" s="144"/>
      <c r="J26" s="144"/>
      <c r="K26" s="144"/>
      <c r="L26" s="144"/>
      <c r="M26" s="144"/>
      <c r="N26" s="144"/>
    </row>
    <row r="27" spans="3:14" s="26" customFormat="1" x14ac:dyDescent="0.35">
      <c r="C27" s="40"/>
      <c r="D27" s="41"/>
      <c r="E27" s="41"/>
      <c r="F27" s="41"/>
      <c r="G27" s="42"/>
      <c r="H27" s="145"/>
      <c r="I27" s="145"/>
      <c r="J27" s="145"/>
      <c r="K27" s="145"/>
      <c r="L27" s="145"/>
      <c r="M27" s="145"/>
      <c r="N27" s="145"/>
    </row>
    <row r="28" spans="3:14" x14ac:dyDescent="0.35">
      <c r="C28" s="259" t="s">
        <v>226</v>
      </c>
      <c r="D28" s="260"/>
      <c r="E28" s="260"/>
      <c r="F28" s="260"/>
      <c r="G28" s="261"/>
      <c r="H28" s="144"/>
      <c r="I28" s="144"/>
      <c r="J28" s="144"/>
      <c r="K28" s="144"/>
      <c r="L28" s="144"/>
      <c r="M28" s="144"/>
      <c r="N28" s="144"/>
    </row>
    <row r="29" spans="3:14" ht="21.75" customHeight="1" thickBot="1" x14ac:dyDescent="0.4">
      <c r="C29" s="33" t="s">
        <v>216</v>
      </c>
      <c r="D29" s="34">
        <f>'1) Budget Table'!D35</f>
        <v>126277.60890909092</v>
      </c>
      <c r="E29" s="34">
        <f>'1) Budget Table'!E35</f>
        <v>61646.84</v>
      </c>
      <c r="F29" s="34">
        <f>'1) Budget Table'!F35</f>
        <v>59415</v>
      </c>
      <c r="G29" s="35">
        <f t="shared" ref="G29:G37" si="2">SUM(D29:F29)</f>
        <v>247339.44890909092</v>
      </c>
      <c r="H29" s="144"/>
      <c r="I29" s="144"/>
      <c r="J29" s="144"/>
      <c r="K29" s="144"/>
      <c r="L29" s="144"/>
      <c r="M29" s="144"/>
      <c r="N29" s="144"/>
    </row>
    <row r="30" spans="3:14" x14ac:dyDescent="0.35">
      <c r="C30" s="31" t="s">
        <v>217</v>
      </c>
      <c r="D30" s="213">
        <v>44578.608000000007</v>
      </c>
      <c r="E30" s="146"/>
      <c r="F30" s="146"/>
      <c r="G30" s="32">
        <f t="shared" si="2"/>
        <v>44578.608000000007</v>
      </c>
      <c r="H30" s="144"/>
      <c r="I30" s="144"/>
      <c r="J30" s="144"/>
      <c r="K30" s="144"/>
      <c r="L30" s="144"/>
      <c r="M30" s="144"/>
      <c r="N30" s="144"/>
    </row>
    <row r="31" spans="3:14" s="26" customFormat="1" ht="15.75" customHeight="1" x14ac:dyDescent="0.35">
      <c r="C31" s="23" t="s">
        <v>218</v>
      </c>
      <c r="D31" s="214">
        <v>0</v>
      </c>
      <c r="E31" s="125"/>
      <c r="F31" s="125"/>
      <c r="G31" s="30">
        <f t="shared" si="2"/>
        <v>0</v>
      </c>
      <c r="H31" s="145"/>
      <c r="I31" s="145"/>
      <c r="J31" s="145"/>
      <c r="K31" s="145"/>
      <c r="L31" s="145"/>
      <c r="M31" s="145"/>
      <c r="N31" s="145"/>
    </row>
    <row r="32" spans="3:14" s="26" customFormat="1" ht="31" x14ac:dyDescent="0.35">
      <c r="C32" s="23" t="s">
        <v>219</v>
      </c>
      <c r="D32" s="214">
        <v>0</v>
      </c>
      <c r="E32" s="119"/>
      <c r="F32" s="119"/>
      <c r="G32" s="30">
        <f t="shared" si="2"/>
        <v>0</v>
      </c>
      <c r="H32" s="145"/>
      <c r="I32" s="145"/>
      <c r="J32" s="145"/>
      <c r="K32" s="145"/>
      <c r="L32" s="145"/>
      <c r="M32" s="145"/>
      <c r="N32" s="145"/>
    </row>
    <row r="33" spans="3:14" s="26" customFormat="1" x14ac:dyDescent="0.35">
      <c r="C33" s="24" t="s">
        <v>220</v>
      </c>
      <c r="D33" s="214">
        <v>75883.62000000001</v>
      </c>
      <c r="E33" s="119"/>
      <c r="F33" s="119"/>
      <c r="G33" s="30">
        <f t="shared" si="2"/>
        <v>75883.62000000001</v>
      </c>
      <c r="H33" s="145"/>
      <c r="I33" s="145"/>
      <c r="J33" s="145"/>
      <c r="K33" s="145"/>
      <c r="L33" s="145"/>
      <c r="M33" s="145"/>
      <c r="N33" s="145"/>
    </row>
    <row r="34" spans="3:14" x14ac:dyDescent="0.35">
      <c r="C34" s="23" t="s">
        <v>221</v>
      </c>
      <c r="D34" s="214">
        <v>1020.3772727272728</v>
      </c>
      <c r="E34" s="119"/>
      <c r="F34" s="119"/>
      <c r="G34" s="30">
        <f t="shared" si="2"/>
        <v>1020.3772727272728</v>
      </c>
      <c r="H34" s="144"/>
      <c r="I34" s="144"/>
      <c r="J34" s="144"/>
      <c r="K34" s="144"/>
      <c r="L34" s="144"/>
      <c r="M34" s="144"/>
      <c r="N34" s="144"/>
    </row>
    <row r="35" spans="3:14" x14ac:dyDescent="0.35">
      <c r="C35" s="23" t="s">
        <v>222</v>
      </c>
      <c r="D35" s="214">
        <v>0</v>
      </c>
      <c r="E35" s="119"/>
      <c r="F35" s="119"/>
      <c r="G35" s="30">
        <f t="shared" si="2"/>
        <v>0</v>
      </c>
      <c r="H35" s="144"/>
      <c r="I35" s="144"/>
      <c r="J35" s="144"/>
      <c r="K35" s="144"/>
      <c r="L35" s="144"/>
      <c r="M35" s="144"/>
      <c r="N35" s="144"/>
    </row>
    <row r="36" spans="3:14" x14ac:dyDescent="0.35">
      <c r="C36" s="23" t="s">
        <v>223</v>
      </c>
      <c r="D36" s="214">
        <v>4795.0036363636355</v>
      </c>
      <c r="E36" s="119"/>
      <c r="F36" s="119"/>
      <c r="G36" s="30">
        <f t="shared" si="2"/>
        <v>4795.0036363636355</v>
      </c>
      <c r="H36" s="144"/>
      <c r="I36" s="144"/>
      <c r="J36" s="144"/>
      <c r="K36" s="144"/>
      <c r="L36" s="144"/>
      <c r="M36" s="144"/>
      <c r="N36" s="144"/>
    </row>
    <row r="37" spans="3:14" x14ac:dyDescent="0.35">
      <c r="C37" s="27" t="s">
        <v>224</v>
      </c>
      <c r="D37" s="36">
        <f>SUM(D30:D36)</f>
        <v>126277.60890909092</v>
      </c>
      <c r="E37" s="36">
        <f>SUM(E30:E36)</f>
        <v>0</v>
      </c>
      <c r="F37" s="36">
        <f>SUM(F30:F36)</f>
        <v>0</v>
      </c>
      <c r="G37" s="30">
        <f t="shared" si="2"/>
        <v>126277.60890909092</v>
      </c>
      <c r="H37" s="144"/>
      <c r="I37" s="144"/>
      <c r="J37" s="144"/>
      <c r="K37" s="144"/>
      <c r="L37" s="144"/>
      <c r="M37" s="144"/>
      <c r="N37" s="144"/>
    </row>
    <row r="38" spans="3:14" x14ac:dyDescent="0.35">
      <c r="C38" s="202" t="s">
        <v>227</v>
      </c>
      <c r="D38" s="203"/>
      <c r="E38" s="203"/>
      <c r="F38" s="203"/>
      <c r="G38" s="204"/>
      <c r="H38" s="144"/>
      <c r="I38" s="144"/>
      <c r="J38" s="144"/>
      <c r="K38" s="144"/>
      <c r="L38" s="144"/>
      <c r="M38" s="144"/>
      <c r="N38" s="144"/>
    </row>
    <row r="39" spans="3:14" s="26" customFormat="1" x14ac:dyDescent="0.35">
      <c r="C39" s="37"/>
      <c r="D39" s="38"/>
      <c r="E39" s="38"/>
      <c r="F39" s="38"/>
      <c r="G39" s="39"/>
      <c r="H39" s="145"/>
      <c r="I39" s="145"/>
      <c r="J39" s="145"/>
      <c r="K39" s="145"/>
      <c r="L39" s="145"/>
      <c r="M39" s="145"/>
      <c r="N39" s="145"/>
    </row>
    <row r="40" spans="3:14" ht="20.25" customHeight="1" thickBot="1" x14ac:dyDescent="0.4">
      <c r="C40" s="33" t="s">
        <v>216</v>
      </c>
      <c r="D40" s="34">
        <f>'1) Budget Table'!D45</f>
        <v>0</v>
      </c>
      <c r="E40" s="34">
        <f>'1) Budget Table'!E45</f>
        <v>0</v>
      </c>
      <c r="F40" s="34">
        <f>'1) Budget Table'!F45</f>
        <v>0</v>
      </c>
      <c r="G40" s="35">
        <f t="shared" ref="G40:G48" si="3">SUM(D40:F40)</f>
        <v>0</v>
      </c>
      <c r="H40" s="144"/>
      <c r="I40" s="144"/>
      <c r="J40" s="144"/>
      <c r="K40" s="144"/>
      <c r="L40" s="144"/>
      <c r="M40" s="144"/>
      <c r="N40" s="144"/>
    </row>
    <row r="41" spans="3:14" x14ac:dyDescent="0.35">
      <c r="C41" s="31" t="s">
        <v>217</v>
      </c>
      <c r="D41" s="118"/>
      <c r="E41" s="146"/>
      <c r="F41" s="146"/>
      <c r="G41" s="32">
        <f t="shared" si="3"/>
        <v>0</v>
      </c>
      <c r="H41" s="144"/>
      <c r="I41" s="144"/>
      <c r="J41" s="144"/>
      <c r="K41" s="144"/>
      <c r="L41" s="144"/>
      <c r="M41" s="144"/>
      <c r="N41" s="144"/>
    </row>
    <row r="42" spans="3:14" ht="15.75" customHeight="1" x14ac:dyDescent="0.35">
      <c r="C42" s="23" t="s">
        <v>218</v>
      </c>
      <c r="D42" s="119"/>
      <c r="E42" s="125"/>
      <c r="F42" s="125"/>
      <c r="G42" s="30">
        <f t="shared" si="3"/>
        <v>0</v>
      </c>
      <c r="H42" s="144"/>
      <c r="I42" s="144"/>
      <c r="J42" s="144"/>
      <c r="K42" s="144"/>
      <c r="L42" s="144"/>
      <c r="M42" s="144"/>
      <c r="N42" s="144"/>
    </row>
    <row r="43" spans="3:14" ht="32.25" customHeight="1" x14ac:dyDescent="0.35">
      <c r="C43" s="23" t="s">
        <v>219</v>
      </c>
      <c r="D43" s="119"/>
      <c r="E43" s="119"/>
      <c r="F43" s="119"/>
      <c r="G43" s="30">
        <f t="shared" si="3"/>
        <v>0</v>
      </c>
      <c r="H43" s="144"/>
      <c r="I43" s="144"/>
      <c r="J43" s="144"/>
      <c r="K43" s="144"/>
      <c r="L43" s="144"/>
      <c r="M43" s="144"/>
      <c r="N43" s="144"/>
    </row>
    <row r="44" spans="3:14" s="26" customFormat="1" x14ac:dyDescent="0.35">
      <c r="C44" s="24" t="s">
        <v>220</v>
      </c>
      <c r="D44" s="119"/>
      <c r="E44" s="119"/>
      <c r="F44" s="119"/>
      <c r="G44" s="30">
        <f t="shared" si="3"/>
        <v>0</v>
      </c>
      <c r="H44" s="145"/>
      <c r="I44" s="145"/>
      <c r="J44" s="145"/>
      <c r="K44" s="145"/>
      <c r="L44" s="145"/>
      <c r="M44" s="145"/>
      <c r="N44" s="145"/>
    </row>
    <row r="45" spans="3:14" x14ac:dyDescent="0.35">
      <c r="C45" s="23" t="s">
        <v>221</v>
      </c>
      <c r="D45" s="119"/>
      <c r="E45" s="119"/>
      <c r="F45" s="119"/>
      <c r="G45" s="30">
        <f t="shared" si="3"/>
        <v>0</v>
      </c>
      <c r="H45" s="144"/>
      <c r="I45" s="144"/>
      <c r="J45" s="144"/>
      <c r="K45" s="144"/>
      <c r="L45" s="144"/>
      <c r="M45" s="144"/>
      <c r="N45" s="144"/>
    </row>
    <row r="46" spans="3:14" x14ac:dyDescent="0.35">
      <c r="C46" s="23" t="s">
        <v>222</v>
      </c>
      <c r="D46" s="119"/>
      <c r="E46" s="119"/>
      <c r="F46" s="119"/>
      <c r="G46" s="30">
        <f t="shared" si="3"/>
        <v>0</v>
      </c>
      <c r="H46" s="144"/>
      <c r="I46" s="144"/>
      <c r="J46" s="144"/>
      <c r="K46" s="144"/>
      <c r="L46" s="144"/>
      <c r="M46" s="144"/>
      <c r="N46" s="144"/>
    </row>
    <row r="47" spans="3:14" x14ac:dyDescent="0.35">
      <c r="C47" s="23" t="s">
        <v>223</v>
      </c>
      <c r="D47" s="119"/>
      <c r="E47" s="119"/>
      <c r="F47" s="119"/>
      <c r="G47" s="30">
        <f t="shared" si="3"/>
        <v>0</v>
      </c>
      <c r="H47" s="144"/>
      <c r="I47" s="144"/>
      <c r="J47" s="144"/>
      <c r="K47" s="144"/>
      <c r="L47" s="144"/>
      <c r="M47" s="144"/>
      <c r="N47" s="144"/>
    </row>
    <row r="48" spans="3:14" ht="21" customHeight="1" x14ac:dyDescent="0.35">
      <c r="C48" s="27" t="s">
        <v>224</v>
      </c>
      <c r="D48" s="36">
        <f>SUM(D41:D47)</f>
        <v>0</v>
      </c>
      <c r="E48" s="36">
        <f>SUM(E41:E47)</f>
        <v>0</v>
      </c>
      <c r="F48" s="36">
        <f>SUM(F41:F47)</f>
        <v>0</v>
      </c>
      <c r="G48" s="30">
        <f t="shared" si="3"/>
        <v>0</v>
      </c>
      <c r="H48" s="144"/>
      <c r="I48" s="144"/>
      <c r="J48" s="144"/>
      <c r="K48" s="144"/>
      <c r="L48" s="144"/>
      <c r="M48" s="144"/>
      <c r="N48" s="144"/>
    </row>
    <row r="49" spans="2:14" s="26" customFormat="1" ht="22.5" customHeight="1" x14ac:dyDescent="0.35">
      <c r="B49" s="145"/>
      <c r="C49" s="43"/>
      <c r="D49" s="41"/>
      <c r="E49" s="41"/>
      <c r="F49" s="41"/>
      <c r="G49" s="42"/>
      <c r="H49" s="145"/>
      <c r="I49" s="145"/>
      <c r="J49" s="145"/>
      <c r="K49" s="145"/>
      <c r="L49" s="145"/>
      <c r="M49" s="145"/>
      <c r="N49" s="145"/>
    </row>
    <row r="50" spans="2:14" x14ac:dyDescent="0.35">
      <c r="B50" s="259" t="s">
        <v>228</v>
      </c>
      <c r="C50" s="260"/>
      <c r="D50" s="260"/>
      <c r="E50" s="260"/>
      <c r="F50" s="260"/>
      <c r="G50" s="261"/>
      <c r="H50" s="144"/>
      <c r="I50" s="144"/>
      <c r="J50" s="144"/>
      <c r="K50" s="144"/>
      <c r="L50" s="144"/>
      <c r="M50" s="144"/>
      <c r="N50" s="144"/>
    </row>
    <row r="51" spans="2:14" x14ac:dyDescent="0.35">
      <c r="B51" s="144"/>
      <c r="C51" s="259" t="s">
        <v>229</v>
      </c>
      <c r="D51" s="260"/>
      <c r="E51" s="260"/>
      <c r="F51" s="260"/>
      <c r="G51" s="261"/>
      <c r="H51" s="144"/>
      <c r="I51" s="144"/>
      <c r="J51" s="144"/>
      <c r="K51" s="144"/>
      <c r="L51" s="144"/>
      <c r="M51" s="144"/>
      <c r="N51" s="144"/>
    </row>
    <row r="52" spans="2:14" ht="24" customHeight="1" thickBot="1" x14ac:dyDescent="0.4">
      <c r="B52" s="144"/>
      <c r="C52" s="33" t="s">
        <v>216</v>
      </c>
      <c r="D52" s="34">
        <f>'1) Budget Table'!D57</f>
        <v>262657.42945454549</v>
      </c>
      <c r="E52" s="34">
        <f>'1) Budget Table'!E57</f>
        <v>9649.99</v>
      </c>
      <c r="F52" s="34">
        <f>'1) Budget Table'!F57</f>
        <v>128733</v>
      </c>
      <c r="G52" s="35">
        <f>SUM(D52:F52)</f>
        <v>401040.41945454548</v>
      </c>
      <c r="H52" s="144"/>
      <c r="I52" s="144"/>
      <c r="J52" s="144"/>
      <c r="K52" s="144"/>
      <c r="L52" s="144"/>
      <c r="M52" s="144"/>
      <c r="N52" s="144"/>
    </row>
    <row r="53" spans="2:14" ht="15.75" customHeight="1" x14ac:dyDescent="0.35">
      <c r="B53" s="144"/>
      <c r="C53" s="31" t="s">
        <v>217</v>
      </c>
      <c r="D53" s="213">
        <v>22289.304000000004</v>
      </c>
      <c r="E53" s="146"/>
      <c r="F53" s="146"/>
      <c r="G53" s="32">
        <f t="shared" ref="G53:G60" si="4">SUM(D53:F53)</f>
        <v>22289.304000000004</v>
      </c>
      <c r="H53" s="144"/>
      <c r="I53" s="144"/>
      <c r="J53" s="144"/>
      <c r="K53" s="144"/>
      <c r="L53" s="144"/>
      <c r="M53" s="144"/>
      <c r="N53" s="144"/>
    </row>
    <row r="54" spans="2:14" ht="15.75" customHeight="1" x14ac:dyDescent="0.35">
      <c r="B54" s="144"/>
      <c r="C54" s="23" t="s">
        <v>218</v>
      </c>
      <c r="D54" s="214">
        <v>0</v>
      </c>
      <c r="E54" s="125"/>
      <c r="F54" s="146"/>
      <c r="G54" s="30">
        <f t="shared" si="4"/>
        <v>0</v>
      </c>
      <c r="H54" s="144"/>
      <c r="I54" s="144"/>
      <c r="J54" s="144"/>
      <c r="K54" s="144"/>
      <c r="L54" s="144"/>
      <c r="M54" s="144"/>
      <c r="N54" s="144"/>
    </row>
    <row r="55" spans="2:14" ht="15.75" customHeight="1" x14ac:dyDescent="0.35">
      <c r="B55" s="144"/>
      <c r="C55" s="23" t="s">
        <v>219</v>
      </c>
      <c r="D55" s="214">
        <v>0</v>
      </c>
      <c r="E55" s="119"/>
      <c r="F55" s="119"/>
      <c r="G55" s="30">
        <f t="shared" si="4"/>
        <v>0</v>
      </c>
      <c r="H55" s="144"/>
      <c r="I55" s="144"/>
      <c r="J55" s="144"/>
      <c r="K55" s="144"/>
      <c r="L55" s="144"/>
      <c r="M55" s="144"/>
      <c r="N55" s="144"/>
    </row>
    <row r="56" spans="2:14" ht="18.75" customHeight="1" x14ac:dyDescent="0.35">
      <c r="B56" s="144"/>
      <c r="C56" s="24" t="s">
        <v>220</v>
      </c>
      <c r="D56" s="214">
        <v>220123.72</v>
      </c>
      <c r="E56" s="119"/>
      <c r="F56" s="119"/>
      <c r="G56" s="30">
        <f t="shared" si="4"/>
        <v>220123.72</v>
      </c>
      <c r="H56" s="144"/>
      <c r="I56" s="144"/>
      <c r="J56" s="144"/>
      <c r="K56" s="144"/>
      <c r="L56" s="144"/>
      <c r="M56" s="144"/>
      <c r="N56" s="144"/>
    </row>
    <row r="57" spans="2:14" x14ac:dyDescent="0.35">
      <c r="B57" s="144"/>
      <c r="C57" s="23" t="s">
        <v>221</v>
      </c>
      <c r="D57" s="214">
        <v>13080.603636363636</v>
      </c>
      <c r="E57" s="119"/>
      <c r="F57" s="119"/>
      <c r="G57" s="30">
        <f t="shared" si="4"/>
        <v>13080.603636363636</v>
      </c>
      <c r="H57" s="144"/>
      <c r="I57" s="144"/>
      <c r="J57" s="144"/>
      <c r="K57" s="144"/>
      <c r="L57" s="144"/>
      <c r="M57" s="144"/>
      <c r="N57" s="144"/>
    </row>
    <row r="58" spans="2:14" s="26" customFormat="1" ht="21.75" customHeight="1" x14ac:dyDescent="0.35">
      <c r="B58" s="144"/>
      <c r="C58" s="23" t="s">
        <v>222</v>
      </c>
      <c r="D58" s="214">
        <v>0</v>
      </c>
      <c r="E58" s="119"/>
      <c r="F58" s="119"/>
      <c r="G58" s="30">
        <f t="shared" si="4"/>
        <v>0</v>
      </c>
      <c r="H58" s="145"/>
      <c r="I58" s="145"/>
      <c r="J58" s="145"/>
      <c r="K58" s="145"/>
      <c r="L58" s="145"/>
      <c r="M58" s="145"/>
      <c r="N58" s="145"/>
    </row>
    <row r="59" spans="2:14" s="26" customFormat="1" x14ac:dyDescent="0.35">
      <c r="B59" s="144"/>
      <c r="C59" s="23" t="s">
        <v>223</v>
      </c>
      <c r="D59" s="214">
        <v>7163.801818181817</v>
      </c>
      <c r="E59" s="119"/>
      <c r="F59" s="119"/>
      <c r="G59" s="30">
        <f t="shared" si="4"/>
        <v>7163.801818181817</v>
      </c>
      <c r="H59" s="145"/>
      <c r="I59" s="145"/>
      <c r="J59" s="145"/>
      <c r="K59" s="145"/>
      <c r="L59" s="145"/>
      <c r="M59" s="145"/>
      <c r="N59" s="145"/>
    </row>
    <row r="60" spans="2:14" x14ac:dyDescent="0.35">
      <c r="B60" s="144"/>
      <c r="C60" s="27" t="s">
        <v>224</v>
      </c>
      <c r="D60" s="36">
        <f>SUM(D53:D59)</f>
        <v>262657.42945454543</v>
      </c>
      <c r="E60" s="36">
        <f>SUM(E53:E59)</f>
        <v>0</v>
      </c>
      <c r="F60" s="36">
        <f>SUM(F53:F59)</f>
        <v>0</v>
      </c>
      <c r="G60" s="30">
        <f t="shared" si="4"/>
        <v>262657.42945454543</v>
      </c>
      <c r="H60" s="144"/>
      <c r="I60" s="144"/>
      <c r="J60" s="144"/>
      <c r="K60" s="144"/>
      <c r="L60" s="144"/>
      <c r="M60" s="144"/>
      <c r="N60" s="144"/>
    </row>
    <row r="61" spans="2:14" s="26" customFormat="1" x14ac:dyDescent="0.35">
      <c r="B61" s="145"/>
      <c r="C61" s="40"/>
      <c r="D61" s="41"/>
      <c r="E61" s="41"/>
      <c r="F61" s="41"/>
      <c r="G61" s="42"/>
      <c r="H61" s="145"/>
      <c r="I61" s="145"/>
      <c r="J61" s="145"/>
      <c r="K61" s="145"/>
      <c r="L61" s="145"/>
      <c r="M61" s="145"/>
      <c r="N61" s="145"/>
    </row>
    <row r="62" spans="2:14" x14ac:dyDescent="0.35">
      <c r="B62" s="145"/>
      <c r="C62" s="259" t="s">
        <v>79</v>
      </c>
      <c r="D62" s="260"/>
      <c r="E62" s="260"/>
      <c r="F62" s="260"/>
      <c r="G62" s="261"/>
      <c r="H62" s="144"/>
      <c r="I62" s="144"/>
      <c r="J62" s="144"/>
      <c r="K62" s="144"/>
      <c r="L62" s="144"/>
      <c r="M62" s="144"/>
      <c r="N62" s="144"/>
    </row>
    <row r="63" spans="2:14" ht="21.75" customHeight="1" thickBot="1" x14ac:dyDescent="0.4">
      <c r="B63" s="144"/>
      <c r="C63" s="33" t="s">
        <v>216</v>
      </c>
      <c r="D63" s="34">
        <f>'1) Budget Table'!D67</f>
        <v>11403.484727272729</v>
      </c>
      <c r="E63" s="34">
        <f>'1) Budget Table'!E67</f>
        <v>126059.34</v>
      </c>
      <c r="F63" s="34">
        <f>'1) Budget Table'!F67</f>
        <v>231427</v>
      </c>
      <c r="G63" s="35">
        <f t="shared" ref="G63:G71" si="5">SUM(D63:F63)</f>
        <v>368889.82472727273</v>
      </c>
      <c r="H63" s="144"/>
      <c r="I63" s="144"/>
      <c r="J63" s="144"/>
      <c r="K63" s="144"/>
      <c r="L63" s="144"/>
      <c r="M63" s="144"/>
      <c r="N63" s="144"/>
    </row>
    <row r="64" spans="2:14" ht="15.75" customHeight="1" x14ac:dyDescent="0.35">
      <c r="B64" s="144"/>
      <c r="C64" s="31" t="s">
        <v>217</v>
      </c>
      <c r="D64" s="213">
        <v>11144.652000000002</v>
      </c>
      <c r="E64" s="146"/>
      <c r="F64" s="125"/>
      <c r="G64" s="32">
        <f t="shared" si="5"/>
        <v>11144.652000000002</v>
      </c>
      <c r="H64" s="144"/>
      <c r="I64" s="144"/>
      <c r="J64" s="144"/>
      <c r="K64" s="144"/>
      <c r="L64" s="144"/>
      <c r="M64" s="144"/>
      <c r="N64" s="144"/>
    </row>
    <row r="65" spans="2:14" ht="15.75" customHeight="1" x14ac:dyDescent="0.35">
      <c r="B65" s="144"/>
      <c r="C65" s="23" t="s">
        <v>218</v>
      </c>
      <c r="D65" s="214">
        <v>0</v>
      </c>
      <c r="E65" s="125"/>
      <c r="F65" s="125"/>
      <c r="G65" s="30">
        <f t="shared" si="5"/>
        <v>0</v>
      </c>
      <c r="H65" s="144"/>
      <c r="I65" s="144"/>
      <c r="J65" s="144"/>
      <c r="K65" s="144"/>
      <c r="L65" s="144"/>
      <c r="M65" s="144"/>
      <c r="N65" s="144"/>
    </row>
    <row r="66" spans="2:14" ht="15.75" customHeight="1" x14ac:dyDescent="0.35">
      <c r="B66" s="144"/>
      <c r="C66" s="23" t="s">
        <v>219</v>
      </c>
      <c r="D66" s="214">
        <v>0</v>
      </c>
      <c r="E66" s="119"/>
      <c r="F66" s="119"/>
      <c r="G66" s="30">
        <f t="shared" si="5"/>
        <v>0</v>
      </c>
      <c r="H66" s="144"/>
      <c r="I66" s="144"/>
      <c r="J66" s="144"/>
      <c r="K66" s="144"/>
      <c r="L66" s="144"/>
      <c r="M66" s="144"/>
      <c r="N66" s="144"/>
    </row>
    <row r="67" spans="2:14" x14ac:dyDescent="0.35">
      <c r="B67" s="144"/>
      <c r="C67" s="24" t="s">
        <v>220</v>
      </c>
      <c r="D67" s="214">
        <v>0</v>
      </c>
      <c r="E67" s="119"/>
      <c r="F67" s="119"/>
      <c r="G67" s="30">
        <f t="shared" si="5"/>
        <v>0</v>
      </c>
      <c r="H67" s="144"/>
      <c r="I67" s="144"/>
      <c r="J67" s="144"/>
      <c r="K67" s="144"/>
      <c r="L67" s="144"/>
      <c r="M67" s="144"/>
      <c r="N67" s="144"/>
    </row>
    <row r="68" spans="2:14" x14ac:dyDescent="0.35">
      <c r="B68" s="144"/>
      <c r="C68" s="23" t="s">
        <v>221</v>
      </c>
      <c r="D68" s="214">
        <v>93.451818181818169</v>
      </c>
      <c r="E68" s="119"/>
      <c r="F68" s="119"/>
      <c r="G68" s="30">
        <f t="shared" si="5"/>
        <v>93.451818181818169</v>
      </c>
      <c r="H68" s="144"/>
      <c r="I68" s="144"/>
      <c r="J68" s="144"/>
      <c r="K68" s="144"/>
      <c r="L68" s="144"/>
      <c r="M68" s="144"/>
      <c r="N68" s="144"/>
    </row>
    <row r="69" spans="2:14" x14ac:dyDescent="0.35">
      <c r="B69" s="144"/>
      <c r="C69" s="23" t="s">
        <v>222</v>
      </c>
      <c r="D69" s="214">
        <v>0</v>
      </c>
      <c r="E69" s="119"/>
      <c r="F69" s="119"/>
      <c r="G69" s="30">
        <f t="shared" si="5"/>
        <v>0</v>
      </c>
      <c r="H69" s="144"/>
      <c r="I69" s="144"/>
      <c r="J69" s="144"/>
      <c r="K69" s="144"/>
      <c r="L69" s="144"/>
      <c r="M69" s="144"/>
      <c r="N69" s="144"/>
    </row>
    <row r="70" spans="2:14" x14ac:dyDescent="0.35">
      <c r="B70" s="144"/>
      <c r="C70" s="23" t="s">
        <v>223</v>
      </c>
      <c r="D70" s="214">
        <v>165.38090909090906</v>
      </c>
      <c r="E70" s="119"/>
      <c r="F70" s="119"/>
      <c r="G70" s="30">
        <f t="shared" si="5"/>
        <v>165.38090909090906</v>
      </c>
      <c r="H70" s="144"/>
      <c r="I70" s="144"/>
      <c r="J70" s="144"/>
      <c r="K70" s="144"/>
      <c r="L70" s="144"/>
      <c r="M70" s="144"/>
      <c r="N70" s="144"/>
    </row>
    <row r="71" spans="2:14" x14ac:dyDescent="0.35">
      <c r="B71" s="144"/>
      <c r="C71" s="27" t="s">
        <v>224</v>
      </c>
      <c r="D71" s="36">
        <f>SUM(D64:D70)</f>
        <v>11403.484727272729</v>
      </c>
      <c r="E71" s="36">
        <f>SUM(E64:E70)</f>
        <v>0</v>
      </c>
      <c r="F71" s="36">
        <f>SUM(F64:F70)</f>
        <v>0</v>
      </c>
      <c r="G71" s="30">
        <f t="shared" si="5"/>
        <v>11403.484727272729</v>
      </c>
      <c r="H71" s="144"/>
      <c r="I71" s="144"/>
      <c r="J71" s="144"/>
      <c r="K71" s="144"/>
      <c r="L71" s="144"/>
      <c r="M71" s="144"/>
      <c r="N71" s="144"/>
    </row>
    <row r="72" spans="2:14" s="26" customFormat="1" x14ac:dyDescent="0.35">
      <c r="B72" s="145"/>
      <c r="C72" s="40"/>
      <c r="D72" s="41"/>
      <c r="E72" s="41"/>
      <c r="F72" s="41"/>
      <c r="G72" s="42"/>
      <c r="H72" s="145"/>
      <c r="I72" s="145"/>
      <c r="J72" s="145"/>
      <c r="K72" s="145"/>
      <c r="L72" s="145"/>
      <c r="M72" s="145"/>
      <c r="N72" s="145"/>
    </row>
    <row r="73" spans="2:14" x14ac:dyDescent="0.35">
      <c r="B73" s="144"/>
      <c r="C73" s="259" t="s">
        <v>98</v>
      </c>
      <c r="D73" s="260"/>
      <c r="E73" s="260"/>
      <c r="F73" s="260"/>
      <c r="G73" s="261"/>
      <c r="H73" s="144"/>
      <c r="I73" s="144"/>
      <c r="J73" s="144"/>
      <c r="K73" s="144"/>
      <c r="L73" s="144"/>
      <c r="M73" s="144"/>
      <c r="N73" s="144"/>
    </row>
    <row r="74" spans="2:14" ht="21.75" customHeight="1" thickBot="1" x14ac:dyDescent="0.4">
      <c r="B74" s="145"/>
      <c r="C74" s="33" t="s">
        <v>216</v>
      </c>
      <c r="D74" s="34">
        <f>'1) Budget Table'!D77</f>
        <v>0</v>
      </c>
      <c r="E74" s="34">
        <f>'1) Budget Table'!E77</f>
        <v>58524.340000000004</v>
      </c>
      <c r="F74" s="34">
        <f>'1) Budget Table'!F77</f>
        <v>0</v>
      </c>
      <c r="G74" s="35">
        <f t="shared" ref="G74:G82" si="6">SUM(D74:F74)</f>
        <v>58524.340000000004</v>
      </c>
      <c r="H74" s="144"/>
      <c r="I74" s="144"/>
      <c r="J74" s="144"/>
      <c r="K74" s="144"/>
      <c r="L74" s="144"/>
      <c r="M74" s="144"/>
      <c r="N74" s="144"/>
    </row>
    <row r="75" spans="2:14" ht="18" customHeight="1" x14ac:dyDescent="0.35">
      <c r="B75" s="144"/>
      <c r="C75" s="31" t="s">
        <v>217</v>
      </c>
      <c r="D75" s="118"/>
      <c r="E75" s="146"/>
      <c r="F75" s="146"/>
      <c r="G75" s="32">
        <f t="shared" si="6"/>
        <v>0</v>
      </c>
      <c r="H75" s="144"/>
      <c r="I75" s="144"/>
      <c r="J75" s="144"/>
      <c r="K75" s="144"/>
      <c r="L75" s="144"/>
      <c r="M75" s="144"/>
      <c r="N75" s="144"/>
    </row>
    <row r="76" spans="2:14" ht="15.75" customHeight="1" x14ac:dyDescent="0.35">
      <c r="B76" s="144"/>
      <c r="C76" s="23" t="s">
        <v>218</v>
      </c>
      <c r="D76" s="119"/>
      <c r="E76" s="125"/>
      <c r="F76" s="125"/>
      <c r="G76" s="30">
        <f t="shared" si="6"/>
        <v>0</v>
      </c>
      <c r="H76" s="144"/>
      <c r="I76" s="144"/>
      <c r="J76" s="144"/>
      <c r="K76" s="144"/>
      <c r="L76" s="144"/>
      <c r="M76" s="144"/>
      <c r="N76" s="144"/>
    </row>
    <row r="77" spans="2:14" s="26" customFormat="1" ht="15.75" customHeight="1" x14ac:dyDescent="0.35">
      <c r="B77" s="144"/>
      <c r="C77" s="23" t="s">
        <v>219</v>
      </c>
      <c r="D77" s="119"/>
      <c r="E77" s="119"/>
      <c r="F77" s="119"/>
      <c r="G77" s="30">
        <f t="shared" si="6"/>
        <v>0</v>
      </c>
      <c r="H77" s="145"/>
      <c r="I77" s="145"/>
      <c r="J77" s="145"/>
      <c r="K77" s="145"/>
      <c r="L77" s="145"/>
      <c r="M77" s="145"/>
      <c r="N77" s="145"/>
    </row>
    <row r="78" spans="2:14" x14ac:dyDescent="0.35">
      <c r="B78" s="145"/>
      <c r="C78" s="24" t="s">
        <v>220</v>
      </c>
      <c r="D78" s="119"/>
      <c r="E78" s="119"/>
      <c r="F78" s="119"/>
      <c r="G78" s="30">
        <f t="shared" si="6"/>
        <v>0</v>
      </c>
      <c r="H78" s="144"/>
      <c r="I78" s="144"/>
      <c r="J78" s="144"/>
      <c r="K78" s="144"/>
      <c r="L78" s="144"/>
      <c r="M78" s="144"/>
      <c r="N78" s="144"/>
    </row>
    <row r="79" spans="2:14" x14ac:dyDescent="0.35">
      <c r="B79" s="145"/>
      <c r="C79" s="23" t="s">
        <v>221</v>
      </c>
      <c r="D79" s="119"/>
      <c r="E79" s="119"/>
      <c r="F79" s="119"/>
      <c r="G79" s="30">
        <f t="shared" si="6"/>
        <v>0</v>
      </c>
      <c r="H79" s="144"/>
      <c r="I79" s="144"/>
      <c r="J79" s="144"/>
      <c r="K79" s="144"/>
      <c r="L79" s="144"/>
      <c r="M79" s="144"/>
      <c r="N79" s="144"/>
    </row>
    <row r="80" spans="2:14" x14ac:dyDescent="0.35">
      <c r="B80" s="145"/>
      <c r="C80" s="23" t="s">
        <v>222</v>
      </c>
      <c r="D80" s="119"/>
      <c r="E80" s="119"/>
      <c r="F80" s="119"/>
      <c r="G80" s="30">
        <f t="shared" si="6"/>
        <v>0</v>
      </c>
      <c r="H80" s="144"/>
      <c r="I80" s="144"/>
      <c r="J80" s="144"/>
      <c r="K80" s="144"/>
      <c r="L80" s="144"/>
      <c r="M80" s="144"/>
      <c r="N80" s="144"/>
    </row>
    <row r="81" spans="2:14" x14ac:dyDescent="0.35">
      <c r="B81" s="144"/>
      <c r="C81" s="23" t="s">
        <v>223</v>
      </c>
      <c r="D81" s="119"/>
      <c r="E81" s="119"/>
      <c r="F81" s="119"/>
      <c r="G81" s="30">
        <f t="shared" si="6"/>
        <v>0</v>
      </c>
      <c r="H81" s="144"/>
      <c r="I81" s="144"/>
      <c r="J81" s="144"/>
      <c r="K81" s="144"/>
      <c r="L81" s="144"/>
      <c r="M81" s="144"/>
      <c r="N81" s="144"/>
    </row>
    <row r="82" spans="2:14" x14ac:dyDescent="0.35">
      <c r="B82" s="144"/>
      <c r="C82" s="27" t="s">
        <v>224</v>
      </c>
      <c r="D82" s="36">
        <f>SUM(D75:D81)</f>
        <v>0</v>
      </c>
      <c r="E82" s="36">
        <f>SUM(E75:E81)</f>
        <v>0</v>
      </c>
      <c r="F82" s="36">
        <f>SUM(F75:F81)</f>
        <v>0</v>
      </c>
      <c r="G82" s="30">
        <f t="shared" si="6"/>
        <v>0</v>
      </c>
      <c r="H82" s="144"/>
      <c r="I82" s="144"/>
      <c r="J82" s="144"/>
      <c r="K82" s="144"/>
      <c r="L82" s="144"/>
      <c r="M82" s="144"/>
      <c r="N82" s="144"/>
    </row>
    <row r="83" spans="2:14" s="26" customFormat="1" x14ac:dyDescent="0.35">
      <c r="B83" s="145"/>
      <c r="C83" s="40"/>
      <c r="D83" s="41"/>
      <c r="E83" s="41"/>
      <c r="F83" s="41"/>
      <c r="G83" s="42"/>
      <c r="H83" s="145"/>
      <c r="I83" s="145"/>
      <c r="J83" s="145"/>
      <c r="K83" s="145"/>
      <c r="L83" s="145"/>
      <c r="M83" s="145"/>
      <c r="N83" s="145"/>
    </row>
    <row r="84" spans="2:14" x14ac:dyDescent="0.35">
      <c r="B84" s="144"/>
      <c r="C84" s="259" t="s">
        <v>112</v>
      </c>
      <c r="D84" s="260"/>
      <c r="E84" s="260"/>
      <c r="F84" s="260"/>
      <c r="G84" s="261"/>
      <c r="H84" s="144"/>
      <c r="I84" s="144"/>
      <c r="J84" s="144"/>
      <c r="K84" s="144"/>
      <c r="L84" s="144"/>
      <c r="M84" s="144"/>
      <c r="N84" s="144"/>
    </row>
    <row r="85" spans="2:14" ht="21.75" customHeight="1" thickBot="1" x14ac:dyDescent="0.4">
      <c r="B85" s="144"/>
      <c r="C85" s="33" t="s">
        <v>216</v>
      </c>
      <c r="D85" s="34">
        <f>'1) Budget Table'!D87</f>
        <v>0</v>
      </c>
      <c r="E85" s="34">
        <f>'1) Budget Table'!E87</f>
        <v>0</v>
      </c>
      <c r="F85" s="34">
        <f>'1) Budget Table'!F87</f>
        <v>0</v>
      </c>
      <c r="G85" s="35">
        <f t="shared" ref="G85:G93" si="7">SUM(D85:F85)</f>
        <v>0</v>
      </c>
      <c r="H85" s="144"/>
      <c r="I85" s="144"/>
      <c r="J85" s="144"/>
      <c r="K85" s="144"/>
      <c r="L85" s="144"/>
      <c r="M85" s="144"/>
      <c r="N85" s="144"/>
    </row>
    <row r="86" spans="2:14" ht="15.75" customHeight="1" x14ac:dyDescent="0.35">
      <c r="B86" s="144"/>
      <c r="C86" s="31" t="s">
        <v>217</v>
      </c>
      <c r="D86" s="118"/>
      <c r="E86" s="146"/>
      <c r="F86" s="146"/>
      <c r="G86" s="32">
        <f t="shared" si="7"/>
        <v>0</v>
      </c>
      <c r="H86" s="144"/>
      <c r="I86" s="144"/>
      <c r="J86" s="144"/>
      <c r="K86" s="144"/>
      <c r="L86" s="144"/>
      <c r="M86" s="144"/>
      <c r="N86" s="144"/>
    </row>
    <row r="87" spans="2:14" ht="15.75" customHeight="1" x14ac:dyDescent="0.35">
      <c r="B87" s="145"/>
      <c r="C87" s="23" t="s">
        <v>218</v>
      </c>
      <c r="D87" s="119"/>
      <c r="E87" s="125"/>
      <c r="F87" s="125"/>
      <c r="G87" s="30">
        <f t="shared" si="7"/>
        <v>0</v>
      </c>
      <c r="H87" s="144"/>
      <c r="I87" s="144"/>
      <c r="J87" s="144"/>
      <c r="K87" s="144"/>
      <c r="L87" s="144"/>
      <c r="M87" s="144"/>
      <c r="N87" s="144"/>
    </row>
    <row r="88" spans="2:14" ht="15.75" customHeight="1" x14ac:dyDescent="0.35">
      <c r="B88" s="144"/>
      <c r="C88" s="23" t="s">
        <v>219</v>
      </c>
      <c r="D88" s="119"/>
      <c r="E88" s="119"/>
      <c r="F88" s="119"/>
      <c r="G88" s="30">
        <f t="shared" si="7"/>
        <v>0</v>
      </c>
      <c r="H88" s="144"/>
      <c r="I88" s="144"/>
      <c r="J88" s="144"/>
      <c r="K88" s="144"/>
      <c r="L88" s="144"/>
      <c r="M88" s="144"/>
      <c r="N88" s="144"/>
    </row>
    <row r="89" spans="2:14" x14ac:dyDescent="0.35">
      <c r="B89" s="144"/>
      <c r="C89" s="24" t="s">
        <v>220</v>
      </c>
      <c r="D89" s="119"/>
      <c r="E89" s="119"/>
      <c r="F89" s="119"/>
      <c r="G89" s="30">
        <f t="shared" si="7"/>
        <v>0</v>
      </c>
      <c r="H89" s="144"/>
      <c r="I89" s="144"/>
      <c r="J89" s="144"/>
      <c r="K89" s="144"/>
      <c r="L89" s="144"/>
      <c r="M89" s="144"/>
      <c r="N89" s="144"/>
    </row>
    <row r="90" spans="2:14" x14ac:dyDescent="0.35">
      <c r="B90" s="144"/>
      <c r="C90" s="23" t="s">
        <v>221</v>
      </c>
      <c r="D90" s="119"/>
      <c r="E90" s="119"/>
      <c r="F90" s="119"/>
      <c r="G90" s="30">
        <f t="shared" si="7"/>
        <v>0</v>
      </c>
      <c r="H90" s="144"/>
      <c r="I90" s="144"/>
      <c r="J90" s="144"/>
      <c r="K90" s="144"/>
      <c r="L90" s="144"/>
      <c r="M90" s="144"/>
      <c r="N90" s="144"/>
    </row>
    <row r="91" spans="2:14" ht="25.5" customHeight="1" x14ac:dyDescent="0.35">
      <c r="B91" s="144"/>
      <c r="C91" s="23" t="s">
        <v>222</v>
      </c>
      <c r="D91" s="119"/>
      <c r="E91" s="119"/>
      <c r="F91" s="119"/>
      <c r="G91" s="30">
        <f t="shared" si="7"/>
        <v>0</v>
      </c>
      <c r="H91" s="144"/>
      <c r="I91" s="144"/>
      <c r="J91" s="144"/>
      <c r="K91" s="144"/>
      <c r="L91" s="144"/>
      <c r="M91" s="144"/>
      <c r="N91" s="144"/>
    </row>
    <row r="92" spans="2:14" x14ac:dyDescent="0.35">
      <c r="B92" s="145"/>
      <c r="C92" s="23" t="s">
        <v>223</v>
      </c>
      <c r="D92" s="119"/>
      <c r="E92" s="119"/>
      <c r="F92" s="119"/>
      <c r="G92" s="30">
        <f t="shared" si="7"/>
        <v>0</v>
      </c>
      <c r="H92" s="144"/>
      <c r="I92" s="144"/>
      <c r="J92" s="144"/>
      <c r="K92" s="144"/>
      <c r="L92" s="144"/>
      <c r="M92" s="144"/>
      <c r="N92" s="144"/>
    </row>
    <row r="93" spans="2:14" ht="15.75" customHeight="1" x14ac:dyDescent="0.35">
      <c r="B93" s="144"/>
      <c r="C93" s="27" t="s">
        <v>224</v>
      </c>
      <c r="D93" s="36">
        <f>SUM(D86:D92)</f>
        <v>0</v>
      </c>
      <c r="E93" s="36">
        <f>SUM(E86:E92)</f>
        <v>0</v>
      </c>
      <c r="F93" s="36">
        <f>SUM(F86:F92)</f>
        <v>0</v>
      </c>
      <c r="G93" s="30">
        <f t="shared" si="7"/>
        <v>0</v>
      </c>
      <c r="H93" s="144"/>
      <c r="I93" s="144"/>
      <c r="J93" s="144"/>
      <c r="K93" s="144"/>
      <c r="L93" s="144"/>
      <c r="M93" s="144"/>
      <c r="N93" s="144"/>
    </row>
    <row r="94" spans="2:14" ht="25.5" customHeight="1" x14ac:dyDescent="0.35">
      <c r="B94" s="144"/>
      <c r="C94" s="144"/>
      <c r="D94" s="144"/>
      <c r="E94" s="144"/>
      <c r="F94" s="144"/>
      <c r="G94" s="144"/>
      <c r="H94" s="144"/>
      <c r="I94" s="144"/>
      <c r="J94" s="144"/>
      <c r="K94" s="144"/>
      <c r="L94" s="144"/>
      <c r="M94" s="144"/>
      <c r="N94" s="144"/>
    </row>
    <row r="95" spans="2:14" x14ac:dyDescent="0.35">
      <c r="B95" s="259" t="s">
        <v>230</v>
      </c>
      <c r="C95" s="260"/>
      <c r="D95" s="260"/>
      <c r="E95" s="260"/>
      <c r="F95" s="260"/>
      <c r="G95" s="261"/>
      <c r="H95" s="144"/>
      <c r="I95" s="144"/>
      <c r="J95" s="144"/>
      <c r="K95" s="144"/>
      <c r="L95" s="144"/>
      <c r="M95" s="144"/>
      <c r="N95" s="144"/>
    </row>
    <row r="96" spans="2:14" x14ac:dyDescent="0.35">
      <c r="B96" s="144"/>
      <c r="C96" s="259" t="s">
        <v>122</v>
      </c>
      <c r="D96" s="260"/>
      <c r="E96" s="260"/>
      <c r="F96" s="260"/>
      <c r="G96" s="261"/>
      <c r="H96" s="144"/>
      <c r="I96" s="144"/>
      <c r="J96" s="144"/>
      <c r="K96" s="144"/>
      <c r="L96" s="144"/>
      <c r="M96" s="144"/>
      <c r="N96" s="144"/>
    </row>
    <row r="97" spans="3:14" ht="22.5" customHeight="1" thickBot="1" x14ac:dyDescent="0.4">
      <c r="C97" s="33" t="s">
        <v>216</v>
      </c>
      <c r="D97" s="34">
        <f>'1) Budget Table'!D99</f>
        <v>0</v>
      </c>
      <c r="E97" s="34">
        <f>'1) Budget Table'!E99</f>
        <v>0</v>
      </c>
      <c r="F97" s="34">
        <f>'1) Budget Table'!F99</f>
        <v>0</v>
      </c>
      <c r="G97" s="35">
        <f>SUM(D97:F97)</f>
        <v>0</v>
      </c>
      <c r="H97" s="144"/>
      <c r="I97" s="144"/>
      <c r="J97" s="144"/>
      <c r="K97" s="144"/>
      <c r="L97" s="144"/>
      <c r="M97" s="144"/>
      <c r="N97" s="144"/>
    </row>
    <row r="98" spans="3:14" x14ac:dyDescent="0.35">
      <c r="C98" s="31" t="s">
        <v>217</v>
      </c>
      <c r="D98" s="118"/>
      <c r="E98" s="146"/>
      <c r="F98" s="146"/>
      <c r="G98" s="32">
        <f t="shared" ref="G98:G105" si="8">SUM(D98:F98)</f>
        <v>0</v>
      </c>
      <c r="H98" s="144"/>
      <c r="I98" s="144"/>
      <c r="J98" s="144"/>
      <c r="K98" s="144"/>
      <c r="L98" s="144"/>
      <c r="M98" s="144"/>
      <c r="N98" s="144"/>
    </row>
    <row r="99" spans="3:14" x14ac:dyDescent="0.35">
      <c r="C99" s="23" t="s">
        <v>218</v>
      </c>
      <c r="D99" s="119"/>
      <c r="E99" s="125"/>
      <c r="F99" s="125"/>
      <c r="G99" s="30">
        <f t="shared" si="8"/>
        <v>0</v>
      </c>
      <c r="H99" s="144"/>
      <c r="I99" s="144"/>
      <c r="J99" s="144"/>
      <c r="K99" s="144"/>
      <c r="L99" s="144"/>
      <c r="M99" s="144"/>
      <c r="N99" s="144"/>
    </row>
    <row r="100" spans="3:14" ht="15.75" customHeight="1" x14ac:dyDescent="0.35">
      <c r="C100" s="23" t="s">
        <v>219</v>
      </c>
      <c r="D100" s="119"/>
      <c r="E100" s="119"/>
      <c r="F100" s="119"/>
      <c r="G100" s="30">
        <f t="shared" si="8"/>
        <v>0</v>
      </c>
      <c r="H100" s="144"/>
      <c r="I100" s="144"/>
      <c r="J100" s="144"/>
      <c r="K100" s="144"/>
      <c r="L100" s="144"/>
      <c r="M100" s="144"/>
      <c r="N100" s="144"/>
    </row>
    <row r="101" spans="3:14" x14ac:dyDescent="0.35">
      <c r="C101" s="24" t="s">
        <v>220</v>
      </c>
      <c r="D101" s="119"/>
      <c r="E101" s="119"/>
      <c r="F101" s="119"/>
      <c r="G101" s="30">
        <f t="shared" si="8"/>
        <v>0</v>
      </c>
      <c r="H101" s="144"/>
      <c r="I101" s="144"/>
      <c r="J101" s="144"/>
      <c r="K101" s="144"/>
      <c r="L101" s="144"/>
      <c r="M101" s="144"/>
      <c r="N101" s="144"/>
    </row>
    <row r="102" spans="3:14" x14ac:dyDescent="0.35">
      <c r="C102" s="23" t="s">
        <v>221</v>
      </c>
      <c r="D102" s="119"/>
      <c r="E102" s="119"/>
      <c r="F102" s="119"/>
      <c r="G102" s="30">
        <f t="shared" si="8"/>
        <v>0</v>
      </c>
      <c r="H102" s="144"/>
      <c r="I102" s="144"/>
      <c r="J102" s="144"/>
      <c r="K102" s="144"/>
      <c r="L102" s="144"/>
      <c r="M102" s="144"/>
      <c r="N102" s="144"/>
    </row>
    <row r="103" spans="3:14" x14ac:dyDescent="0.35">
      <c r="C103" s="23" t="s">
        <v>222</v>
      </c>
      <c r="D103" s="119"/>
      <c r="E103" s="119"/>
      <c r="F103" s="119"/>
      <c r="G103" s="30">
        <f t="shared" si="8"/>
        <v>0</v>
      </c>
      <c r="H103" s="144"/>
      <c r="I103" s="144"/>
      <c r="J103" s="144"/>
      <c r="K103" s="144"/>
      <c r="L103" s="144"/>
      <c r="M103" s="144"/>
      <c r="N103" s="144"/>
    </row>
    <row r="104" spans="3:14" x14ac:dyDescent="0.35">
      <c r="C104" s="23" t="s">
        <v>223</v>
      </c>
      <c r="D104" s="119"/>
      <c r="E104" s="119"/>
      <c r="F104" s="119"/>
      <c r="G104" s="30">
        <f t="shared" si="8"/>
        <v>0</v>
      </c>
      <c r="H104" s="144"/>
      <c r="I104" s="144"/>
      <c r="J104" s="144"/>
      <c r="K104" s="144"/>
      <c r="L104" s="144"/>
      <c r="M104" s="144"/>
      <c r="N104" s="144"/>
    </row>
    <row r="105" spans="3:14" x14ac:dyDescent="0.35">
      <c r="C105" s="27" t="s">
        <v>224</v>
      </c>
      <c r="D105" s="36">
        <f>SUM(D98:D104)</f>
        <v>0</v>
      </c>
      <c r="E105" s="36">
        <f>SUM(E98:E104)</f>
        <v>0</v>
      </c>
      <c r="F105" s="36">
        <f>SUM(F98:F104)</f>
        <v>0</v>
      </c>
      <c r="G105" s="30">
        <f t="shared" si="8"/>
        <v>0</v>
      </c>
      <c r="H105" s="144"/>
      <c r="I105" s="144"/>
      <c r="J105" s="144"/>
      <c r="K105" s="144"/>
      <c r="L105" s="144"/>
      <c r="M105" s="144"/>
      <c r="N105" s="144"/>
    </row>
    <row r="106" spans="3:14" s="26" customFormat="1" x14ac:dyDescent="0.35">
      <c r="C106" s="40"/>
      <c r="D106" s="41"/>
      <c r="E106" s="41"/>
      <c r="F106" s="41"/>
      <c r="G106" s="42"/>
      <c r="H106" s="145"/>
      <c r="I106" s="145"/>
      <c r="J106" s="145"/>
      <c r="K106" s="145"/>
      <c r="L106" s="145"/>
      <c r="M106" s="145"/>
      <c r="N106" s="145"/>
    </row>
    <row r="107" spans="3:14" ht="15.75" customHeight="1" x14ac:dyDescent="0.35">
      <c r="C107" s="259" t="s">
        <v>231</v>
      </c>
      <c r="D107" s="260"/>
      <c r="E107" s="260"/>
      <c r="F107" s="260"/>
      <c r="G107" s="261"/>
      <c r="H107" s="144"/>
      <c r="I107" s="144"/>
      <c r="J107" s="144"/>
      <c r="K107" s="144"/>
      <c r="L107" s="144"/>
      <c r="M107" s="144"/>
      <c r="N107" s="144"/>
    </row>
    <row r="108" spans="3:14" ht="21.75" customHeight="1" thickBot="1" x14ac:dyDescent="0.4">
      <c r="C108" s="33" t="s">
        <v>216</v>
      </c>
      <c r="D108" s="34">
        <f>'1) Budget Table'!D109</f>
        <v>0</v>
      </c>
      <c r="E108" s="34">
        <f>'1) Budget Table'!E109</f>
        <v>0</v>
      </c>
      <c r="F108" s="34">
        <f>'1) Budget Table'!F109</f>
        <v>0</v>
      </c>
      <c r="G108" s="35">
        <f t="shared" ref="G108:G116" si="9">SUM(D108:F108)</f>
        <v>0</v>
      </c>
      <c r="H108" s="144"/>
      <c r="I108" s="144"/>
      <c r="J108" s="144"/>
      <c r="K108" s="144"/>
      <c r="L108" s="144"/>
      <c r="M108" s="144"/>
      <c r="N108" s="144"/>
    </row>
    <row r="109" spans="3:14" x14ac:dyDescent="0.35">
      <c r="C109" s="31" t="s">
        <v>217</v>
      </c>
      <c r="D109" s="118"/>
      <c r="E109" s="146"/>
      <c r="F109" s="146"/>
      <c r="G109" s="32">
        <f t="shared" si="9"/>
        <v>0</v>
      </c>
      <c r="H109" s="144"/>
      <c r="I109" s="144"/>
      <c r="J109" s="144"/>
      <c r="K109" s="144"/>
      <c r="L109" s="144"/>
      <c r="M109" s="144"/>
      <c r="N109" s="144"/>
    </row>
    <row r="110" spans="3:14" x14ac:dyDescent="0.35">
      <c r="C110" s="23" t="s">
        <v>218</v>
      </c>
      <c r="D110" s="119"/>
      <c r="E110" s="125"/>
      <c r="F110" s="125"/>
      <c r="G110" s="30">
        <f t="shared" si="9"/>
        <v>0</v>
      </c>
      <c r="H110" s="144"/>
      <c r="I110" s="144"/>
      <c r="J110" s="144"/>
      <c r="K110" s="144"/>
      <c r="L110" s="144"/>
      <c r="M110" s="144"/>
      <c r="N110" s="144"/>
    </row>
    <row r="111" spans="3:14" ht="31" x14ac:dyDescent="0.35">
      <c r="C111" s="23" t="s">
        <v>219</v>
      </c>
      <c r="D111" s="119"/>
      <c r="E111" s="119"/>
      <c r="F111" s="119"/>
      <c r="G111" s="30">
        <f t="shared" si="9"/>
        <v>0</v>
      </c>
      <c r="H111" s="144"/>
      <c r="I111" s="144"/>
      <c r="J111" s="144"/>
      <c r="K111" s="144"/>
      <c r="L111" s="144"/>
      <c r="M111" s="144"/>
      <c r="N111" s="144"/>
    </row>
    <row r="112" spans="3:14" x14ac:dyDescent="0.35">
      <c r="C112" s="24" t="s">
        <v>220</v>
      </c>
      <c r="D112" s="119"/>
      <c r="E112" s="119"/>
      <c r="F112" s="119"/>
      <c r="G112" s="30">
        <f t="shared" si="9"/>
        <v>0</v>
      </c>
      <c r="H112" s="144"/>
      <c r="I112" s="144"/>
      <c r="J112" s="144"/>
      <c r="K112" s="144"/>
      <c r="L112" s="144"/>
      <c r="M112" s="144"/>
      <c r="N112" s="144"/>
    </row>
    <row r="113" spans="3:14" x14ac:dyDescent="0.35">
      <c r="C113" s="23" t="s">
        <v>221</v>
      </c>
      <c r="D113" s="119"/>
      <c r="E113" s="119"/>
      <c r="F113" s="119"/>
      <c r="G113" s="30">
        <f t="shared" si="9"/>
        <v>0</v>
      </c>
      <c r="H113" s="144"/>
      <c r="I113" s="144"/>
      <c r="J113" s="144"/>
      <c r="K113" s="144"/>
      <c r="L113" s="144"/>
      <c r="M113" s="144"/>
      <c r="N113" s="144"/>
    </row>
    <row r="114" spans="3:14" x14ac:dyDescent="0.35">
      <c r="C114" s="23" t="s">
        <v>222</v>
      </c>
      <c r="D114" s="119"/>
      <c r="E114" s="119"/>
      <c r="F114" s="119"/>
      <c r="G114" s="30">
        <f t="shared" si="9"/>
        <v>0</v>
      </c>
      <c r="H114" s="144"/>
      <c r="I114" s="144"/>
      <c r="J114" s="144"/>
      <c r="K114" s="144"/>
      <c r="L114" s="144"/>
      <c r="M114" s="144"/>
      <c r="N114" s="144"/>
    </row>
    <row r="115" spans="3:14" x14ac:dyDescent="0.35">
      <c r="C115" s="23" t="s">
        <v>223</v>
      </c>
      <c r="D115" s="119"/>
      <c r="E115" s="119"/>
      <c r="F115" s="119"/>
      <c r="G115" s="30">
        <f t="shared" si="9"/>
        <v>0</v>
      </c>
      <c r="H115" s="144"/>
      <c r="I115" s="144"/>
      <c r="J115" s="144"/>
      <c r="K115" s="144"/>
      <c r="L115" s="144"/>
      <c r="M115" s="144"/>
      <c r="N115" s="144"/>
    </row>
    <row r="116" spans="3:14" x14ac:dyDescent="0.35">
      <c r="C116" s="27" t="s">
        <v>224</v>
      </c>
      <c r="D116" s="36">
        <f>SUM(D109:D115)</f>
        <v>0</v>
      </c>
      <c r="E116" s="36">
        <f>SUM(E109:E115)</f>
        <v>0</v>
      </c>
      <c r="F116" s="36">
        <f>SUM(F109:F115)</f>
        <v>0</v>
      </c>
      <c r="G116" s="30">
        <f t="shared" si="9"/>
        <v>0</v>
      </c>
      <c r="H116" s="144"/>
      <c r="I116" s="144"/>
      <c r="J116" s="144"/>
      <c r="K116" s="144"/>
      <c r="L116" s="144"/>
      <c r="M116" s="144"/>
      <c r="N116" s="144"/>
    </row>
    <row r="117" spans="3:14" s="26" customFormat="1" x14ac:dyDescent="0.35">
      <c r="C117" s="40"/>
      <c r="D117" s="41"/>
      <c r="E117" s="41"/>
      <c r="F117" s="41"/>
      <c r="G117" s="42"/>
      <c r="H117" s="145"/>
      <c r="I117" s="145"/>
      <c r="J117" s="145"/>
      <c r="K117" s="145"/>
      <c r="L117" s="145"/>
      <c r="M117" s="145"/>
      <c r="N117" s="145"/>
    </row>
    <row r="118" spans="3:14" x14ac:dyDescent="0.35">
      <c r="C118" s="259" t="s">
        <v>140</v>
      </c>
      <c r="D118" s="260"/>
      <c r="E118" s="260"/>
      <c r="F118" s="260"/>
      <c r="G118" s="261"/>
      <c r="H118" s="144"/>
      <c r="I118" s="144"/>
      <c r="J118" s="144"/>
      <c r="K118" s="144"/>
      <c r="L118" s="144"/>
      <c r="M118" s="144"/>
      <c r="N118" s="144"/>
    </row>
    <row r="119" spans="3:14" ht="21" customHeight="1" thickBot="1" x14ac:dyDescent="0.4">
      <c r="C119" s="33" t="s">
        <v>216</v>
      </c>
      <c r="D119" s="34">
        <f>'1) Budget Table'!D119</f>
        <v>0</v>
      </c>
      <c r="E119" s="34">
        <f>'1) Budget Table'!E119</f>
        <v>0</v>
      </c>
      <c r="F119" s="34">
        <f>'1) Budget Table'!F119</f>
        <v>0</v>
      </c>
      <c r="G119" s="35">
        <f t="shared" ref="G119:G127" si="10">SUM(D119:F119)</f>
        <v>0</v>
      </c>
      <c r="H119" s="144"/>
      <c r="I119" s="144"/>
      <c r="J119" s="144"/>
      <c r="K119" s="144"/>
      <c r="L119" s="144"/>
      <c r="M119" s="144"/>
      <c r="N119" s="144"/>
    </row>
    <row r="120" spans="3:14" x14ac:dyDescent="0.35">
      <c r="C120" s="31" t="s">
        <v>217</v>
      </c>
      <c r="D120" s="118"/>
      <c r="E120" s="146"/>
      <c r="F120" s="146"/>
      <c r="G120" s="32">
        <f t="shared" si="10"/>
        <v>0</v>
      </c>
      <c r="H120" s="144"/>
      <c r="I120" s="144"/>
      <c r="J120" s="144"/>
      <c r="K120" s="144"/>
      <c r="L120" s="144"/>
      <c r="M120" s="144"/>
      <c r="N120" s="144"/>
    </row>
    <row r="121" spans="3:14" x14ac:dyDescent="0.35">
      <c r="C121" s="23" t="s">
        <v>218</v>
      </c>
      <c r="D121" s="119"/>
      <c r="E121" s="125"/>
      <c r="F121" s="125"/>
      <c r="G121" s="30">
        <f t="shared" si="10"/>
        <v>0</v>
      </c>
      <c r="H121" s="144"/>
      <c r="I121" s="144"/>
      <c r="J121" s="144"/>
      <c r="K121" s="144"/>
      <c r="L121" s="144"/>
      <c r="M121" s="144"/>
      <c r="N121" s="144"/>
    </row>
    <row r="122" spans="3:14" ht="31" x14ac:dyDescent="0.35">
      <c r="C122" s="23" t="s">
        <v>219</v>
      </c>
      <c r="D122" s="119"/>
      <c r="E122" s="119"/>
      <c r="F122" s="119"/>
      <c r="G122" s="30">
        <f t="shared" si="10"/>
        <v>0</v>
      </c>
      <c r="H122" s="144"/>
      <c r="I122" s="144"/>
      <c r="J122" s="144"/>
      <c r="K122" s="144"/>
      <c r="L122" s="144"/>
      <c r="M122" s="144"/>
      <c r="N122" s="144"/>
    </row>
    <row r="123" spans="3:14" x14ac:dyDescent="0.35">
      <c r="C123" s="24" t="s">
        <v>220</v>
      </c>
      <c r="D123" s="119"/>
      <c r="E123" s="119"/>
      <c r="F123" s="119"/>
      <c r="G123" s="30">
        <f t="shared" si="10"/>
        <v>0</v>
      </c>
      <c r="H123" s="144"/>
      <c r="I123" s="144"/>
      <c r="J123" s="144"/>
      <c r="K123" s="144"/>
      <c r="L123" s="144"/>
      <c r="M123" s="144"/>
      <c r="N123" s="144"/>
    </row>
    <row r="124" spans="3:14" x14ac:dyDescent="0.35">
      <c r="C124" s="23" t="s">
        <v>221</v>
      </c>
      <c r="D124" s="119"/>
      <c r="E124" s="119"/>
      <c r="F124" s="119"/>
      <c r="G124" s="30">
        <f t="shared" si="10"/>
        <v>0</v>
      </c>
      <c r="H124" s="144"/>
      <c r="I124" s="144"/>
      <c r="J124" s="144"/>
      <c r="K124" s="144"/>
      <c r="L124" s="144"/>
      <c r="M124" s="144"/>
      <c r="N124" s="144"/>
    </row>
    <row r="125" spans="3:14" x14ac:dyDescent="0.35">
      <c r="C125" s="23" t="s">
        <v>222</v>
      </c>
      <c r="D125" s="119"/>
      <c r="E125" s="119"/>
      <c r="F125" s="119"/>
      <c r="G125" s="30">
        <f t="shared" si="10"/>
        <v>0</v>
      </c>
      <c r="H125" s="144"/>
      <c r="I125" s="144"/>
      <c r="J125" s="144"/>
      <c r="K125" s="144"/>
      <c r="L125" s="144"/>
      <c r="M125" s="144"/>
      <c r="N125" s="144"/>
    </row>
    <row r="126" spans="3:14" x14ac:dyDescent="0.35">
      <c r="C126" s="23" t="s">
        <v>223</v>
      </c>
      <c r="D126" s="119"/>
      <c r="E126" s="119"/>
      <c r="F126" s="119"/>
      <c r="G126" s="30">
        <f t="shared" si="10"/>
        <v>0</v>
      </c>
      <c r="H126" s="144"/>
      <c r="I126" s="144"/>
      <c r="J126" s="144"/>
      <c r="K126" s="144"/>
      <c r="L126" s="144"/>
      <c r="M126" s="144"/>
      <c r="N126" s="144"/>
    </row>
    <row r="127" spans="3:14" x14ac:dyDescent="0.35">
      <c r="C127" s="27" t="s">
        <v>224</v>
      </c>
      <c r="D127" s="36">
        <f>SUM(D120:D126)</f>
        <v>0</v>
      </c>
      <c r="E127" s="36">
        <f>SUM(E120:E126)</f>
        <v>0</v>
      </c>
      <c r="F127" s="36">
        <f>SUM(F120:F126)</f>
        <v>0</v>
      </c>
      <c r="G127" s="30">
        <f t="shared" si="10"/>
        <v>0</v>
      </c>
      <c r="H127" s="144"/>
      <c r="I127" s="144"/>
      <c r="J127" s="144"/>
      <c r="K127" s="144"/>
      <c r="L127" s="144"/>
      <c r="M127" s="144"/>
      <c r="N127" s="144"/>
    </row>
    <row r="128" spans="3:14" s="26" customFormat="1" x14ac:dyDescent="0.35">
      <c r="C128" s="40"/>
      <c r="D128" s="41"/>
      <c r="E128" s="41"/>
      <c r="F128" s="41"/>
      <c r="G128" s="42"/>
      <c r="H128" s="145"/>
      <c r="I128" s="145"/>
      <c r="J128" s="145"/>
      <c r="K128" s="145"/>
      <c r="L128" s="145"/>
      <c r="M128" s="145"/>
      <c r="N128" s="145"/>
    </row>
    <row r="129" spans="2:14" x14ac:dyDescent="0.35">
      <c r="B129" s="144"/>
      <c r="C129" s="259" t="s">
        <v>149</v>
      </c>
      <c r="D129" s="260"/>
      <c r="E129" s="260"/>
      <c r="F129" s="260"/>
      <c r="G129" s="261"/>
      <c r="H129" s="144"/>
      <c r="I129" s="144"/>
      <c r="J129" s="144"/>
      <c r="K129" s="144"/>
      <c r="L129" s="144"/>
      <c r="M129" s="144"/>
      <c r="N129" s="144"/>
    </row>
    <row r="130" spans="2:14" ht="24" customHeight="1" thickBot="1" x14ac:dyDescent="0.4">
      <c r="B130" s="144"/>
      <c r="C130" s="33" t="s">
        <v>216</v>
      </c>
      <c r="D130" s="34">
        <f>'1) Budget Table'!D129</f>
        <v>0</v>
      </c>
      <c r="E130" s="34">
        <f>'1) Budget Table'!E129</f>
        <v>0</v>
      </c>
      <c r="F130" s="34">
        <f>'1) Budget Table'!F129</f>
        <v>0</v>
      </c>
      <c r="G130" s="35">
        <f t="shared" ref="G130:G138" si="11">SUM(D130:F130)</f>
        <v>0</v>
      </c>
      <c r="H130" s="144"/>
      <c r="I130" s="144"/>
      <c r="J130" s="144"/>
      <c r="K130" s="144"/>
      <c r="L130" s="144"/>
      <c r="M130" s="144"/>
      <c r="N130" s="144"/>
    </row>
    <row r="131" spans="2:14" ht="15.75" customHeight="1" x14ac:dyDescent="0.35">
      <c r="B131" s="144"/>
      <c r="C131" s="31" t="s">
        <v>217</v>
      </c>
      <c r="D131" s="118"/>
      <c r="E131" s="146"/>
      <c r="F131" s="146"/>
      <c r="G131" s="32">
        <f t="shared" si="11"/>
        <v>0</v>
      </c>
      <c r="H131" s="144"/>
      <c r="I131" s="144"/>
      <c r="J131" s="144"/>
      <c r="K131" s="144"/>
      <c r="L131" s="144"/>
      <c r="M131" s="144"/>
      <c r="N131" s="144"/>
    </row>
    <row r="132" spans="2:14" x14ac:dyDescent="0.35">
      <c r="B132" s="144"/>
      <c r="C132" s="23" t="s">
        <v>218</v>
      </c>
      <c r="D132" s="119"/>
      <c r="E132" s="125"/>
      <c r="F132" s="125"/>
      <c r="G132" s="30">
        <f t="shared" si="11"/>
        <v>0</v>
      </c>
      <c r="H132" s="144"/>
      <c r="I132" s="144"/>
      <c r="J132" s="144"/>
      <c r="K132" s="144"/>
      <c r="L132" s="144"/>
      <c r="M132" s="144"/>
      <c r="N132" s="144"/>
    </row>
    <row r="133" spans="2:14" ht="15.75" customHeight="1" x14ac:dyDescent="0.35">
      <c r="B133" s="144"/>
      <c r="C133" s="23" t="s">
        <v>219</v>
      </c>
      <c r="D133" s="119"/>
      <c r="E133" s="119"/>
      <c r="F133" s="119"/>
      <c r="G133" s="30">
        <f t="shared" si="11"/>
        <v>0</v>
      </c>
      <c r="H133" s="144"/>
      <c r="I133" s="144"/>
      <c r="J133" s="144"/>
      <c r="K133" s="144"/>
      <c r="L133" s="144"/>
      <c r="M133" s="144"/>
      <c r="N133" s="144"/>
    </row>
    <row r="134" spans="2:14" x14ac:dyDescent="0.35">
      <c r="B134" s="144"/>
      <c r="C134" s="24" t="s">
        <v>220</v>
      </c>
      <c r="D134" s="119"/>
      <c r="E134" s="119"/>
      <c r="F134" s="119"/>
      <c r="G134" s="30">
        <f t="shared" si="11"/>
        <v>0</v>
      </c>
      <c r="H134" s="144"/>
      <c r="I134" s="144"/>
      <c r="J134" s="144"/>
      <c r="K134" s="144"/>
      <c r="L134" s="144"/>
      <c r="M134" s="144"/>
      <c r="N134" s="144"/>
    </row>
    <row r="135" spans="2:14" x14ac:dyDescent="0.35">
      <c r="B135" s="144"/>
      <c r="C135" s="23" t="s">
        <v>221</v>
      </c>
      <c r="D135" s="119"/>
      <c r="E135" s="119"/>
      <c r="F135" s="119"/>
      <c r="G135" s="30">
        <f t="shared" si="11"/>
        <v>0</v>
      </c>
      <c r="H135" s="144"/>
      <c r="I135" s="144"/>
      <c r="J135" s="144"/>
      <c r="K135" s="144"/>
      <c r="L135" s="144"/>
      <c r="M135" s="144"/>
      <c r="N135" s="144"/>
    </row>
    <row r="136" spans="2:14" ht="15.75" customHeight="1" x14ac:dyDescent="0.35">
      <c r="B136" s="144"/>
      <c r="C136" s="23" t="s">
        <v>222</v>
      </c>
      <c r="D136" s="119"/>
      <c r="E136" s="119"/>
      <c r="F136" s="119"/>
      <c r="G136" s="30">
        <f t="shared" si="11"/>
        <v>0</v>
      </c>
      <c r="H136" s="144"/>
      <c r="I136" s="144"/>
      <c r="J136" s="144"/>
      <c r="K136" s="144"/>
      <c r="L136" s="144"/>
      <c r="M136" s="144"/>
      <c r="N136" s="144"/>
    </row>
    <row r="137" spans="2:14" x14ac:dyDescent="0.35">
      <c r="B137" s="144"/>
      <c r="C137" s="23" t="s">
        <v>223</v>
      </c>
      <c r="D137" s="119"/>
      <c r="E137" s="119"/>
      <c r="F137" s="119"/>
      <c r="G137" s="30">
        <f t="shared" si="11"/>
        <v>0</v>
      </c>
      <c r="H137" s="144"/>
      <c r="I137" s="144"/>
      <c r="J137" s="144"/>
      <c r="K137" s="144"/>
      <c r="L137" s="144"/>
      <c r="M137" s="144"/>
      <c r="N137" s="144"/>
    </row>
    <row r="138" spans="2:14" x14ac:dyDescent="0.35">
      <c r="B138" s="144"/>
      <c r="C138" s="27" t="s">
        <v>224</v>
      </c>
      <c r="D138" s="36">
        <f>SUM(D131:D137)</f>
        <v>0</v>
      </c>
      <c r="E138" s="36">
        <f>SUM(E131:E137)</f>
        <v>0</v>
      </c>
      <c r="F138" s="36">
        <f>SUM(F131:F137)</f>
        <v>0</v>
      </c>
      <c r="G138" s="30">
        <f t="shared" si="11"/>
        <v>0</v>
      </c>
      <c r="H138" s="144"/>
      <c r="I138" s="144"/>
      <c r="J138" s="144"/>
      <c r="K138" s="144"/>
      <c r="L138" s="144"/>
      <c r="M138" s="144"/>
      <c r="N138" s="144"/>
    </row>
    <row r="139" spans="2:14" x14ac:dyDescent="0.35">
      <c r="B139" s="144"/>
      <c r="C139" s="144"/>
      <c r="D139" s="145"/>
      <c r="E139" s="145"/>
      <c r="F139" s="145"/>
      <c r="G139" s="144"/>
      <c r="H139" s="144"/>
      <c r="I139" s="144"/>
      <c r="J139" s="144"/>
      <c r="K139" s="144"/>
      <c r="L139" s="144"/>
      <c r="M139" s="144"/>
      <c r="N139" s="144"/>
    </row>
    <row r="140" spans="2:14" x14ac:dyDescent="0.35">
      <c r="B140" s="259" t="s">
        <v>232</v>
      </c>
      <c r="C140" s="260"/>
      <c r="D140" s="260"/>
      <c r="E140" s="260"/>
      <c r="F140" s="260"/>
      <c r="G140" s="261"/>
      <c r="H140" s="144"/>
      <c r="I140" s="144"/>
      <c r="J140" s="144"/>
      <c r="K140" s="144"/>
      <c r="L140" s="144"/>
      <c r="M140" s="144"/>
      <c r="N140" s="144"/>
    </row>
    <row r="141" spans="2:14" x14ac:dyDescent="0.35">
      <c r="B141" s="144"/>
      <c r="C141" s="259" t="s">
        <v>159</v>
      </c>
      <c r="D141" s="260"/>
      <c r="E141" s="260"/>
      <c r="F141" s="260"/>
      <c r="G141" s="261"/>
      <c r="H141" s="144"/>
      <c r="I141" s="144"/>
      <c r="J141" s="144"/>
      <c r="K141" s="144"/>
      <c r="L141" s="144"/>
      <c r="M141" s="144"/>
      <c r="N141" s="144"/>
    </row>
    <row r="142" spans="2:14" ht="24" customHeight="1" thickBot="1" x14ac:dyDescent="0.4">
      <c r="B142" s="144"/>
      <c r="C142" s="33" t="s">
        <v>216</v>
      </c>
      <c r="D142" s="34">
        <f>'1) Budget Table'!D141</f>
        <v>0</v>
      </c>
      <c r="E142" s="34">
        <f>'1) Budget Table'!E141</f>
        <v>0</v>
      </c>
      <c r="F142" s="34">
        <f>'1) Budget Table'!F141</f>
        <v>0</v>
      </c>
      <c r="G142" s="35">
        <f>SUM(D142:F142)</f>
        <v>0</v>
      </c>
      <c r="H142" s="144"/>
      <c r="I142" s="144"/>
      <c r="J142" s="144"/>
      <c r="K142" s="144"/>
      <c r="L142" s="144"/>
      <c r="M142" s="144"/>
      <c r="N142" s="144"/>
    </row>
    <row r="143" spans="2:14" ht="24.75" customHeight="1" x14ac:dyDescent="0.35">
      <c r="B143" s="144"/>
      <c r="C143" s="31" t="s">
        <v>217</v>
      </c>
      <c r="D143" s="118"/>
      <c r="E143" s="146"/>
      <c r="F143" s="146"/>
      <c r="G143" s="32">
        <f t="shared" ref="G143:G150" si="12">SUM(D143:F143)</f>
        <v>0</v>
      </c>
      <c r="H143" s="144"/>
      <c r="I143" s="144"/>
      <c r="J143" s="144"/>
      <c r="K143" s="144"/>
      <c r="L143" s="144"/>
      <c r="M143" s="144"/>
      <c r="N143" s="144"/>
    </row>
    <row r="144" spans="2:14" ht="15.75" customHeight="1" x14ac:dyDescent="0.35">
      <c r="B144" s="144"/>
      <c r="C144" s="23" t="s">
        <v>218</v>
      </c>
      <c r="D144" s="119"/>
      <c r="E144" s="125"/>
      <c r="F144" s="125"/>
      <c r="G144" s="30">
        <f t="shared" si="12"/>
        <v>0</v>
      </c>
      <c r="H144" s="144"/>
      <c r="I144" s="144"/>
      <c r="J144" s="144"/>
      <c r="K144" s="144"/>
      <c r="L144" s="144"/>
      <c r="M144" s="144"/>
      <c r="N144" s="144"/>
    </row>
    <row r="145" spans="2:7" ht="15.75" customHeight="1" x14ac:dyDescent="0.35">
      <c r="B145" s="144"/>
      <c r="C145" s="23" t="s">
        <v>219</v>
      </c>
      <c r="D145" s="119"/>
      <c r="E145" s="119"/>
      <c r="F145" s="119"/>
      <c r="G145" s="30">
        <f t="shared" si="12"/>
        <v>0</v>
      </c>
    </row>
    <row r="146" spans="2:7" ht="15.75" customHeight="1" x14ac:dyDescent="0.35">
      <c r="B146" s="144"/>
      <c r="C146" s="24" t="s">
        <v>220</v>
      </c>
      <c r="D146" s="119"/>
      <c r="E146" s="119"/>
      <c r="F146" s="119"/>
      <c r="G146" s="30">
        <f t="shared" si="12"/>
        <v>0</v>
      </c>
    </row>
    <row r="147" spans="2:7" ht="15.75" customHeight="1" x14ac:dyDescent="0.35">
      <c r="B147" s="144"/>
      <c r="C147" s="23" t="s">
        <v>221</v>
      </c>
      <c r="D147" s="119"/>
      <c r="E147" s="119"/>
      <c r="F147" s="119"/>
      <c r="G147" s="30">
        <f t="shared" si="12"/>
        <v>0</v>
      </c>
    </row>
    <row r="148" spans="2:7" ht="15.75" customHeight="1" x14ac:dyDescent="0.35">
      <c r="B148" s="144"/>
      <c r="C148" s="23" t="s">
        <v>222</v>
      </c>
      <c r="D148" s="119"/>
      <c r="E148" s="119"/>
      <c r="F148" s="119"/>
      <c r="G148" s="30">
        <f t="shared" si="12"/>
        <v>0</v>
      </c>
    </row>
    <row r="149" spans="2:7" ht="15.75" customHeight="1" x14ac:dyDescent="0.35">
      <c r="B149" s="144"/>
      <c r="C149" s="23" t="s">
        <v>223</v>
      </c>
      <c r="D149" s="119"/>
      <c r="E149" s="119"/>
      <c r="F149" s="119"/>
      <c r="G149" s="30">
        <f t="shared" si="12"/>
        <v>0</v>
      </c>
    </row>
    <row r="150" spans="2:7" ht="15.75" customHeight="1" x14ac:dyDescent="0.35">
      <c r="B150" s="144"/>
      <c r="C150" s="27" t="s">
        <v>224</v>
      </c>
      <c r="D150" s="36">
        <f>SUM(D143:D149)</f>
        <v>0</v>
      </c>
      <c r="E150" s="36">
        <f>SUM(E143:E149)</f>
        <v>0</v>
      </c>
      <c r="F150" s="36">
        <f>SUM(F143:F149)</f>
        <v>0</v>
      </c>
      <c r="G150" s="30">
        <f t="shared" si="12"/>
        <v>0</v>
      </c>
    </row>
    <row r="151" spans="2:7" s="26" customFormat="1" ht="15.75" customHeight="1" x14ac:dyDescent="0.35">
      <c r="B151" s="145"/>
      <c r="C151" s="40"/>
      <c r="D151" s="41"/>
      <c r="E151" s="41"/>
      <c r="F151" s="41"/>
      <c r="G151" s="42"/>
    </row>
    <row r="152" spans="2:7" ht="15.75" customHeight="1" x14ac:dyDescent="0.35">
      <c r="B152" s="144"/>
      <c r="C152" s="259" t="s">
        <v>168</v>
      </c>
      <c r="D152" s="260"/>
      <c r="E152" s="260"/>
      <c r="F152" s="260"/>
      <c r="G152" s="261"/>
    </row>
    <row r="153" spans="2:7" ht="21" customHeight="1" thickBot="1" x14ac:dyDescent="0.4">
      <c r="B153" s="144"/>
      <c r="C153" s="33" t="s">
        <v>216</v>
      </c>
      <c r="D153" s="34">
        <f>'1) Budget Table'!D151</f>
        <v>0</v>
      </c>
      <c r="E153" s="34">
        <f>'1) Budget Table'!E151</f>
        <v>0</v>
      </c>
      <c r="F153" s="34">
        <f>'1) Budget Table'!F151</f>
        <v>0</v>
      </c>
      <c r="G153" s="35">
        <f t="shared" ref="G153:G161" si="13">SUM(D153:F153)</f>
        <v>0</v>
      </c>
    </row>
    <row r="154" spans="2:7" ht="15.75" customHeight="1" x14ac:dyDescent="0.35">
      <c r="B154" s="144"/>
      <c r="C154" s="31" t="s">
        <v>217</v>
      </c>
      <c r="D154" s="118"/>
      <c r="E154" s="146"/>
      <c r="F154" s="146"/>
      <c r="G154" s="32">
        <f t="shared" si="13"/>
        <v>0</v>
      </c>
    </row>
    <row r="155" spans="2:7" ht="15.75" customHeight="1" x14ac:dyDescent="0.35">
      <c r="B155" s="144"/>
      <c r="C155" s="23" t="s">
        <v>218</v>
      </c>
      <c r="D155" s="119"/>
      <c r="E155" s="125"/>
      <c r="F155" s="125"/>
      <c r="G155" s="30">
        <f t="shared" si="13"/>
        <v>0</v>
      </c>
    </row>
    <row r="156" spans="2:7" ht="15.75" customHeight="1" x14ac:dyDescent="0.35">
      <c r="B156" s="144"/>
      <c r="C156" s="23" t="s">
        <v>219</v>
      </c>
      <c r="D156" s="119"/>
      <c r="E156" s="119"/>
      <c r="F156" s="119"/>
      <c r="G156" s="30">
        <f t="shared" si="13"/>
        <v>0</v>
      </c>
    </row>
    <row r="157" spans="2:7" ht="15.75" customHeight="1" x14ac:dyDescent="0.35">
      <c r="B157" s="144"/>
      <c r="C157" s="24" t="s">
        <v>220</v>
      </c>
      <c r="D157" s="119"/>
      <c r="E157" s="119"/>
      <c r="F157" s="119"/>
      <c r="G157" s="30">
        <f t="shared" si="13"/>
        <v>0</v>
      </c>
    </row>
    <row r="158" spans="2:7" ht="15.75" customHeight="1" x14ac:dyDescent="0.35">
      <c r="B158" s="144"/>
      <c r="C158" s="23" t="s">
        <v>221</v>
      </c>
      <c r="D158" s="119"/>
      <c r="E158" s="119"/>
      <c r="F158" s="119"/>
      <c r="G158" s="30">
        <f t="shared" si="13"/>
        <v>0</v>
      </c>
    </row>
    <row r="159" spans="2:7" ht="15.75" customHeight="1" x14ac:dyDescent="0.35">
      <c r="B159" s="144"/>
      <c r="C159" s="23" t="s">
        <v>222</v>
      </c>
      <c r="D159" s="119"/>
      <c r="E159" s="119"/>
      <c r="F159" s="119"/>
      <c r="G159" s="30">
        <f t="shared" si="13"/>
        <v>0</v>
      </c>
    </row>
    <row r="160" spans="2:7" ht="15.75" customHeight="1" x14ac:dyDescent="0.35">
      <c r="B160" s="144"/>
      <c r="C160" s="23" t="s">
        <v>223</v>
      </c>
      <c r="D160" s="119"/>
      <c r="E160" s="119"/>
      <c r="F160" s="119"/>
      <c r="G160" s="30">
        <f t="shared" si="13"/>
        <v>0</v>
      </c>
    </row>
    <row r="161" spans="3:7" ht="15.75" customHeight="1" x14ac:dyDescent="0.35">
      <c r="C161" s="27" t="s">
        <v>224</v>
      </c>
      <c r="D161" s="36">
        <f>SUM(D154:D160)</f>
        <v>0</v>
      </c>
      <c r="E161" s="36">
        <f>SUM(E154:E160)</f>
        <v>0</v>
      </c>
      <c r="F161" s="36">
        <f>SUM(F154:F160)</f>
        <v>0</v>
      </c>
      <c r="G161" s="30">
        <f t="shared" si="13"/>
        <v>0</v>
      </c>
    </row>
    <row r="162" spans="3:7" s="26" customFormat="1" ht="15.75" customHeight="1" x14ac:dyDescent="0.35">
      <c r="C162" s="40"/>
      <c r="D162" s="41"/>
      <c r="E162" s="41"/>
      <c r="F162" s="41"/>
      <c r="G162" s="42"/>
    </row>
    <row r="163" spans="3:7" ht="15.75" customHeight="1" x14ac:dyDescent="0.35">
      <c r="C163" s="259" t="s">
        <v>177</v>
      </c>
      <c r="D163" s="260"/>
      <c r="E163" s="260"/>
      <c r="F163" s="260"/>
      <c r="G163" s="261"/>
    </row>
    <row r="164" spans="3:7" ht="19.5" customHeight="1" thickBot="1" x14ac:dyDescent="0.4">
      <c r="C164" s="33" t="s">
        <v>216</v>
      </c>
      <c r="D164" s="34">
        <f>'1) Budget Table'!D161</f>
        <v>0</v>
      </c>
      <c r="E164" s="34">
        <f>'1) Budget Table'!E161</f>
        <v>0</v>
      </c>
      <c r="F164" s="34">
        <f>'1) Budget Table'!F161</f>
        <v>0</v>
      </c>
      <c r="G164" s="35">
        <f t="shared" ref="G164:G172" si="14">SUM(D164:F164)</f>
        <v>0</v>
      </c>
    </row>
    <row r="165" spans="3:7" ht="15.75" customHeight="1" x14ac:dyDescent="0.35">
      <c r="C165" s="31" t="s">
        <v>217</v>
      </c>
      <c r="D165" s="118"/>
      <c r="E165" s="146"/>
      <c r="F165" s="146"/>
      <c r="G165" s="32">
        <f t="shared" si="14"/>
        <v>0</v>
      </c>
    </row>
    <row r="166" spans="3:7" ht="15.75" customHeight="1" x14ac:dyDescent="0.35">
      <c r="C166" s="23" t="s">
        <v>218</v>
      </c>
      <c r="D166" s="119"/>
      <c r="E166" s="125"/>
      <c r="F166" s="125"/>
      <c r="G166" s="30">
        <f t="shared" si="14"/>
        <v>0</v>
      </c>
    </row>
    <row r="167" spans="3:7" ht="15.75" customHeight="1" x14ac:dyDescent="0.35">
      <c r="C167" s="23" t="s">
        <v>219</v>
      </c>
      <c r="D167" s="119"/>
      <c r="E167" s="119"/>
      <c r="F167" s="119"/>
      <c r="G167" s="30">
        <f t="shared" si="14"/>
        <v>0</v>
      </c>
    </row>
    <row r="168" spans="3:7" ht="15.75" customHeight="1" x14ac:dyDescent="0.35">
      <c r="C168" s="24" t="s">
        <v>220</v>
      </c>
      <c r="D168" s="119"/>
      <c r="E168" s="119"/>
      <c r="F168" s="119"/>
      <c r="G168" s="30">
        <f t="shared" si="14"/>
        <v>0</v>
      </c>
    </row>
    <row r="169" spans="3:7" ht="15.75" customHeight="1" x14ac:dyDescent="0.35">
      <c r="C169" s="23" t="s">
        <v>221</v>
      </c>
      <c r="D169" s="119"/>
      <c r="E169" s="119"/>
      <c r="F169" s="119"/>
      <c r="G169" s="30">
        <f t="shared" si="14"/>
        <v>0</v>
      </c>
    </row>
    <row r="170" spans="3:7" ht="15.75" customHeight="1" x14ac:dyDescent="0.35">
      <c r="C170" s="23" t="s">
        <v>222</v>
      </c>
      <c r="D170" s="119"/>
      <c r="E170" s="119"/>
      <c r="F170" s="119"/>
      <c r="G170" s="30">
        <f t="shared" si="14"/>
        <v>0</v>
      </c>
    </row>
    <row r="171" spans="3:7" ht="15.75" customHeight="1" x14ac:dyDescent="0.35">
      <c r="C171" s="23" t="s">
        <v>223</v>
      </c>
      <c r="D171" s="119"/>
      <c r="E171" s="119"/>
      <c r="F171" s="119"/>
      <c r="G171" s="30">
        <f t="shared" si="14"/>
        <v>0</v>
      </c>
    </row>
    <row r="172" spans="3:7" ht="15.75" customHeight="1" x14ac:dyDescent="0.35">
      <c r="C172" s="27" t="s">
        <v>224</v>
      </c>
      <c r="D172" s="36">
        <f>SUM(D165:D171)</f>
        <v>0</v>
      </c>
      <c r="E172" s="36">
        <f>SUM(E165:E171)</f>
        <v>0</v>
      </c>
      <c r="F172" s="36">
        <f>SUM(F165:F171)</f>
        <v>0</v>
      </c>
      <c r="G172" s="30">
        <f t="shared" si="14"/>
        <v>0</v>
      </c>
    </row>
    <row r="173" spans="3:7" s="26" customFormat="1" ht="15.75" customHeight="1" x14ac:dyDescent="0.35">
      <c r="C173" s="40"/>
      <c r="D173" s="41"/>
      <c r="E173" s="41"/>
      <c r="F173" s="41"/>
      <c r="G173" s="42"/>
    </row>
    <row r="174" spans="3:7" ht="15.75" customHeight="1" x14ac:dyDescent="0.35">
      <c r="C174" s="259" t="s">
        <v>186</v>
      </c>
      <c r="D174" s="260"/>
      <c r="E174" s="260"/>
      <c r="F174" s="260"/>
      <c r="G174" s="261"/>
    </row>
    <row r="175" spans="3:7" ht="22.5" customHeight="1" thickBot="1" x14ac:dyDescent="0.4">
      <c r="C175" s="33" t="s">
        <v>216</v>
      </c>
      <c r="D175" s="34">
        <f>'1) Budget Table'!D171</f>
        <v>0</v>
      </c>
      <c r="E175" s="34">
        <f>'1) Budget Table'!E171</f>
        <v>0</v>
      </c>
      <c r="F175" s="34">
        <f>'1) Budget Table'!F171</f>
        <v>0</v>
      </c>
      <c r="G175" s="35">
        <f t="shared" ref="G175:G183" si="15">SUM(D175:F175)</f>
        <v>0</v>
      </c>
    </row>
    <row r="176" spans="3:7" ht="15.75" customHeight="1" x14ac:dyDescent="0.35">
      <c r="C176" s="31" t="s">
        <v>217</v>
      </c>
      <c r="D176" s="118"/>
      <c r="E176" s="146"/>
      <c r="F176" s="146"/>
      <c r="G176" s="32">
        <f t="shared" si="15"/>
        <v>0</v>
      </c>
    </row>
    <row r="177" spans="3:7" ht="15.75" customHeight="1" x14ac:dyDescent="0.35">
      <c r="C177" s="23" t="s">
        <v>218</v>
      </c>
      <c r="D177" s="119"/>
      <c r="E177" s="125"/>
      <c r="F177" s="125"/>
      <c r="G177" s="30">
        <f t="shared" si="15"/>
        <v>0</v>
      </c>
    </row>
    <row r="178" spans="3:7" ht="15.75" customHeight="1" x14ac:dyDescent="0.35">
      <c r="C178" s="23" t="s">
        <v>219</v>
      </c>
      <c r="D178" s="119"/>
      <c r="E178" s="119"/>
      <c r="F178" s="119"/>
      <c r="G178" s="30">
        <f t="shared" si="15"/>
        <v>0</v>
      </c>
    </row>
    <row r="179" spans="3:7" ht="15.75" customHeight="1" x14ac:dyDescent="0.35">
      <c r="C179" s="24" t="s">
        <v>220</v>
      </c>
      <c r="D179" s="119"/>
      <c r="E179" s="119"/>
      <c r="F179" s="119"/>
      <c r="G179" s="30">
        <f t="shared" si="15"/>
        <v>0</v>
      </c>
    </row>
    <row r="180" spans="3:7" ht="15.75" customHeight="1" x14ac:dyDescent="0.35">
      <c r="C180" s="23" t="s">
        <v>221</v>
      </c>
      <c r="D180" s="119"/>
      <c r="E180" s="119"/>
      <c r="F180" s="119"/>
      <c r="G180" s="30">
        <f t="shared" si="15"/>
        <v>0</v>
      </c>
    </row>
    <row r="181" spans="3:7" ht="15.75" customHeight="1" x14ac:dyDescent="0.35">
      <c r="C181" s="23" t="s">
        <v>222</v>
      </c>
      <c r="D181" s="119"/>
      <c r="E181" s="119"/>
      <c r="F181" s="119"/>
      <c r="G181" s="30">
        <f t="shared" si="15"/>
        <v>0</v>
      </c>
    </row>
    <row r="182" spans="3:7" ht="15.75" customHeight="1" x14ac:dyDescent="0.35">
      <c r="C182" s="23" t="s">
        <v>223</v>
      </c>
      <c r="D182" s="119"/>
      <c r="E182" s="119"/>
      <c r="F182" s="119"/>
      <c r="G182" s="30">
        <f t="shared" si="15"/>
        <v>0</v>
      </c>
    </row>
    <row r="183" spans="3:7" ht="15.75" customHeight="1" x14ac:dyDescent="0.35">
      <c r="C183" s="27" t="s">
        <v>224</v>
      </c>
      <c r="D183" s="36">
        <f>SUM(D176:D182)</f>
        <v>0</v>
      </c>
      <c r="E183" s="36">
        <f>SUM(E176:E182)</f>
        <v>0</v>
      </c>
      <c r="F183" s="36">
        <f>SUM(F176:F182)</f>
        <v>0</v>
      </c>
      <c r="G183" s="30">
        <f t="shared" si="15"/>
        <v>0</v>
      </c>
    </row>
    <row r="184" spans="3:7" ht="15.75" customHeight="1" x14ac:dyDescent="0.35">
      <c r="C184" s="144"/>
      <c r="D184" s="145"/>
      <c r="E184" s="145"/>
      <c r="F184" s="145"/>
      <c r="G184" s="144"/>
    </row>
    <row r="185" spans="3:7" ht="15.75" customHeight="1" x14ac:dyDescent="0.35">
      <c r="C185" s="259" t="s">
        <v>233</v>
      </c>
      <c r="D185" s="260"/>
      <c r="E185" s="260"/>
      <c r="F185" s="260"/>
      <c r="G185" s="261"/>
    </row>
    <row r="186" spans="3:7" ht="19.5" customHeight="1" thickBot="1" x14ac:dyDescent="0.4">
      <c r="C186" s="33" t="s">
        <v>234</v>
      </c>
      <c r="D186" s="34">
        <f>'1) Budget Table'!D178</f>
        <v>269437.6398</v>
      </c>
      <c r="E186" s="34">
        <f>'1) Budget Table'!E178</f>
        <v>0</v>
      </c>
      <c r="F186" s="34">
        <f>'1) Budget Table'!F178</f>
        <v>0</v>
      </c>
      <c r="G186" s="35">
        <f t="shared" ref="G186:G194" si="16">SUM(D186:F186)</f>
        <v>269437.6398</v>
      </c>
    </row>
    <row r="187" spans="3:7" ht="15.75" customHeight="1" x14ac:dyDescent="0.35">
      <c r="C187" s="31" t="s">
        <v>217</v>
      </c>
      <c r="D187" s="214">
        <v>141234.93980000002</v>
      </c>
      <c r="E187" s="146"/>
      <c r="F187" s="146"/>
      <c r="G187" s="32">
        <f t="shared" si="16"/>
        <v>141234.93980000002</v>
      </c>
    </row>
    <row r="188" spans="3:7" ht="15.75" customHeight="1" x14ac:dyDescent="0.35">
      <c r="C188" s="23" t="s">
        <v>218</v>
      </c>
      <c r="D188" s="214">
        <v>6808.8</v>
      </c>
      <c r="E188" s="125"/>
      <c r="F188" s="125"/>
      <c r="G188" s="30">
        <f t="shared" si="16"/>
        <v>6808.8</v>
      </c>
    </row>
    <row r="189" spans="3:7" ht="15.75" customHeight="1" x14ac:dyDescent="0.35">
      <c r="C189" s="23" t="s">
        <v>219</v>
      </c>
      <c r="D189" s="214">
        <v>5345</v>
      </c>
      <c r="E189" s="119"/>
      <c r="F189" s="119"/>
      <c r="G189" s="30">
        <f t="shared" si="16"/>
        <v>5345</v>
      </c>
    </row>
    <row r="190" spans="3:7" ht="15.75" customHeight="1" x14ac:dyDescent="0.35">
      <c r="C190" s="24" t="s">
        <v>220</v>
      </c>
      <c r="D190" s="214">
        <v>81604.09</v>
      </c>
      <c r="E190" s="119"/>
      <c r="F190" s="119"/>
      <c r="G190" s="30">
        <f t="shared" si="16"/>
        <v>81604.09</v>
      </c>
    </row>
    <row r="191" spans="3:7" ht="15.75" customHeight="1" x14ac:dyDescent="0.35">
      <c r="C191" s="23" t="s">
        <v>221</v>
      </c>
      <c r="D191" s="214">
        <v>26379.690000000006</v>
      </c>
      <c r="E191" s="119"/>
      <c r="F191" s="119"/>
      <c r="G191" s="30">
        <f t="shared" si="16"/>
        <v>26379.690000000006</v>
      </c>
    </row>
    <row r="192" spans="3:7" ht="15.75" customHeight="1" x14ac:dyDescent="0.35">
      <c r="C192" s="23" t="s">
        <v>222</v>
      </c>
      <c r="D192" s="214">
        <v>0</v>
      </c>
      <c r="E192" s="119"/>
      <c r="F192" s="119"/>
      <c r="G192" s="30">
        <f t="shared" si="16"/>
        <v>0</v>
      </c>
    </row>
    <row r="193" spans="3:13" ht="15.75" customHeight="1" x14ac:dyDescent="0.35">
      <c r="C193" s="23" t="s">
        <v>223</v>
      </c>
      <c r="D193" s="214">
        <v>8065.1200000000008</v>
      </c>
      <c r="E193" s="119"/>
      <c r="F193" s="119"/>
      <c r="G193" s="30">
        <f t="shared" si="16"/>
        <v>8065.1200000000008</v>
      </c>
      <c r="H193" s="144"/>
      <c r="I193" s="144"/>
      <c r="J193" s="144"/>
      <c r="K193" s="144"/>
      <c r="L193" s="144"/>
      <c r="M193" s="144"/>
    </row>
    <row r="194" spans="3:13" ht="15.75" customHeight="1" x14ac:dyDescent="0.35">
      <c r="C194" s="27" t="s">
        <v>224</v>
      </c>
      <c r="D194" s="36">
        <f>SUM(D187:D193)</f>
        <v>269437.6398</v>
      </c>
      <c r="E194" s="36">
        <f>SUM(E187:E193)</f>
        <v>0</v>
      </c>
      <c r="F194" s="36">
        <f>SUM(F187:F193)</f>
        <v>0</v>
      </c>
      <c r="G194" s="30">
        <f t="shared" si="16"/>
        <v>269437.6398</v>
      </c>
      <c r="H194" s="144"/>
      <c r="I194" s="144"/>
      <c r="J194" s="144"/>
      <c r="K194" s="144"/>
      <c r="L194" s="144"/>
      <c r="M194" s="144"/>
    </row>
    <row r="195" spans="3:13" ht="15.75" customHeight="1" thickBot="1" x14ac:dyDescent="0.4">
      <c r="C195" s="144"/>
      <c r="D195" s="145"/>
      <c r="E195" s="145"/>
      <c r="F195" s="145"/>
      <c r="G195" s="144"/>
      <c r="H195" s="144"/>
      <c r="I195" s="144"/>
      <c r="J195" s="144"/>
      <c r="K195" s="144"/>
      <c r="L195" s="144"/>
      <c r="M195" s="144"/>
    </row>
    <row r="196" spans="3:13" ht="19.5" customHeight="1" thickBot="1" x14ac:dyDescent="0.4">
      <c r="C196" s="263" t="s">
        <v>200</v>
      </c>
      <c r="D196" s="264"/>
      <c r="E196" s="264"/>
      <c r="F196" s="264"/>
      <c r="G196" s="265"/>
      <c r="H196" s="144"/>
      <c r="I196" s="144"/>
      <c r="J196" s="144"/>
      <c r="K196" s="144"/>
      <c r="L196" s="144"/>
      <c r="M196" s="144"/>
    </row>
    <row r="197" spans="3:13" ht="19.5" customHeight="1" x14ac:dyDescent="0.35">
      <c r="C197" s="46"/>
      <c r="D197" s="256" t="str">
        <f>'1) Budget Table'!D4</f>
        <v>Recipient UNDP</v>
      </c>
      <c r="E197" s="256" t="str">
        <f>'1) Budget Table'!E4</f>
        <v>Recipient UN WOMEN</v>
      </c>
      <c r="F197" s="256" t="str">
        <f>'1) Budget Table'!F4</f>
        <v>Recipient UNODC</v>
      </c>
      <c r="G197" s="262" t="s">
        <v>200</v>
      </c>
      <c r="H197" s="144"/>
      <c r="I197" s="144"/>
      <c r="J197" s="144"/>
      <c r="K197" s="144"/>
      <c r="L197" s="144"/>
      <c r="M197" s="144"/>
    </row>
    <row r="198" spans="3:13" ht="19.5" customHeight="1" x14ac:dyDescent="0.35">
      <c r="C198" s="46"/>
      <c r="D198" s="257"/>
      <c r="E198" s="257"/>
      <c r="F198" s="257"/>
      <c r="G198" s="248"/>
      <c r="H198" s="144"/>
      <c r="I198" s="144"/>
      <c r="J198" s="144"/>
      <c r="K198" s="144"/>
      <c r="L198" s="144"/>
      <c r="M198" s="144"/>
    </row>
    <row r="199" spans="3:13" ht="19.5" customHeight="1" x14ac:dyDescent="0.35">
      <c r="C199" s="10" t="s">
        <v>217</v>
      </c>
      <c r="D199" s="147">
        <f>SUM(D176,D165,D154,D143,D131,D120,D109,D98,D86,D75,D64,D53,D41,D30,D19,D8,D187)</f>
        <v>263826.11180000007</v>
      </c>
      <c r="E199" s="147">
        <f>SUM(E176,E165,E154,E143,E131,E120,E109,E98,E86,E75,E64,E53,E41,E30,E19,E8,E187)</f>
        <v>0</v>
      </c>
      <c r="F199" s="147">
        <f t="shared" ref="F199" si="17">SUM(F176,F165,F154,F143,F131,F120,F109,F98,F86,F75,F64,F53,F41,F30,F19,F8,F187)</f>
        <v>0</v>
      </c>
      <c r="G199" s="44">
        <f t="shared" ref="G199:G206" si="18">SUM(D199:F199)</f>
        <v>263826.11180000007</v>
      </c>
      <c r="H199" s="144"/>
      <c r="I199" s="144"/>
      <c r="J199" s="144"/>
      <c r="K199" s="144"/>
      <c r="L199" s="144"/>
      <c r="M199" s="144"/>
    </row>
    <row r="200" spans="3:13" ht="34.5" customHeight="1" x14ac:dyDescent="0.35">
      <c r="C200" s="10" t="s">
        <v>218</v>
      </c>
      <c r="D200" s="147">
        <f>SUM(D177,D166,D155,D144,D132,D121,D110,D99,D87,D76,D65,D54,D42,D31,D20,D9,D188)</f>
        <v>7284.6</v>
      </c>
      <c r="E200" s="147">
        <f t="shared" ref="E200:F200" si="19">SUM(E177,E166,E155,E144,E132,E121,E110,E99,E87,E76,E65,E54,E42,E31,E20,E9,E188)</f>
        <v>0</v>
      </c>
      <c r="F200" s="147">
        <f t="shared" si="19"/>
        <v>0</v>
      </c>
      <c r="G200" s="45">
        <f t="shared" si="18"/>
        <v>7284.6</v>
      </c>
      <c r="H200" s="144"/>
      <c r="I200" s="144"/>
      <c r="J200" s="144"/>
      <c r="K200" s="144"/>
      <c r="L200" s="144"/>
      <c r="M200" s="144"/>
    </row>
    <row r="201" spans="3:13" ht="48" customHeight="1" x14ac:dyDescent="0.35">
      <c r="C201" s="10" t="s">
        <v>219</v>
      </c>
      <c r="D201" s="147">
        <f t="shared" ref="D201:F205" si="20">SUM(D178,D167,D156,D145,D133,D122,D111,D100,D88,D77,D66,D55,D43,D32,D21,D10,D189)</f>
        <v>5345</v>
      </c>
      <c r="E201" s="147">
        <f t="shared" si="20"/>
        <v>0</v>
      </c>
      <c r="F201" s="147">
        <f t="shared" si="20"/>
        <v>0</v>
      </c>
      <c r="G201" s="45">
        <f t="shared" si="18"/>
        <v>5345</v>
      </c>
      <c r="H201" s="144"/>
      <c r="I201" s="144"/>
      <c r="J201" s="144"/>
      <c r="K201" s="144"/>
      <c r="L201" s="144"/>
      <c r="M201" s="144"/>
    </row>
    <row r="202" spans="3:13" ht="33" customHeight="1" x14ac:dyDescent="0.35">
      <c r="C202" s="14" t="s">
        <v>220</v>
      </c>
      <c r="D202" s="147">
        <f t="shared" si="20"/>
        <v>431323.99</v>
      </c>
      <c r="E202" s="147">
        <f t="shared" si="20"/>
        <v>0</v>
      </c>
      <c r="F202" s="147">
        <f t="shared" si="20"/>
        <v>0</v>
      </c>
      <c r="G202" s="45">
        <f t="shared" si="18"/>
        <v>431323.99</v>
      </c>
      <c r="H202" s="144"/>
      <c r="I202" s="144"/>
      <c r="J202" s="144"/>
      <c r="K202" s="144"/>
      <c r="L202" s="144"/>
      <c r="M202" s="144"/>
    </row>
    <row r="203" spans="3:13" ht="21" customHeight="1" x14ac:dyDescent="0.35">
      <c r="C203" s="10" t="s">
        <v>221</v>
      </c>
      <c r="D203" s="147">
        <f t="shared" si="20"/>
        <v>40947.930000000008</v>
      </c>
      <c r="E203" s="147">
        <f t="shared" si="20"/>
        <v>0</v>
      </c>
      <c r="F203" s="147">
        <f t="shared" si="20"/>
        <v>0</v>
      </c>
      <c r="G203" s="45">
        <f t="shared" si="18"/>
        <v>40947.930000000008</v>
      </c>
      <c r="H203" s="129"/>
      <c r="I203" s="129"/>
      <c r="J203" s="129"/>
      <c r="K203" s="129"/>
      <c r="L203" s="129"/>
      <c r="M203" s="148"/>
    </row>
    <row r="204" spans="3:13" ht="39.75" customHeight="1" x14ac:dyDescent="0.35">
      <c r="C204" s="10" t="s">
        <v>222</v>
      </c>
      <c r="D204" s="147">
        <f t="shared" si="20"/>
        <v>0</v>
      </c>
      <c r="E204" s="147">
        <f t="shared" si="20"/>
        <v>0</v>
      </c>
      <c r="F204" s="147">
        <f t="shared" si="20"/>
        <v>0</v>
      </c>
      <c r="G204" s="45">
        <f t="shared" si="18"/>
        <v>0</v>
      </c>
      <c r="H204" s="129"/>
      <c r="I204" s="129"/>
      <c r="J204" s="129"/>
      <c r="K204" s="129"/>
      <c r="L204" s="129"/>
      <c r="M204" s="148"/>
    </row>
    <row r="205" spans="3:13" ht="23.25" customHeight="1" x14ac:dyDescent="0.35">
      <c r="C205" s="10" t="s">
        <v>223</v>
      </c>
      <c r="D205" s="149">
        <f t="shared" si="20"/>
        <v>21553.469999999998</v>
      </c>
      <c r="E205" s="149">
        <f t="shared" si="20"/>
        <v>0</v>
      </c>
      <c r="F205" s="149">
        <f t="shared" si="20"/>
        <v>0</v>
      </c>
      <c r="G205" s="45">
        <f t="shared" si="18"/>
        <v>21553.469999999998</v>
      </c>
      <c r="H205" s="129"/>
      <c r="I205" s="129"/>
      <c r="J205" s="129"/>
      <c r="K205" s="129"/>
      <c r="L205" s="129"/>
      <c r="M205" s="148"/>
    </row>
    <row r="206" spans="3:13" ht="22.5" customHeight="1" x14ac:dyDescent="0.35">
      <c r="C206" s="150" t="s">
        <v>235</v>
      </c>
      <c r="D206" s="151">
        <f>SUM(D199:D205)</f>
        <v>770281.10180000006</v>
      </c>
      <c r="E206" s="151">
        <f>SUM(E199:E205)</f>
        <v>0</v>
      </c>
      <c r="F206" s="151">
        <f>SUM(F199:F205)</f>
        <v>0</v>
      </c>
      <c r="G206" s="152">
        <f t="shared" si="18"/>
        <v>770281.10180000006</v>
      </c>
      <c r="H206" s="129"/>
      <c r="I206" s="129"/>
      <c r="J206" s="129"/>
      <c r="K206" s="129"/>
      <c r="L206" s="129"/>
      <c r="M206" s="148"/>
    </row>
    <row r="207" spans="3:13" ht="26.25" customHeight="1" thickBot="1" x14ac:dyDescent="0.4">
      <c r="C207" s="153" t="s">
        <v>236</v>
      </c>
      <c r="D207" s="154">
        <f>D206*0.07</f>
        <v>53919.67712600001</v>
      </c>
      <c r="E207" s="154">
        <f t="shared" ref="E207:G207" si="21">E206*0.07</f>
        <v>0</v>
      </c>
      <c r="F207" s="154">
        <f t="shared" si="21"/>
        <v>0</v>
      </c>
      <c r="G207" s="155">
        <f t="shared" si="21"/>
        <v>53919.67712600001</v>
      </c>
      <c r="H207" s="15"/>
      <c r="I207" s="15"/>
      <c r="J207" s="15"/>
      <c r="K207" s="15"/>
      <c r="L207" s="156"/>
      <c r="M207" s="145"/>
    </row>
    <row r="208" spans="3:13" ht="23.25" customHeight="1" thickBot="1" x14ac:dyDescent="0.4">
      <c r="C208" s="83" t="s">
        <v>237</v>
      </c>
      <c r="D208" s="84">
        <f>SUM(D206:D207)</f>
        <v>824200.77892600012</v>
      </c>
      <c r="E208" s="84">
        <f t="shared" ref="E208:G208" si="22">SUM(E206:E207)</f>
        <v>0</v>
      </c>
      <c r="F208" s="84">
        <f t="shared" si="22"/>
        <v>0</v>
      </c>
      <c r="G208" s="47">
        <f t="shared" si="22"/>
        <v>824200.77892600012</v>
      </c>
      <c r="H208" s="15"/>
      <c r="I208" s="15"/>
      <c r="J208" s="15"/>
      <c r="K208" s="15"/>
      <c r="L208" s="156"/>
      <c r="M208" s="145"/>
    </row>
    <row r="209" spans="3:14" ht="15.75" customHeight="1" x14ac:dyDescent="0.35">
      <c r="C209" s="144"/>
      <c r="D209" s="145"/>
      <c r="E209" s="145"/>
      <c r="F209" s="145"/>
      <c r="G209" s="144"/>
      <c r="H209" s="144"/>
      <c r="I209" s="144"/>
      <c r="J209" s="144"/>
      <c r="K209" s="144"/>
      <c r="L209" s="28"/>
      <c r="M209" s="144"/>
      <c r="N209" s="144"/>
    </row>
    <row r="210" spans="3:14" ht="15.75" customHeight="1" x14ac:dyDescent="0.35">
      <c r="C210" s="144"/>
      <c r="D210" s="145"/>
      <c r="E210" s="145"/>
      <c r="F210" s="145"/>
      <c r="G210" s="144"/>
      <c r="H210" s="18"/>
      <c r="I210" s="18"/>
      <c r="J210" s="144"/>
      <c r="K210" s="144"/>
      <c r="L210" s="28"/>
      <c r="M210" s="144"/>
      <c r="N210" s="144"/>
    </row>
    <row r="211" spans="3:14" ht="15.75" customHeight="1" x14ac:dyDescent="0.35">
      <c r="C211" s="144"/>
      <c r="D211" s="145"/>
      <c r="E211" s="145"/>
      <c r="F211" s="145"/>
      <c r="G211" s="144"/>
      <c r="H211" s="18"/>
      <c r="I211" s="18"/>
      <c r="J211" s="144"/>
      <c r="K211" s="144"/>
      <c r="L211" s="144"/>
      <c r="M211" s="144"/>
      <c r="N211" s="144"/>
    </row>
    <row r="212" spans="3:14" ht="40.5" customHeight="1" x14ac:dyDescent="0.35">
      <c r="C212" s="144"/>
      <c r="D212" s="145"/>
      <c r="E212" s="145"/>
      <c r="F212" s="145"/>
      <c r="G212" s="144"/>
      <c r="H212" s="18"/>
      <c r="I212" s="18"/>
      <c r="J212" s="144"/>
      <c r="K212" s="144"/>
      <c r="L212" s="29"/>
      <c r="M212" s="144"/>
      <c r="N212" s="144"/>
    </row>
    <row r="213" spans="3:14" ht="24.75" customHeight="1" x14ac:dyDescent="0.35">
      <c r="C213" s="144"/>
      <c r="D213" s="145"/>
      <c r="E213" s="145"/>
      <c r="F213" s="145"/>
      <c r="G213" s="144"/>
      <c r="H213" s="18"/>
      <c r="I213" s="18"/>
      <c r="J213" s="144"/>
      <c r="K213" s="144"/>
      <c r="L213" s="29"/>
      <c r="M213" s="144"/>
      <c r="N213" s="144"/>
    </row>
    <row r="214" spans="3:14" ht="41.25" customHeight="1" x14ac:dyDescent="0.35">
      <c r="C214" s="144"/>
      <c r="D214" s="145"/>
      <c r="E214" s="145"/>
      <c r="F214" s="145"/>
      <c r="G214" s="144"/>
      <c r="H214" s="157"/>
      <c r="I214" s="18"/>
      <c r="J214" s="144"/>
      <c r="K214" s="144"/>
      <c r="L214" s="29"/>
      <c r="M214" s="144"/>
      <c r="N214" s="144"/>
    </row>
    <row r="215" spans="3:14" ht="51.75" customHeight="1" x14ac:dyDescent="0.35">
      <c r="C215" s="144"/>
      <c r="D215" s="145"/>
      <c r="E215" s="145"/>
      <c r="F215" s="145"/>
      <c r="G215" s="144"/>
      <c r="H215" s="157"/>
      <c r="I215" s="18"/>
      <c r="J215" s="144"/>
      <c r="K215" s="144"/>
      <c r="L215" s="29"/>
      <c r="M215" s="144"/>
      <c r="N215" s="144"/>
    </row>
    <row r="216" spans="3:14" ht="42" customHeight="1" x14ac:dyDescent="0.35">
      <c r="C216" s="144"/>
      <c r="D216" s="145"/>
      <c r="E216" s="145"/>
      <c r="F216" s="145"/>
      <c r="G216" s="144"/>
      <c r="H216" s="18"/>
      <c r="I216" s="18"/>
      <c r="J216" s="144"/>
      <c r="K216" s="144"/>
      <c r="L216" s="29"/>
      <c r="M216" s="144"/>
      <c r="N216" s="144"/>
    </row>
    <row r="217" spans="3:14" s="26" customFormat="1" ht="42" customHeight="1" x14ac:dyDescent="0.35">
      <c r="C217" s="144"/>
      <c r="D217" s="145"/>
      <c r="E217" s="145"/>
      <c r="F217" s="145"/>
      <c r="G217" s="144"/>
      <c r="H217" s="144"/>
      <c r="I217" s="18"/>
      <c r="J217" s="144"/>
      <c r="K217" s="144"/>
      <c r="L217" s="29"/>
      <c r="M217" s="144"/>
      <c r="N217" s="145"/>
    </row>
    <row r="218" spans="3:14" s="26" customFormat="1" ht="42" customHeight="1" x14ac:dyDescent="0.35">
      <c r="C218" s="144"/>
      <c r="D218" s="145"/>
      <c r="E218" s="145"/>
      <c r="F218" s="145"/>
      <c r="G218" s="144"/>
      <c r="H218" s="144"/>
      <c r="I218" s="18"/>
      <c r="J218" s="144"/>
      <c r="K218" s="144"/>
      <c r="L218" s="144"/>
      <c r="M218" s="144"/>
      <c r="N218" s="145"/>
    </row>
    <row r="219" spans="3:14" s="26" customFormat="1" ht="63.75" customHeight="1" x14ac:dyDescent="0.35">
      <c r="C219" s="144"/>
      <c r="D219" s="145"/>
      <c r="E219" s="145"/>
      <c r="F219" s="145"/>
      <c r="G219" s="144"/>
      <c r="H219" s="144"/>
      <c r="I219" s="28"/>
      <c r="J219" s="144"/>
      <c r="K219" s="144"/>
      <c r="L219" s="144"/>
      <c r="M219" s="144"/>
      <c r="N219" s="145"/>
    </row>
    <row r="220" spans="3:14" s="26" customFormat="1" ht="42" customHeight="1" x14ac:dyDescent="0.35">
      <c r="C220" s="144"/>
      <c r="D220" s="145"/>
      <c r="E220" s="145"/>
      <c r="F220" s="145"/>
      <c r="G220" s="144"/>
      <c r="H220" s="144"/>
      <c r="I220" s="144"/>
      <c r="J220" s="144"/>
      <c r="K220" s="144"/>
      <c r="L220" s="144"/>
      <c r="M220" s="28"/>
      <c r="N220" s="145"/>
    </row>
    <row r="221" spans="3:14" ht="23.25" customHeight="1" x14ac:dyDescent="0.35">
      <c r="C221" s="144"/>
      <c r="D221" s="145"/>
      <c r="E221" s="145"/>
      <c r="F221" s="145"/>
      <c r="G221" s="144"/>
      <c r="H221" s="144"/>
      <c r="I221" s="144"/>
      <c r="J221" s="144"/>
      <c r="K221" s="144"/>
      <c r="L221" s="144"/>
      <c r="M221" s="144"/>
      <c r="N221" s="144"/>
    </row>
    <row r="222" spans="3:14" ht="27.75" customHeight="1" x14ac:dyDescent="0.35">
      <c r="C222" s="144"/>
      <c r="D222" s="145"/>
      <c r="E222" s="145"/>
      <c r="F222" s="145"/>
      <c r="G222" s="144"/>
      <c r="H222" s="144"/>
      <c r="I222" s="144"/>
      <c r="J222" s="144"/>
      <c r="K222" s="144"/>
      <c r="L222" s="144"/>
      <c r="M222" s="144"/>
      <c r="N222" s="144"/>
    </row>
    <row r="223" spans="3:14" ht="55.5" customHeight="1" x14ac:dyDescent="0.35">
      <c r="C223" s="144"/>
      <c r="D223" s="145"/>
      <c r="E223" s="145"/>
      <c r="F223" s="145"/>
      <c r="G223" s="144"/>
      <c r="H223" s="144"/>
      <c r="I223" s="144"/>
      <c r="J223" s="144"/>
      <c r="K223" s="144"/>
      <c r="L223" s="144"/>
      <c r="M223" s="144"/>
      <c r="N223" s="144"/>
    </row>
    <row r="224" spans="3:14" ht="57.75" customHeight="1" x14ac:dyDescent="0.35">
      <c r="C224" s="144"/>
      <c r="D224" s="145"/>
      <c r="E224" s="145"/>
      <c r="F224" s="145"/>
      <c r="G224" s="144"/>
      <c r="H224" s="144"/>
      <c r="I224" s="144"/>
      <c r="J224" s="144"/>
      <c r="K224" s="144"/>
      <c r="L224" s="144"/>
      <c r="M224" s="144"/>
      <c r="N224" s="144"/>
    </row>
    <row r="225" spans="3:14" ht="21.75" customHeight="1" x14ac:dyDescent="0.35">
      <c r="C225" s="144"/>
      <c r="D225" s="145"/>
      <c r="E225" s="145"/>
      <c r="F225" s="145"/>
      <c r="G225" s="144"/>
      <c r="H225" s="144"/>
      <c r="I225" s="144"/>
      <c r="J225" s="144"/>
      <c r="K225" s="144"/>
      <c r="L225" s="144"/>
      <c r="M225" s="144"/>
      <c r="N225" s="144"/>
    </row>
    <row r="226" spans="3:14" ht="49.5" customHeight="1" x14ac:dyDescent="0.35">
      <c r="C226" s="144"/>
      <c r="D226" s="145"/>
      <c r="E226" s="145"/>
      <c r="F226" s="145"/>
      <c r="G226" s="144"/>
      <c r="H226" s="144"/>
      <c r="I226" s="144"/>
      <c r="J226" s="144"/>
      <c r="K226" s="144"/>
      <c r="L226" s="144"/>
      <c r="M226" s="144"/>
      <c r="N226" s="144"/>
    </row>
    <row r="227" spans="3:14" ht="28.5" customHeight="1" x14ac:dyDescent="0.35">
      <c r="C227" s="144"/>
      <c r="D227" s="145"/>
      <c r="E227" s="145"/>
      <c r="F227" s="145"/>
      <c r="G227" s="144"/>
      <c r="H227" s="144"/>
      <c r="I227" s="144"/>
      <c r="J227" s="144"/>
      <c r="K227" s="144"/>
      <c r="L227" s="144"/>
      <c r="M227" s="144"/>
      <c r="N227" s="144"/>
    </row>
    <row r="228" spans="3:14" ht="28.5" customHeight="1" x14ac:dyDescent="0.35">
      <c r="C228" s="144"/>
      <c r="D228" s="145"/>
      <c r="E228" s="145"/>
      <c r="F228" s="145"/>
      <c r="G228" s="144"/>
      <c r="H228" s="144"/>
      <c r="I228" s="144"/>
      <c r="J228" s="144"/>
      <c r="K228" s="144"/>
      <c r="L228" s="144"/>
      <c r="M228" s="144"/>
      <c r="N228" s="144"/>
    </row>
    <row r="229" spans="3:14" ht="28.5" customHeight="1" x14ac:dyDescent="0.35">
      <c r="C229" s="144"/>
      <c r="D229" s="145"/>
      <c r="E229" s="145"/>
      <c r="F229" s="145"/>
      <c r="G229" s="144"/>
      <c r="H229" s="144"/>
      <c r="I229" s="144"/>
      <c r="J229" s="144"/>
      <c r="K229" s="144"/>
      <c r="L229" s="144"/>
      <c r="M229" s="144"/>
      <c r="N229" s="144"/>
    </row>
    <row r="230" spans="3:14" ht="23.25" customHeight="1" x14ac:dyDescent="0.35">
      <c r="C230" s="144"/>
      <c r="D230" s="145"/>
      <c r="E230" s="145"/>
      <c r="F230" s="145"/>
      <c r="G230" s="144"/>
      <c r="H230" s="144"/>
      <c r="I230" s="144"/>
      <c r="J230" s="144"/>
      <c r="K230" s="144"/>
      <c r="L230" s="144"/>
      <c r="M230" s="144"/>
      <c r="N230" s="28"/>
    </row>
    <row r="231" spans="3:14" ht="43.5" customHeight="1" x14ac:dyDescent="0.35">
      <c r="C231" s="144"/>
      <c r="D231" s="145"/>
      <c r="E231" s="145"/>
      <c r="F231" s="145"/>
      <c r="G231" s="144"/>
      <c r="H231" s="144"/>
      <c r="I231" s="144"/>
      <c r="J231" s="144"/>
      <c r="K231" s="144"/>
      <c r="L231" s="144"/>
      <c r="M231" s="144"/>
      <c r="N231" s="28"/>
    </row>
    <row r="232" spans="3:14" ht="55.5" customHeight="1" x14ac:dyDescent="0.35">
      <c r="C232" s="144"/>
      <c r="D232" s="145"/>
      <c r="E232" s="145"/>
      <c r="F232" s="145"/>
      <c r="G232" s="144"/>
      <c r="H232" s="144"/>
      <c r="I232" s="144"/>
      <c r="J232" s="144"/>
      <c r="K232" s="144"/>
      <c r="L232" s="144"/>
      <c r="M232" s="144"/>
      <c r="N232" s="144"/>
    </row>
    <row r="233" spans="3:14" ht="42.75" customHeight="1" x14ac:dyDescent="0.35">
      <c r="C233" s="144"/>
      <c r="D233" s="145"/>
      <c r="E233" s="145"/>
      <c r="F233" s="145"/>
      <c r="G233" s="144"/>
      <c r="H233" s="144"/>
      <c r="I233" s="144"/>
      <c r="J233" s="144"/>
      <c r="K233" s="144"/>
      <c r="L233" s="144"/>
      <c r="M233" s="144"/>
      <c r="N233" s="28"/>
    </row>
    <row r="234" spans="3:14" ht="21.75" customHeight="1" x14ac:dyDescent="0.35">
      <c r="C234" s="144"/>
      <c r="D234" s="145"/>
      <c r="E234" s="145"/>
      <c r="F234" s="145"/>
      <c r="G234" s="144"/>
      <c r="H234" s="144"/>
      <c r="I234" s="144"/>
      <c r="J234" s="144"/>
      <c r="K234" s="144"/>
      <c r="L234" s="144"/>
      <c r="M234" s="144"/>
      <c r="N234" s="28"/>
    </row>
    <row r="235" spans="3:14" ht="21.75" customHeight="1" x14ac:dyDescent="0.35">
      <c r="C235" s="144"/>
      <c r="D235" s="145"/>
      <c r="E235" s="145"/>
      <c r="F235" s="145"/>
      <c r="G235" s="144"/>
      <c r="H235" s="144"/>
      <c r="I235" s="144"/>
      <c r="J235" s="144"/>
      <c r="K235" s="144"/>
      <c r="L235" s="144"/>
      <c r="M235" s="144"/>
      <c r="N235" s="28"/>
    </row>
    <row r="236" spans="3:14" ht="23.25" customHeight="1" x14ac:dyDescent="0.35">
      <c r="C236" s="144"/>
      <c r="D236" s="145"/>
      <c r="E236" s="145"/>
      <c r="F236" s="145"/>
      <c r="G236" s="144"/>
      <c r="H236" s="144"/>
      <c r="I236" s="144"/>
      <c r="J236" s="144"/>
      <c r="K236" s="144"/>
      <c r="L236" s="144"/>
      <c r="M236" s="144"/>
      <c r="N236" s="144"/>
    </row>
    <row r="237" spans="3:14" ht="23.25" customHeight="1" x14ac:dyDescent="0.35">
      <c r="C237" s="144"/>
      <c r="D237" s="145"/>
      <c r="E237" s="145"/>
      <c r="F237" s="145"/>
      <c r="G237" s="144"/>
      <c r="H237" s="144"/>
      <c r="I237" s="144"/>
      <c r="J237" s="144"/>
      <c r="K237" s="144"/>
      <c r="L237" s="144"/>
      <c r="M237" s="144"/>
      <c r="N237" s="144"/>
    </row>
    <row r="238" spans="3:14" ht="21.75" customHeight="1" x14ac:dyDescent="0.35">
      <c r="C238" s="144"/>
      <c r="D238" s="145"/>
      <c r="E238" s="145"/>
      <c r="F238" s="145"/>
      <c r="G238" s="144"/>
      <c r="H238" s="144"/>
      <c r="I238" s="144"/>
      <c r="J238" s="144"/>
      <c r="K238" s="144"/>
      <c r="L238" s="144"/>
      <c r="M238" s="144"/>
      <c r="N238" s="144"/>
    </row>
    <row r="239" spans="3:14" ht="16.5" customHeight="1" x14ac:dyDescent="0.35">
      <c r="C239" s="144"/>
      <c r="D239" s="145"/>
      <c r="E239" s="145"/>
      <c r="F239" s="145"/>
      <c r="G239" s="144"/>
      <c r="H239" s="144"/>
      <c r="I239" s="144"/>
      <c r="J239" s="144"/>
      <c r="K239" s="144"/>
      <c r="L239" s="144"/>
      <c r="M239" s="144"/>
      <c r="N239" s="144"/>
    </row>
    <row r="240" spans="3:14" ht="29.25" customHeight="1" x14ac:dyDescent="0.35">
      <c r="C240" s="144"/>
      <c r="D240" s="145"/>
      <c r="E240" s="145"/>
      <c r="F240" s="145"/>
      <c r="G240" s="144"/>
      <c r="H240" s="144"/>
      <c r="I240" s="144"/>
      <c r="J240" s="144"/>
      <c r="K240" s="144"/>
      <c r="L240" s="144"/>
      <c r="M240" s="144"/>
      <c r="N240" s="144"/>
    </row>
    <row r="241" ht="24.75" customHeight="1" x14ac:dyDescent="0.35"/>
    <row r="242" ht="33" customHeight="1" x14ac:dyDescent="0.35"/>
    <row r="244" ht="15" customHeight="1" x14ac:dyDescent="0.35"/>
    <row r="245" ht="25.5" customHeight="1" x14ac:dyDescent="0.35"/>
  </sheetData>
  <sheetProtection sheet="1" insertColumns="0" insertRows="0" deleteRows="0"/>
  <mergeCells count="27">
    <mergeCell ref="C129:G129"/>
    <mergeCell ref="B140:G140"/>
    <mergeCell ref="C141:G141"/>
    <mergeCell ref="C62:G62"/>
    <mergeCell ref="C73:G73"/>
    <mergeCell ref="C1:F1"/>
    <mergeCell ref="B5:G5"/>
    <mergeCell ref="C6:G6"/>
    <mergeCell ref="B50:G50"/>
    <mergeCell ref="C17:G17"/>
    <mergeCell ref="C28:G28"/>
    <mergeCell ref="D197:D198"/>
    <mergeCell ref="E197:E198"/>
    <mergeCell ref="F197:F198"/>
    <mergeCell ref="C2:E2"/>
    <mergeCell ref="C84:G84"/>
    <mergeCell ref="B95:G95"/>
    <mergeCell ref="C185:G185"/>
    <mergeCell ref="G197:G198"/>
    <mergeCell ref="C163:G163"/>
    <mergeCell ref="C174:G174"/>
    <mergeCell ref="C152:G152"/>
    <mergeCell ref="C51:G51"/>
    <mergeCell ref="C96:G96"/>
    <mergeCell ref="C107:G107"/>
    <mergeCell ref="C118:G118"/>
    <mergeCell ref="C196:G196"/>
  </mergeCells>
  <conditionalFormatting sqref="G15">
    <cfRule type="cellIs" dxfId="22" priority="18" operator="notEqual">
      <formula>$G$7</formula>
    </cfRule>
  </conditionalFormatting>
  <conditionalFormatting sqref="G26">
    <cfRule type="cellIs" dxfId="21" priority="17" operator="notEqual">
      <formula>$G$18</formula>
    </cfRule>
  </conditionalFormatting>
  <conditionalFormatting sqref="G37">
    <cfRule type="cellIs" dxfId="20" priority="16" operator="notEqual">
      <formula>$G$29</formula>
    </cfRule>
  </conditionalFormatting>
  <conditionalFormatting sqref="G48">
    <cfRule type="cellIs" dxfId="19" priority="15" operator="notEqual">
      <formula>$G$40</formula>
    </cfRule>
  </conditionalFormatting>
  <conditionalFormatting sqref="G60">
    <cfRule type="cellIs" dxfId="18" priority="14" operator="notEqual">
      <formula>$G$52</formula>
    </cfRule>
  </conditionalFormatting>
  <conditionalFormatting sqref="G71">
    <cfRule type="cellIs" dxfId="17" priority="13" operator="notEqual">
      <formula>$G$63</formula>
    </cfRule>
  </conditionalFormatting>
  <conditionalFormatting sqref="G82">
    <cfRule type="cellIs" dxfId="16" priority="12" operator="notEqual">
      <formula>$G$74</formula>
    </cfRule>
  </conditionalFormatting>
  <conditionalFormatting sqref="G93">
    <cfRule type="cellIs" dxfId="15" priority="11" operator="notEqual">
      <formula>$G$85</formula>
    </cfRule>
  </conditionalFormatting>
  <conditionalFormatting sqref="G105">
    <cfRule type="cellIs" dxfId="14" priority="10" operator="notEqual">
      <formula>$G$97</formula>
    </cfRule>
  </conditionalFormatting>
  <conditionalFormatting sqref="G116">
    <cfRule type="cellIs" dxfId="13" priority="9" operator="notEqual">
      <formula>$G$108</formula>
    </cfRule>
  </conditionalFormatting>
  <conditionalFormatting sqref="G127">
    <cfRule type="cellIs" dxfId="12" priority="8" operator="notEqual">
      <formula>$G$119</formula>
    </cfRule>
  </conditionalFormatting>
  <conditionalFormatting sqref="G138">
    <cfRule type="cellIs" dxfId="11" priority="7" operator="notEqual">
      <formula>$G$130</formula>
    </cfRule>
  </conditionalFormatting>
  <conditionalFormatting sqref="G150">
    <cfRule type="cellIs" dxfId="10" priority="6" operator="notEqual">
      <formula>$G$142</formula>
    </cfRule>
  </conditionalFormatting>
  <conditionalFormatting sqref="G161">
    <cfRule type="cellIs" dxfId="9" priority="5" operator="notEqual">
      <formula>$G$153</formula>
    </cfRule>
  </conditionalFormatting>
  <conditionalFormatting sqref="G172">
    <cfRule type="cellIs" dxfId="8" priority="4" operator="notEqual">
      <formula>$G$153</formula>
    </cfRule>
  </conditionalFormatting>
  <conditionalFormatting sqref="G183">
    <cfRule type="cellIs" dxfId="7" priority="3" operator="notEqual">
      <formula>$G$175</formula>
    </cfRule>
  </conditionalFormatting>
  <conditionalFormatting sqref="G194">
    <cfRule type="cellIs" dxfId="6" priority="2" operator="notEqual">
      <formula>$G$186</formula>
    </cfRule>
  </conditionalFormatting>
  <dataValidations count="8">
    <dataValidation allowBlank="1" showInputMessage="1" showErrorMessage="1" prompt=" Includes all general operating costs for running an office. Examples include telecommunication, rents, finance charges and other costs which cannot be mapped to other expense categories." sqref="C14 C25 C36 C47 C59 C70 C81 C92 C104 C115 C126 C137 C149 C160 C171 C182 C205 C193" xr:uid="{53748C35-115E-4395-B10C-50CE2F13DC2F}"/>
    <dataValidation allowBlank="1" showInputMessage="1" showErrorMessage="1" prompt="Includes transfers to national counterparts and any other transfers given to an implementing partner (e.g. NGO) which is not similar to a commercial service contract as per above. In IPSAS terms this would be more similar to non-exchange transactions." sqref="C13 C24 C35 C46 C58 C69 C80 C91 C103 C114 C125 C136 C148 C159 C170 C181 C204 C192" xr:uid="{9DD30DAD-252C-43C8-B2D2-D70E24558917}"/>
    <dataValidation allowBlank="1" showInputMessage="1" showErrorMessage="1" prompt="Services contracted by an organization which follow the normal procurement processes." sqref="C11 C22 C33 C44 C56 C67 C78 C89 C101 C112 C123 C134 C146 C157 C168 C179 C202 C190" xr:uid="{D2D4883A-DF6E-4599-89E1-C25704DD6B71}"/>
    <dataValidation allowBlank="1" showInputMessage="1" showErrorMessage="1" prompt="Includes staff and non-staff travel paid for by the organization directly related to a project." sqref="C12 C23 C34 C45 C57 C68 C79 C90 C102 C113 C124 C135 C147 C158 C169 C180 C203 C191" xr:uid="{F27DF7D7-7F10-4851-B4D7-4F92CEE88467}"/>
    <dataValidation allowBlank="1" showInputMessage="1" showErrorMessage="1" prompt="For those reporting assets on UNSAS or modified UNSAS basis (i.e. expense up front) this would relate to all costs to put asset into service. For those who do donor reports according to IPSAS this would equal depreciation for period." sqref="C10 C21 C32 C43 C55 C66 C77 C88 C100 C111 C122 C133 C145 C156 C167 C178 C201 C189" xr:uid="{28FB34E1-B486-4509-82E8-BD76BC77C499}"/>
    <dataValidation allowBlank="1" showInputMessage="1" showErrorMessage="1" prompt="Includes all direct and indirect costs (e.g. freight, transport, delivery, distribution) associated with procurement of supplies, commodities and materials. Office supplies should be reported as &quot;General Operating&quot;." sqref="C9 C20 C31 C42 C54 C65 C76 C87 C99 C110 C121 C132 C144 C155 C166 C177 C200 C188" xr:uid="{F098AF50-6738-49DD-B927-47F3EEE74261}"/>
    <dataValidation allowBlank="1" showInputMessage="1" showErrorMessage="1" prompt="Includes all related staff and temporary staff costs including base salary, post adjustment and all staff entitlements." sqref="C8 C19 C30 C41 C53 C64 C75 C86 C98 C109 C120 C131 C143 C154 C165 C176 C199 C187" xr:uid="{340B5EBB-3C3E-458C-BC5F-57C720FFB61A}"/>
    <dataValidation allowBlank="1" showInputMessage="1" showErrorMessage="1" prompt="Output totals must match the original total from Table 1, and will show as red if not. " sqref="G15" xr:uid="{CB4E1972-F42E-40FE-9670-1760DDE11E59}"/>
  </dataValidations>
  <pageMargins left="0.7" right="0.7" top="0.75" bottom="0.75" header="0.3" footer="0.3"/>
  <pageSetup scale="74" orientation="landscape" r:id="rId1"/>
  <rowBreaks count="1" manualBreakCount="1">
    <brk id="61" max="16383" man="1"/>
  </rowBreaks>
  <ignoredErrors>
    <ignoredError sqref="D4:F4 D197:F198" unlockedFormula="1"/>
  </ignoredErrors>
  <extLst>
    <ext xmlns:x14="http://schemas.microsoft.com/office/spreadsheetml/2009/9/main" uri="{78C0D931-6437-407d-A8EE-F0AAD7539E65}">
      <x14:conditionalFormattings>
        <x14:conditionalFormatting xmlns:xm="http://schemas.microsoft.com/office/excel/2006/main">
          <x14:cfRule type="cellIs" priority="1" operator="notEqual" id="{9BB3355D-65E3-41AD-A658-41150B167F0C}">
            <xm:f>'1) Budget Table'!$G$191</xm:f>
            <x14:dxf>
              <font>
                <color rgb="FF9C0006"/>
              </font>
              <fill>
                <patternFill>
                  <bgColor rgb="FFFFC7CE"/>
                </patternFill>
              </fill>
            </x14:dxf>
          </x14:cfRule>
          <xm:sqref>G208</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F97206-DF8F-4C09-A3F6-6A5B9323F72F}">
  <sheetPr>
    <tabColor theme="2" tint="-0.499984740745262"/>
  </sheetPr>
  <dimension ref="B1:B16"/>
  <sheetViews>
    <sheetView showGridLines="0" workbookViewId="0">
      <selection activeCell="B16" sqref="B16"/>
    </sheetView>
  </sheetViews>
  <sheetFormatPr baseColWidth="10" defaultColWidth="8.81640625" defaultRowHeight="14.5" x14ac:dyDescent="0.35"/>
  <cols>
    <col min="2" max="2" width="73.36328125" customWidth="1"/>
  </cols>
  <sheetData>
    <row r="1" spans="2:2" ht="15" thickBot="1" x14ac:dyDescent="0.4"/>
    <row r="2" spans="2:2" ht="15" thickBot="1" x14ac:dyDescent="0.4">
      <c r="B2" s="89" t="s">
        <v>238</v>
      </c>
    </row>
    <row r="3" spans="2:2" x14ac:dyDescent="0.35">
      <c r="B3" s="90"/>
    </row>
    <row r="4" spans="2:2" ht="30.75" customHeight="1" x14ac:dyDescent="0.35">
      <c r="B4" s="91" t="s">
        <v>239</v>
      </c>
    </row>
    <row r="5" spans="2:2" ht="30.75" customHeight="1" x14ac:dyDescent="0.35">
      <c r="B5" s="91"/>
    </row>
    <row r="6" spans="2:2" ht="58" x14ac:dyDescent="0.35">
      <c r="B6" s="91" t="s">
        <v>240</v>
      </c>
    </row>
    <row r="7" spans="2:2" x14ac:dyDescent="0.35">
      <c r="B7" s="91"/>
    </row>
    <row r="8" spans="2:2" ht="58" x14ac:dyDescent="0.35">
      <c r="B8" s="91" t="s">
        <v>241</v>
      </c>
    </row>
    <row r="9" spans="2:2" x14ac:dyDescent="0.35">
      <c r="B9" s="91"/>
    </row>
    <row r="10" spans="2:2" ht="58" x14ac:dyDescent="0.35">
      <c r="B10" s="91" t="s">
        <v>242</v>
      </c>
    </row>
    <row r="11" spans="2:2" x14ac:dyDescent="0.35">
      <c r="B11" s="91"/>
    </row>
    <row r="12" spans="2:2" ht="29" x14ac:dyDescent="0.35">
      <c r="B12" s="91" t="s">
        <v>243</v>
      </c>
    </row>
    <row r="13" spans="2:2" x14ac:dyDescent="0.35">
      <c r="B13" s="91"/>
    </row>
    <row r="14" spans="2:2" ht="58" x14ac:dyDescent="0.35">
      <c r="B14" s="91" t="s">
        <v>244</v>
      </c>
    </row>
    <row r="15" spans="2:2" x14ac:dyDescent="0.35">
      <c r="B15" s="91"/>
    </row>
    <row r="16" spans="2:2" ht="44" thickBot="1" x14ac:dyDescent="0.4">
      <c r="B16" s="92" t="s">
        <v>245</v>
      </c>
    </row>
  </sheetData>
  <sheetProtection sheet="1" objects="1" scenarios="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9AB4F5-934D-4955-B89C-92351ADA92DB}">
  <sheetPr>
    <tabColor theme="2" tint="-0.499984740745262"/>
  </sheetPr>
  <dimension ref="B1:D47"/>
  <sheetViews>
    <sheetView showGridLines="0" showZeros="0" zoomScale="80" zoomScaleNormal="80" zoomScaleSheetLayoutView="70" workbookViewId="0">
      <selection activeCell="B10" sqref="B10"/>
    </sheetView>
  </sheetViews>
  <sheetFormatPr baseColWidth="10" defaultColWidth="8.81640625" defaultRowHeight="14.5" x14ac:dyDescent="0.35"/>
  <cols>
    <col min="2" max="2" width="61.81640625" customWidth="1"/>
    <col min="4" max="4" width="17.81640625" customWidth="1"/>
  </cols>
  <sheetData>
    <row r="1" spans="2:4" ht="15" thickBot="1" x14ac:dyDescent="0.4"/>
    <row r="2" spans="2:4" x14ac:dyDescent="0.35">
      <c r="B2" s="279" t="s">
        <v>246</v>
      </c>
      <c r="C2" s="280"/>
      <c r="D2" s="281"/>
    </row>
    <row r="3" spans="2:4" ht="15" thickBot="1" x14ac:dyDescent="0.4">
      <c r="B3" s="282"/>
      <c r="C3" s="283"/>
      <c r="D3" s="284"/>
    </row>
    <row r="4" spans="2:4" ht="15" thickBot="1" x14ac:dyDescent="0.4"/>
    <row r="5" spans="2:4" x14ac:dyDescent="0.35">
      <c r="B5" s="270" t="s">
        <v>247</v>
      </c>
      <c r="C5" s="271"/>
      <c r="D5" s="272"/>
    </row>
    <row r="6" spans="2:4" ht="15" thickBot="1" x14ac:dyDescent="0.4">
      <c r="B6" s="273"/>
      <c r="C6" s="274"/>
      <c r="D6" s="275"/>
    </row>
    <row r="7" spans="2:4" x14ac:dyDescent="0.35">
      <c r="B7" s="54" t="s">
        <v>248</v>
      </c>
      <c r="C7" s="268">
        <f>SUM('1) Budget Table'!D15:F15,'1) Budget Table'!D25:F25,'1) Budget Table'!D35:F35,'1) Budget Table'!D45:F45)</f>
        <v>563515.95781818184</v>
      </c>
      <c r="D7" s="269"/>
    </row>
    <row r="8" spans="2:4" x14ac:dyDescent="0.35">
      <c r="B8" s="54" t="s">
        <v>249</v>
      </c>
      <c r="C8" s="266">
        <f>SUM(D10:D14)</f>
        <v>0</v>
      </c>
      <c r="D8" s="267"/>
    </row>
    <row r="9" spans="2:4" x14ac:dyDescent="0.35">
      <c r="B9" s="55" t="s">
        <v>250</v>
      </c>
      <c r="C9" s="56" t="s">
        <v>251</v>
      </c>
      <c r="D9" s="57" t="s">
        <v>252</v>
      </c>
    </row>
    <row r="10" spans="2:4" ht="35" customHeight="1" x14ac:dyDescent="0.35">
      <c r="B10" s="72"/>
      <c r="C10" s="59"/>
      <c r="D10" s="60">
        <f>$C$7*C10</f>
        <v>0</v>
      </c>
    </row>
    <row r="11" spans="2:4" ht="35" customHeight="1" x14ac:dyDescent="0.35">
      <c r="B11" s="72"/>
      <c r="C11" s="59"/>
      <c r="D11" s="60">
        <f>C7*C11</f>
        <v>0</v>
      </c>
    </row>
    <row r="12" spans="2:4" ht="35" customHeight="1" x14ac:dyDescent="0.35">
      <c r="B12" s="73"/>
      <c r="C12" s="59"/>
      <c r="D12" s="60">
        <f>C7*C12</f>
        <v>0</v>
      </c>
    </row>
    <row r="13" spans="2:4" ht="35" customHeight="1" x14ac:dyDescent="0.35">
      <c r="B13" s="73"/>
      <c r="C13" s="59"/>
      <c r="D13" s="60">
        <f>C7*C13</f>
        <v>0</v>
      </c>
    </row>
    <row r="14" spans="2:4" ht="35" customHeight="1" thickBot="1" x14ac:dyDescent="0.4">
      <c r="B14" s="74"/>
      <c r="C14" s="59"/>
      <c r="D14" s="64">
        <f>C7*C14</f>
        <v>0</v>
      </c>
    </row>
    <row r="15" spans="2:4" ht="15" thickBot="1" x14ac:dyDescent="0.4"/>
    <row r="16" spans="2:4" x14ac:dyDescent="0.35">
      <c r="B16" s="270" t="s">
        <v>253</v>
      </c>
      <c r="C16" s="271"/>
      <c r="D16" s="272"/>
    </row>
    <row r="17" spans="2:4" ht="15" thickBot="1" x14ac:dyDescent="0.4">
      <c r="B17" s="276"/>
      <c r="C17" s="277"/>
      <c r="D17" s="278"/>
    </row>
    <row r="18" spans="2:4" x14ac:dyDescent="0.35">
      <c r="B18" s="54" t="s">
        <v>248</v>
      </c>
      <c r="C18" s="268">
        <f>SUM('1) Budget Table'!D57:F57,'1) Budget Table'!D67:F67,'1) Budget Table'!D77:F77,'1) Budget Table'!D87:F87)</f>
        <v>828454.58418181818</v>
      </c>
      <c r="D18" s="269"/>
    </row>
    <row r="19" spans="2:4" x14ac:dyDescent="0.35">
      <c r="B19" s="54" t="s">
        <v>249</v>
      </c>
      <c r="C19" s="266">
        <f>SUM(D21:D25)</f>
        <v>0</v>
      </c>
      <c r="D19" s="267"/>
    </row>
    <row r="20" spans="2:4" x14ac:dyDescent="0.35">
      <c r="B20" s="55" t="s">
        <v>250</v>
      </c>
      <c r="C20" s="56" t="s">
        <v>251</v>
      </c>
      <c r="D20" s="57" t="s">
        <v>252</v>
      </c>
    </row>
    <row r="21" spans="2:4" ht="35" customHeight="1" x14ac:dyDescent="0.35">
      <c r="B21" s="58"/>
      <c r="C21" s="59"/>
      <c r="D21" s="60">
        <f>$C$18*C21</f>
        <v>0</v>
      </c>
    </row>
    <row r="22" spans="2:4" ht="35" customHeight="1" x14ac:dyDescent="0.35">
      <c r="B22" s="61"/>
      <c r="C22" s="59"/>
      <c r="D22" s="60">
        <f>$C$18*C22</f>
        <v>0</v>
      </c>
    </row>
    <row r="23" spans="2:4" ht="35" customHeight="1" x14ac:dyDescent="0.35">
      <c r="B23" s="62"/>
      <c r="C23" s="59"/>
      <c r="D23" s="60">
        <f>$C$18*C23</f>
        <v>0</v>
      </c>
    </row>
    <row r="24" spans="2:4" ht="35" customHeight="1" x14ac:dyDescent="0.35">
      <c r="B24" s="62"/>
      <c r="C24" s="59"/>
      <c r="D24" s="60">
        <f>$C$18*C24</f>
        <v>0</v>
      </c>
    </row>
    <row r="25" spans="2:4" ht="35" customHeight="1" thickBot="1" x14ac:dyDescent="0.4">
      <c r="B25" s="63"/>
      <c r="C25" s="59"/>
      <c r="D25" s="60">
        <f>$C$18*C25</f>
        <v>0</v>
      </c>
    </row>
    <row r="26" spans="2:4" ht="15" thickBot="1" x14ac:dyDescent="0.4"/>
    <row r="27" spans="2:4" x14ac:dyDescent="0.35">
      <c r="B27" s="270" t="s">
        <v>254</v>
      </c>
      <c r="C27" s="271"/>
      <c r="D27" s="272"/>
    </row>
    <row r="28" spans="2:4" ht="15" thickBot="1" x14ac:dyDescent="0.4">
      <c r="B28" s="273"/>
      <c r="C28" s="274"/>
      <c r="D28" s="275"/>
    </row>
    <row r="29" spans="2:4" x14ac:dyDescent="0.35">
      <c r="B29" s="54" t="s">
        <v>248</v>
      </c>
      <c r="C29" s="268">
        <f>SUM('1) Budget Table'!D99:F99,'1) Budget Table'!D109:F109,'1) Budget Table'!D119:F119,'1) Budget Table'!D129:F129)</f>
        <v>0</v>
      </c>
      <c r="D29" s="269"/>
    </row>
    <row r="30" spans="2:4" x14ac:dyDescent="0.35">
      <c r="B30" s="54" t="s">
        <v>249</v>
      </c>
      <c r="C30" s="266">
        <f>SUM(D32:D36)</f>
        <v>0</v>
      </c>
      <c r="D30" s="267"/>
    </row>
    <row r="31" spans="2:4" x14ac:dyDescent="0.35">
      <c r="B31" s="55" t="s">
        <v>250</v>
      </c>
      <c r="C31" s="56" t="s">
        <v>251</v>
      </c>
      <c r="D31" s="57" t="s">
        <v>252</v>
      </c>
    </row>
    <row r="32" spans="2:4" ht="35" customHeight="1" x14ac:dyDescent="0.35">
      <c r="B32" s="58"/>
      <c r="C32" s="59"/>
      <c r="D32" s="60">
        <f>$C$29*C32</f>
        <v>0</v>
      </c>
    </row>
    <row r="33" spans="2:4" ht="35" customHeight="1" x14ac:dyDescent="0.35">
      <c r="B33" s="61"/>
      <c r="C33" s="59"/>
      <c r="D33" s="60">
        <f>$C$29*C33</f>
        <v>0</v>
      </c>
    </row>
    <row r="34" spans="2:4" ht="35" customHeight="1" x14ac:dyDescent="0.35">
      <c r="B34" s="62"/>
      <c r="C34" s="59"/>
      <c r="D34" s="60">
        <f>$C$29*C34</f>
        <v>0</v>
      </c>
    </row>
    <row r="35" spans="2:4" ht="35" customHeight="1" x14ac:dyDescent="0.35">
      <c r="B35" s="62"/>
      <c r="C35" s="59"/>
      <c r="D35" s="60">
        <f>$C$29*C35</f>
        <v>0</v>
      </c>
    </row>
    <row r="36" spans="2:4" ht="35" customHeight="1" thickBot="1" x14ac:dyDescent="0.4">
      <c r="B36" s="63"/>
      <c r="C36" s="59"/>
      <c r="D36" s="60">
        <f>$C$29*C36</f>
        <v>0</v>
      </c>
    </row>
    <row r="37" spans="2:4" ht="15" thickBot="1" x14ac:dyDescent="0.4"/>
    <row r="38" spans="2:4" x14ac:dyDescent="0.35">
      <c r="B38" s="270" t="s">
        <v>255</v>
      </c>
      <c r="C38" s="271"/>
      <c r="D38" s="272"/>
    </row>
    <row r="39" spans="2:4" ht="15" thickBot="1" x14ac:dyDescent="0.4">
      <c r="B39" s="273"/>
      <c r="C39" s="274"/>
      <c r="D39" s="275"/>
    </row>
    <row r="40" spans="2:4" x14ac:dyDescent="0.35">
      <c r="B40" s="54" t="s">
        <v>248</v>
      </c>
      <c r="C40" s="268">
        <f>SUM('1) Budget Table'!D141:F141,'1) Budget Table'!D151:F151,'1) Budget Table'!D161:F161,'1) Budget Table'!D171:F171)</f>
        <v>0</v>
      </c>
      <c r="D40" s="269"/>
    </row>
    <row r="41" spans="2:4" x14ac:dyDescent="0.35">
      <c r="B41" s="54" t="s">
        <v>249</v>
      </c>
      <c r="C41" s="266">
        <f>SUM(D43:D47)</f>
        <v>0</v>
      </c>
      <c r="D41" s="267"/>
    </row>
    <row r="42" spans="2:4" x14ac:dyDescent="0.35">
      <c r="B42" s="55" t="s">
        <v>250</v>
      </c>
      <c r="C42" s="56" t="s">
        <v>251</v>
      </c>
      <c r="D42" s="57" t="s">
        <v>252</v>
      </c>
    </row>
    <row r="43" spans="2:4" ht="35" customHeight="1" x14ac:dyDescent="0.35">
      <c r="B43" s="58"/>
      <c r="C43" s="59"/>
      <c r="D43" s="60">
        <f>$C$40*C43</f>
        <v>0</v>
      </c>
    </row>
    <row r="44" spans="2:4" ht="35" customHeight="1" x14ac:dyDescent="0.35">
      <c r="B44" s="61"/>
      <c r="C44" s="59"/>
      <c r="D44" s="60">
        <f>$C$40*C44</f>
        <v>0</v>
      </c>
    </row>
    <row r="45" spans="2:4" ht="35" customHeight="1" x14ac:dyDescent="0.35">
      <c r="B45" s="62"/>
      <c r="C45" s="59"/>
      <c r="D45" s="60">
        <f>$C$40*C45</f>
        <v>0</v>
      </c>
    </row>
    <row r="46" spans="2:4" ht="35" customHeight="1" x14ac:dyDescent="0.35">
      <c r="B46" s="62"/>
      <c r="C46" s="59"/>
      <c r="D46" s="60">
        <f>$C$40*C46</f>
        <v>0</v>
      </c>
    </row>
    <row r="47" spans="2:4" ht="35" customHeight="1" thickBot="1" x14ac:dyDescent="0.4">
      <c r="B47" s="63"/>
      <c r="C47" s="59"/>
      <c r="D47" s="64">
        <f>$C$40*C47</f>
        <v>0</v>
      </c>
    </row>
  </sheetData>
  <sheetProtection sheet="1" objects="1" scenarios="1"/>
  <mergeCells count="17">
    <mergeCell ref="B2:D3"/>
    <mergeCell ref="C7:D7"/>
    <mergeCell ref="B6:D6"/>
    <mergeCell ref="B5:D5"/>
    <mergeCell ref="C8:D8"/>
    <mergeCell ref="C19:D19"/>
    <mergeCell ref="C30:D30"/>
    <mergeCell ref="B16:D16"/>
    <mergeCell ref="B17:D17"/>
    <mergeCell ref="C18:D18"/>
    <mergeCell ref="B27:D27"/>
    <mergeCell ref="B28:D28"/>
    <mergeCell ref="C41:D41"/>
    <mergeCell ref="C29:D29"/>
    <mergeCell ref="B38:D38"/>
    <mergeCell ref="B39:D39"/>
    <mergeCell ref="C40:D40"/>
  </mergeCells>
  <conditionalFormatting sqref="C8:D8">
    <cfRule type="cellIs" dxfId="4" priority="4" operator="greaterThan">
      <formula>$C$7</formula>
    </cfRule>
  </conditionalFormatting>
  <conditionalFormatting sqref="C19:D19">
    <cfRule type="cellIs" dxfId="3" priority="3" operator="greaterThan">
      <formula>$C$18</formula>
    </cfRule>
  </conditionalFormatting>
  <conditionalFormatting sqref="C30:D30">
    <cfRule type="cellIs" dxfId="2" priority="2" operator="greaterThan">
      <formula>$C$29</formula>
    </cfRule>
  </conditionalFormatting>
  <conditionalFormatting sqref="C41:D41">
    <cfRule type="cellIs" dxfId="1" priority="1" operator="greaterThan">
      <formula>$C$40</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62FAA82D-1219-4AF1-90B6-46166E5347E9}">
          <x14:formula1>
            <xm:f>Sheet2!$A$1:$A$170</xm:f>
          </x14:formula1>
          <xm:sqref>B10:B14 B21:B25 B32:B36 B43:B47</xm:sqref>
        </x14:dataValidation>
        <x14:dataValidation type="list" allowBlank="1" showInputMessage="1" showErrorMessage="1" xr:uid="{0777CB22-5B10-42BE-9A12-0810C4C8B0D2}">
          <x14:formula1>
            <xm:f>Dropdowns!$A$1:$A$6</xm:f>
          </x14:formula1>
          <xm:sqref>C10:C14 C21:C25 C32:C36 C43:C47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777D0F-866A-4EFE-9FA3-9BBB9DEE4E64}">
  <sheetPr>
    <tabColor theme="2" tint="-0.499984740745262"/>
  </sheetPr>
  <dimension ref="B1:G25"/>
  <sheetViews>
    <sheetView showGridLines="0" zoomScale="80" zoomScaleNormal="80" workbookViewId="0">
      <selection activeCell="H32" sqref="H32"/>
    </sheetView>
  </sheetViews>
  <sheetFormatPr baseColWidth="10" defaultColWidth="8.81640625" defaultRowHeight="14.5" x14ac:dyDescent="0.35"/>
  <cols>
    <col min="1" max="1" width="12.453125" customWidth="1"/>
    <col min="2" max="2" width="20.453125" customWidth="1"/>
    <col min="3" max="5" width="25.453125" customWidth="1"/>
    <col min="6" max="6" width="24.453125" customWidth="1"/>
    <col min="7" max="7" width="18.453125" customWidth="1"/>
    <col min="8" max="8" width="21.6328125" customWidth="1"/>
    <col min="9" max="10" width="15.81640625" bestFit="1" customWidth="1"/>
    <col min="11" max="11" width="11.1796875" bestFit="1" customWidth="1"/>
  </cols>
  <sheetData>
    <row r="1" spans="2:6" ht="15" thickBot="1" x14ac:dyDescent="0.4"/>
    <row r="2" spans="2:6" s="48" customFormat="1" ht="15.5" x14ac:dyDescent="0.35">
      <c r="B2" s="285" t="s">
        <v>256</v>
      </c>
      <c r="C2" s="286"/>
      <c r="D2" s="286"/>
      <c r="E2" s="286"/>
      <c r="F2" s="287"/>
    </row>
    <row r="3" spans="2:6" s="48" customFormat="1" ht="16" thickBot="1" x14ac:dyDescent="0.4">
      <c r="B3" s="288"/>
      <c r="C3" s="289"/>
      <c r="D3" s="289"/>
      <c r="E3" s="289"/>
      <c r="F3" s="290"/>
    </row>
    <row r="4" spans="2:6" s="48" customFormat="1" ht="16" thickBot="1" x14ac:dyDescent="0.4">
      <c r="B4" s="158"/>
      <c r="C4" s="158"/>
      <c r="D4" s="158"/>
      <c r="E4" s="158"/>
      <c r="F4" s="158"/>
    </row>
    <row r="5" spans="2:6" s="48" customFormat="1" ht="16" thickBot="1" x14ac:dyDescent="0.4">
      <c r="B5" s="263" t="s">
        <v>200</v>
      </c>
      <c r="C5" s="264"/>
      <c r="D5" s="264"/>
      <c r="E5" s="264"/>
      <c r="F5" s="265"/>
    </row>
    <row r="6" spans="2:6" s="48" customFormat="1" ht="15.5" x14ac:dyDescent="0.35">
      <c r="B6" s="46"/>
      <c r="C6" s="291" t="str">
        <f>'1) Budget Table'!D4</f>
        <v>Recipient UNDP</v>
      </c>
      <c r="D6" s="291" t="str">
        <f>'1) Budget Table'!E4</f>
        <v>Recipient UN WOMEN</v>
      </c>
      <c r="E6" s="291" t="str">
        <f>'1) Budget Table'!F4</f>
        <v>Recipient UNODC</v>
      </c>
      <c r="F6" s="262" t="s">
        <v>200</v>
      </c>
    </row>
    <row r="7" spans="2:6" s="48" customFormat="1" ht="15.5" x14ac:dyDescent="0.35">
      <c r="B7" s="46"/>
      <c r="C7" s="292"/>
      <c r="D7" s="292"/>
      <c r="E7" s="292"/>
      <c r="F7" s="248"/>
    </row>
    <row r="8" spans="2:6" s="48" customFormat="1" ht="31" x14ac:dyDescent="0.35">
      <c r="B8" s="10" t="s">
        <v>217</v>
      </c>
      <c r="C8" s="147">
        <f>'2) By Category'!D199</f>
        <v>263826.11180000007</v>
      </c>
      <c r="D8" s="147">
        <f>'2) By Category'!E199</f>
        <v>0</v>
      </c>
      <c r="E8" s="147">
        <f>'2) By Category'!F199</f>
        <v>0</v>
      </c>
      <c r="F8" s="44">
        <f t="shared" ref="F8:F15" si="0">SUM(C8:E8)</f>
        <v>263826.11180000007</v>
      </c>
    </row>
    <row r="9" spans="2:6" s="48" customFormat="1" ht="46.5" x14ac:dyDescent="0.35">
      <c r="B9" s="10" t="s">
        <v>218</v>
      </c>
      <c r="C9" s="147">
        <f>'2) By Category'!D200</f>
        <v>7284.6</v>
      </c>
      <c r="D9" s="147">
        <f>'2) By Category'!E200</f>
        <v>0</v>
      </c>
      <c r="E9" s="147">
        <f>'2) By Category'!F200</f>
        <v>0</v>
      </c>
      <c r="F9" s="45">
        <f t="shared" si="0"/>
        <v>7284.6</v>
      </c>
    </row>
    <row r="10" spans="2:6" s="48" customFormat="1" ht="62" x14ac:dyDescent="0.35">
      <c r="B10" s="10" t="s">
        <v>219</v>
      </c>
      <c r="C10" s="147">
        <f>'2) By Category'!D201</f>
        <v>5345</v>
      </c>
      <c r="D10" s="147">
        <f>'2) By Category'!E201</f>
        <v>0</v>
      </c>
      <c r="E10" s="147">
        <f>'2) By Category'!F201</f>
        <v>0</v>
      </c>
      <c r="F10" s="45">
        <f t="shared" si="0"/>
        <v>5345</v>
      </c>
    </row>
    <row r="11" spans="2:6" s="48" customFormat="1" ht="31" x14ac:dyDescent="0.35">
      <c r="B11" s="14" t="s">
        <v>220</v>
      </c>
      <c r="C11" s="147">
        <f>'2) By Category'!D202</f>
        <v>431323.99</v>
      </c>
      <c r="D11" s="147">
        <f>'2) By Category'!E202</f>
        <v>0</v>
      </c>
      <c r="E11" s="147">
        <f>'2) By Category'!F202</f>
        <v>0</v>
      </c>
      <c r="F11" s="45">
        <f t="shared" si="0"/>
        <v>431323.99</v>
      </c>
    </row>
    <row r="12" spans="2:6" s="48" customFormat="1" ht="15.5" x14ac:dyDescent="0.35">
      <c r="B12" s="10" t="s">
        <v>221</v>
      </c>
      <c r="C12" s="147">
        <f>'2) By Category'!D203</f>
        <v>40947.930000000008</v>
      </c>
      <c r="D12" s="147">
        <f>'2) By Category'!E203</f>
        <v>0</v>
      </c>
      <c r="E12" s="147">
        <f>'2) By Category'!F203</f>
        <v>0</v>
      </c>
      <c r="F12" s="45">
        <f t="shared" si="0"/>
        <v>40947.930000000008</v>
      </c>
    </row>
    <row r="13" spans="2:6" s="48" customFormat="1" ht="46.5" x14ac:dyDescent="0.35">
      <c r="B13" s="10" t="s">
        <v>222</v>
      </c>
      <c r="C13" s="147">
        <f>'2) By Category'!D204</f>
        <v>0</v>
      </c>
      <c r="D13" s="147">
        <f>'2) By Category'!E204</f>
        <v>0</v>
      </c>
      <c r="E13" s="147">
        <f>'2) By Category'!F204</f>
        <v>0</v>
      </c>
      <c r="F13" s="45">
        <f t="shared" si="0"/>
        <v>0</v>
      </c>
    </row>
    <row r="14" spans="2:6" s="48" customFormat="1" ht="31.5" thickBot="1" x14ac:dyDescent="0.4">
      <c r="B14" s="93" t="s">
        <v>223</v>
      </c>
      <c r="C14" s="154">
        <f>'2) By Category'!D205</f>
        <v>21553.469999999998</v>
      </c>
      <c r="D14" s="154">
        <f>'2) By Category'!E205</f>
        <v>0</v>
      </c>
      <c r="E14" s="154">
        <f>'2) By Category'!F205</f>
        <v>0</v>
      </c>
      <c r="F14" s="94">
        <f t="shared" si="0"/>
        <v>21553.469999999998</v>
      </c>
    </row>
    <row r="15" spans="2:6" s="48" customFormat="1" ht="30" customHeight="1" x14ac:dyDescent="0.35">
      <c r="B15" s="159" t="s">
        <v>257</v>
      </c>
      <c r="C15" s="95">
        <f>SUM(C8:C14)</f>
        <v>770281.10180000006</v>
      </c>
      <c r="D15" s="95">
        <f>SUM(D8:D14)</f>
        <v>0</v>
      </c>
      <c r="E15" s="95">
        <f>SUM(E8:E14)</f>
        <v>0</v>
      </c>
      <c r="F15" s="96">
        <f t="shared" si="0"/>
        <v>770281.10180000006</v>
      </c>
    </row>
    <row r="16" spans="2:6" s="48" customFormat="1" ht="19.5" customHeight="1" x14ac:dyDescent="0.35">
      <c r="B16" s="150" t="s">
        <v>236</v>
      </c>
      <c r="C16" s="97">
        <f>C15*0.07</f>
        <v>53919.67712600001</v>
      </c>
      <c r="D16" s="97">
        <f t="shared" ref="D16:F16" si="1">D15*0.07</f>
        <v>0</v>
      </c>
      <c r="E16" s="97">
        <f t="shared" si="1"/>
        <v>0</v>
      </c>
      <c r="F16" s="97">
        <f t="shared" si="1"/>
        <v>53919.67712600001</v>
      </c>
    </row>
    <row r="17" spans="2:7" s="48" customFormat="1" ht="25.5" customHeight="1" thickBot="1" x14ac:dyDescent="0.4">
      <c r="B17" s="98" t="s">
        <v>6</v>
      </c>
      <c r="C17" s="99">
        <f>C15+C16</f>
        <v>824200.77892600012</v>
      </c>
      <c r="D17" s="99">
        <f t="shared" ref="D17:F17" si="2">D15+D16</f>
        <v>0</v>
      </c>
      <c r="E17" s="99">
        <f t="shared" si="2"/>
        <v>0</v>
      </c>
      <c r="F17" s="99">
        <f t="shared" si="2"/>
        <v>824200.77892600012</v>
      </c>
      <c r="G17" s="158"/>
    </row>
    <row r="18" spans="2:7" s="48" customFormat="1" ht="16" thickBot="1" x14ac:dyDescent="0.4">
      <c r="B18" s="158"/>
      <c r="C18" s="158"/>
      <c r="D18" s="158"/>
      <c r="E18" s="158"/>
      <c r="F18" s="158"/>
      <c r="G18" s="158"/>
    </row>
    <row r="19" spans="2:7" s="48" customFormat="1" ht="15.75" customHeight="1" x14ac:dyDescent="0.35">
      <c r="B19" s="293" t="s">
        <v>203</v>
      </c>
      <c r="C19" s="294"/>
      <c r="D19" s="294"/>
      <c r="E19" s="294"/>
      <c r="F19" s="295"/>
      <c r="G19" s="160"/>
    </row>
    <row r="20" spans="2:7" ht="15.75" customHeight="1" x14ac:dyDescent="0.35">
      <c r="B20" s="296"/>
      <c r="C20" s="245" t="str">
        <f>'1) Budget Table'!D4</f>
        <v>Recipient UNDP</v>
      </c>
      <c r="D20" s="245" t="str">
        <f>'1) Budget Table'!E4</f>
        <v>Recipient UN WOMEN</v>
      </c>
      <c r="E20" s="245" t="str">
        <f>'1) Budget Table'!F4</f>
        <v>Recipient UNODC</v>
      </c>
      <c r="F20" s="245" t="s">
        <v>237</v>
      </c>
      <c r="G20" s="247" t="s">
        <v>204</v>
      </c>
    </row>
    <row r="21" spans="2:7" ht="15.75" customHeight="1" x14ac:dyDescent="0.35">
      <c r="B21" s="297"/>
      <c r="C21" s="246"/>
      <c r="D21" s="246"/>
      <c r="E21" s="246"/>
      <c r="F21" s="246"/>
      <c r="G21" s="248"/>
    </row>
    <row r="22" spans="2:7" ht="23.25" customHeight="1" x14ac:dyDescent="0.35">
      <c r="B22" s="13" t="s">
        <v>205</v>
      </c>
      <c r="C22" s="161">
        <f>'1) Budget Table'!D197</f>
        <v>1014927.01</v>
      </c>
      <c r="D22" s="161">
        <f>'1) Budget Table'!E197</f>
        <v>429099.85</v>
      </c>
      <c r="E22" s="161">
        <f>'1) Budget Table'!F197</f>
        <v>655200</v>
      </c>
      <c r="F22" s="109">
        <f>'1) Budget Table'!G197</f>
        <v>2099226.86</v>
      </c>
      <c r="G22" s="6">
        <f>'1) Budget Table'!H197</f>
        <v>0.7</v>
      </c>
    </row>
    <row r="23" spans="2:7" ht="24.75" customHeight="1" x14ac:dyDescent="0.35">
      <c r="B23" s="13" t="s">
        <v>206</v>
      </c>
      <c r="C23" s="161">
        <f>'1) Budget Table'!D198</f>
        <v>434968.71</v>
      </c>
      <c r="D23" s="161">
        <f>'1) Budget Table'!E198</f>
        <v>183999.94</v>
      </c>
      <c r="E23" s="161">
        <f>'1) Budget Table'!F198</f>
        <v>280800</v>
      </c>
      <c r="F23" s="109">
        <f>'1) Budget Table'!G198</f>
        <v>899768.65</v>
      </c>
      <c r="G23" s="6">
        <f>'1) Budget Table'!H198</f>
        <v>0.3</v>
      </c>
    </row>
    <row r="24" spans="2:7" ht="24.75" customHeight="1" x14ac:dyDescent="0.35">
      <c r="B24" s="13" t="s">
        <v>258</v>
      </c>
      <c r="C24" s="161">
        <f>'1) Budget Table'!D199</f>
        <v>0</v>
      </c>
      <c r="D24" s="161">
        <f>'1) Budget Table'!E199</f>
        <v>0</v>
      </c>
      <c r="E24" s="161">
        <f>'1) Budget Table'!F199</f>
        <v>0</v>
      </c>
      <c r="F24" s="109">
        <f>'1) Budget Table'!G199</f>
        <v>0</v>
      </c>
      <c r="G24" s="6">
        <f>'1) Budget Table'!H199</f>
        <v>0</v>
      </c>
    </row>
    <row r="25" spans="2:7" ht="16" thickBot="1" x14ac:dyDescent="0.4">
      <c r="B25" s="7" t="s">
        <v>237</v>
      </c>
      <c r="C25" s="108">
        <f>'1) Budget Table'!D200</f>
        <v>1449895.72</v>
      </c>
      <c r="D25" s="108">
        <f>'1) Budget Table'!E200</f>
        <v>613099.79</v>
      </c>
      <c r="E25" s="108">
        <f>'1) Budget Table'!F200</f>
        <v>936000</v>
      </c>
      <c r="F25" s="110">
        <f>'1) Budget Table'!G200</f>
        <v>2998995.51</v>
      </c>
      <c r="G25" s="111"/>
    </row>
  </sheetData>
  <sheetProtection sheet="1" objects="1" scenarios="1" formatCells="0" formatColumns="0" formatRows="0"/>
  <mergeCells count="13">
    <mergeCell ref="G20:G21"/>
    <mergeCell ref="B2:F3"/>
    <mergeCell ref="C6:C7"/>
    <mergeCell ref="D6:D7"/>
    <mergeCell ref="E6:E7"/>
    <mergeCell ref="C20:C21"/>
    <mergeCell ref="D20:D21"/>
    <mergeCell ref="E20:E21"/>
    <mergeCell ref="B19:F19"/>
    <mergeCell ref="B5:F5"/>
    <mergeCell ref="F6:F7"/>
    <mergeCell ref="B20:B21"/>
    <mergeCell ref="F20:F21"/>
  </mergeCells>
  <dataValidations count="7">
    <dataValidation allowBlank="1" showInputMessage="1" showErrorMessage="1" prompt="Includes all related staff and temporary staff costs including base salary, post adjustment and all staff entitlements." sqref="B8" xr:uid="{685C32D9-A29E-4AB3-A589-E17EED1B2D70}"/>
    <dataValidation allowBlank="1" showInputMessage="1" showErrorMessage="1" prompt="Includes all direct and indirect costs (e.g. freight, transport, delivery, distribution) associated with procurement of supplies, commodities and materials. Office supplies should be reported as &quot;General Operating&quot;." sqref="B9" xr:uid="{E9DDC0AE-2185-45F7-BFCB-FDA525A480C6}"/>
    <dataValidation allowBlank="1" showInputMessage="1" showErrorMessage="1" prompt="For those reporting assets on UNSAS or modified UNSAS basis (i.e. expense up front) this would relate to all costs to put asset into service. For those who do donor reports according to IPSAS this would equal depreciation for period." sqref="B10" xr:uid="{77711502-57BE-4DB4-AF61-EF9806395508}"/>
    <dataValidation allowBlank="1" showInputMessage="1" showErrorMessage="1" prompt="Includes staff and non-staff travel paid for by the organization directly related to a project." sqref="B12" xr:uid="{7599ADEE-72AD-45B4-93A0-EDFAEB4D5077}"/>
    <dataValidation allowBlank="1" showInputMessage="1" showErrorMessage="1" prompt="Services contracted by an organization which follow the normal procurement processes." sqref="B11" xr:uid="{E0DB3F96-9659-4639-AF80-B798EAC818A8}"/>
    <dataValidation allowBlank="1" showInputMessage="1" showErrorMessage="1" prompt="Includes transfers to national counterparts and any other transfers given to an implementing partner (e.g. NGO) which is not similar to a commercial service contract as per above. In IPSAS terms this would be more similar to non-exchange transactions." sqref="B13" xr:uid="{2F0DD795-5EC8-483B-85A0-4555258DC886}"/>
    <dataValidation allowBlank="1" showInputMessage="1" showErrorMessage="1" prompt=" Includes all general operating costs for running an office. Examples include telecommunication, rents, finance charges and other costs which cannot be mapped to other expense categories." sqref="B14" xr:uid="{D281C19F-1EF8-4A9D-BA14-51718AA1EA2B}"/>
  </dataValidations>
  <pageMargins left="0.7" right="0.7" top="0.75" bottom="0.75" header="0.3" footer="0.3"/>
  <pageSetup orientation="portrait" r:id="rId1"/>
  <ignoredErrors>
    <ignoredError sqref="C6:E7 C20:E21" unlockedFormula="1"/>
  </ignoredErrors>
  <extLst>
    <ext xmlns:x14="http://schemas.microsoft.com/office/spreadsheetml/2009/9/main" uri="{78C0D931-6437-407d-A8EE-F0AAD7539E65}">
      <x14:conditionalFormattings>
        <x14:conditionalFormatting xmlns:xm="http://schemas.microsoft.com/office/excel/2006/main">
          <x14:cfRule type="cellIs" priority="1" operator="notEqual" id="{9FB9F449-C4BB-4C52-B0C3-287653B4F981}">
            <xm:f>'1) Budget Table'!$G$191</xm:f>
            <x14:dxf>
              <font>
                <color rgb="FF9C0006"/>
              </font>
              <fill>
                <patternFill>
                  <bgColor rgb="FFFFC7CE"/>
                </patternFill>
              </fill>
            </x14:dxf>
          </x14:cfRule>
          <xm:sqref>F17</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B6A279-89F7-44A5-A5A3-A5B62ECCA013}">
  <dimension ref="A1"/>
  <sheetViews>
    <sheetView workbookViewId="0"/>
  </sheetViews>
  <sheetFormatPr baseColWidth="10" defaultRowHeight="14.5" x14ac:dyDescent="0.35"/>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885465-8CD8-428B-8440-C6A70E3F1392}">
  <sheetPr>
    <tabColor theme="2" tint="-0.499984740745262"/>
  </sheetPr>
  <dimension ref="A1:A6"/>
  <sheetViews>
    <sheetView workbookViewId="0">
      <selection activeCell="J6" sqref="J6"/>
    </sheetView>
  </sheetViews>
  <sheetFormatPr baseColWidth="10" defaultColWidth="8.81640625" defaultRowHeight="14.5" x14ac:dyDescent="0.35"/>
  <sheetData>
    <row r="1" spans="1:1" x14ac:dyDescent="0.35">
      <c r="A1" s="88">
        <v>0</v>
      </c>
    </row>
    <row r="2" spans="1:1" x14ac:dyDescent="0.35">
      <c r="A2" s="88">
        <v>0.2</v>
      </c>
    </row>
    <row r="3" spans="1:1" x14ac:dyDescent="0.35">
      <c r="A3" s="88">
        <v>0.4</v>
      </c>
    </row>
    <row r="4" spans="1:1" x14ac:dyDescent="0.35">
      <c r="A4" s="88">
        <v>0.6</v>
      </c>
    </row>
    <row r="5" spans="1:1" x14ac:dyDescent="0.35">
      <c r="A5" s="88">
        <v>0.8</v>
      </c>
    </row>
    <row r="6" spans="1:1" x14ac:dyDescent="0.35">
      <c r="A6" s="88">
        <v>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0AD6C3-7045-4784-9A71-26257C808563}">
  <dimension ref="A1:B170"/>
  <sheetViews>
    <sheetView topLeftCell="A148" workbookViewId="0">
      <selection activeCell="D3" sqref="D3"/>
    </sheetView>
  </sheetViews>
  <sheetFormatPr baseColWidth="10" defaultColWidth="8.81640625" defaultRowHeight="14.5" x14ac:dyDescent="0.35"/>
  <sheetData>
    <row r="1" spans="1:2" x14ac:dyDescent="0.35">
      <c r="A1" s="49" t="s">
        <v>259</v>
      </c>
      <c r="B1" s="50" t="s">
        <v>260</v>
      </c>
    </row>
    <row r="2" spans="1:2" x14ac:dyDescent="0.35">
      <c r="A2" s="51" t="s">
        <v>261</v>
      </c>
      <c r="B2" s="52" t="s">
        <v>262</v>
      </c>
    </row>
    <row r="3" spans="1:2" x14ac:dyDescent="0.35">
      <c r="A3" s="51" t="s">
        <v>263</v>
      </c>
      <c r="B3" s="52" t="s">
        <v>264</v>
      </c>
    </row>
    <row r="4" spans="1:2" x14ac:dyDescent="0.35">
      <c r="A4" s="51" t="s">
        <v>265</v>
      </c>
      <c r="B4" s="52" t="s">
        <v>266</v>
      </c>
    </row>
    <row r="5" spans="1:2" x14ac:dyDescent="0.35">
      <c r="A5" s="51" t="s">
        <v>267</v>
      </c>
      <c r="B5" s="52" t="s">
        <v>268</v>
      </c>
    </row>
    <row r="6" spans="1:2" x14ac:dyDescent="0.35">
      <c r="A6" s="51" t="s">
        <v>269</v>
      </c>
      <c r="B6" s="52" t="s">
        <v>270</v>
      </c>
    </row>
    <row r="7" spans="1:2" x14ac:dyDescent="0.35">
      <c r="A7" s="51" t="s">
        <v>271</v>
      </c>
      <c r="B7" s="52" t="s">
        <v>272</v>
      </c>
    </row>
    <row r="8" spans="1:2" x14ac:dyDescent="0.35">
      <c r="A8" s="51" t="s">
        <v>273</v>
      </c>
      <c r="B8" s="52" t="s">
        <v>274</v>
      </c>
    </row>
    <row r="9" spans="1:2" x14ac:dyDescent="0.35">
      <c r="A9" s="51" t="s">
        <v>275</v>
      </c>
      <c r="B9" s="52" t="s">
        <v>276</v>
      </c>
    </row>
    <row r="10" spans="1:2" x14ac:dyDescent="0.35">
      <c r="A10" s="51" t="s">
        <v>277</v>
      </c>
      <c r="B10" s="52" t="s">
        <v>278</v>
      </c>
    </row>
    <row r="11" spans="1:2" x14ac:dyDescent="0.35">
      <c r="A11" s="51" t="s">
        <v>279</v>
      </c>
      <c r="B11" s="52" t="s">
        <v>280</v>
      </c>
    </row>
    <row r="12" spans="1:2" x14ac:dyDescent="0.35">
      <c r="A12" s="51" t="s">
        <v>281</v>
      </c>
      <c r="B12" s="52" t="s">
        <v>282</v>
      </c>
    </row>
    <row r="13" spans="1:2" x14ac:dyDescent="0.35">
      <c r="A13" s="51" t="s">
        <v>283</v>
      </c>
      <c r="B13" s="52" t="s">
        <v>284</v>
      </c>
    </row>
    <row r="14" spans="1:2" x14ac:dyDescent="0.35">
      <c r="A14" s="51" t="s">
        <v>285</v>
      </c>
      <c r="B14" s="52" t="s">
        <v>286</v>
      </c>
    </row>
    <row r="15" spans="1:2" x14ac:dyDescent="0.35">
      <c r="A15" s="51" t="s">
        <v>287</v>
      </c>
      <c r="B15" s="52" t="s">
        <v>288</v>
      </c>
    </row>
    <row r="16" spans="1:2" x14ac:dyDescent="0.35">
      <c r="A16" s="51" t="s">
        <v>289</v>
      </c>
      <c r="B16" s="52" t="s">
        <v>290</v>
      </c>
    </row>
    <row r="17" spans="1:2" x14ac:dyDescent="0.35">
      <c r="A17" s="51" t="s">
        <v>291</v>
      </c>
      <c r="B17" s="52" t="s">
        <v>292</v>
      </c>
    </row>
    <row r="18" spans="1:2" x14ac:dyDescent="0.35">
      <c r="A18" s="51" t="s">
        <v>293</v>
      </c>
      <c r="B18" s="52" t="s">
        <v>294</v>
      </c>
    </row>
    <row r="19" spans="1:2" x14ac:dyDescent="0.35">
      <c r="A19" s="51" t="s">
        <v>295</v>
      </c>
      <c r="B19" s="52" t="s">
        <v>296</v>
      </c>
    </row>
    <row r="20" spans="1:2" x14ac:dyDescent="0.35">
      <c r="A20" s="51" t="s">
        <v>297</v>
      </c>
      <c r="B20" s="52" t="s">
        <v>298</v>
      </c>
    </row>
    <row r="21" spans="1:2" x14ac:dyDescent="0.35">
      <c r="A21" s="51" t="s">
        <v>299</v>
      </c>
      <c r="B21" s="52" t="s">
        <v>300</v>
      </c>
    </row>
    <row r="22" spans="1:2" x14ac:dyDescent="0.35">
      <c r="A22" s="51" t="s">
        <v>301</v>
      </c>
      <c r="B22" s="52" t="s">
        <v>302</v>
      </c>
    </row>
    <row r="23" spans="1:2" x14ac:dyDescent="0.35">
      <c r="A23" s="51" t="s">
        <v>303</v>
      </c>
      <c r="B23" s="52" t="s">
        <v>304</v>
      </c>
    </row>
    <row r="24" spans="1:2" x14ac:dyDescent="0.35">
      <c r="A24" s="51" t="s">
        <v>305</v>
      </c>
      <c r="B24" s="52" t="s">
        <v>306</v>
      </c>
    </row>
    <row r="25" spans="1:2" x14ac:dyDescent="0.35">
      <c r="A25" s="51" t="s">
        <v>307</v>
      </c>
      <c r="B25" s="52" t="s">
        <v>308</v>
      </c>
    </row>
    <row r="26" spans="1:2" x14ac:dyDescent="0.35">
      <c r="A26" s="51" t="s">
        <v>309</v>
      </c>
      <c r="B26" s="52" t="s">
        <v>310</v>
      </c>
    </row>
    <row r="27" spans="1:2" x14ac:dyDescent="0.35">
      <c r="A27" s="51" t="s">
        <v>311</v>
      </c>
      <c r="B27" s="52" t="s">
        <v>312</v>
      </c>
    </row>
    <row r="28" spans="1:2" x14ac:dyDescent="0.35">
      <c r="A28" s="51" t="s">
        <v>313</v>
      </c>
      <c r="B28" s="52" t="s">
        <v>314</v>
      </c>
    </row>
    <row r="29" spans="1:2" x14ac:dyDescent="0.35">
      <c r="A29" s="51" t="s">
        <v>315</v>
      </c>
      <c r="B29" s="52" t="s">
        <v>316</v>
      </c>
    </row>
    <row r="30" spans="1:2" x14ac:dyDescent="0.35">
      <c r="A30" s="51" t="s">
        <v>317</v>
      </c>
      <c r="B30" s="52" t="s">
        <v>318</v>
      </c>
    </row>
    <row r="31" spans="1:2" x14ac:dyDescent="0.35">
      <c r="A31" s="51" t="s">
        <v>319</v>
      </c>
      <c r="B31" s="52" t="s">
        <v>320</v>
      </c>
    </row>
    <row r="32" spans="1:2" x14ac:dyDescent="0.35">
      <c r="A32" s="51" t="s">
        <v>321</v>
      </c>
      <c r="B32" s="52" t="s">
        <v>322</v>
      </c>
    </row>
    <row r="33" spans="1:2" x14ac:dyDescent="0.35">
      <c r="A33" s="51" t="s">
        <v>323</v>
      </c>
      <c r="B33" s="52" t="s">
        <v>324</v>
      </c>
    </row>
    <row r="34" spans="1:2" x14ac:dyDescent="0.35">
      <c r="A34" s="51" t="s">
        <v>325</v>
      </c>
      <c r="B34" s="52" t="s">
        <v>326</v>
      </c>
    </row>
    <row r="35" spans="1:2" x14ac:dyDescent="0.35">
      <c r="A35" s="51" t="s">
        <v>327</v>
      </c>
      <c r="B35" s="52" t="s">
        <v>328</v>
      </c>
    </row>
    <row r="36" spans="1:2" x14ac:dyDescent="0.35">
      <c r="A36" s="51" t="s">
        <v>329</v>
      </c>
      <c r="B36" s="52" t="s">
        <v>330</v>
      </c>
    </row>
    <row r="37" spans="1:2" x14ac:dyDescent="0.35">
      <c r="A37" s="51" t="s">
        <v>331</v>
      </c>
      <c r="B37" s="52" t="s">
        <v>332</v>
      </c>
    </row>
    <row r="38" spans="1:2" x14ac:dyDescent="0.35">
      <c r="A38" s="51" t="s">
        <v>333</v>
      </c>
      <c r="B38" s="52" t="s">
        <v>334</v>
      </c>
    </row>
    <row r="39" spans="1:2" x14ac:dyDescent="0.35">
      <c r="A39" s="51" t="s">
        <v>335</v>
      </c>
      <c r="B39" s="52" t="s">
        <v>336</v>
      </c>
    </row>
    <row r="40" spans="1:2" x14ac:dyDescent="0.35">
      <c r="A40" s="51" t="s">
        <v>337</v>
      </c>
      <c r="B40" s="52" t="s">
        <v>338</v>
      </c>
    </row>
    <row r="41" spans="1:2" x14ac:dyDescent="0.35">
      <c r="A41" s="51" t="s">
        <v>339</v>
      </c>
      <c r="B41" s="52" t="s">
        <v>340</v>
      </c>
    </row>
    <row r="42" spans="1:2" x14ac:dyDescent="0.35">
      <c r="A42" s="51" t="s">
        <v>341</v>
      </c>
      <c r="B42" s="52" t="s">
        <v>342</v>
      </c>
    </row>
    <row r="43" spans="1:2" x14ac:dyDescent="0.35">
      <c r="A43" s="51" t="s">
        <v>343</v>
      </c>
      <c r="B43" s="52" t="s">
        <v>344</v>
      </c>
    </row>
    <row r="44" spans="1:2" x14ac:dyDescent="0.35">
      <c r="A44" s="51" t="s">
        <v>345</v>
      </c>
      <c r="B44" s="52" t="s">
        <v>346</v>
      </c>
    </row>
    <row r="45" spans="1:2" x14ac:dyDescent="0.35">
      <c r="A45" s="51" t="s">
        <v>347</v>
      </c>
      <c r="B45" s="52" t="s">
        <v>348</v>
      </c>
    </row>
    <row r="46" spans="1:2" x14ac:dyDescent="0.35">
      <c r="A46" s="51" t="s">
        <v>349</v>
      </c>
      <c r="B46" s="52" t="s">
        <v>350</v>
      </c>
    </row>
    <row r="47" spans="1:2" x14ac:dyDescent="0.35">
      <c r="A47" s="51" t="s">
        <v>351</v>
      </c>
      <c r="B47" s="52" t="s">
        <v>352</v>
      </c>
    </row>
    <row r="48" spans="1:2" x14ac:dyDescent="0.35">
      <c r="A48" s="51" t="s">
        <v>353</v>
      </c>
      <c r="B48" s="52" t="s">
        <v>354</v>
      </c>
    </row>
    <row r="49" spans="1:2" x14ac:dyDescent="0.35">
      <c r="A49" s="51" t="s">
        <v>355</v>
      </c>
      <c r="B49" s="52" t="s">
        <v>356</v>
      </c>
    </row>
    <row r="50" spans="1:2" x14ac:dyDescent="0.35">
      <c r="A50" s="51" t="s">
        <v>357</v>
      </c>
      <c r="B50" s="52" t="s">
        <v>358</v>
      </c>
    </row>
    <row r="51" spans="1:2" x14ac:dyDescent="0.35">
      <c r="A51" s="51" t="s">
        <v>359</v>
      </c>
      <c r="B51" s="52" t="s">
        <v>360</v>
      </c>
    </row>
    <row r="52" spans="1:2" x14ac:dyDescent="0.35">
      <c r="A52" s="51" t="s">
        <v>361</v>
      </c>
      <c r="B52" s="52" t="s">
        <v>362</v>
      </c>
    </row>
    <row r="53" spans="1:2" x14ac:dyDescent="0.35">
      <c r="A53" s="51" t="s">
        <v>363</v>
      </c>
      <c r="B53" s="52" t="s">
        <v>364</v>
      </c>
    </row>
    <row r="54" spans="1:2" x14ac:dyDescent="0.35">
      <c r="A54" s="51" t="s">
        <v>365</v>
      </c>
      <c r="B54" s="52" t="s">
        <v>366</v>
      </c>
    </row>
    <row r="55" spans="1:2" x14ac:dyDescent="0.35">
      <c r="A55" s="51" t="s">
        <v>367</v>
      </c>
      <c r="B55" s="52" t="s">
        <v>368</v>
      </c>
    </row>
    <row r="56" spans="1:2" x14ac:dyDescent="0.35">
      <c r="A56" s="51" t="s">
        <v>369</v>
      </c>
      <c r="B56" s="52" t="s">
        <v>370</v>
      </c>
    </row>
    <row r="57" spans="1:2" x14ac:dyDescent="0.35">
      <c r="A57" s="51" t="s">
        <v>371</v>
      </c>
      <c r="B57" s="52" t="s">
        <v>372</v>
      </c>
    </row>
    <row r="58" spans="1:2" x14ac:dyDescent="0.35">
      <c r="A58" s="51" t="s">
        <v>373</v>
      </c>
      <c r="B58" s="52" t="s">
        <v>374</v>
      </c>
    </row>
    <row r="59" spans="1:2" x14ac:dyDescent="0.35">
      <c r="A59" s="51" t="s">
        <v>375</v>
      </c>
      <c r="B59" s="52" t="s">
        <v>376</v>
      </c>
    </row>
    <row r="60" spans="1:2" x14ac:dyDescent="0.35">
      <c r="A60" s="51" t="s">
        <v>377</v>
      </c>
      <c r="B60" s="52" t="s">
        <v>378</v>
      </c>
    </row>
    <row r="61" spans="1:2" x14ac:dyDescent="0.35">
      <c r="A61" s="51" t="s">
        <v>379</v>
      </c>
      <c r="B61" s="52" t="s">
        <v>380</v>
      </c>
    </row>
    <row r="62" spans="1:2" x14ac:dyDescent="0.35">
      <c r="A62" s="51" t="s">
        <v>381</v>
      </c>
      <c r="B62" s="52" t="s">
        <v>382</v>
      </c>
    </row>
    <row r="63" spans="1:2" x14ac:dyDescent="0.35">
      <c r="A63" s="51" t="s">
        <v>383</v>
      </c>
      <c r="B63" s="52" t="s">
        <v>384</v>
      </c>
    </row>
    <row r="64" spans="1:2" x14ac:dyDescent="0.35">
      <c r="A64" s="51" t="s">
        <v>385</v>
      </c>
      <c r="B64" s="52" t="s">
        <v>386</v>
      </c>
    </row>
    <row r="65" spans="1:2" x14ac:dyDescent="0.35">
      <c r="A65" s="51" t="s">
        <v>387</v>
      </c>
      <c r="B65" s="52" t="s">
        <v>388</v>
      </c>
    </row>
    <row r="66" spans="1:2" x14ac:dyDescent="0.35">
      <c r="A66" s="51" t="s">
        <v>389</v>
      </c>
      <c r="B66" s="52" t="s">
        <v>390</v>
      </c>
    </row>
    <row r="67" spans="1:2" x14ac:dyDescent="0.35">
      <c r="A67" s="51" t="s">
        <v>391</v>
      </c>
      <c r="B67" s="52" t="s">
        <v>392</v>
      </c>
    </row>
    <row r="68" spans="1:2" x14ac:dyDescent="0.35">
      <c r="A68" s="51" t="s">
        <v>393</v>
      </c>
      <c r="B68" s="52" t="s">
        <v>394</v>
      </c>
    </row>
    <row r="69" spans="1:2" x14ac:dyDescent="0.35">
      <c r="A69" s="51" t="s">
        <v>395</v>
      </c>
      <c r="B69" s="52" t="s">
        <v>396</v>
      </c>
    </row>
    <row r="70" spans="1:2" x14ac:dyDescent="0.35">
      <c r="A70" s="51" t="s">
        <v>397</v>
      </c>
      <c r="B70" s="52" t="s">
        <v>398</v>
      </c>
    </row>
    <row r="71" spans="1:2" x14ac:dyDescent="0.35">
      <c r="A71" s="51" t="s">
        <v>399</v>
      </c>
      <c r="B71" s="52" t="s">
        <v>400</v>
      </c>
    </row>
    <row r="72" spans="1:2" x14ac:dyDescent="0.35">
      <c r="A72" s="51" t="s">
        <v>401</v>
      </c>
      <c r="B72" s="52" t="s">
        <v>402</v>
      </c>
    </row>
    <row r="73" spans="1:2" x14ac:dyDescent="0.35">
      <c r="A73" s="51" t="s">
        <v>403</v>
      </c>
      <c r="B73" s="52" t="s">
        <v>404</v>
      </c>
    </row>
    <row r="74" spans="1:2" x14ac:dyDescent="0.35">
      <c r="A74" s="51" t="s">
        <v>405</v>
      </c>
      <c r="B74" s="52" t="s">
        <v>406</v>
      </c>
    </row>
    <row r="75" spans="1:2" x14ac:dyDescent="0.35">
      <c r="A75" s="51" t="s">
        <v>407</v>
      </c>
      <c r="B75" s="53" t="s">
        <v>408</v>
      </c>
    </row>
    <row r="76" spans="1:2" x14ac:dyDescent="0.35">
      <c r="A76" s="51" t="s">
        <v>409</v>
      </c>
      <c r="B76" s="53" t="s">
        <v>410</v>
      </c>
    </row>
    <row r="77" spans="1:2" x14ac:dyDescent="0.35">
      <c r="A77" s="51" t="s">
        <v>411</v>
      </c>
      <c r="B77" s="53" t="s">
        <v>412</v>
      </c>
    </row>
    <row r="78" spans="1:2" x14ac:dyDescent="0.35">
      <c r="A78" s="51" t="s">
        <v>413</v>
      </c>
      <c r="B78" s="53" t="s">
        <v>414</v>
      </c>
    </row>
    <row r="79" spans="1:2" x14ac:dyDescent="0.35">
      <c r="A79" s="51" t="s">
        <v>415</v>
      </c>
      <c r="B79" s="53" t="s">
        <v>416</v>
      </c>
    </row>
    <row r="80" spans="1:2" x14ac:dyDescent="0.35">
      <c r="A80" s="51" t="s">
        <v>417</v>
      </c>
      <c r="B80" s="53" t="s">
        <v>418</v>
      </c>
    </row>
    <row r="81" spans="1:2" x14ac:dyDescent="0.35">
      <c r="A81" s="51" t="s">
        <v>419</v>
      </c>
      <c r="B81" s="53" t="s">
        <v>420</v>
      </c>
    </row>
    <row r="82" spans="1:2" x14ac:dyDescent="0.35">
      <c r="A82" s="51" t="s">
        <v>421</v>
      </c>
      <c r="B82" s="53" t="s">
        <v>422</v>
      </c>
    </row>
    <row r="83" spans="1:2" x14ac:dyDescent="0.35">
      <c r="A83" s="51" t="s">
        <v>423</v>
      </c>
      <c r="B83" s="53" t="s">
        <v>424</v>
      </c>
    </row>
    <row r="84" spans="1:2" x14ac:dyDescent="0.35">
      <c r="A84" s="51" t="s">
        <v>425</v>
      </c>
      <c r="B84" s="53" t="s">
        <v>426</v>
      </c>
    </row>
    <row r="85" spans="1:2" x14ac:dyDescent="0.35">
      <c r="A85" s="51" t="s">
        <v>427</v>
      </c>
      <c r="B85" s="53" t="s">
        <v>428</v>
      </c>
    </row>
    <row r="86" spans="1:2" x14ac:dyDescent="0.35">
      <c r="A86" s="51" t="s">
        <v>429</v>
      </c>
      <c r="B86" s="53" t="s">
        <v>430</v>
      </c>
    </row>
    <row r="87" spans="1:2" x14ac:dyDescent="0.35">
      <c r="A87" s="51" t="s">
        <v>431</v>
      </c>
      <c r="B87" s="53" t="s">
        <v>432</v>
      </c>
    </row>
    <row r="88" spans="1:2" x14ac:dyDescent="0.35">
      <c r="A88" s="51" t="s">
        <v>433</v>
      </c>
      <c r="B88" s="53" t="s">
        <v>434</v>
      </c>
    </row>
    <row r="89" spans="1:2" x14ac:dyDescent="0.35">
      <c r="A89" s="51" t="s">
        <v>435</v>
      </c>
      <c r="B89" s="53" t="s">
        <v>436</v>
      </c>
    </row>
    <row r="90" spans="1:2" x14ac:dyDescent="0.35">
      <c r="A90" s="51" t="s">
        <v>437</v>
      </c>
      <c r="B90" s="53" t="s">
        <v>438</v>
      </c>
    </row>
    <row r="91" spans="1:2" x14ac:dyDescent="0.35">
      <c r="A91" s="51" t="s">
        <v>439</v>
      </c>
      <c r="B91" s="53" t="s">
        <v>440</v>
      </c>
    </row>
    <row r="92" spans="1:2" x14ac:dyDescent="0.35">
      <c r="A92" s="51" t="s">
        <v>441</v>
      </c>
      <c r="B92" s="53" t="s">
        <v>442</v>
      </c>
    </row>
    <row r="93" spans="1:2" x14ac:dyDescent="0.35">
      <c r="A93" s="51" t="s">
        <v>443</v>
      </c>
      <c r="B93" s="53" t="s">
        <v>444</v>
      </c>
    </row>
    <row r="94" spans="1:2" x14ac:dyDescent="0.35">
      <c r="A94" s="51" t="s">
        <v>445</v>
      </c>
      <c r="B94" s="53" t="s">
        <v>446</v>
      </c>
    </row>
    <row r="95" spans="1:2" x14ac:dyDescent="0.35">
      <c r="A95" s="51" t="s">
        <v>447</v>
      </c>
      <c r="B95" s="53" t="s">
        <v>448</v>
      </c>
    </row>
    <row r="96" spans="1:2" x14ac:dyDescent="0.35">
      <c r="A96" s="51" t="s">
        <v>449</v>
      </c>
      <c r="B96" s="53" t="s">
        <v>450</v>
      </c>
    </row>
    <row r="97" spans="1:2" x14ac:dyDescent="0.35">
      <c r="A97" s="51" t="s">
        <v>451</v>
      </c>
      <c r="B97" s="53" t="s">
        <v>452</v>
      </c>
    </row>
    <row r="98" spans="1:2" x14ac:dyDescent="0.35">
      <c r="A98" s="51" t="s">
        <v>453</v>
      </c>
      <c r="B98" s="53" t="s">
        <v>454</v>
      </c>
    </row>
    <row r="99" spans="1:2" x14ac:dyDescent="0.35">
      <c r="A99" s="51" t="s">
        <v>455</v>
      </c>
      <c r="B99" s="53" t="s">
        <v>456</v>
      </c>
    </row>
    <row r="100" spans="1:2" x14ac:dyDescent="0.35">
      <c r="A100" s="51" t="s">
        <v>457</v>
      </c>
      <c r="B100" s="53" t="s">
        <v>458</v>
      </c>
    </row>
    <row r="101" spans="1:2" x14ac:dyDescent="0.35">
      <c r="A101" s="51" t="s">
        <v>459</v>
      </c>
      <c r="B101" s="53" t="s">
        <v>460</v>
      </c>
    </row>
    <row r="102" spans="1:2" x14ac:dyDescent="0.35">
      <c r="A102" s="51" t="s">
        <v>461</v>
      </c>
      <c r="B102" s="53" t="s">
        <v>462</v>
      </c>
    </row>
    <row r="103" spans="1:2" x14ac:dyDescent="0.35">
      <c r="A103" s="51" t="s">
        <v>463</v>
      </c>
      <c r="B103" s="53" t="s">
        <v>464</v>
      </c>
    </row>
    <row r="104" spans="1:2" x14ac:dyDescent="0.35">
      <c r="A104" s="51" t="s">
        <v>465</v>
      </c>
      <c r="B104" s="53" t="s">
        <v>466</v>
      </c>
    </row>
    <row r="105" spans="1:2" x14ac:dyDescent="0.35">
      <c r="A105" s="51" t="s">
        <v>467</v>
      </c>
      <c r="B105" s="53" t="s">
        <v>468</v>
      </c>
    </row>
    <row r="106" spans="1:2" x14ac:dyDescent="0.35">
      <c r="A106" s="51" t="s">
        <v>469</v>
      </c>
      <c r="B106" s="53" t="s">
        <v>470</v>
      </c>
    </row>
    <row r="107" spans="1:2" x14ac:dyDescent="0.35">
      <c r="A107" s="51" t="s">
        <v>471</v>
      </c>
      <c r="B107" s="53" t="s">
        <v>472</v>
      </c>
    </row>
    <row r="108" spans="1:2" x14ac:dyDescent="0.35">
      <c r="A108" s="51" t="s">
        <v>473</v>
      </c>
      <c r="B108" s="53" t="s">
        <v>474</v>
      </c>
    </row>
    <row r="109" spans="1:2" x14ac:dyDescent="0.35">
      <c r="A109" s="51" t="s">
        <v>475</v>
      </c>
      <c r="B109" s="53" t="s">
        <v>476</v>
      </c>
    </row>
    <row r="110" spans="1:2" x14ac:dyDescent="0.35">
      <c r="A110" s="51" t="s">
        <v>477</v>
      </c>
      <c r="B110" s="53" t="s">
        <v>478</v>
      </c>
    </row>
    <row r="111" spans="1:2" x14ac:dyDescent="0.35">
      <c r="A111" s="51" t="s">
        <v>479</v>
      </c>
      <c r="B111" s="53" t="s">
        <v>480</v>
      </c>
    </row>
    <row r="112" spans="1:2" x14ac:dyDescent="0.35">
      <c r="A112" s="51" t="s">
        <v>481</v>
      </c>
      <c r="B112" s="53" t="s">
        <v>482</v>
      </c>
    </row>
    <row r="113" spans="1:2" x14ac:dyDescent="0.35">
      <c r="A113" s="51" t="s">
        <v>483</v>
      </c>
      <c r="B113" s="53" t="s">
        <v>484</v>
      </c>
    </row>
    <row r="114" spans="1:2" x14ac:dyDescent="0.35">
      <c r="A114" s="51" t="s">
        <v>485</v>
      </c>
      <c r="B114" s="53" t="s">
        <v>486</v>
      </c>
    </row>
    <row r="115" spans="1:2" x14ac:dyDescent="0.35">
      <c r="A115" s="51" t="s">
        <v>487</v>
      </c>
      <c r="B115" s="53" t="s">
        <v>488</v>
      </c>
    </row>
    <row r="116" spans="1:2" x14ac:dyDescent="0.35">
      <c r="A116" s="51" t="s">
        <v>489</v>
      </c>
      <c r="B116" s="53" t="s">
        <v>490</v>
      </c>
    </row>
    <row r="117" spans="1:2" x14ac:dyDescent="0.35">
      <c r="A117" s="51" t="s">
        <v>491</v>
      </c>
      <c r="B117" s="53" t="s">
        <v>492</v>
      </c>
    </row>
    <row r="118" spans="1:2" x14ac:dyDescent="0.35">
      <c r="A118" s="51" t="s">
        <v>493</v>
      </c>
      <c r="B118" s="53" t="s">
        <v>494</v>
      </c>
    </row>
    <row r="119" spans="1:2" x14ac:dyDescent="0.35">
      <c r="A119" s="51" t="s">
        <v>495</v>
      </c>
      <c r="B119" s="53" t="s">
        <v>496</v>
      </c>
    </row>
    <row r="120" spans="1:2" x14ac:dyDescent="0.35">
      <c r="A120" s="51" t="s">
        <v>497</v>
      </c>
      <c r="B120" s="53" t="s">
        <v>498</v>
      </c>
    </row>
    <row r="121" spans="1:2" x14ac:dyDescent="0.35">
      <c r="A121" s="51" t="s">
        <v>499</v>
      </c>
      <c r="B121" s="53" t="s">
        <v>500</v>
      </c>
    </row>
    <row r="122" spans="1:2" x14ac:dyDescent="0.35">
      <c r="A122" s="51" t="s">
        <v>501</v>
      </c>
      <c r="B122" s="53" t="s">
        <v>502</v>
      </c>
    </row>
    <row r="123" spans="1:2" x14ac:dyDescent="0.35">
      <c r="A123" s="51" t="s">
        <v>503</v>
      </c>
      <c r="B123" s="53" t="s">
        <v>504</v>
      </c>
    </row>
    <row r="124" spans="1:2" x14ac:dyDescent="0.35">
      <c r="A124" s="51" t="s">
        <v>505</v>
      </c>
      <c r="B124" s="53" t="s">
        <v>506</v>
      </c>
    </row>
    <row r="125" spans="1:2" x14ac:dyDescent="0.35">
      <c r="A125" s="51" t="s">
        <v>507</v>
      </c>
      <c r="B125" s="53" t="s">
        <v>508</v>
      </c>
    </row>
    <row r="126" spans="1:2" x14ac:dyDescent="0.35">
      <c r="A126" s="51" t="s">
        <v>509</v>
      </c>
      <c r="B126" s="53" t="s">
        <v>510</v>
      </c>
    </row>
    <row r="127" spans="1:2" x14ac:dyDescent="0.35">
      <c r="A127" s="51" t="s">
        <v>511</v>
      </c>
      <c r="B127" s="53" t="s">
        <v>512</v>
      </c>
    </row>
    <row r="128" spans="1:2" x14ac:dyDescent="0.35">
      <c r="A128" s="51" t="s">
        <v>513</v>
      </c>
      <c r="B128" s="53" t="s">
        <v>514</v>
      </c>
    </row>
    <row r="129" spans="1:2" x14ac:dyDescent="0.35">
      <c r="A129" s="51" t="s">
        <v>515</v>
      </c>
      <c r="B129" s="53" t="s">
        <v>516</v>
      </c>
    </row>
    <row r="130" spans="1:2" x14ac:dyDescent="0.35">
      <c r="A130" s="51" t="s">
        <v>517</v>
      </c>
      <c r="B130" s="53" t="s">
        <v>518</v>
      </c>
    </row>
    <row r="131" spans="1:2" x14ac:dyDescent="0.35">
      <c r="A131" s="51" t="s">
        <v>519</v>
      </c>
      <c r="B131" s="53" t="s">
        <v>520</v>
      </c>
    </row>
    <row r="132" spans="1:2" x14ac:dyDescent="0.35">
      <c r="A132" s="51" t="s">
        <v>521</v>
      </c>
      <c r="B132" s="53" t="s">
        <v>522</v>
      </c>
    </row>
    <row r="133" spans="1:2" x14ac:dyDescent="0.35">
      <c r="A133" s="51" t="s">
        <v>523</v>
      </c>
      <c r="B133" s="53" t="s">
        <v>524</v>
      </c>
    </row>
    <row r="134" spans="1:2" x14ac:dyDescent="0.35">
      <c r="A134" s="51" t="s">
        <v>525</v>
      </c>
      <c r="B134" s="53" t="s">
        <v>526</v>
      </c>
    </row>
    <row r="135" spans="1:2" x14ac:dyDescent="0.35">
      <c r="A135" s="51" t="s">
        <v>527</v>
      </c>
      <c r="B135" s="53" t="s">
        <v>528</v>
      </c>
    </row>
    <row r="136" spans="1:2" x14ac:dyDescent="0.35">
      <c r="A136" s="51" t="s">
        <v>529</v>
      </c>
      <c r="B136" s="53" t="s">
        <v>530</v>
      </c>
    </row>
    <row r="137" spans="1:2" x14ac:dyDescent="0.35">
      <c r="A137" s="51" t="s">
        <v>531</v>
      </c>
      <c r="B137" s="53" t="s">
        <v>532</v>
      </c>
    </row>
    <row r="138" spans="1:2" x14ac:dyDescent="0.35">
      <c r="A138" s="51" t="s">
        <v>533</v>
      </c>
      <c r="B138" s="53" t="s">
        <v>534</v>
      </c>
    </row>
    <row r="139" spans="1:2" x14ac:dyDescent="0.35">
      <c r="A139" s="51" t="s">
        <v>535</v>
      </c>
      <c r="B139" s="53" t="s">
        <v>536</v>
      </c>
    </row>
    <row r="140" spans="1:2" x14ac:dyDescent="0.35">
      <c r="A140" s="51" t="s">
        <v>537</v>
      </c>
      <c r="B140" s="53" t="s">
        <v>538</v>
      </c>
    </row>
    <row r="141" spans="1:2" x14ac:dyDescent="0.35">
      <c r="A141" s="51" t="s">
        <v>539</v>
      </c>
      <c r="B141" s="53" t="s">
        <v>540</v>
      </c>
    </row>
    <row r="142" spans="1:2" x14ac:dyDescent="0.35">
      <c r="A142" s="51" t="s">
        <v>541</v>
      </c>
      <c r="B142" s="53" t="s">
        <v>542</v>
      </c>
    </row>
    <row r="143" spans="1:2" x14ac:dyDescent="0.35">
      <c r="A143" s="51" t="s">
        <v>543</v>
      </c>
      <c r="B143" s="53" t="s">
        <v>544</v>
      </c>
    </row>
    <row r="144" spans="1:2" x14ac:dyDescent="0.35">
      <c r="A144" s="51" t="s">
        <v>545</v>
      </c>
      <c r="B144" s="53" t="s">
        <v>546</v>
      </c>
    </row>
    <row r="145" spans="1:2" x14ac:dyDescent="0.35">
      <c r="A145" s="51" t="s">
        <v>547</v>
      </c>
      <c r="B145" s="53" t="s">
        <v>548</v>
      </c>
    </row>
    <row r="146" spans="1:2" x14ac:dyDescent="0.35">
      <c r="A146" s="51" t="s">
        <v>549</v>
      </c>
      <c r="B146" s="53" t="s">
        <v>550</v>
      </c>
    </row>
    <row r="147" spans="1:2" x14ac:dyDescent="0.35">
      <c r="A147" s="51" t="s">
        <v>551</v>
      </c>
      <c r="B147" s="53" t="s">
        <v>552</v>
      </c>
    </row>
    <row r="148" spans="1:2" x14ac:dyDescent="0.35">
      <c r="A148" s="51" t="s">
        <v>553</v>
      </c>
      <c r="B148" s="53" t="s">
        <v>554</v>
      </c>
    </row>
    <row r="149" spans="1:2" x14ac:dyDescent="0.35">
      <c r="A149" s="51" t="s">
        <v>555</v>
      </c>
      <c r="B149" s="53" t="s">
        <v>556</v>
      </c>
    </row>
    <row r="150" spans="1:2" x14ac:dyDescent="0.35">
      <c r="A150" s="51" t="s">
        <v>557</v>
      </c>
      <c r="B150" s="53" t="s">
        <v>558</v>
      </c>
    </row>
    <row r="151" spans="1:2" x14ac:dyDescent="0.35">
      <c r="A151" s="51" t="s">
        <v>559</v>
      </c>
      <c r="B151" s="53" t="s">
        <v>560</v>
      </c>
    </row>
    <row r="152" spans="1:2" x14ac:dyDescent="0.35">
      <c r="A152" s="51" t="s">
        <v>561</v>
      </c>
      <c r="B152" s="53" t="s">
        <v>562</v>
      </c>
    </row>
    <row r="153" spans="1:2" x14ac:dyDescent="0.35">
      <c r="A153" s="51" t="s">
        <v>563</v>
      </c>
      <c r="B153" s="53" t="s">
        <v>564</v>
      </c>
    </row>
    <row r="154" spans="1:2" x14ac:dyDescent="0.35">
      <c r="A154" s="51" t="s">
        <v>565</v>
      </c>
      <c r="B154" s="53" t="s">
        <v>566</v>
      </c>
    </row>
    <row r="155" spans="1:2" x14ac:dyDescent="0.35">
      <c r="A155" s="51" t="s">
        <v>567</v>
      </c>
      <c r="B155" s="53" t="s">
        <v>568</v>
      </c>
    </row>
    <row r="156" spans="1:2" x14ac:dyDescent="0.35">
      <c r="A156" s="51" t="s">
        <v>569</v>
      </c>
      <c r="B156" s="53" t="s">
        <v>570</v>
      </c>
    </row>
    <row r="157" spans="1:2" x14ac:dyDescent="0.35">
      <c r="A157" s="51" t="s">
        <v>571</v>
      </c>
      <c r="B157" s="53" t="s">
        <v>572</v>
      </c>
    </row>
    <row r="158" spans="1:2" x14ac:dyDescent="0.35">
      <c r="A158" s="51" t="s">
        <v>573</v>
      </c>
      <c r="B158" s="53" t="s">
        <v>574</v>
      </c>
    </row>
    <row r="159" spans="1:2" x14ac:dyDescent="0.35">
      <c r="A159" s="51" t="s">
        <v>575</v>
      </c>
      <c r="B159" s="53" t="s">
        <v>576</v>
      </c>
    </row>
    <row r="160" spans="1:2" x14ac:dyDescent="0.35">
      <c r="A160" s="51" t="s">
        <v>577</v>
      </c>
      <c r="B160" s="53" t="s">
        <v>578</v>
      </c>
    </row>
    <row r="161" spans="1:2" x14ac:dyDescent="0.35">
      <c r="A161" s="51" t="s">
        <v>579</v>
      </c>
      <c r="B161" s="53" t="s">
        <v>580</v>
      </c>
    </row>
    <row r="162" spans="1:2" x14ac:dyDescent="0.35">
      <c r="A162" s="51" t="s">
        <v>581</v>
      </c>
      <c r="B162" s="53" t="s">
        <v>582</v>
      </c>
    </row>
    <row r="163" spans="1:2" x14ac:dyDescent="0.35">
      <c r="A163" s="51" t="s">
        <v>583</v>
      </c>
      <c r="B163" s="53" t="s">
        <v>584</v>
      </c>
    </row>
    <row r="164" spans="1:2" x14ac:dyDescent="0.35">
      <c r="A164" s="51" t="s">
        <v>585</v>
      </c>
      <c r="B164" s="53" t="s">
        <v>586</v>
      </c>
    </row>
    <row r="165" spans="1:2" x14ac:dyDescent="0.35">
      <c r="A165" s="51" t="s">
        <v>587</v>
      </c>
      <c r="B165" s="53" t="s">
        <v>588</v>
      </c>
    </row>
    <row r="166" spans="1:2" x14ac:dyDescent="0.35">
      <c r="A166" s="51" t="s">
        <v>589</v>
      </c>
      <c r="B166" s="53" t="s">
        <v>590</v>
      </c>
    </row>
    <row r="167" spans="1:2" x14ac:dyDescent="0.35">
      <c r="A167" s="51" t="s">
        <v>591</v>
      </c>
      <c r="B167" s="53" t="s">
        <v>592</v>
      </c>
    </row>
    <row r="168" spans="1:2" x14ac:dyDescent="0.35">
      <c r="A168" s="51" t="s">
        <v>593</v>
      </c>
      <c r="B168" s="53" t="s">
        <v>594</v>
      </c>
    </row>
    <row r="169" spans="1:2" x14ac:dyDescent="0.35">
      <c r="A169" s="51" t="s">
        <v>595</v>
      </c>
      <c r="B169" s="53" t="s">
        <v>596</v>
      </c>
    </row>
    <row r="170" spans="1:2" x14ac:dyDescent="0.35">
      <c r="A170" s="51" t="s">
        <v>597</v>
      </c>
      <c r="B170" s="53" t="s">
        <v>598</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A20E1B0FB969FA4DB37D3562DA9CC146" ma:contentTypeVersion="32" ma:contentTypeDescription="Create a new document." ma:contentTypeScope="" ma:versionID="cea61b834f8ee701850a84e4d098b1dc">
  <xsd:schema xmlns:xsd="http://www.w3.org/2001/XMLSchema" xmlns:xs="http://www.w3.org/2001/XMLSchema" xmlns:p="http://schemas.microsoft.com/office/2006/metadata/properties" xmlns:ns2="f9695bc1-6109-4dcd-a27a-f8a0370b00e2" xmlns:ns3="b1528a4b-5ccb-40f7-a09e-43427183cd95" xmlns:ns4="cb759e4c-f0d7-4feb-bda3-ed2800574e06" targetNamespace="http://schemas.microsoft.com/office/2006/metadata/properties" ma:root="true" ma:fieldsID="b7c69fab125bdb54e21c4307976656df" ns2:_="" ns3:_="" ns4:_="">
    <xsd:import namespace="f9695bc1-6109-4dcd-a27a-f8a0370b00e2"/>
    <xsd:import namespace="b1528a4b-5ccb-40f7-a09e-43427183cd95"/>
    <xsd:import namespace="cb759e4c-f0d7-4feb-bda3-ed2800574e06"/>
    <xsd:element name="properties">
      <xsd:complexType>
        <xsd:sequence>
          <xsd:element name="documentManagement">
            <xsd:complexType>
              <xsd:all>
                <xsd:element ref="ns2:FundId" minOccurs="0"/>
                <xsd:element ref="ns2:FundCode" minOccurs="0"/>
                <xsd:element ref="ns2:ProjectId" minOccurs="0"/>
                <xsd:element ref="ns2:ProjectType" minOccurs="0"/>
                <xsd:element ref="ns2:DocumentType" minOccurs="0"/>
                <xsd:element ref="ns2:Comments" minOccurs="0"/>
                <xsd:element ref="ns2:Active" minOccurs="0"/>
                <xsd:element ref="ns3:NarrativeCode" minOccurs="0"/>
                <xsd:element ref="ns3:DocumentOrigin" minOccurs="0"/>
                <xsd:element ref="ns3:UploadedBy"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Status" minOccurs="0"/>
                <xsd:element ref="ns3:DocumentDate" minOccurs="0"/>
                <xsd:element ref="ns3:DrupalDocId" minOccurs="0"/>
                <xsd:element ref="ns3:Classification" minOccurs="0"/>
                <xsd:element ref="ns3:Featured" minOccurs="0"/>
                <xsd:element ref="ns3:lcf76f155ced4ddcb4097134ff3c332f" minOccurs="0"/>
                <xsd:element ref="ns4:TaxCatchAll" minOccurs="0"/>
                <xsd:element ref="ns3:FormTypeCode" minOccurs="0"/>
                <xsd:element ref="ns3:FormCode" minOccurs="0"/>
                <xsd:element ref="ns3:DocModified"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695bc1-6109-4dcd-a27a-f8a0370b00e2" elementFormDefault="qualified">
    <xsd:import namespace="http://schemas.microsoft.com/office/2006/documentManagement/types"/>
    <xsd:import namespace="http://schemas.microsoft.com/office/infopath/2007/PartnerControls"/>
    <xsd:element name="FundId" ma:index="8" nillable="true" ma:displayName="FundId" ma:indexed="true" ma:internalName="FundId">
      <xsd:simpleType>
        <xsd:restriction base="dms:Number"/>
      </xsd:simpleType>
    </xsd:element>
    <xsd:element name="FundCode" ma:index="9" nillable="true" ma:displayName="FundCode" ma:description="Fund code" ma:indexed="true" ma:internalName="FundCode">
      <xsd:simpleType>
        <xsd:restriction base="dms:Text">
          <xsd:maxLength value="255"/>
        </xsd:restriction>
      </xsd:simpleType>
    </xsd:element>
    <xsd:element name="ProjectId" ma:index="10" nillable="true" ma:displayName="ProjectId" ma:description="Project number" ma:indexed="true" ma:internalName="ProjectId">
      <xsd:simpleType>
        <xsd:restriction base="dms:Text">
          <xsd:maxLength value="255"/>
        </xsd:restriction>
      </xsd:simpleType>
    </xsd:element>
    <xsd:element name="ProjectType" ma:index="11" nillable="true" ma:displayName="ProjectType" ma:description="Project type" ma:internalName="ProjectType">
      <xsd:simpleType>
        <xsd:restriction base="dms:Text">
          <xsd:maxLength value="255"/>
        </xsd:restriction>
      </xsd:simpleType>
    </xsd:element>
    <xsd:element name="DocumentType" ma:index="12" nillable="true" ma:displayName="DocumentType" ma:description="Document type" ma:indexed="true" ma:internalName="DocumentType">
      <xsd:simpleType>
        <xsd:restriction base="dms:Text">
          <xsd:maxLength value="255"/>
        </xsd:restriction>
      </xsd:simpleType>
    </xsd:element>
    <xsd:element name="Comments" ma:index="13" nillable="true" ma:displayName="Comments" ma:description="Comments" ma:internalName="Comments">
      <xsd:simpleType>
        <xsd:restriction base="dms:Note">
          <xsd:maxLength value="255"/>
        </xsd:restriction>
      </xsd:simpleType>
    </xsd:element>
    <xsd:element name="Active" ma:index="14" nillable="true" ma:displayName="Active" ma:default="Yes" ma:description="Active" ma:format="Dropdown" ma:indexed="true" ma:internalName="Active">
      <xsd:simpleType>
        <xsd:restriction base="dms:Choice">
          <xsd:enumeration value="Yes"/>
          <xsd:enumeration value="No"/>
        </xsd:restriction>
      </xsd:simpleType>
    </xsd:element>
  </xsd:schema>
  <xsd:schema xmlns:xsd="http://www.w3.org/2001/XMLSchema" xmlns:xs="http://www.w3.org/2001/XMLSchema" xmlns:dms="http://schemas.microsoft.com/office/2006/documentManagement/types" xmlns:pc="http://schemas.microsoft.com/office/infopath/2007/PartnerControls" targetNamespace="b1528a4b-5ccb-40f7-a09e-43427183cd95" elementFormDefault="qualified">
    <xsd:import namespace="http://schemas.microsoft.com/office/2006/documentManagement/types"/>
    <xsd:import namespace="http://schemas.microsoft.com/office/infopath/2007/PartnerControls"/>
    <xsd:element name="NarrativeCode" ma:index="15" nillable="true" ma:displayName="NarrativeCode" ma:description="Narrative Code" ma:indexed="true" ma:internalName="NarrativeCode">
      <xsd:simpleType>
        <xsd:restriction base="dms:Text">
          <xsd:maxLength value="255"/>
        </xsd:restriction>
      </xsd:simpleType>
    </xsd:element>
    <xsd:element name="DocumentOrigin" ma:index="16" nillable="true" ma:displayName="DocumentOrigin" ma:internalName="DocumentOrigin">
      <xsd:simpleType>
        <xsd:restriction base="dms:Text">
          <xsd:maxLength value="255"/>
        </xsd:restriction>
      </xsd:simpleType>
    </xsd:element>
    <xsd:element name="UploadedBy" ma:index="17" nillable="true" ma:displayName="UploadedBy" ma:internalName="UploadedBy">
      <xsd:simpleType>
        <xsd:restriction base="dms:Text">
          <xsd:maxLength value="255"/>
        </xsd:restriction>
      </xsd:simpleType>
    </xsd:element>
    <xsd:element name="MediaServiceMetadata" ma:index="18" nillable="true" ma:displayName="MediaServiceMetadata" ma:hidden="true" ma:internalName="MediaServiceMetadata" ma:readOnly="true">
      <xsd:simpleType>
        <xsd:restriction base="dms:Note"/>
      </xsd:simpleType>
    </xsd:element>
    <xsd:element name="MediaServiceFastMetadata" ma:index="19" nillable="true" ma:displayName="MediaServiceFastMetadata" ma:hidden="true" ma:internalName="MediaServiceFastMetadata" ma:readOnly="true">
      <xsd:simpleType>
        <xsd:restriction base="dms:Note"/>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ServiceDateTaken" ma:index="22" nillable="true" ma:displayName="MediaServiceDateTaken" ma:hidden="true" ma:internalName="MediaServiceDateTaken" ma:readOnly="true">
      <xsd:simpleType>
        <xsd:restriction base="dms:Text"/>
      </xsd:simpleType>
    </xsd:element>
    <xsd:element name="MediaServiceAutoTags" ma:index="23" nillable="true" ma:displayName="Tags" ma:internalName="MediaServiceAutoTags" ma:readOnly="true">
      <xsd:simpleType>
        <xsd:restriction base="dms:Text"/>
      </xsd:simpleType>
    </xsd:element>
    <xsd:element name="MediaServiceOCR" ma:index="24" nillable="true" ma:displayName="Extracted Text" ma:internalName="MediaServiceOCR" ma:readOnly="true">
      <xsd:simpleType>
        <xsd:restriction base="dms:Note">
          <xsd:maxLength value="255"/>
        </xsd:restriction>
      </xsd:simpleType>
    </xsd:element>
    <xsd:element name="MediaServiceGenerationTime" ma:index="25" nillable="true" ma:displayName="MediaServiceGenerationTime" ma:hidden="true" ma:internalName="MediaServiceGenerationTime" ma:readOnly="true">
      <xsd:simpleType>
        <xsd:restriction base="dms:Text"/>
      </xsd:simpleType>
    </xsd:element>
    <xsd:element name="MediaServiceEventHashCode" ma:index="26" nillable="true" ma:displayName="MediaServiceEventHashCode" ma:hidden="true" ma:internalName="MediaServiceEventHashCode" ma:readOnly="true">
      <xsd:simpleType>
        <xsd:restriction base="dms:Text"/>
      </xsd:simpleType>
    </xsd:element>
    <xsd:element name="Status" ma:index="27" nillable="true" ma:displayName="Status" ma:default="Draft" ma:description="Document Status" ma:format="Dropdown" ma:internalName="Status">
      <xsd:simpleType>
        <xsd:restriction base="dms:Choice">
          <xsd:enumeration value="Draft"/>
          <xsd:enumeration value="Archived"/>
          <xsd:enumeration value="Deleted"/>
          <xsd:enumeration value="Finalized"/>
          <xsd:enumeration value="Finalized - Signature Redacted"/>
          <xsd:enumeration value="Published"/>
        </xsd:restriction>
      </xsd:simpleType>
    </xsd:element>
    <xsd:element name="DocumentDate" ma:index="28" nillable="true" ma:displayName="DocumentDate" ma:description="Document Date" ma:format="DateOnly" ma:internalName="DocumentDate">
      <xsd:simpleType>
        <xsd:restriction base="dms:DateTime"/>
      </xsd:simpleType>
    </xsd:element>
    <xsd:element name="DrupalDocId" ma:index="29" nillable="true" ma:displayName="DrupalDocId" ma:description="Drupal Document Id" ma:internalName="DrupalDocId">
      <xsd:simpleType>
        <xsd:restriction base="dms:Text">
          <xsd:maxLength value="255"/>
        </xsd:restriction>
      </xsd:simpleType>
    </xsd:element>
    <xsd:element name="Classification" ma:index="30" nillable="true" ma:displayName="Classification" ma:default="Internal" ma:description="Document Classification" ma:format="Dropdown" ma:internalName="Classification">
      <xsd:simpleType>
        <xsd:restriction base="dms:Choice">
          <xsd:enumeration value="External"/>
          <xsd:enumeration value="Internal"/>
          <xsd:enumeration value="Confidential"/>
          <xsd:enumeration value="Very Confidential"/>
        </xsd:restriction>
      </xsd:simpleType>
    </xsd:element>
    <xsd:element name="Featured" ma:index="31" nillable="true" ma:displayName="Featured" ma:default="0" ma:description="Document Featured" ma:format="Dropdown" ma:internalName="Featured">
      <xsd:simpleType>
        <xsd:restriction base="dms:Choice">
          <xsd:enumeration value="0"/>
          <xsd:enumeration value="1"/>
        </xsd:restriction>
      </xsd:simpleType>
    </xsd:element>
    <xsd:element name="lcf76f155ced4ddcb4097134ff3c332f" ma:index="33" nillable="true" ma:taxonomy="true" ma:internalName="lcf76f155ced4ddcb4097134ff3c332f" ma:taxonomyFieldName="MediaServiceImageTags" ma:displayName="Image Tags" ma:readOnly="false" ma:fieldId="{5cf76f15-5ced-4ddc-b409-7134ff3c332f}" ma:taxonomyMulti="true" ma:sspId="f8ebb0a5-c57d-4c3a-bec7-8a38252dd05c" ma:termSetId="09814cd3-568e-fe90-9814-8d621ff8fb84" ma:anchorId="fba54fb3-c3e1-fe81-a776-ca4b69148c4d" ma:open="true" ma:isKeyword="false">
      <xsd:complexType>
        <xsd:sequence>
          <xsd:element ref="pc:Terms" minOccurs="0" maxOccurs="1"/>
        </xsd:sequence>
      </xsd:complexType>
    </xsd:element>
    <xsd:element name="FormTypeCode" ma:index="35" nillable="true" ma:displayName="FormTypeCode" ma:description="Project form type code" ma:format="Dropdown" ma:indexed="true" ma:internalName="FormTypeCode">
      <xsd:simpleType>
        <xsd:restriction base="dms:Text">
          <xsd:maxLength value="255"/>
        </xsd:restriction>
      </xsd:simpleType>
    </xsd:element>
    <xsd:element name="FormCode" ma:index="36" nillable="true" ma:displayName="FormCode" ma:description="Project form code" ma:format="Dropdown" ma:indexed="true" ma:internalName="FormCode">
      <xsd:simpleType>
        <xsd:restriction base="dms:Text">
          <xsd:maxLength value="255"/>
        </xsd:restriction>
      </xsd:simpleType>
    </xsd:element>
    <xsd:element name="DocModified" ma:index="37" nillable="true" ma:displayName="DocModified" ma:default="No" ma:description="Document Modified" ma:format="Dropdown" ma:internalName="DocModified">
      <xsd:simpleType>
        <xsd:restriction base="dms:Choice">
          <xsd:enumeration value="Yes"/>
          <xsd:enumeration value="No"/>
        </xsd:restriction>
      </xsd:simpleType>
    </xsd:element>
    <xsd:element name="MediaServiceObjectDetectorVersions" ma:index="38" nillable="true" ma:displayName="MediaServiceObjectDetectorVersions" ma:hidden="true" ma:indexed="true" ma:internalName="MediaServiceObjectDetectorVersions" ma:readOnly="true">
      <xsd:simpleType>
        <xsd:restriction base="dms:Text"/>
      </xsd:simpleType>
    </xsd:element>
    <xsd:element name="MediaServiceSearchProperties" ma:index="3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b759e4c-f0d7-4feb-bda3-ed2800574e06" elementFormDefault="qualified">
    <xsd:import namespace="http://schemas.microsoft.com/office/2006/documentManagement/types"/>
    <xsd:import namespace="http://schemas.microsoft.com/office/infopath/2007/PartnerControls"/>
    <xsd:element name="TaxCatchAll" ma:index="34" nillable="true" ma:displayName="Taxonomy Catch All Column" ma:hidden="true" ma:list="{51d52f8b-6d40-4d16-91df-4b14ea0a2b7b}" ma:internalName="TaxCatchAll" ma:showField="CatchAllData" ma:web="cb759e4c-f0d7-4feb-bda3-ed2800574e0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DocumentType xmlns="f9695bc1-6109-4dcd-a27a-f8a0370b00e2">Progress report</DocumentType>
    <UploadedBy xmlns="b1528a4b-5ccb-40f7-a09e-43427183cd95">maria.cruz@undp.org</UploadedBy>
    <Classification xmlns="b1528a4b-5ccb-40f7-a09e-43427183cd95">External</Classification>
    <FormCode xmlns="b1528a4b-5ccb-40f7-a09e-43427183cd95" xsi:nil="true"/>
    <FundId xmlns="f9695bc1-6109-4dcd-a27a-f8a0370b00e2">6</FundId>
    <ProjectType xmlns="f9695bc1-6109-4dcd-a27a-f8a0370b00e2">PROJECT</ProjectType>
    <DocModified xmlns="b1528a4b-5ccb-40f7-a09e-43427183cd95">No</DocModified>
    <NarrativeCode xmlns="b1528a4b-5ccb-40f7-a09e-43427183cd95" xsi:nil="true"/>
    <DocumentOrigin xmlns="b1528a4b-5ccb-40f7-a09e-43427183cd95">Project</DocumentOrigin>
    <DrupalDocId xmlns="b1528a4b-5ccb-40f7-a09e-43427183cd95" xsi:nil="true"/>
    <TaxCatchAll xmlns="cb759e4c-f0d7-4feb-bda3-ed2800574e06" xsi:nil="true"/>
    <Status xmlns="b1528a4b-5ccb-40f7-a09e-43427183cd95">Finalized - Signature Redacted</Status>
    <lcf76f155ced4ddcb4097134ff3c332f xmlns="b1528a4b-5ccb-40f7-a09e-43427183cd95">
      <Terms xmlns="http://schemas.microsoft.com/office/infopath/2007/PartnerControls"/>
    </lcf76f155ced4ddcb4097134ff3c332f>
    <ProjectId xmlns="f9695bc1-6109-4dcd-a27a-f8a0370b00e2">MPTF_00006_00958</ProjectId>
    <FundCode xmlns="f9695bc1-6109-4dcd-a27a-f8a0370b00e2">MPTF_00006</FundCode>
    <Comments xmlns="f9695bc1-6109-4dcd-a27a-f8a0370b00e2">Semi-annual financial report</Comments>
    <Active xmlns="f9695bc1-6109-4dcd-a27a-f8a0370b00e2">Yes</Active>
    <DocumentDate xmlns="b1528a4b-5ccb-40f7-a09e-43427183cd95">2024-06-14T07:00:00+00:00</DocumentDate>
    <Featured xmlns="b1528a4b-5ccb-40f7-a09e-43427183cd95">0</Featured>
    <FormTypeCode xmlns="b1528a4b-5ccb-40f7-a09e-43427183cd95" xsi:nil="true"/>
  </documentManagement>
</p:properties>
</file>

<file path=customXml/itemProps1.xml><?xml version="1.0" encoding="utf-8"?>
<ds:datastoreItem xmlns:ds="http://schemas.openxmlformats.org/officeDocument/2006/customXml" ds:itemID="{704D02A0-2D3A-4F8D-9A49-583B07354C9A}">
  <ds:schemaRefs>
    <ds:schemaRef ds:uri="http://schemas.microsoft.com/sharepoint/v3/contenttype/forms"/>
  </ds:schemaRefs>
</ds:datastoreItem>
</file>

<file path=customXml/itemProps2.xml><?xml version="1.0" encoding="utf-8"?>
<ds:datastoreItem xmlns:ds="http://schemas.openxmlformats.org/officeDocument/2006/customXml" ds:itemID="{24F131D0-BF1E-494C-81FA-05F736350B4A}"/>
</file>

<file path=customXml/itemProps3.xml><?xml version="1.0" encoding="utf-8"?>
<ds:datastoreItem xmlns:ds="http://schemas.openxmlformats.org/officeDocument/2006/customXml" ds:itemID="{3710F683-3ED7-4623-ADFA-8921435CC572}">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Instructions</vt:lpstr>
      <vt:lpstr>1) Budget Table</vt:lpstr>
      <vt:lpstr>2) By Category</vt:lpstr>
      <vt:lpstr>3) Explanatory Notes</vt:lpstr>
      <vt:lpstr>4) -For PBSO Use-</vt:lpstr>
      <vt:lpstr>5) -For MPTF Use-</vt:lpstr>
      <vt:lpstr>Hoja1</vt:lpstr>
      <vt:lpstr>Dropdowns</vt:lpstr>
      <vt:lpstr>Sheet2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PBF-Annex D 06.2024.xlsx</dc:title>
  <dc:subject/>
  <dc:creator>Jelena Zelenovic</dc:creator>
  <cp:keywords/>
  <dc:description/>
  <cp:lastModifiedBy>Maria Isabel Cruz</cp:lastModifiedBy>
  <cp:revision/>
  <dcterms:created xsi:type="dcterms:W3CDTF">2017-11-15T21:17:43Z</dcterms:created>
  <dcterms:modified xsi:type="dcterms:W3CDTF">2024-06-01T02:26:29Z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0x010100A20E1B0FB969FA4DB37D3562DA9CC146</vt:lpwstr>
  </property>
</Properties>
</file>