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freyabyfield/Documents/MPTF-PBF Secretariat/3. PBF/Reporting - PBF/*PBF reporting June 2024/Reports/10. IDP:Ref profiling/"/>
    </mc:Choice>
  </mc:AlternateContent>
  <xr:revisionPtr revIDLastSave="0" documentId="13_ncr:1_{16DCD091-0C24-9F43-91CB-3C07ACDED2E8}" xr6:coauthVersionLast="47" xr6:coauthVersionMax="47" xr10:uidLastSave="{00000000-0000-0000-0000-000000000000}"/>
  <bookViews>
    <workbookView xWindow="-120" yWindow="500" windowWidth="28920" windowHeight="16280" tabRatio="475"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4" i="1" l="1"/>
  <c r="H30" i="1" l="1"/>
  <c r="H12" i="1"/>
  <c r="D54" i="1"/>
  <c r="D23" i="1" l="1"/>
  <c r="E23" i="1"/>
  <c r="H23" i="1"/>
  <c r="E28" i="1"/>
  <c r="D26" i="1"/>
  <c r="D18" i="1"/>
  <c r="D17" i="1"/>
  <c r="E10" i="1"/>
  <c r="E9" i="1"/>
  <c r="F22" i="1" l="1"/>
  <c r="E63" i="5"/>
  <c r="F28" i="1"/>
  <c r="H20" i="1"/>
  <c r="D20" i="4"/>
  <c r="E20" i="4"/>
  <c r="C20" i="4"/>
  <c r="D6" i="4"/>
  <c r="E6" i="4"/>
  <c r="C6" i="4"/>
  <c r="E197" i="5"/>
  <c r="F197" i="5"/>
  <c r="D197" i="5"/>
  <c r="E4" i="5"/>
  <c r="F4" i="5"/>
  <c r="D4" i="5"/>
  <c r="E47" i="1"/>
  <c r="D47" i="1"/>
  <c r="D39" i="1"/>
  <c r="E39" i="1"/>
  <c r="G24" i="4"/>
  <c r="G23" i="4"/>
  <c r="G22" i="4"/>
  <c r="F26" i="1"/>
  <c r="G52" i="1"/>
  <c r="D199" i="5"/>
  <c r="E205" i="5"/>
  <c r="F205" i="5"/>
  <c r="E204" i="5"/>
  <c r="F204" i="5"/>
  <c r="E203" i="5"/>
  <c r="F203" i="5"/>
  <c r="E202" i="5"/>
  <c r="F202" i="5"/>
  <c r="E201" i="5"/>
  <c r="F201" i="5"/>
  <c r="E200" i="5"/>
  <c r="F200" i="5"/>
  <c r="D201" i="5"/>
  <c r="D202" i="5"/>
  <c r="D203" i="5"/>
  <c r="D204" i="5"/>
  <c r="D205" i="5"/>
  <c r="D200" i="5"/>
  <c r="E199" i="5"/>
  <c r="F199" i="5"/>
  <c r="D206" i="5"/>
  <c r="D207" i="5"/>
  <c r="D208" i="5"/>
  <c r="D153" i="5"/>
  <c r="F27" i="1"/>
  <c r="F29" i="1"/>
  <c r="F19" i="1"/>
  <c r="F18" i="1"/>
  <c r="F17" i="1"/>
  <c r="F16" i="1"/>
  <c r="F8" i="1"/>
  <c r="F9" i="1"/>
  <c r="F10" i="1"/>
  <c r="F11" i="1"/>
  <c r="F7" i="1"/>
  <c r="F194" i="5"/>
  <c r="E194" i="5"/>
  <c r="D194" i="5"/>
  <c r="G193" i="5"/>
  <c r="G192" i="5"/>
  <c r="G191" i="5"/>
  <c r="G190" i="5"/>
  <c r="G189" i="5"/>
  <c r="G188" i="5"/>
  <c r="G187" i="5"/>
  <c r="F186" i="5"/>
  <c r="D30" i="1"/>
  <c r="D186" i="5" s="1"/>
  <c r="G194" i="5"/>
  <c r="D14" i="4"/>
  <c r="E14" i="4"/>
  <c r="E13" i="4"/>
  <c r="D12" i="4"/>
  <c r="E12" i="4"/>
  <c r="D11" i="4"/>
  <c r="E11" i="4"/>
  <c r="D10" i="4"/>
  <c r="E10" i="4"/>
  <c r="D9" i="4"/>
  <c r="E9" i="4"/>
  <c r="C14" i="4"/>
  <c r="C10" i="4"/>
  <c r="C11" i="4"/>
  <c r="C12" i="4"/>
  <c r="C13" i="4"/>
  <c r="C9" i="4"/>
  <c r="D8" i="4"/>
  <c r="E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204" i="5"/>
  <c r="G172" i="5"/>
  <c r="G199" i="5"/>
  <c r="D13" i="4"/>
  <c r="F13" i="4"/>
  <c r="G202" i="5"/>
  <c r="G200" i="5"/>
  <c r="F10" i="4"/>
  <c r="C15" i="4"/>
  <c r="F14" i="4"/>
  <c r="F8" i="4"/>
  <c r="F11" i="4"/>
  <c r="F12" i="4"/>
  <c r="E15" i="4"/>
  <c r="F9" i="4"/>
  <c r="G205" i="5"/>
  <c r="G203" i="5"/>
  <c r="G201" i="5"/>
  <c r="F206" i="5"/>
  <c r="E206" i="5"/>
  <c r="G116" i="5"/>
  <c r="G150" i="5"/>
  <c r="G161" i="5"/>
  <c r="G138" i="5"/>
  <c r="G183" i="5"/>
  <c r="G71" i="5"/>
  <c r="G105" i="5"/>
  <c r="G93" i="5"/>
  <c r="G82" i="5"/>
  <c r="G60" i="5"/>
  <c r="G37" i="5"/>
  <c r="G26" i="5"/>
  <c r="G48" i="5"/>
  <c r="G15" i="5"/>
  <c r="E175" i="5"/>
  <c r="F175" i="5"/>
  <c r="E164" i="5"/>
  <c r="F164" i="5"/>
  <c r="E153" i="5"/>
  <c r="F153" i="5"/>
  <c r="E142" i="5"/>
  <c r="E130" i="5"/>
  <c r="F130" i="5"/>
  <c r="E119" i="5"/>
  <c r="F119" i="5"/>
  <c r="E108" i="5"/>
  <c r="F108" i="5"/>
  <c r="E97" i="5"/>
  <c r="F97" i="5"/>
  <c r="E85" i="5"/>
  <c r="F74" i="5"/>
  <c r="F63" i="5"/>
  <c r="E20" i="1"/>
  <c r="E52" i="5" s="1"/>
  <c r="F52" i="5"/>
  <c r="E40" i="5"/>
  <c r="F40" i="5"/>
  <c r="E29" i="5"/>
  <c r="F29" i="5"/>
  <c r="E18" i="5"/>
  <c r="F18" i="5"/>
  <c r="D18" i="5"/>
  <c r="E12" i="1"/>
  <c r="E16" i="4"/>
  <c r="E17" i="4"/>
  <c r="C16" i="4"/>
  <c r="C17" i="4"/>
  <c r="E207" i="5"/>
  <c r="E208" i="5"/>
  <c r="F207" i="5"/>
  <c r="F208" i="5"/>
  <c r="F7" i="5"/>
  <c r="D15" i="4"/>
  <c r="G206" i="5"/>
  <c r="F85" i="5"/>
  <c r="F15" i="4"/>
  <c r="F16" i="4"/>
  <c r="F17" i="4"/>
  <c r="D16" i="4"/>
  <c r="D17" i="4"/>
  <c r="G207" i="5"/>
  <c r="G208" i="5"/>
  <c r="D175" i="5"/>
  <c r="G175" i="5" s="1"/>
  <c r="D164" i="5"/>
  <c r="D142" i="5"/>
  <c r="D130" i="5"/>
  <c r="D119" i="5"/>
  <c r="D108" i="5"/>
  <c r="D97" i="5"/>
  <c r="D85" i="5"/>
  <c r="D74" i="5"/>
  <c r="D20" i="1"/>
  <c r="D52" i="5" s="1"/>
  <c r="D40" i="5"/>
  <c r="D29" i="5"/>
  <c r="D12" i="1"/>
  <c r="G20" i="1" l="1"/>
  <c r="E7" i="5"/>
  <c r="D7" i="5"/>
  <c r="D41" i="1"/>
  <c r="G12" i="1"/>
  <c r="F23" i="1"/>
  <c r="G23" i="1"/>
  <c r="F20" i="1"/>
  <c r="G18" i="5"/>
  <c r="G29" i="5"/>
  <c r="C29" i="6"/>
  <c r="D36" i="6" s="1"/>
  <c r="G108" i="5"/>
  <c r="C40" i="6"/>
  <c r="D43" i="6" s="1"/>
  <c r="G164" i="5"/>
  <c r="G130" i="5"/>
  <c r="G85" i="5"/>
  <c r="G119" i="5"/>
  <c r="G153" i="5"/>
  <c r="G97" i="5"/>
  <c r="G52" i="5"/>
  <c r="C7" i="6"/>
  <c r="D12" i="6" s="1"/>
  <c r="D63" i="5"/>
  <c r="G63" i="5" s="1"/>
  <c r="G30" i="1"/>
  <c r="F30" i="1"/>
  <c r="E30" i="1"/>
  <c r="E186" i="5" s="1"/>
  <c r="G186" i="5" s="1"/>
  <c r="D57" i="1"/>
  <c r="E74" i="5"/>
  <c r="G74" i="5" s="1"/>
  <c r="F142" i="5"/>
  <c r="G142" i="5" s="1"/>
  <c r="F12" i="1"/>
  <c r="E24" i="4"/>
  <c r="E23" i="4"/>
  <c r="G40" i="5"/>
  <c r="G7" i="5" l="1"/>
  <c r="E41" i="1"/>
  <c r="E42" i="1" s="1"/>
  <c r="E43" i="1" s="1"/>
  <c r="E50" i="1" s="1"/>
  <c r="D23" i="4" s="1"/>
  <c r="D47" i="6"/>
  <c r="D46" i="6"/>
  <c r="D33" i="6"/>
  <c r="D44" i="6"/>
  <c r="D34" i="6"/>
  <c r="D45" i="6"/>
  <c r="D35" i="6"/>
  <c r="D32" i="6"/>
  <c r="D13" i="6"/>
  <c r="D10" i="6"/>
  <c r="D11" i="6"/>
  <c r="D14" i="6"/>
  <c r="F41" i="1"/>
  <c r="H55" i="1" s="1"/>
  <c r="C18" i="6"/>
  <c r="D24" i="6" s="1"/>
  <c r="E49" i="1"/>
  <c r="E25" i="4"/>
  <c r="E22" i="4"/>
  <c r="E51" i="1" l="1"/>
  <c r="D24" i="4" s="1"/>
  <c r="C30" i="6"/>
  <c r="C41" i="6"/>
  <c r="D22" i="4"/>
  <c r="D25" i="6"/>
  <c r="D23" i="6"/>
  <c r="C8" i="6"/>
  <c r="F42" i="1"/>
  <c r="F43" i="1" s="1"/>
  <c r="D55" i="1" s="1"/>
  <c r="D21" i="6"/>
  <c r="D42" i="1"/>
  <c r="D43" i="1" s="1"/>
  <c r="D22" i="6"/>
  <c r="E52" i="1" l="1"/>
  <c r="D25" i="4" s="1"/>
  <c r="D50" i="1"/>
  <c r="F50" i="1" s="1"/>
  <c r="F23" i="4" s="1"/>
  <c r="D49" i="1"/>
  <c r="C22" i="4" s="1"/>
  <c r="C19" i="6"/>
  <c r="D51" i="1"/>
  <c r="F51" i="1" s="1"/>
  <c r="F24" i="4" s="1"/>
  <c r="D58" i="1"/>
  <c r="C23" i="4" l="1"/>
  <c r="F49" i="1"/>
  <c r="F52" i="1" s="1"/>
  <c r="F25" i="4" s="1"/>
  <c r="D52" i="1"/>
  <c r="C25" i="4" s="1"/>
  <c r="C24" i="4"/>
  <c r="F22" i="4" l="1"/>
</calcChain>
</file>

<file path=xl/sharedStrings.xml><?xml version="1.0" encoding="utf-8"?>
<sst xmlns="http://schemas.openxmlformats.org/spreadsheetml/2006/main" count="668" uniqueCount="475">
  <si>
    <t xml:space="preserve">OUTCOME 1: </t>
  </si>
  <si>
    <t>Output 1.1:</t>
  </si>
  <si>
    <t>Activity 1.1.1:</t>
  </si>
  <si>
    <t>Activity 1.1.2:</t>
  </si>
  <si>
    <t>Activity 1.1.3:</t>
  </si>
  <si>
    <t xml:space="preserve">OUTCOME 2: </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</si>
  <si>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</si>
  <si>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</si>
  <si>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</si>
  <si>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</si>
  <si>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</si>
  <si>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</si>
  <si>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</si>
  <si>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</si>
  <si>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</si>
  <si>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</si>
  <si>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</si>
  <si>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</si>
  <si>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</si>
  <si>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</si>
  <si>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</si>
  <si>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</si>
  <si>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</si>
  <si>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</si>
  <si>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</si>
  <si>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</si>
  <si>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</si>
  <si>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</si>
  <si>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</si>
  <si>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</si>
  <si>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Sub-Total Project Budget</t>
  </si>
  <si>
    <t>Total</t>
  </si>
  <si>
    <t>For MPTFO Use</t>
  </si>
  <si>
    <t>Outcome 2.1</t>
  </si>
  <si>
    <t>Activity 2.1.2</t>
  </si>
  <si>
    <t>Activity 2.1.1</t>
  </si>
  <si>
    <t>Activity 2.1.3</t>
  </si>
  <si>
    <t>Activity 2.1.4</t>
  </si>
  <si>
    <t>Output 2.2</t>
  </si>
  <si>
    <t>Activity 2.2.1</t>
  </si>
  <si>
    <t>Output 2.3</t>
  </si>
  <si>
    <t>Output 2.4</t>
  </si>
  <si>
    <t>Output 3.1</t>
  </si>
  <si>
    <t>Output 3.3</t>
  </si>
  <si>
    <t>Output 3.4</t>
  </si>
  <si>
    <t>Output 4.1</t>
  </si>
  <si>
    <t>Output 4.2</t>
  </si>
  <si>
    <t>Output 4.3</t>
  </si>
  <si>
    <t>Output 4.4</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</si>
  <si>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</si>
  <si>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</si>
  <si>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</si>
  <si>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</si>
  <si>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</si>
  <si>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</si>
  <si>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</si>
  <si>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</si>
  <si>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</si>
  <si>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</si>
  <si>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</si>
  <si>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</si>
  <si>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</si>
  <si>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</si>
  <si>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</si>
  <si>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</si>
  <si>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</si>
  <si>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</si>
  <si>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</si>
  <si>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</si>
  <si>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</si>
  <si>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</si>
  <si>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</si>
  <si>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</si>
  <si>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</si>
  <si>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</si>
  <si>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</si>
  <si>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</si>
  <si>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</si>
  <si>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</si>
  <si>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</si>
  <si>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</si>
  <si>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</si>
  <si>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</si>
  <si>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</si>
  <si>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</si>
  <si>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</si>
  <si>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</si>
  <si>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</si>
  <si>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</si>
  <si>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</si>
  <si>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</si>
  <si>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</si>
  <si>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</si>
  <si>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</si>
  <si>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</si>
  <si>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</si>
  <si>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</si>
  <si>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</si>
  <si>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</si>
  <si>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</si>
  <si>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</si>
  <si>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</si>
  <si>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</si>
  <si>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</si>
  <si>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</si>
  <si>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</si>
  <si>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</si>
  <si>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</si>
  <si>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</si>
  <si>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</si>
  <si>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</si>
  <si>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</si>
  <si>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</si>
  <si>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</si>
  <si>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</si>
  <si>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</si>
  <si>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</si>
  <si>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</si>
  <si>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</si>
  <si>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</si>
  <si>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</si>
  <si>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</si>
  <si>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</si>
  <si>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</si>
  <si>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</si>
  <si>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</si>
  <si>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</si>
  <si>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</si>
  <si>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</si>
  <si>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</si>
  <si>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</si>
  <si>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</si>
  <si>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</si>
  <si>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</si>
  <si>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</si>
  <si>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</si>
  <si>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</si>
  <si>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</si>
  <si>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</si>
  <si>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</si>
  <si>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</si>
  <si>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</si>
  <si>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</si>
  <si>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</si>
  <si>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</si>
  <si>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</si>
  <si>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</si>
  <si>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</si>
  <si>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</si>
  <si>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</si>
  <si>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</si>
  <si>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</si>
  <si>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</si>
  <si>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</si>
  <si>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</si>
  <si>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</si>
  <si>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</si>
  <si>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</si>
  <si>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</si>
  <si>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</si>
  <si>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</si>
  <si>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</si>
  <si>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</si>
  <si>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</si>
  <si>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</si>
  <si>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</si>
  <si>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</si>
  <si>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</si>
  <si>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</si>
  <si>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</si>
  <si>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</si>
  <si>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</si>
  <si>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</si>
  <si>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</si>
  <si>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</si>
  <si>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</si>
  <si>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</si>
  <si>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</si>
  <si>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</si>
  <si>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</si>
  <si>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</si>
  <si>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</si>
  <si>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</si>
  <si>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</si>
  <si>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</si>
  <si>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</si>
  <si>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</si>
  <si>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</si>
  <si>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</si>
  <si>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</si>
  <si>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</si>
  <si>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</si>
  <si>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</si>
  <si>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</si>
  <si>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</si>
  <si>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</si>
  <si>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</si>
  <si>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</si>
  <si>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</si>
  <si>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</si>
  <si>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</si>
  <si>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</si>
  <si>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</si>
  <si>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</si>
  <si>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</si>
  <si>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</si>
  <si>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</si>
  <si>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</si>
  <si>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</si>
  <si>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</si>
  <si>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</si>
  <si>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</si>
  <si>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</si>
  <si>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</si>
  <si>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</si>
  <si>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</si>
  <si>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</si>
  <si>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</si>
  <si>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</si>
  <si>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</si>
  <si>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</si>
  <si>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</si>
  <si>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</si>
  <si>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</si>
  <si>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</si>
  <si>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</si>
  <si>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</si>
  <si>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</si>
  <si>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</si>
  <si>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</si>
  <si>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</si>
  <si>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</si>
  <si>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</si>
  <si>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</si>
  <si>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</si>
  <si>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</si>
  <si>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</si>
  <si>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</si>
  <si>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</si>
  <si>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</si>
  <si>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</si>
  <si>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</si>
  <si>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</si>
  <si>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</si>
  <si>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</si>
  <si>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</si>
  <si>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</si>
  <si>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</si>
  <si>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</si>
  <si>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</si>
  <si>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</si>
  <si>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</si>
  <si>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</si>
  <si>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</si>
  <si>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</si>
  <si>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</si>
  <si>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</si>
  <si>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</si>
  <si>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</si>
  <si>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</si>
  <si>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</si>
  <si>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</si>
  <si>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</si>
  <si>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</si>
  <si>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</si>
  <si>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</si>
  <si>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</si>
  <si>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</si>
  <si>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</si>
  <si>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</si>
  <si>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</si>
  <si>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</si>
  <si>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</si>
  <si>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</si>
  <si>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</si>
  <si>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</si>
  <si>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</si>
  <si>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</si>
  <si>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</si>
  <si>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</si>
  <si>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</si>
  <si>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</si>
  <si>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</si>
  <si>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</si>
  <si>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</si>
  <si>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</si>
  <si>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</si>
  <si>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</si>
  <si>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</si>
  <si>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</si>
  <si>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</si>
  <si>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</si>
  <si>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</si>
  <si>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</si>
  <si>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</si>
  <si>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</si>
  <si>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</si>
  <si>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</si>
  <si>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</si>
  <si>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</si>
  <si>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</si>
  <si>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</si>
  <si>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</si>
  <si>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</si>
  <si>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</si>
  <si>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</si>
  <si>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</si>
  <si>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</si>
  <si>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</si>
  <si>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</si>
  <si>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</si>
  <si>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</si>
  <si>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</si>
  <si>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</si>
  <si>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</si>
  <si>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</si>
  <si>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</si>
  <si>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</si>
  <si>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</si>
  <si>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</si>
  <si>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</si>
  <si>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</si>
  <si>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</si>
  <si>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</si>
  <si>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</si>
  <si>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</si>
  <si>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</si>
  <si>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</si>
  <si>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</si>
  <si>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</si>
  <si>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</si>
  <si>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</si>
  <si>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</si>
  <si>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</si>
  <si>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</si>
  <si>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</si>
  <si>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</si>
  <si>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</si>
  <si>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</si>
  <si>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</si>
  <si>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</si>
  <si>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</si>
  <si>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</si>
  <si>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</si>
  <si>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</si>
  <si>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</si>
  <si>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</si>
  <si>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</si>
  <si>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</si>
  <si>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</si>
  <si>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</si>
  <si>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</si>
  <si>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</si>
  <si>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</si>
  <si>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</si>
  <si>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</si>
  <si>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</si>
  <si>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</si>
  <si>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</si>
  <si>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</si>
  <si>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</si>
  <si>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</si>
  <si>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</si>
  <si>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</si>
  <si>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</si>
  <si>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</si>
  <si>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</si>
  <si>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</si>
  <si>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</si>
  <si>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</si>
  <si>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</si>
  <si>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</si>
  <si>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</si>
  <si>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</si>
  <si>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</si>
  <si>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</si>
  <si>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</si>
  <si>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</si>
  <si>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</si>
  <si>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</si>
  <si>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</si>
  <si>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</si>
  <si>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</si>
  <si>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</si>
  <si>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</si>
  <si>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</si>
  <si>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</si>
  <si>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</si>
  <si>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</si>
  <si>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</si>
  <si>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</si>
  <si>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</si>
  <si>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</si>
  <si>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</si>
  <si>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</si>
  <si>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</si>
  <si>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</si>
  <si>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</si>
  <si>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</si>
  <si>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</si>
  <si>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</si>
  <si>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</si>
  <si>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</si>
  <si>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</si>
  <si>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</si>
  <si>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</si>
  <si>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</si>
  <si>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</si>
  <si>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</si>
  <si>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</si>
  <si>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</si>
  <si>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</si>
  <si>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</si>
  <si>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</si>
  <si>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</si>
  <si>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</si>
  <si>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</si>
  <si>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</si>
  <si>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</si>
  <si>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</si>
  <si>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</si>
  <si>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</si>
  <si>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</si>
  <si>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</si>
  <si>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</si>
  <si>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</si>
  <si>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t>For PBSO Use</t>
  </si>
  <si>
    <t xml:space="preserve">Sub-Total </t>
  </si>
  <si>
    <t>Total Expenditure</t>
  </si>
  <si>
    <t>Delivery Rate:</t>
  </si>
  <si>
    <t>Third Tranche:</t>
  </si>
  <si>
    <t>Additional operational costs</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</si>
  <si>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</si>
  <si>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Sudanese authorities and stakeholders have greater access to comprehensive data and analysis on the profile of Sudanese refugees, IDPs, returnees, and non-displaced communities, as well as on the material, legal, security, and social factors in target locations that make it conducive for safe residence, and use this data and analysis to develop policies and interventions in support of the peace process that ensure the voluntary, safe, sustainable and peaceful return and (re)integration of displaced-affected populations.</t>
  </si>
  <si>
    <t>An integrated profiling analysis report of conflict- and displacement-affected communities by areas of origin, combining data from Sudanese refugees in Chad and IDPs, returnees, and non-displaced communities in Darfur, as well as thematic summary briefs on the most significant obstacles to return and (re)integration, are produced.</t>
  </si>
  <si>
    <t>Design of the profiling tools and methodologies, including in collaboration with the Central Bureau of Statistics and in consultations with state-level line ministers, local communities, and international and national partners. Tool development in Chad to include consultations with national and local authorities and refugee communities within in Chad.</t>
  </si>
  <si>
    <t>Train enumerators and conduct data collection in North, West, and Central Darfur and in Chad.</t>
  </si>
  <si>
    <t>Conduct joint analysis workshops on the data with stakeholders in Chad and Darfur, including cross border discussions.</t>
  </si>
  <si>
    <t xml:space="preserve">Produce 1 integrated report and 3 thematic analysis briefs consolidating main findings from integrated analysis of Chad and Darfur. </t>
  </si>
  <si>
    <t xml:space="preserve">Conduct state-level planning workshops with all stakeholders to use data to prioritize programming. </t>
  </si>
  <si>
    <t>Peaceful return and (re)integration processes of Sudanese refugees and IDPs enhanced by increased awareness and access to information and improved basic services.</t>
  </si>
  <si>
    <t>Sudanese refugees, IDPs, and non-displaced populations have increased awareness and access to information on conditions of return and understanding of IDP and refugee rights through dissemination of comprehensive data and analysis.</t>
  </si>
  <si>
    <t>Based on the findings from Outcome 1, develop targeted, grassroots Communication with Communities (CwC) strategy tailored to the needs of women, youth, nomads, IDPs and non-displaced.</t>
  </si>
  <si>
    <t>Conduct workshop on designing participatory messages and IEC materials in areas of return and displacement, including visualisation and presentation of data analysis results to communities, local authorities, and civil society to generate participatory dialogue.</t>
  </si>
  <si>
    <t xml:space="preserve">Engage and train community volunteers to disseminate IEC materials to all stakeholders. </t>
  </si>
  <si>
    <t>Disseminate return-related information to IDP and refugee populations, helping them to understand their rights, settlement options, and prevailing conditions in their areas of origin or preferred area of return and (re)integration.</t>
  </si>
  <si>
    <t>Social cohesion in target area of origin, return, and/or (re)integration enhanced through improved access to basic social services for all communities.</t>
  </si>
  <si>
    <t xml:space="preserve">Design and implement community support projects aimed at benefiting all populations in the target areas. </t>
  </si>
  <si>
    <t>Recipient Organization UNHCR</t>
  </si>
  <si>
    <t>Recipient Organization IOM</t>
  </si>
  <si>
    <t xml:space="preserve">Profiling tools and sampling frameworks will be designed with specific gender considerations and targets. Concerted effort will be made to ensure that the consultations include 50% men and 50% women, including through advocacy with local authorities and community leaders. To further ensure and enable women’s participation in these consultations, logistical support will be provided for their attendance and sessions will be held in accordance with their availability so as not to interrupt critical domestic and farming responsibilities. </t>
  </si>
  <si>
    <t xml:space="preserve">For gender specifically, the sampling frame will aim for a balance in terms of gender representation for individual respondents (50% men and 50% women, which equals 5,500 to 6,500 surveys each group). In practice this would entail gaining trust and buy-in from community leaders and households at the outset in the consultation process on the importance of including women’s views in this profiling by directly surveying them as well as the use of female enumerators (where possible and appropriate). </t>
  </si>
  <si>
    <t>Efforts will be made to ensure that at least 50% of the participants within the workshops will be women to ensure their perspectives are reflected in the analysis and that their roles in communities are considered and strengthened.</t>
  </si>
  <si>
    <t xml:space="preserve">Data disaggregation will include sex, and the analysis will triangulate/cross-tabulate gender perceptions and findings across the thematic areas. Will include specific briefings focused on gender analysis related to women’s livelihoods, participation, access to information, or perceptions, among others. </t>
  </si>
  <si>
    <t xml:space="preserve">At least 50% of the participants within the workshops will be women to ensure their perspectives in the planning using the data, analysis and ensure their roles in communities are considered and strengthened </t>
  </si>
  <si>
    <t>The CwC strategy design process will focus on the gender-specific needs and channels for accessing information. It will also focus  generational elements and different communities (nomads, IDPs, Refugees). The strategy development process will include consultations with women and all communities and partners working on women, youth and social cohesion issues.</t>
  </si>
  <si>
    <t xml:space="preserve">At least 50% of the participants within the workshops will be women to ensure their perspectives in designing the return, integration and peace messaging. The workshops will also ensure that young women also from IDP, nomad, and nondisplaced communities are participating to provide their views. IEC materials will be designed in a participatory manner with specific needs from different communities and gender considerations to ensure inclusivity. To further ensure and enable women’s participation in these consultations, logistical support will be provided for their attendance and sessions will be held in accordance with their availability so as not to interrupt critical domestic and farming responsibilities. </t>
  </si>
  <si>
    <t>At least 50% of the community volunteers will be women. There will also be a focus to have women and young women also from IDP, nomad and non-displaced communities. Concerted effort will be made to advocate for women and young women to be community volunteers with community leaders and implementing partners.</t>
  </si>
  <si>
    <t>In addition to community volunteers distributing  IEC materials, there will be other distribution avenues (radio, video print)  made available to all segments of communities and with the strong focus of the equal access women, young women and women from IDP and nomadic communities. Based on the data and the workshop on designing participatory messages and IEC materials, there will be tailored outreach for women and young women addressing their needs and concerns.</t>
  </si>
  <si>
    <t>At least 50% of the partcipants in the discussions will be women to ensure their active participation in the decision making process. Services established will be benefiting all segments of the community, taking in consideration gender specific needs. Activities that empower women and youth will be prioritized to support strengthening their roles within communities.</t>
  </si>
  <si>
    <t>M&amp;E will be gender sensitive, with due consideration given to the gender expertise of the M&amp;E team and to the development of an M&amp;E tool that also measures the gender impact of the project.</t>
  </si>
  <si>
    <t>A proportion of the evaluation team will be required to have gender expertise.</t>
  </si>
  <si>
    <t>Including travel cost</t>
  </si>
  <si>
    <t>Some of this cost will go towards the baseline.cost for development  M&amp;E plan, M&amp;E tools and conducting endline survey.</t>
  </si>
  <si>
    <r>
      <rPr>
        <b/>
        <sz val="12"/>
        <rFont val="Calibri"/>
        <family val="2"/>
        <scheme val="minor"/>
      </rPr>
      <t>Outcome/ Output</t>
    </r>
    <r>
      <rPr>
        <sz val="12"/>
        <rFont val="Calibri"/>
        <family val="2"/>
        <scheme val="minor"/>
      </rPr>
      <t xml:space="preserve"> number</t>
    </r>
  </si>
  <si>
    <r>
      <rPr>
        <b/>
        <sz val="12"/>
        <rFont val="Calibri"/>
        <family val="2"/>
        <scheme val="minor"/>
      </rPr>
      <t>Description</t>
    </r>
    <r>
      <rPr>
        <sz val="12"/>
        <rFont val="Calibri"/>
        <family val="2"/>
        <scheme val="minor"/>
      </rPr>
      <t xml:space="preserve"> (Text)</t>
    </r>
  </si>
  <si>
    <r>
      <rPr>
        <b/>
        <sz val="12"/>
        <rFont val="Calibri"/>
        <family val="2"/>
        <scheme val="minor"/>
      </rPr>
      <t>% of budget</t>
    </r>
    <r>
      <rPr>
        <sz val="12"/>
        <rFont val="Calibri"/>
        <family val="2"/>
        <scheme val="minor"/>
      </rPr>
      <t xml:space="preserve"> per activity  allocated to </t>
    </r>
    <r>
      <rPr>
        <b/>
        <sz val="12"/>
        <rFont val="Calibri"/>
        <family val="2"/>
        <scheme val="minor"/>
      </rPr>
      <t>Gender Equality and Women's Empowerment (GEWE)</t>
    </r>
    <r>
      <rPr>
        <sz val="12"/>
        <rFont val="Calibri"/>
        <family val="2"/>
        <scheme val="minor"/>
      </rPr>
      <t xml:space="preserve"> (if any):</t>
    </r>
  </si>
  <si>
    <r>
      <rPr>
        <b/>
        <sz val="12"/>
        <rFont val="Calibri"/>
        <family val="2"/>
        <scheme val="minor"/>
      </rPr>
      <t xml:space="preserve">GEWE justification </t>
    </r>
    <r>
      <rPr>
        <sz val="12"/>
        <rFont val="Calibri"/>
        <family val="2"/>
        <scheme val="minor"/>
      </rPr>
      <t>(e.g. training includes session on gender equality, specific efforts made to ensure equal representation of women and men etc.)</t>
    </r>
  </si>
  <si>
    <r>
      <t xml:space="preserve">Any other </t>
    </r>
    <r>
      <rPr>
        <b/>
        <sz val="12"/>
        <rFont val="Calibri"/>
        <family val="2"/>
        <scheme val="minor"/>
      </rPr>
      <t>remarks</t>
    </r>
    <r>
      <rPr>
        <sz val="12"/>
        <rFont val="Calibri"/>
        <family val="2"/>
        <scheme val="minor"/>
      </rPr>
      <t xml:space="preserve"> (e.g. on types of inputs provided or budget justification, esp. for TA or travel costs)</t>
    </r>
  </si>
  <si>
    <t>Cost of Associate Protection Officer, IUNV for two years - Snr Ops Officer; protection/field staff/ programme/shelter officer</t>
  </si>
  <si>
    <r>
      <t xml:space="preserve">conrtacting an external evaluation;
</t>
    </r>
    <r>
      <rPr>
        <b/>
        <sz val="11"/>
        <rFont val="Calibri"/>
        <family val="2"/>
        <scheme val="minor"/>
      </rPr>
      <t xml:space="preserve">UNHCR: Activity not feasible, budget moved to Outcome 2, output 2.2. </t>
    </r>
  </si>
  <si>
    <r>
      <t xml:space="preserve">$ Towards GEWE </t>
    </r>
    <r>
      <rPr>
        <sz val="11"/>
        <rFont val="Calibri"/>
        <family val="2"/>
        <scheme val="minor"/>
      </rPr>
      <t>(includes indirect costs)</t>
    </r>
  </si>
  <si>
    <r>
      <t xml:space="preserve">$ Towards M&amp;E </t>
    </r>
    <r>
      <rPr>
        <sz val="11"/>
        <rFont val="Calibri"/>
        <family val="2"/>
        <scheme val="minor"/>
      </rPr>
      <t>(includes indirect costs)</t>
    </r>
  </si>
  <si>
    <r>
      <t xml:space="preserve">Note: PBF does not accept projects with less than </t>
    </r>
    <r>
      <rPr>
        <b/>
        <sz val="11"/>
        <rFont val="Calibri"/>
        <family val="2"/>
        <scheme val="minor"/>
      </rPr>
      <t>5%</t>
    </r>
    <r>
      <rPr>
        <sz val="11"/>
        <rFont val="Calibri"/>
        <family val="2"/>
        <scheme val="minor"/>
      </rPr>
      <t xml:space="preserve"> towards M&amp;E and less than </t>
    </r>
    <r>
      <rPr>
        <b/>
        <sz val="11"/>
        <rFont val="Calibri"/>
        <family val="2"/>
        <scheme val="minor"/>
      </rPr>
      <t xml:space="preserve">15% </t>
    </r>
    <r>
      <rPr>
        <sz val="11"/>
        <rFont val="Calibri"/>
        <family val="2"/>
        <scheme val="minor"/>
      </rPr>
      <t xml:space="preserve">towards GEWE. These figures will show as red if this minimum threshold is not met.  </t>
    </r>
  </si>
  <si>
    <r>
      <t xml:space="preserve">Current level of </t>
    </r>
    <r>
      <rPr>
        <b/>
        <sz val="12"/>
        <rFont val="Calibri"/>
        <family val="2"/>
        <scheme val="minor"/>
      </rPr>
      <t xml:space="preserve">expenditure/ commitment </t>
    </r>
    <r>
      <rPr>
        <sz val="12"/>
        <rFont val="Calibri"/>
        <family val="2"/>
        <scheme val="minor"/>
      </rPr>
      <t>(To be completed at time of project progress reporting)</t>
    </r>
    <r>
      <rPr>
        <b/>
        <sz val="1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</si>
</sst>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sz val="24"/>
      <name val="Calibri"/>
      <family val="2"/>
      <scheme val="minor"/>
    </font>
    <font>
      <b/>
      <sz val="36"/>
      <name val="Calibri"/>
      <family val="2"/>
      <scheme val="minor"/>
    </font>
    <font>
      <sz val="36"/>
      <name val="Calibri"/>
      <family val="2"/>
      <scheme val="minor"/>
    </font>
    <font>
      <b/>
      <sz val="14"/>
      <name val="Calibri"/>
      <family val="2"/>
      <scheme val="minor"/>
    </font>
    <font>
      <b/>
      <sz val="12"/>
      <name val="Calibri"/>
      <family val="2"/>
      <scheme val="minor"/>
    </font>
    <font>
      <b/>
      <sz val="20"/>
      <name val="Calibri"/>
      <family val="2"/>
      <scheme val="minor"/>
    </font>
    <font>
      <sz val="12"/>
      <name val="Calibri"/>
      <family val="2"/>
      <scheme val="minor"/>
    </font>
    <font>
      <b/>
      <sz val="1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0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296">
    <xf numFmtId="0" fontId="0" fillId="0" borderId="0" xfId="0"/>
    <xf numFmtId="0" fontId="8" fillId="0" borderId="0" xfId="0" applyFont="1" applyAlignment="1">
      <alignment vertical="center" wrapText="1"/>
    </xf>
    <xf numFmtId="9" fontId="4" fillId="2" borderId="9" xfId="2" applyFont="1" applyFill="1" applyBorder="1" applyAlignment="1">
      <alignment vertical="center" wrapText="1"/>
    </xf>
    <xf numFmtId="0" fontId="4" fillId="2" borderId="12" xfId="0" applyFont="1" applyFill="1" applyBorder="1" applyAlignment="1">
      <alignment vertical="center" wrapText="1"/>
    </xf>
    <xf numFmtId="0" fontId="7" fillId="3" borderId="0" xfId="0" applyFont="1" applyFill="1" applyAlignment="1">
      <alignment horizontal="center" vertical="center" wrapText="1"/>
    </xf>
    <xf numFmtId="164" fontId="7" fillId="3" borderId="3" xfId="1" applyFont="1" applyFill="1" applyBorder="1" applyAlignment="1" applyProtection="1">
      <alignment horizontal="center" vertical="center" wrapText="1"/>
      <protection locked="0"/>
    </xf>
    <xf numFmtId="0" fontId="9" fillId="2" borderId="8" xfId="0" applyFont="1" applyFill="1" applyBorder="1" applyAlignment="1">
      <alignment vertical="center" wrapText="1"/>
    </xf>
    <xf numFmtId="164" fontId="9" fillId="3" borderId="0" xfId="1" applyFont="1" applyFill="1" applyBorder="1" applyAlignment="1" applyProtection="1">
      <alignment vertical="center" wrapText="1"/>
    </xf>
    <xf numFmtId="164" fontId="7" fillId="3" borderId="0" xfId="1" applyFont="1" applyFill="1" applyBorder="1" applyAlignment="1" applyProtection="1">
      <alignment vertical="center" wrapText="1"/>
    </xf>
    <xf numFmtId="164" fontId="7" fillId="3" borderId="0" xfId="1" applyFont="1" applyFill="1" applyBorder="1" applyAlignment="1" applyProtection="1">
      <alignment vertical="center" wrapText="1"/>
      <protection locked="0"/>
    </xf>
    <xf numFmtId="0" fontId="4" fillId="2" borderId="8" xfId="0" applyFont="1" applyFill="1" applyBorder="1" applyAlignment="1">
      <alignment vertical="center" wrapText="1"/>
    </xf>
    <xf numFmtId="0" fontId="9" fillId="2" borderId="8" xfId="0" applyFont="1" applyFill="1" applyBorder="1" applyAlignment="1" applyProtection="1">
      <alignment vertical="center" wrapText="1"/>
      <protection locked="0"/>
    </xf>
    <xf numFmtId="164" fontId="4" fillId="3" borderId="0" xfId="0" applyNumberFormat="1" applyFont="1" applyFill="1" applyAlignment="1">
      <alignment vertical="center" wrapText="1"/>
    </xf>
    <xf numFmtId="0" fontId="12" fillId="0" borderId="0" xfId="0" applyFont="1" applyAlignment="1">
      <alignment wrapText="1"/>
    </xf>
    <xf numFmtId="0" fontId="13" fillId="0" borderId="0" xfId="0" applyFont="1" applyAlignment="1">
      <alignment wrapText="1"/>
    </xf>
    <xf numFmtId="0" fontId="4" fillId="0" borderId="0" xfId="0" applyFont="1" applyAlignment="1">
      <alignment horizontal="center" vertical="center" wrapText="1"/>
    </xf>
    <xf numFmtId="0" fontId="4" fillId="3" borderId="0" xfId="0" applyFont="1" applyFill="1" applyAlignment="1">
      <alignment horizontal="left" wrapText="1"/>
    </xf>
    <xf numFmtId="0" fontId="8" fillId="2" borderId="3" xfId="0" applyFont="1" applyFill="1" applyBorder="1" applyAlignment="1">
      <alignment vertical="center" wrapText="1"/>
    </xf>
    <xf numFmtId="0" fontId="8" fillId="2" borderId="3" xfId="0" applyFont="1" applyFill="1" applyBorder="1" applyAlignment="1" applyProtection="1">
      <alignment vertical="center" wrapText="1"/>
      <protection locked="0"/>
    </xf>
    <xf numFmtId="0" fontId="7" fillId="0" borderId="0" xfId="0" applyFont="1" applyAlignment="1">
      <alignment wrapText="1"/>
    </xf>
    <xf numFmtId="0" fontId="7" fillId="3" borderId="0" xfId="0" applyFont="1" applyFill="1" applyAlignment="1">
      <alignment wrapText="1"/>
    </xf>
    <xf numFmtId="164" fontId="4" fillId="4" borderId="3" xfId="1" applyFont="1" applyFill="1" applyBorder="1" applyAlignment="1" applyProtection="1">
      <alignment wrapText="1"/>
    </xf>
    <xf numFmtId="164" fontId="7" fillId="3" borderId="0" xfId="0" applyNumberFormat="1" applyFont="1" applyFill="1" applyAlignment="1">
      <alignment vertical="center" wrapText="1"/>
    </xf>
    <xf numFmtId="164" fontId="4" fillId="0" borderId="0" xfId="0" applyNumberFormat="1" applyFont="1" applyAlignment="1">
      <alignment wrapText="1"/>
    </xf>
    <xf numFmtId="164" fontId="8" fillId="0" borderId="0" xfId="1" applyFont="1" applyFill="1" applyBorder="1" applyAlignment="1">
      <alignment horizontal="right" vertical="center" wrapText="1"/>
    </xf>
    <xf numFmtId="164" fontId="4" fillId="2" borderId="3" xfId="0" applyNumberFormat="1" applyFont="1" applyFill="1" applyBorder="1" applyAlignment="1">
      <alignment wrapText="1"/>
    </xf>
    <xf numFmtId="0" fontId="8" fillId="2" borderId="39" xfId="0" applyFont="1" applyFill="1" applyBorder="1" applyAlignment="1">
      <alignment vertical="center" wrapText="1"/>
    </xf>
    <xf numFmtId="164" fontId="4" fillId="2" borderId="39" xfId="0" applyNumberFormat="1" applyFont="1" applyFill="1" applyBorder="1" applyAlignment="1">
      <alignment wrapText="1"/>
    </xf>
    <xf numFmtId="0" fontId="4" fillId="2" borderId="13" xfId="0" applyFont="1" applyFill="1" applyBorder="1" applyAlignment="1">
      <alignment horizontal="left" wrapText="1"/>
    </xf>
    <xf numFmtId="164" fontId="4" fillId="2" borderId="13" xfId="0" applyNumberFormat="1" applyFont="1" applyFill="1" applyBorder="1" applyAlignment="1">
      <alignment horizontal="center" wrapText="1"/>
    </xf>
    <xf numFmtId="164" fontId="4" fillId="2" borderId="13" xfId="0" applyNumberFormat="1" applyFont="1" applyFill="1" applyBorder="1" applyAlignment="1">
      <alignment wrapText="1"/>
    </xf>
    <xf numFmtId="164" fontId="4" fillId="4" borderId="3" xfId="1" applyFont="1" applyFill="1" applyBorder="1" applyAlignment="1">
      <alignment wrapText="1"/>
    </xf>
    <xf numFmtId="0" fontId="4" fillId="3" borderId="40" xfId="0" applyFont="1" applyFill="1" applyBorder="1" applyAlignment="1">
      <alignment horizontal="left" wrapText="1"/>
    </xf>
    <xf numFmtId="0" fontId="4" fillId="3" borderId="41" xfId="0" applyFont="1" applyFill="1" applyBorder="1" applyAlignment="1">
      <alignment horizontal="left" wrapText="1"/>
    </xf>
    <xf numFmtId="0" fontId="4" fillId="3" borderId="42" xfId="0" applyFont="1" applyFill="1" applyBorder="1" applyAlignment="1">
      <alignment horizontal="left" wrapText="1"/>
    </xf>
    <xf numFmtId="164" fontId="4" fillId="3" borderId="4" xfId="1" applyFont="1" applyFill="1" applyBorder="1" applyAlignment="1" applyProtection="1">
      <alignment wrapText="1"/>
    </xf>
    <xf numFmtId="164" fontId="4" fillId="3" borderId="1" xfId="1" applyFont="1" applyFill="1" applyBorder="1" applyAlignment="1">
      <alignment wrapText="1"/>
    </xf>
    <xf numFmtId="164" fontId="4" fillId="3" borderId="2" xfId="0" applyNumberFormat="1" applyFont="1" applyFill="1" applyBorder="1" applyAlignment="1">
      <alignment wrapText="1"/>
    </xf>
    <xf numFmtId="164" fontId="4" fillId="3" borderId="1" xfId="1" applyFont="1" applyFill="1" applyBorder="1" applyAlignment="1" applyProtection="1">
      <alignment wrapText="1"/>
    </xf>
    <xf numFmtId="164" fontId="4" fillId="2" borderId="38" xfId="0" applyNumberFormat="1" applyFont="1" applyFill="1" applyBorder="1" applyAlignment="1">
      <alignment wrapText="1"/>
    </xf>
    <xf numFmtId="164" fontId="4" fillId="2" borderId="9" xfId="0" applyNumberFormat="1" applyFont="1" applyFill="1" applyBorder="1" applyAlignment="1">
      <alignment wrapText="1"/>
    </xf>
    <xf numFmtId="0" fontId="4" fillId="2" borderId="11" xfId="0" applyFont="1" applyFill="1" applyBorder="1" applyAlignment="1">
      <alignment horizontal="center" wrapText="1"/>
    </xf>
    <xf numFmtId="164" fontId="7" fillId="2" borderId="39" xfId="0" applyNumberFormat="1" applyFont="1" applyFill="1" applyBorder="1" applyAlignment="1">
      <alignment wrapText="1"/>
    </xf>
    <xf numFmtId="164" fontId="4" fillId="2" borderId="34" xfId="0" applyNumberFormat="1" applyFont="1" applyFill="1" applyBorder="1" applyAlignment="1">
      <alignment wrapText="1"/>
    </xf>
    <xf numFmtId="164" fontId="7" fillId="2" borderId="13" xfId="0" applyNumberFormat="1" applyFont="1" applyFill="1" applyBorder="1" applyAlignment="1">
      <alignment wrapText="1"/>
    </xf>
    <xf numFmtId="0" fontId="7" fillId="0" borderId="0" xfId="0" applyFont="1"/>
    <xf numFmtId="0" fontId="14" fillId="0" borderId="0" xfId="0" applyFont="1"/>
    <xf numFmtId="49" fontId="0" fillId="0" borderId="0" xfId="0" applyNumberFormat="1"/>
    <xf numFmtId="0" fontId="14" fillId="0" borderId="0" xfId="0" applyFont="1" applyAlignment="1">
      <alignment vertical="center"/>
    </xf>
    <xf numFmtId="49" fontId="15" fillId="0" borderId="0" xfId="0" applyNumberFormat="1" applyFont="1" applyAlignment="1">
      <alignment horizontal="left"/>
    </xf>
    <xf numFmtId="49" fontId="15" fillId="0" borderId="0" xfId="0" applyNumberFormat="1" applyFont="1" applyAlignment="1">
      <alignment horizontal="left" wrapText="1"/>
    </xf>
    <xf numFmtId="0" fontId="5" fillId="2" borderId="10" xfId="0" applyFont="1" applyFill="1" applyBorder="1"/>
    <xf numFmtId="0" fontId="5" fillId="2" borderId="8" xfId="0" applyFont="1" applyFill="1" applyBorder="1"/>
    <xf numFmtId="0" fontId="5" fillId="2" borderId="3" xfId="0" applyFont="1" applyFill="1" applyBorder="1"/>
    <xf numFmtId="0" fontId="5"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7" fillId="0" borderId="39" xfId="0" applyNumberFormat="1" applyFont="1" applyBorder="1" applyAlignment="1" applyProtection="1">
      <alignment wrapText="1"/>
      <protection locked="0"/>
    </xf>
    <xf numFmtId="164" fontId="7" fillId="3" borderId="39" xfId="1" applyFont="1" applyFill="1" applyBorder="1" applyAlignment="1" applyProtection="1">
      <alignment horizontal="center" vertical="center" wrapText="1"/>
      <protection locked="0"/>
    </xf>
    <xf numFmtId="164" fontId="7" fillId="0" borderId="3" xfId="0" applyNumberFormat="1" applyFont="1" applyBorder="1" applyAlignment="1" applyProtection="1">
      <alignment wrapText="1"/>
      <protection locked="0"/>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4" fillId="2" borderId="4" xfId="0" applyNumberFormat="1" applyFont="1" applyFill="1" applyBorder="1" applyAlignment="1">
      <alignment wrapText="1"/>
    </xf>
    <xf numFmtId="164" fontId="4" fillId="3" borderId="1" xfId="0" applyNumberFormat="1" applyFont="1" applyFill="1" applyBorder="1" applyAlignment="1">
      <alignment wrapText="1"/>
    </xf>
    <xf numFmtId="164" fontId="7" fillId="2" borderId="3" xfId="0" applyNumberFormat="1" applyFont="1" applyFill="1" applyBorder="1" applyAlignment="1">
      <alignment wrapText="1"/>
    </xf>
    <xf numFmtId="164" fontId="7" fillId="2" borderId="3" xfId="1" applyFont="1" applyFill="1" applyBorder="1" applyAlignment="1">
      <alignment wrapText="1"/>
    </xf>
    <xf numFmtId="164" fontId="7" fillId="2" borderId="8" xfId="1" applyFont="1" applyFill="1" applyBorder="1" applyAlignment="1" applyProtection="1">
      <alignment wrapText="1"/>
    </xf>
    <xf numFmtId="164" fontId="7" fillId="2" borderId="9" xfId="0" applyNumberFormat="1" applyFont="1" applyFill="1" applyBorder="1" applyAlignment="1">
      <alignment wrapText="1"/>
    </xf>
    <xf numFmtId="0" fontId="4" fillId="2" borderId="32" xfId="0" applyFont="1" applyFill="1" applyBorder="1" applyAlignment="1">
      <alignment wrapText="1"/>
    </xf>
    <xf numFmtId="164" fontId="4" fillId="2" borderId="33" xfId="0" applyNumberFormat="1" applyFont="1" applyFill="1" applyBorder="1" applyAlignment="1">
      <alignment wrapText="1"/>
    </xf>
    <xf numFmtId="0" fontId="7" fillId="2" borderId="12" xfId="0" applyFont="1" applyFill="1" applyBorder="1" applyAlignment="1">
      <alignment wrapText="1"/>
    </xf>
    <xf numFmtId="164" fontId="7" fillId="2" borderId="14" xfId="0" applyNumberFormat="1" applyFont="1" applyFill="1" applyBorder="1" applyAlignment="1">
      <alignment wrapText="1"/>
    </xf>
    <xf numFmtId="9" fontId="0" fillId="0" borderId="0" xfId="2" applyFont="1"/>
    <xf numFmtId="0" fontId="5"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9" fillId="2" borderId="12" xfId="0" applyFont="1" applyFill="1" applyBorder="1" applyAlignment="1">
      <alignment vertical="center" wrapText="1"/>
    </xf>
    <xf numFmtId="164" fontId="4" fillId="2" borderId="14" xfId="0" applyNumberFormat="1" applyFont="1" applyFill="1" applyBorder="1" applyAlignment="1">
      <alignment wrapText="1"/>
    </xf>
    <xf numFmtId="164" fontId="7" fillId="2" borderId="51" xfId="1" applyFont="1" applyFill="1" applyBorder="1" applyAlignment="1" applyProtection="1">
      <alignment wrapText="1"/>
    </xf>
    <xf numFmtId="164" fontId="4" fillId="2" borderId="52" xfId="1" applyFont="1" applyFill="1" applyBorder="1" applyAlignment="1">
      <alignment wrapText="1"/>
    </xf>
    <xf numFmtId="164" fontId="4" fillId="2" borderId="29" xfId="0" applyNumberFormat="1" applyFont="1" applyFill="1" applyBorder="1" applyAlignment="1">
      <alignment wrapText="1"/>
    </xf>
    <xf numFmtId="164" fontId="4" fillId="2" borderId="3" xfId="1" applyFont="1" applyFill="1" applyBorder="1" applyAlignment="1">
      <alignment wrapText="1"/>
    </xf>
    <xf numFmtId="164" fontId="4" fillId="2" borderId="12" xfId="1" applyFont="1" applyFill="1" applyBorder="1" applyAlignment="1" applyProtection="1">
      <alignment wrapText="1"/>
    </xf>
    <xf numFmtId="164" fontId="4" fillId="2" borderId="13" xfId="1" applyFont="1" applyFill="1" applyBorder="1" applyAlignment="1">
      <alignment wrapText="1"/>
    </xf>
    <xf numFmtId="164" fontId="3" fillId="2" borderId="3" xfId="1" applyFont="1" applyFill="1" applyBorder="1" applyAlignment="1">
      <alignment vertical="center" wrapText="1"/>
    </xf>
    <xf numFmtId="164" fontId="5" fillId="2" borderId="13" xfId="0" applyNumberFormat="1" applyFont="1" applyFill="1" applyBorder="1"/>
    <xf numFmtId="164" fontId="4" fillId="2" borderId="4" xfId="2" applyNumberFormat="1" applyFont="1" applyFill="1" applyBorder="1" applyAlignment="1">
      <alignment vertical="center" wrapText="1"/>
    </xf>
    <xf numFmtId="164" fontId="5" fillId="2" borderId="53" xfId="0" applyNumberFormat="1" applyFont="1" applyFill="1" applyBorder="1"/>
    <xf numFmtId="0" fontId="7" fillId="2" borderId="16" xfId="0" applyFont="1" applyFill="1" applyBorder="1"/>
    <xf numFmtId="0" fontId="0" fillId="2" borderId="14" xfId="0" applyFill="1" applyBorder="1"/>
    <xf numFmtId="0" fontId="4" fillId="2" borderId="5" xfId="0" applyFont="1" applyFill="1" applyBorder="1" applyAlignment="1">
      <alignment horizontal="center" vertical="center" wrapText="1"/>
    </xf>
    <xf numFmtId="164" fontId="4"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16" fillId="0" borderId="0" xfId="0" applyFont="1" applyAlignment="1">
      <alignment wrapText="1"/>
    </xf>
    <xf numFmtId="164" fontId="0" fillId="0" borderId="3" xfId="1" applyFont="1" applyBorder="1" applyAlignment="1" applyProtection="1">
      <alignment horizontal="center" vertical="top" wrapText="1"/>
      <protection locked="0"/>
    </xf>
    <xf numFmtId="0" fontId="15" fillId="0" borderId="3" xfId="0" applyFont="1" applyBorder="1" applyAlignment="1" applyProtection="1">
      <alignment vertical="top" wrapText="1"/>
      <protection locked="0"/>
    </xf>
    <xf numFmtId="164" fontId="0" fillId="3" borderId="3" xfId="1" applyFont="1" applyFill="1" applyBorder="1" applyAlignment="1" applyProtection="1">
      <alignment vertical="top" wrapText="1"/>
      <protection locked="0"/>
    </xf>
    <xf numFmtId="164" fontId="0" fillId="0" borderId="3" xfId="1" applyFont="1" applyBorder="1" applyAlignment="1" applyProtection="1">
      <alignment vertical="top" wrapText="1"/>
      <protection locked="0"/>
    </xf>
    <xf numFmtId="164" fontId="2" fillId="0" borderId="3" xfId="1" applyFont="1" applyBorder="1" applyAlignment="1" applyProtection="1">
      <alignment horizontal="center" vertical="top" wrapText="1"/>
      <protection locked="0"/>
    </xf>
    <xf numFmtId="0" fontId="15"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164" fontId="23" fillId="0" borderId="0" xfId="1" applyFont="1" applyBorder="1" applyAlignment="1">
      <alignment vertical="top" wrapText="1"/>
    </xf>
    <xf numFmtId="164" fontId="23" fillId="3" borderId="0" xfId="1" applyFont="1" applyFill="1" applyBorder="1" applyAlignment="1">
      <alignment vertical="top" wrapText="1"/>
    </xf>
    <xf numFmtId="0" fontId="25" fillId="0" borderId="0" xfId="0" applyFont="1" applyAlignment="1">
      <alignment vertical="top" wrapText="1"/>
    </xf>
    <xf numFmtId="164" fontId="26" fillId="3" borderId="0" xfId="1" applyFont="1" applyFill="1" applyBorder="1" applyAlignment="1">
      <alignment horizontal="left" vertical="top" wrapText="1"/>
    </xf>
    <xf numFmtId="0" fontId="27" fillId="2" borderId="3" xfId="0" applyFont="1" applyFill="1" applyBorder="1" applyAlignment="1">
      <alignment horizontal="center" vertical="top" wrapText="1"/>
    </xf>
    <xf numFmtId="0" fontId="25" fillId="3" borderId="3" xfId="0" applyFont="1" applyFill="1" applyBorder="1" applyAlignment="1" applyProtection="1">
      <alignment horizontal="center" vertical="top" wrapText="1"/>
      <protection locked="0"/>
    </xf>
    <xf numFmtId="0" fontId="25" fillId="2" borderId="3" xfId="0" applyFont="1" applyFill="1" applyBorder="1" applyAlignment="1">
      <alignment horizontal="center" vertical="top" wrapText="1"/>
    </xf>
    <xf numFmtId="0" fontId="25" fillId="0" borderId="0" xfId="0" applyFont="1" applyAlignment="1">
      <alignment horizontal="center" vertical="top" wrapText="1"/>
    </xf>
    <xf numFmtId="0" fontId="25" fillId="2" borderId="3" xfId="0" applyFont="1" applyFill="1" applyBorder="1" applyAlignment="1">
      <alignment vertical="top" wrapText="1"/>
    </xf>
    <xf numFmtId="164" fontId="27" fillId="0" borderId="0" xfId="1" applyFont="1" applyFill="1" applyBorder="1" applyAlignment="1" applyProtection="1">
      <alignment vertical="top" wrapText="1"/>
    </xf>
    <xf numFmtId="164" fontId="25" fillId="0" borderId="0" xfId="1" applyFont="1" applyFill="1" applyBorder="1" applyAlignment="1" applyProtection="1">
      <alignment vertical="top" wrapText="1"/>
    </xf>
    <xf numFmtId="0" fontId="27" fillId="2" borderId="3" xfId="0" applyFont="1" applyFill="1" applyBorder="1" applyAlignment="1">
      <alignment vertical="top" wrapText="1"/>
    </xf>
    <xf numFmtId="0" fontId="27" fillId="0" borderId="3" xfId="0" applyFont="1" applyBorder="1" applyAlignment="1" applyProtection="1">
      <alignment horizontal="left" vertical="top" wrapText="1"/>
      <protection locked="0"/>
    </xf>
    <xf numFmtId="164" fontId="27" fillId="2" borderId="3" xfId="1" applyFont="1" applyFill="1" applyBorder="1" applyAlignment="1" applyProtection="1">
      <alignment horizontal="center" vertical="top" wrapText="1"/>
    </xf>
    <xf numFmtId="9" fontId="15" fillId="0" borderId="3" xfId="2" applyFont="1" applyBorder="1" applyAlignment="1" applyProtection="1">
      <alignment horizontal="center" vertical="top" wrapText="1"/>
      <protection locked="0"/>
    </xf>
    <xf numFmtId="49" fontId="27" fillId="0" borderId="3" xfId="1" applyNumberFormat="1" applyFont="1" applyBorder="1" applyAlignment="1" applyProtection="1">
      <alignment horizontal="left" vertical="top" wrapText="1"/>
      <protection locked="0"/>
    </xf>
    <xf numFmtId="164" fontId="27" fillId="0" borderId="0" xfId="1" applyFont="1" applyFill="1" applyBorder="1" applyAlignment="1" applyProtection="1">
      <alignment horizontal="center" vertical="top" wrapText="1"/>
    </xf>
    <xf numFmtId="0" fontId="15" fillId="0" borderId="3" xfId="0" applyFont="1" applyBorder="1" applyAlignment="1" applyProtection="1">
      <alignment horizontal="left" vertical="top" wrapText="1"/>
      <protection locked="0"/>
    </xf>
    <xf numFmtId="9" fontId="27" fillId="0" borderId="3" xfId="2" applyFont="1" applyBorder="1" applyAlignment="1" applyProtection="1">
      <alignment horizontal="center" vertical="top" wrapText="1"/>
      <protection locked="0"/>
    </xf>
    <xf numFmtId="49" fontId="27" fillId="3" borderId="3" xfId="1" applyNumberFormat="1" applyFont="1" applyFill="1" applyBorder="1" applyAlignment="1" applyProtection="1">
      <alignment horizontal="left" vertical="top" wrapText="1"/>
      <protection locked="0"/>
    </xf>
    <xf numFmtId="0" fontId="15" fillId="3" borderId="0" xfId="0" applyFont="1" applyFill="1" applyAlignment="1">
      <alignment vertical="top" wrapText="1"/>
    </xf>
    <xf numFmtId="164" fontId="25" fillId="2" borderId="3" xfId="1" applyFont="1" applyFill="1" applyBorder="1" applyAlignment="1" applyProtection="1">
      <alignment horizontal="center" vertical="top" wrapText="1"/>
    </xf>
    <xf numFmtId="164" fontId="25" fillId="3" borderId="3" xfId="1" applyFont="1" applyFill="1" applyBorder="1" applyAlignment="1" applyProtection="1">
      <alignment horizontal="center" vertical="top" wrapText="1"/>
    </xf>
    <xf numFmtId="164" fontId="25" fillId="0" borderId="0" xfId="1" applyFont="1" applyFill="1" applyBorder="1" applyAlignment="1" applyProtection="1">
      <alignment horizontal="center" vertical="top" wrapText="1"/>
    </xf>
    <xf numFmtId="164" fontId="25" fillId="2" borderId="5" xfId="1" applyFont="1" applyFill="1" applyBorder="1" applyAlignment="1" applyProtection="1">
      <alignment horizontal="center" vertical="top" wrapText="1"/>
    </xf>
    <xf numFmtId="0" fontId="27" fillId="3" borderId="0" xfId="0" applyFont="1" applyFill="1" applyAlignment="1" applyProtection="1">
      <alignment vertical="top" wrapText="1"/>
      <protection locked="0"/>
    </xf>
    <xf numFmtId="0" fontId="27" fillId="3" borderId="0" xfId="0" applyFont="1" applyFill="1" applyAlignment="1" applyProtection="1">
      <alignment horizontal="left" vertical="top" wrapText="1"/>
      <protection locked="0"/>
    </xf>
    <xf numFmtId="164" fontId="27" fillId="3" borderId="0" xfId="1" applyFont="1" applyFill="1" applyBorder="1" applyAlignment="1" applyProtection="1">
      <alignment horizontal="center" vertical="top" wrapText="1"/>
      <protection locked="0"/>
    </xf>
    <xf numFmtId="0" fontId="27" fillId="0" borderId="3" xfId="0" applyFont="1" applyBorder="1" applyAlignment="1" applyProtection="1">
      <alignment vertical="top" wrapText="1"/>
      <protection locked="0"/>
    </xf>
    <xf numFmtId="0" fontId="15" fillId="0" borderId="0" xfId="0" applyFont="1" applyAlignment="1" applyProtection="1">
      <alignment vertical="top" wrapText="1"/>
      <protection locked="0"/>
    </xf>
    <xf numFmtId="164" fontId="25" fillId="8" borderId="3" xfId="0" applyNumberFormat="1" applyFont="1" applyFill="1" applyBorder="1" applyAlignment="1">
      <alignment horizontal="center" vertical="top" wrapText="1"/>
    </xf>
    <xf numFmtId="164" fontId="25" fillId="9" borderId="3" xfId="0" applyNumberFormat="1" applyFont="1" applyFill="1" applyBorder="1" applyAlignment="1">
      <alignment horizontal="center" vertical="top" wrapText="1"/>
    </xf>
    <xf numFmtId="0" fontId="25" fillId="3" borderId="0" xfId="0" applyFont="1" applyFill="1" applyAlignment="1">
      <alignment vertical="top" wrapText="1"/>
    </xf>
    <xf numFmtId="164" fontId="27" fillId="3" borderId="0" xfId="1" applyFont="1" applyFill="1" applyBorder="1" applyAlignment="1" applyProtection="1">
      <alignment vertical="top" wrapText="1"/>
      <protection locked="0"/>
    </xf>
    <xf numFmtId="0" fontId="25" fillId="0" borderId="0" xfId="0" applyFont="1" applyAlignment="1" applyProtection="1">
      <alignment vertical="top" wrapText="1"/>
      <protection locked="0"/>
    </xf>
    <xf numFmtId="0" fontId="27" fillId="3" borderId="3" xfId="0" applyFont="1" applyFill="1" applyBorder="1" applyAlignment="1" applyProtection="1">
      <alignment vertical="top" wrapText="1"/>
      <protection locked="0"/>
    </xf>
    <xf numFmtId="164" fontId="15" fillId="3" borderId="3" xfId="1" applyFont="1" applyFill="1" applyBorder="1" applyAlignment="1" applyProtection="1">
      <alignment vertical="top" wrapText="1"/>
      <protection locked="0"/>
    </xf>
    <xf numFmtId="164" fontId="27" fillId="2" borderId="3" xfId="1" applyFont="1" applyFill="1" applyBorder="1" applyAlignment="1" applyProtection="1">
      <alignment vertical="top" wrapText="1"/>
    </xf>
    <xf numFmtId="9" fontId="15" fillId="0" borderId="3" xfId="2" applyFont="1" applyBorder="1" applyAlignment="1" applyProtection="1">
      <alignment vertical="top" wrapText="1"/>
      <protection locked="0"/>
    </xf>
    <xf numFmtId="49" fontId="15" fillId="0" borderId="3" xfId="0" applyNumberFormat="1" applyFont="1" applyBorder="1" applyAlignment="1" applyProtection="1">
      <alignment horizontal="left" vertical="top" wrapText="1"/>
      <protection locked="0"/>
    </xf>
    <xf numFmtId="0" fontId="27" fillId="3" borderId="2" xfId="0" applyFont="1" applyFill="1" applyBorder="1" applyAlignment="1" applyProtection="1">
      <alignment vertical="top" wrapText="1"/>
      <protection locked="0"/>
    </xf>
    <xf numFmtId="9" fontId="15" fillId="3" borderId="3" xfId="2" applyFont="1" applyFill="1" applyBorder="1" applyAlignment="1" applyProtection="1">
      <alignment vertical="top" wrapText="1"/>
      <protection locked="0"/>
    </xf>
    <xf numFmtId="0" fontId="25" fillId="2" borderId="39" xfId="0" applyFont="1" applyFill="1" applyBorder="1" applyAlignment="1">
      <alignment vertical="top" wrapText="1"/>
    </xf>
    <xf numFmtId="49" fontId="15" fillId="10" borderId="3" xfId="0" applyNumberFormat="1" applyFont="1" applyFill="1" applyBorder="1" applyAlignment="1" applyProtection="1">
      <alignment horizontal="left" vertical="top" wrapText="1"/>
      <protection locked="0"/>
    </xf>
    <xf numFmtId="0" fontId="25" fillId="4" borderId="3" xfId="0" applyFont="1" applyFill="1" applyBorder="1" applyAlignment="1" applyProtection="1">
      <alignment vertical="top" wrapText="1"/>
      <protection locked="0"/>
    </xf>
    <xf numFmtId="164" fontId="25" fillId="4" borderId="3" xfId="1" applyFont="1" applyFill="1" applyBorder="1" applyAlignment="1" applyProtection="1">
      <alignment vertical="top" wrapText="1"/>
    </xf>
    <xf numFmtId="0" fontId="25" fillId="3" borderId="0" xfId="0" applyFont="1" applyFill="1" applyAlignment="1" applyProtection="1">
      <alignment vertical="top" wrapText="1"/>
      <protection locked="0"/>
    </xf>
    <xf numFmtId="0" fontId="27" fillId="3" borderId="0" xfId="0" applyFont="1" applyFill="1" applyAlignment="1">
      <alignment vertical="top" wrapText="1"/>
    </xf>
    <xf numFmtId="0" fontId="27" fillId="2" borderId="8" xfId="0" applyFont="1" applyFill="1" applyBorder="1" applyAlignment="1">
      <alignment vertical="top" wrapText="1"/>
    </xf>
    <xf numFmtId="164" fontId="27" fillId="2" borderId="3" xfId="0" applyNumberFormat="1" applyFont="1" applyFill="1" applyBorder="1" applyAlignment="1">
      <alignment vertical="top" wrapText="1"/>
    </xf>
    <xf numFmtId="164" fontId="27" fillId="2" borderId="9" xfId="0" applyNumberFormat="1" applyFont="1" applyFill="1" applyBorder="1" applyAlignment="1">
      <alignment vertical="top" wrapText="1"/>
    </xf>
    <xf numFmtId="164" fontId="27" fillId="0" borderId="0" xfId="1" applyFont="1" applyFill="1" applyBorder="1" applyAlignment="1" applyProtection="1">
      <alignment vertical="top" wrapText="1"/>
      <protection locked="0"/>
    </xf>
    <xf numFmtId="0" fontId="27" fillId="0" borderId="0" xfId="0" applyFont="1" applyAlignment="1" applyProtection="1">
      <alignment vertical="top" wrapText="1"/>
      <protection locked="0"/>
    </xf>
    <xf numFmtId="0" fontId="27" fillId="0" borderId="0" xfId="0" applyFont="1" applyAlignment="1">
      <alignment vertical="top" wrapText="1"/>
    </xf>
    <xf numFmtId="0" fontId="25" fillId="2" borderId="12" xfId="0" applyFont="1" applyFill="1" applyBorder="1" applyAlignment="1">
      <alignment vertical="top" wrapText="1"/>
    </xf>
    <xf numFmtId="164" fontId="25" fillId="2" borderId="13" xfId="1" applyFont="1" applyFill="1" applyBorder="1" applyAlignment="1" applyProtection="1">
      <alignment vertical="top" wrapText="1"/>
    </xf>
    <xf numFmtId="164" fontId="25" fillId="2" borderId="14" xfId="1" applyFont="1" applyFill="1" applyBorder="1" applyAlignment="1" applyProtection="1">
      <alignment vertical="top" wrapText="1"/>
    </xf>
    <xf numFmtId="164" fontId="15" fillId="0" borderId="0" xfId="1" applyFont="1" applyBorder="1" applyAlignment="1">
      <alignment vertical="top" wrapText="1"/>
    </xf>
    <xf numFmtId="164" fontId="15" fillId="3" borderId="0" xfId="1" applyFont="1" applyFill="1" applyBorder="1" applyAlignment="1">
      <alignment vertical="top" wrapText="1"/>
    </xf>
    <xf numFmtId="164" fontId="25" fillId="3" borderId="0" xfId="1" applyFont="1" applyFill="1" applyBorder="1" applyAlignment="1">
      <alignment vertical="top" wrapText="1"/>
    </xf>
    <xf numFmtId="164" fontId="25" fillId="3" borderId="0" xfId="0" applyNumberFormat="1" applyFont="1" applyFill="1" applyAlignment="1">
      <alignment vertical="top" wrapText="1"/>
    </xf>
    <xf numFmtId="164" fontId="25" fillId="3" borderId="0" xfId="1" applyFont="1" applyFill="1" applyBorder="1" applyAlignment="1" applyProtection="1">
      <alignment horizontal="center" vertical="top" wrapText="1"/>
    </xf>
    <xf numFmtId="0" fontId="25" fillId="2" borderId="8" xfId="0" applyFont="1" applyFill="1" applyBorder="1" applyAlignment="1">
      <alignment horizontal="center" vertical="top" wrapText="1"/>
    </xf>
    <xf numFmtId="164" fontId="25" fillId="3" borderId="0" xfId="1" applyFont="1" applyFill="1" applyBorder="1" applyAlignment="1" applyProtection="1">
      <alignment vertical="top" wrapText="1"/>
      <protection locked="0"/>
    </xf>
    <xf numFmtId="0" fontId="25" fillId="2" borderId="8" xfId="0" applyFont="1" applyFill="1" applyBorder="1" applyAlignment="1">
      <alignment vertical="top" wrapText="1"/>
    </xf>
    <xf numFmtId="164" fontId="25" fillId="2" borderId="3" xfId="1" applyFont="1" applyFill="1" applyBorder="1" applyAlignment="1" applyProtection="1">
      <alignment vertical="top" wrapText="1"/>
    </xf>
    <xf numFmtId="164" fontId="25" fillId="2" borderId="4" xfId="1" applyFont="1" applyFill="1" applyBorder="1" applyAlignment="1" applyProtection="1">
      <alignment vertical="top" wrapText="1"/>
    </xf>
    <xf numFmtId="9" fontId="25" fillId="3" borderId="9" xfId="2" applyFont="1" applyFill="1" applyBorder="1" applyAlignment="1" applyProtection="1">
      <alignment vertical="top" wrapText="1"/>
      <protection locked="0"/>
    </xf>
    <xf numFmtId="0" fontId="25" fillId="2" borderId="35" xfId="0" applyFont="1" applyFill="1" applyBorder="1" applyAlignment="1">
      <alignment vertical="top" wrapText="1"/>
    </xf>
    <xf numFmtId="164" fontId="25" fillId="2" borderId="40" xfId="1" applyFont="1" applyFill="1" applyBorder="1" applyAlignment="1" applyProtection="1">
      <alignment vertical="top" wrapText="1"/>
    </xf>
    <xf numFmtId="9" fontId="25" fillId="3" borderId="31" xfId="2" applyFont="1" applyFill="1" applyBorder="1" applyAlignment="1" applyProtection="1">
      <alignment vertical="top" wrapText="1"/>
      <protection locked="0"/>
    </xf>
    <xf numFmtId="164" fontId="25" fillId="3" borderId="0" xfId="1" applyFont="1" applyFill="1" applyBorder="1" applyAlignment="1" applyProtection="1">
      <alignment horizontal="right" vertical="top" wrapText="1"/>
      <protection locked="0"/>
    </xf>
    <xf numFmtId="9" fontId="25" fillId="3" borderId="31" xfId="2" applyFont="1" applyFill="1" applyBorder="1" applyAlignment="1" applyProtection="1">
      <alignment horizontal="right" vertical="top" wrapText="1"/>
      <protection locked="0"/>
    </xf>
    <xf numFmtId="164" fontId="25" fillId="3" borderId="0" xfId="1" applyFont="1" applyFill="1" applyBorder="1" applyAlignment="1" applyProtection="1">
      <alignment vertical="top" wrapText="1"/>
    </xf>
    <xf numFmtId="9" fontId="25" fillId="2" borderId="14" xfId="2" applyFont="1" applyFill="1" applyBorder="1" applyAlignment="1" applyProtection="1">
      <alignment vertical="top" wrapText="1"/>
    </xf>
    <xf numFmtId="164" fontId="25" fillId="0" borderId="0" xfId="1" applyFont="1" applyFill="1" applyBorder="1" applyAlignment="1">
      <alignment vertical="top" wrapText="1"/>
    </xf>
    <xf numFmtId="164" fontId="25" fillId="0" borderId="0" xfId="0" applyNumberFormat="1" applyFont="1" applyAlignment="1">
      <alignment vertical="top" wrapText="1"/>
    </xf>
    <xf numFmtId="0" fontId="28" fillId="2" borderId="28" xfId="0" applyFont="1" applyFill="1" applyBorder="1" applyAlignment="1">
      <alignment horizontal="left" vertical="top" wrapText="1"/>
    </xf>
    <xf numFmtId="164" fontId="25" fillId="2" borderId="16" xfId="0" applyNumberFormat="1" applyFont="1" applyFill="1" applyBorder="1" applyAlignment="1">
      <alignment vertical="top" wrapText="1"/>
    </xf>
    <xf numFmtId="164" fontId="25" fillId="2" borderId="28" xfId="0" applyNumberFormat="1" applyFont="1" applyFill="1" applyBorder="1" applyAlignment="1">
      <alignment vertical="top" wrapText="1"/>
    </xf>
    <xf numFmtId="0" fontId="28" fillId="2" borderId="8" xfId="0" applyFont="1" applyFill="1" applyBorder="1" applyAlignment="1">
      <alignment horizontal="left" vertical="top" wrapText="1"/>
    </xf>
    <xf numFmtId="10" fontId="25" fillId="2" borderId="9" xfId="2" applyNumberFormat="1" applyFont="1" applyFill="1" applyBorder="1" applyAlignment="1" applyProtection="1">
      <alignment vertical="top" wrapText="1"/>
    </xf>
    <xf numFmtId="9" fontId="25" fillId="3" borderId="0" xfId="2" applyFont="1" applyFill="1" applyBorder="1" applyAlignment="1">
      <alignment vertical="top" wrapText="1"/>
    </xf>
    <xf numFmtId="0" fontId="15" fillId="2" borderId="12" xfId="0" applyFont="1" applyFill="1" applyBorder="1" applyAlignment="1">
      <alignment vertical="top" wrapText="1"/>
    </xf>
    <xf numFmtId="9" fontId="15" fillId="3" borderId="0" xfId="2" applyFont="1" applyFill="1" applyBorder="1" applyAlignment="1">
      <alignment vertical="top" wrapText="1"/>
    </xf>
    <xf numFmtId="0" fontId="28" fillId="3" borderId="0" xfId="0" applyFont="1" applyFill="1" applyAlignment="1">
      <alignment horizontal="center" vertical="top" wrapText="1"/>
    </xf>
    <xf numFmtId="164" fontId="25" fillId="2" borderId="9" xfId="2" applyNumberFormat="1" applyFont="1" applyFill="1" applyBorder="1" applyAlignment="1" applyProtection="1">
      <alignment vertical="top" wrapText="1"/>
    </xf>
    <xf numFmtId="164" fontId="25" fillId="3" borderId="0" xfId="2" applyNumberFormat="1" applyFont="1" applyFill="1" applyBorder="1" applyAlignment="1">
      <alignment vertical="top" wrapText="1"/>
    </xf>
    <xf numFmtId="164" fontId="15" fillId="0" borderId="0" xfId="1" applyFont="1" applyFill="1" applyBorder="1" applyAlignment="1">
      <alignment vertical="top" wrapText="1"/>
    </xf>
    <xf numFmtId="0" fontId="15" fillId="3" borderId="0" xfId="0" applyFont="1" applyFill="1" applyAlignment="1">
      <alignment horizontal="center" vertical="top" wrapText="1"/>
    </xf>
    <xf numFmtId="164" fontId="0" fillId="3" borderId="3" xfId="1" applyFont="1" applyFill="1" applyBorder="1" applyAlignment="1" applyProtection="1">
      <alignment horizontal="center" vertical="top" wrapText="1"/>
      <protection locked="0"/>
    </xf>
    <xf numFmtId="164" fontId="15" fillId="2" borderId="37" xfId="1" applyFont="1" applyFill="1" applyBorder="1" applyAlignment="1">
      <alignment vertical="top" wrapText="1"/>
    </xf>
    <xf numFmtId="9" fontId="15" fillId="2" borderId="53" xfId="2" applyFont="1" applyFill="1" applyBorder="1" applyAlignment="1">
      <alignment vertical="top" wrapText="1"/>
    </xf>
    <xf numFmtId="9" fontId="27" fillId="3" borderId="0" xfId="1" applyNumberFormat="1" applyFont="1" applyFill="1" applyBorder="1" applyAlignment="1" applyProtection="1">
      <alignment vertical="top" wrapText="1"/>
      <protection locked="0"/>
    </xf>
    <xf numFmtId="0" fontId="18" fillId="0" borderId="0" xfId="0" applyFont="1" applyAlignment="1">
      <alignment horizontal="left" vertical="top" wrapText="1"/>
    </xf>
    <xf numFmtId="0" fontId="25" fillId="4" borderId="43" xfId="0" applyFont="1" applyFill="1" applyBorder="1" applyAlignment="1">
      <alignment horizontal="center" vertical="top" wrapText="1"/>
    </xf>
    <xf numFmtId="0" fontId="25" fillId="4" borderId="44" xfId="0" applyFont="1" applyFill="1" applyBorder="1" applyAlignment="1">
      <alignment horizontal="center" vertical="top" wrapText="1"/>
    </xf>
    <xf numFmtId="0" fontId="25" fillId="4" borderId="45" xfId="0" applyFont="1" applyFill="1" applyBorder="1" applyAlignment="1">
      <alignment horizontal="center" vertical="top" wrapText="1"/>
    </xf>
    <xf numFmtId="164" fontId="25" fillId="2" borderId="5" xfId="1" applyFont="1" applyFill="1" applyBorder="1" applyAlignment="1" applyProtection="1">
      <alignment horizontal="center" vertical="top" wrapText="1"/>
      <protection locked="0"/>
    </xf>
    <xf numFmtId="164" fontId="25" fillId="2" borderId="39" xfId="1" applyFont="1" applyFill="1" applyBorder="1" applyAlignment="1" applyProtection="1">
      <alignment horizontal="center" vertical="top" wrapText="1"/>
      <protection locked="0"/>
    </xf>
    <xf numFmtId="0" fontId="25" fillId="2" borderId="5" xfId="0" applyFont="1" applyFill="1" applyBorder="1" applyAlignment="1" applyProtection="1">
      <alignment horizontal="center" vertical="top" wrapText="1"/>
      <protection locked="0"/>
    </xf>
    <xf numFmtId="0" fontId="25" fillId="2" borderId="39" xfId="0" applyFont="1" applyFill="1" applyBorder="1" applyAlignment="1" applyProtection="1">
      <alignment horizontal="center" vertical="top" wrapText="1"/>
      <protection locked="0"/>
    </xf>
    <xf numFmtId="0" fontId="25" fillId="0" borderId="0" xfId="0" applyFont="1" applyAlignment="1">
      <alignment horizontal="center" vertical="top" wrapText="1"/>
    </xf>
    <xf numFmtId="0" fontId="25" fillId="2" borderId="43" xfId="0" applyFont="1" applyFill="1" applyBorder="1" applyAlignment="1">
      <alignment horizontal="center" vertical="top" wrapText="1"/>
    </xf>
    <xf numFmtId="0" fontId="25" fillId="2" borderId="44" xfId="0" applyFont="1" applyFill="1" applyBorder="1" applyAlignment="1">
      <alignment horizontal="center" vertical="top" wrapText="1"/>
    </xf>
    <xf numFmtId="0" fontId="25" fillId="2" borderId="45" xfId="0" applyFont="1" applyFill="1" applyBorder="1" applyAlignment="1">
      <alignment horizontal="center" vertical="top" wrapText="1"/>
    </xf>
    <xf numFmtId="0" fontId="15" fillId="5" borderId="12" xfId="0" applyFont="1" applyFill="1" applyBorder="1" applyAlignment="1">
      <alignment horizontal="center" vertical="top" wrapText="1"/>
    </xf>
    <xf numFmtId="0" fontId="15" fillId="5" borderId="14" xfId="0" applyFont="1" applyFill="1" applyBorder="1" applyAlignment="1">
      <alignment horizontal="center" vertical="top" wrapText="1"/>
    </xf>
    <xf numFmtId="0" fontId="27" fillId="2" borderId="35" xfId="0" applyFont="1" applyFill="1" applyBorder="1" applyAlignment="1">
      <alignment horizontal="center" vertical="top" wrapText="1"/>
    </xf>
    <xf numFmtId="0" fontId="27" fillId="2" borderId="10" xfId="0" applyFont="1" applyFill="1" applyBorder="1" applyAlignment="1">
      <alignment horizontal="center" vertical="top" wrapText="1"/>
    </xf>
    <xf numFmtId="164" fontId="25" fillId="2" borderId="31" xfId="1" applyFont="1" applyFill="1" applyBorder="1" applyAlignment="1" applyProtection="1">
      <alignment horizontal="center" vertical="top" wrapText="1"/>
    </xf>
    <xf numFmtId="164" fontId="25" fillId="2" borderId="38" xfId="1" applyFont="1" applyFill="1" applyBorder="1" applyAlignment="1" applyProtection="1">
      <alignment horizontal="center" vertical="top" wrapText="1"/>
    </xf>
    <xf numFmtId="0" fontId="25" fillId="2" borderId="5" xfId="0" applyFont="1" applyFill="1" applyBorder="1" applyAlignment="1">
      <alignment horizontal="center" vertical="top" wrapText="1"/>
    </xf>
    <xf numFmtId="0" fontId="25" fillId="2" borderId="39" xfId="0" applyFont="1" applyFill="1" applyBorder="1" applyAlignment="1">
      <alignment horizontal="center" vertical="top" wrapText="1"/>
    </xf>
    <xf numFmtId="0" fontId="25" fillId="2" borderId="31" xfId="0" applyFont="1" applyFill="1" applyBorder="1" applyAlignment="1">
      <alignment horizontal="center" vertical="top" wrapText="1"/>
    </xf>
    <xf numFmtId="0" fontId="25" fillId="2" borderId="38" xfId="0" applyFont="1" applyFill="1" applyBorder="1" applyAlignment="1">
      <alignment horizontal="center" vertical="top" wrapText="1"/>
    </xf>
    <xf numFmtId="0" fontId="28" fillId="2" borderId="7" xfId="0" applyFont="1" applyFill="1" applyBorder="1" applyAlignment="1">
      <alignment horizontal="center" vertical="top" wrapText="1"/>
    </xf>
    <xf numFmtId="0" fontId="28" fillId="2" borderId="36" xfId="0" applyFont="1" applyFill="1" applyBorder="1" applyAlignment="1">
      <alignment horizontal="center" vertical="top" wrapText="1"/>
    </xf>
    <xf numFmtId="0" fontId="27" fillId="3" borderId="4" xfId="0" applyFont="1" applyFill="1" applyBorder="1" applyAlignment="1" applyProtection="1">
      <alignment horizontal="left" vertical="top" wrapText="1"/>
      <protection locked="0"/>
    </xf>
    <xf numFmtId="0" fontId="27" fillId="3" borderId="1" xfId="0" applyFont="1" applyFill="1" applyBorder="1" applyAlignment="1" applyProtection="1">
      <alignment horizontal="left" vertical="top" wrapText="1"/>
      <protection locked="0"/>
    </xf>
    <xf numFmtId="0" fontId="27" fillId="3" borderId="2" xfId="0" applyFont="1" applyFill="1" applyBorder="1" applyAlignment="1" applyProtection="1">
      <alignment horizontal="left" vertical="top" wrapText="1"/>
      <protection locked="0"/>
    </xf>
    <xf numFmtId="49" fontId="25" fillId="3" borderId="4" xfId="0" applyNumberFormat="1" applyFont="1" applyFill="1" applyBorder="1" applyAlignment="1" applyProtection="1">
      <alignment horizontal="left" vertical="top" wrapText="1"/>
      <protection locked="0"/>
    </xf>
    <xf numFmtId="49" fontId="25" fillId="3" borderId="1" xfId="0" applyNumberFormat="1" applyFont="1" applyFill="1" applyBorder="1" applyAlignment="1" applyProtection="1">
      <alignment horizontal="left" vertical="top" wrapText="1"/>
      <protection locked="0"/>
    </xf>
    <xf numFmtId="49" fontId="25" fillId="3" borderId="2" xfId="0" applyNumberFormat="1" applyFont="1" applyFill="1" applyBorder="1" applyAlignment="1" applyProtection="1">
      <alignment horizontal="left" vertical="top" wrapText="1"/>
      <protection locked="0"/>
    </xf>
    <xf numFmtId="0" fontId="25" fillId="3" borderId="4" xfId="0" applyFont="1" applyFill="1" applyBorder="1" applyAlignment="1" applyProtection="1">
      <alignment horizontal="left" vertical="top" wrapText="1"/>
      <protection locked="0"/>
    </xf>
    <xf numFmtId="0" fontId="25" fillId="3" borderId="1" xfId="0" applyFont="1" applyFill="1" applyBorder="1" applyAlignment="1" applyProtection="1">
      <alignment horizontal="left" vertical="top" wrapText="1"/>
      <protection locked="0"/>
    </xf>
    <xf numFmtId="0" fontId="25" fillId="3" borderId="2" xfId="0" applyFont="1" applyFill="1" applyBorder="1" applyAlignment="1" applyProtection="1">
      <alignment horizontal="left" vertical="top" wrapText="1"/>
      <protection locked="0"/>
    </xf>
    <xf numFmtId="0" fontId="21" fillId="0" borderId="0" xfId="0" applyFont="1" applyAlignment="1">
      <alignment horizontal="left" vertical="top" wrapText="1"/>
    </xf>
    <xf numFmtId="49" fontId="27" fillId="3" borderId="4" xfId="0" applyNumberFormat="1" applyFont="1" applyFill="1" applyBorder="1" applyAlignment="1" applyProtection="1">
      <alignment horizontal="left" vertical="top" wrapText="1"/>
      <protection locked="0"/>
    </xf>
    <xf numFmtId="49" fontId="27" fillId="3" borderId="1" xfId="0" applyNumberFormat="1" applyFont="1" applyFill="1" applyBorder="1" applyAlignment="1" applyProtection="1">
      <alignment horizontal="left" vertical="top" wrapText="1"/>
      <protection locked="0"/>
    </xf>
    <xf numFmtId="49" fontId="27" fillId="3" borderId="2" xfId="0" applyNumberFormat="1" applyFont="1" applyFill="1" applyBorder="1" applyAlignment="1" applyProtection="1">
      <alignment horizontal="left" vertical="top" wrapText="1"/>
      <protection locked="0"/>
    </xf>
    <xf numFmtId="0" fontId="24" fillId="0" borderId="55" xfId="0" applyFont="1" applyBorder="1" applyAlignment="1">
      <alignment horizontal="left" vertical="top" wrapText="1"/>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54" xfId="0" applyFont="1" applyFill="1" applyBorder="1" applyAlignment="1" applyProtection="1">
      <alignment horizontal="center" wrapText="1"/>
      <protection locked="0"/>
    </xf>
    <xf numFmtId="0" fontId="4" fillId="2" borderId="39" xfId="0" applyFont="1" applyFill="1" applyBorder="1" applyAlignment="1" applyProtection="1">
      <alignment horizontal="center" wrapText="1"/>
      <protection locked="0"/>
    </xf>
    <xf numFmtId="0" fontId="16" fillId="0" borderId="55" xfId="0" applyFont="1" applyBorder="1" applyAlignment="1">
      <alignment horizontal="left" wrapText="1"/>
    </xf>
    <xf numFmtId="0" fontId="4" fillId="2" borderId="29"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6" xfId="0" applyFont="1" applyFill="1" applyBorder="1" applyAlignment="1">
      <alignment horizontal="center" wrapText="1"/>
    </xf>
    <xf numFmtId="0" fontId="4" fillId="2" borderId="27" xfId="0" applyFont="1" applyFill="1" applyBorder="1" applyAlignment="1">
      <alignment horizontal="center" wrapText="1"/>
    </xf>
    <xf numFmtId="0" fontId="4" fillId="2" borderId="21" xfId="0" applyFont="1" applyFill="1" applyBorder="1" applyAlignment="1">
      <alignment horizontal="center" wrapText="1"/>
    </xf>
    <xf numFmtId="0" fontId="5" fillId="6" borderId="17"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0" xfId="0" applyFont="1" applyFill="1" applyBorder="1" applyAlignment="1">
      <alignment horizontal="center" vertical="center"/>
    </xf>
    <xf numFmtId="164" fontId="5" fillId="2" borderId="46" xfId="0" applyNumberFormat="1" applyFont="1" applyFill="1" applyBorder="1" applyAlignment="1">
      <alignment horizontal="center"/>
    </xf>
    <xf numFmtId="164" fontId="5"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5" fillId="2" borderId="43" xfId="0" applyFont="1" applyFill="1" applyBorder="1" applyAlignment="1">
      <alignment horizontal="left"/>
    </xf>
    <xf numFmtId="0" fontId="5" fillId="2" borderId="44" xfId="0" applyFont="1" applyFill="1" applyBorder="1" applyAlignment="1">
      <alignment horizontal="left"/>
    </xf>
    <xf numFmtId="0" fontId="5" fillId="2" borderId="45" xfId="0" applyFont="1" applyFill="1" applyBorder="1" applyAlignment="1">
      <alignment horizontal="left"/>
    </xf>
    <xf numFmtId="164" fontId="5" fillId="2" borderId="4" xfId="0" applyNumberFormat="1" applyFont="1" applyFill="1" applyBorder="1" applyAlignment="1">
      <alignment horizontal="center"/>
    </xf>
    <xf numFmtId="164" fontId="5"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4" fillId="2" borderId="31" xfId="0" applyFont="1" applyFill="1" applyBorder="1" applyAlignment="1">
      <alignment horizontal="center" vertic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4" fillId="2" borderId="54" xfId="0" applyFont="1" applyFill="1" applyBorder="1" applyAlignment="1">
      <alignment horizontal="center" wrapText="1"/>
    </xf>
    <xf numFmtId="0" fontId="4" fillId="2" borderId="39" xfId="0" applyFont="1" applyFill="1" applyBorder="1" applyAlignment="1">
      <alignment horizontal="center" wrapText="1"/>
    </xf>
    <xf numFmtId="0" fontId="4" fillId="2" borderId="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10" xfId="0" applyFont="1" applyFill="1" applyBorder="1" applyAlignment="1">
      <alignment horizontal="center" vertical="center" wrapText="1"/>
    </xf>
    <xf numFmtId="164" fontId="15" fillId="0" borderId="3" xfId="1" applyFont="1" applyFill="1" applyBorder="1" applyAlignment="1" applyProtection="1">
      <alignment horizontal="center" vertical="top" wrapText="1"/>
      <protection locked="0"/>
    </xf>
    <xf numFmtId="164" fontId="27" fillId="0" borderId="3" xfId="1" applyFont="1" applyFill="1" applyBorder="1" applyAlignment="1" applyProtection="1">
      <alignment horizontal="center" vertical="top" wrapText="1"/>
      <protection locked="0"/>
    </xf>
    <xf numFmtId="164" fontId="25" fillId="0" borderId="3" xfId="1" applyFont="1" applyFill="1" applyBorder="1" applyAlignment="1" applyProtection="1">
      <alignment horizontal="center" vertical="top" wrapText="1"/>
    </xf>
    <xf numFmtId="164" fontId="27" fillId="0" borderId="0" xfId="1" applyFont="1" applyFill="1" applyBorder="1" applyAlignment="1" applyProtection="1">
      <alignment horizontal="center" vertical="top" wrapText="1"/>
      <protection locked="0"/>
    </xf>
    <xf numFmtId="0" fontId="25" fillId="0" borderId="1" xfId="0" applyFont="1" applyFill="1" applyBorder="1" applyAlignment="1" applyProtection="1">
      <alignment horizontal="left" vertical="top" wrapText="1"/>
      <protection locked="0"/>
    </xf>
    <xf numFmtId="0" fontId="27" fillId="0" borderId="1" xfId="0" applyFont="1" applyFill="1" applyBorder="1" applyAlignment="1" applyProtection="1">
      <alignment horizontal="left" vertical="top" wrapText="1"/>
      <protection locked="0"/>
    </xf>
    <xf numFmtId="164" fontId="25" fillId="0" borderId="3" xfId="0" applyNumberFormat="1" applyFont="1" applyFill="1" applyBorder="1" applyAlignment="1">
      <alignment horizontal="center" vertical="top" wrapText="1"/>
    </xf>
    <xf numFmtId="164" fontId="15" fillId="0" borderId="3" xfId="1" applyFont="1" applyFill="1" applyBorder="1" applyAlignment="1" applyProtection="1">
      <alignment vertical="top" wrapText="1"/>
      <protection locked="0"/>
    </xf>
    <xf numFmtId="0" fontId="15" fillId="0" borderId="3" xfId="0" applyFont="1" applyFill="1" applyBorder="1" applyAlignment="1" applyProtection="1">
      <alignment vertical="top" wrapText="1"/>
      <protection locked="0"/>
    </xf>
  </cellXfs>
  <cellStyles count="3">
    <cellStyle name="Currency" xfId="1" builtinId="4"/>
    <cellStyle name="Normal" xfId="0" builtinId="0"/>
    <cellStyle name="Per 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baseColWidth="10" defaultColWidth="8.83203125" defaultRowHeight="15" x14ac:dyDescent="0.2"/>
  <cols>
    <col min="2" max="2" width="127.33203125" customWidth="1"/>
  </cols>
  <sheetData>
    <row r="2" spans="2:5" ht="36.75" customHeight="1" thickBot="1" x14ac:dyDescent="0.25">
      <c r="B2" s="203" t="s">
        <v>414</v>
      </c>
      <c r="C2" s="203"/>
      <c r="D2" s="203"/>
      <c r="E2" s="203"/>
    </row>
    <row r="3" spans="2:5" ht="295.5" customHeight="1" thickBot="1" x14ac:dyDescent="0.25">
      <c r="B3" s="99" t="s">
        <v>432</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K73"/>
  <sheetViews>
    <sheetView showGridLines="0" showZeros="0" tabSelected="1" zoomScale="70" zoomScaleNormal="70" workbookViewId="0">
      <pane ySplit="4" topLeftCell="A27" activePane="bottomLeft" state="frozen"/>
      <selection pane="bottomLeft" activeCell="G31" sqref="G31"/>
    </sheetView>
  </sheetViews>
  <sheetFormatPr baseColWidth="10" defaultColWidth="9.1640625" defaultRowHeight="15" x14ac:dyDescent="0.2"/>
  <cols>
    <col min="1" max="1" width="9.1640625" style="106"/>
    <col min="2" max="2" width="30.6640625" style="106" customWidth="1"/>
    <col min="3" max="3" width="32.5" style="106" customWidth="1"/>
    <col min="4" max="4" width="25.1640625" style="106" customWidth="1"/>
    <col min="5" max="5" width="25.6640625" style="106" customWidth="1"/>
    <col min="6" max="6" width="23.1640625" style="106" customWidth="1"/>
    <col min="7" max="7" width="22.5" style="106" customWidth="1"/>
    <col min="8" max="8" width="22.5" style="166" customWidth="1"/>
    <col min="9" max="9" width="25.6640625" style="167" customWidth="1"/>
    <col min="10" max="10" width="30.33203125" style="106" customWidth="1"/>
    <col min="11" max="11" width="18.83203125" style="106" customWidth="1"/>
    <col min="12" max="12" width="9.1640625" style="106"/>
    <col min="13" max="13" width="17.6640625" style="106" customWidth="1"/>
    <col min="14" max="14" width="26.5" style="106" customWidth="1"/>
    <col min="15" max="15" width="22.5" style="106" customWidth="1"/>
    <col min="16" max="16" width="29.6640625" style="106" customWidth="1"/>
    <col min="17" max="17" width="23.5" style="106" customWidth="1"/>
    <col min="18" max="18" width="18.5" style="106" customWidth="1"/>
    <col min="19" max="19" width="17.5" style="106" customWidth="1"/>
    <col min="20" max="20" width="25.1640625" style="106" customWidth="1"/>
    <col min="21" max="16384" width="9.1640625" style="106"/>
  </cols>
  <sheetData>
    <row r="1" spans="1:11" ht="30.75" customHeight="1" x14ac:dyDescent="0.2">
      <c r="B1" s="236" t="s">
        <v>414</v>
      </c>
      <c r="C1" s="236"/>
      <c r="D1" s="236"/>
      <c r="E1" s="236"/>
      <c r="F1" s="107"/>
      <c r="G1" s="108"/>
      <c r="H1" s="109"/>
      <c r="I1" s="110"/>
      <c r="J1" s="108"/>
    </row>
    <row r="2" spans="1:11" ht="16.5" customHeight="1" x14ac:dyDescent="0.2">
      <c r="B2" s="240" t="s">
        <v>50</v>
      </c>
      <c r="C2" s="240"/>
      <c r="D2" s="240"/>
      <c r="E2" s="240"/>
      <c r="F2" s="111"/>
      <c r="G2" s="111"/>
      <c r="H2" s="112"/>
      <c r="I2" s="112"/>
    </row>
    <row r="4" spans="1:11" ht="119.25" customHeight="1" x14ac:dyDescent="0.2">
      <c r="B4" s="113" t="s">
        <v>464</v>
      </c>
      <c r="C4" s="113" t="s">
        <v>465</v>
      </c>
      <c r="D4" s="114" t="s">
        <v>448</v>
      </c>
      <c r="E4" s="114" t="s">
        <v>449</v>
      </c>
      <c r="F4" s="115" t="s">
        <v>31</v>
      </c>
      <c r="G4" s="113" t="s">
        <v>466</v>
      </c>
      <c r="H4" s="113" t="s">
        <v>474</v>
      </c>
      <c r="I4" s="113" t="s">
        <v>467</v>
      </c>
      <c r="J4" s="113" t="s">
        <v>468</v>
      </c>
      <c r="K4" s="116"/>
    </row>
    <row r="5" spans="1:11" ht="51" customHeight="1" x14ac:dyDescent="0.2">
      <c r="B5" s="117" t="s">
        <v>0</v>
      </c>
      <c r="C5" s="230" t="s">
        <v>433</v>
      </c>
      <c r="D5" s="231"/>
      <c r="E5" s="231"/>
      <c r="F5" s="231"/>
      <c r="G5" s="231"/>
      <c r="H5" s="231"/>
      <c r="I5" s="231"/>
      <c r="J5" s="232"/>
      <c r="K5" s="118"/>
    </row>
    <row r="6" spans="1:11" ht="51" customHeight="1" x14ac:dyDescent="0.2">
      <c r="B6" s="117" t="s">
        <v>1</v>
      </c>
      <c r="C6" s="237" t="s">
        <v>434</v>
      </c>
      <c r="D6" s="238"/>
      <c r="E6" s="238"/>
      <c r="F6" s="238"/>
      <c r="G6" s="238"/>
      <c r="H6" s="238"/>
      <c r="I6" s="238"/>
      <c r="J6" s="239"/>
      <c r="K6" s="119"/>
    </row>
    <row r="7" spans="1:11" ht="304" x14ac:dyDescent="0.2">
      <c r="B7" s="120" t="s">
        <v>2</v>
      </c>
      <c r="C7" s="121" t="s">
        <v>435</v>
      </c>
      <c r="D7" s="101"/>
      <c r="E7" s="101">
        <v>71947.5</v>
      </c>
      <c r="F7" s="122">
        <f>SUM(D7:E7)</f>
        <v>71947.5</v>
      </c>
      <c r="G7" s="123">
        <v>0.3</v>
      </c>
      <c r="H7" s="287">
        <v>71947.5</v>
      </c>
      <c r="I7" s="102" t="s">
        <v>450</v>
      </c>
      <c r="J7" s="124"/>
      <c r="K7" s="125"/>
    </row>
    <row r="8" spans="1:11" ht="288" x14ac:dyDescent="0.2">
      <c r="B8" s="120" t="s">
        <v>3</v>
      </c>
      <c r="C8" s="126" t="s">
        <v>436</v>
      </c>
      <c r="D8" s="101">
        <v>274000</v>
      </c>
      <c r="E8" s="101">
        <v>379377.5</v>
      </c>
      <c r="F8" s="122">
        <f>SUM(D8:E8)</f>
        <v>653377.5</v>
      </c>
      <c r="G8" s="123">
        <v>0.3</v>
      </c>
      <c r="H8" s="287">
        <v>598377.5</v>
      </c>
      <c r="I8" s="102" t="s">
        <v>451</v>
      </c>
      <c r="J8" s="124"/>
      <c r="K8" s="125"/>
    </row>
    <row r="9" spans="1:11" ht="128" x14ac:dyDescent="0.2">
      <c r="B9" s="120" t="s">
        <v>4</v>
      </c>
      <c r="C9" s="126" t="s">
        <v>437</v>
      </c>
      <c r="D9" s="101">
        <v>5000</v>
      </c>
      <c r="E9" s="101">
        <f>21877.5-5000</f>
        <v>16877.5</v>
      </c>
      <c r="F9" s="122">
        <f>SUM(D9:E9)</f>
        <v>21877.5</v>
      </c>
      <c r="G9" s="123">
        <v>0.3</v>
      </c>
      <c r="H9" s="287">
        <v>16877.5</v>
      </c>
      <c r="I9" s="102" t="s">
        <v>452</v>
      </c>
      <c r="J9" s="124"/>
      <c r="K9" s="125"/>
    </row>
    <row r="10" spans="1:11" ht="176" x14ac:dyDescent="0.2">
      <c r="B10" s="120" t="s">
        <v>28</v>
      </c>
      <c r="C10" s="126" t="s">
        <v>438</v>
      </c>
      <c r="D10" s="101"/>
      <c r="E10" s="101">
        <f>21877.5-5000</f>
        <v>16877.5</v>
      </c>
      <c r="F10" s="122">
        <f>SUM(D10:E10)</f>
        <v>16877.5</v>
      </c>
      <c r="G10" s="123">
        <v>0.4</v>
      </c>
      <c r="H10" s="287">
        <v>16877.5</v>
      </c>
      <c r="I10" s="102" t="s">
        <v>453</v>
      </c>
      <c r="J10" s="124"/>
      <c r="K10" s="125"/>
    </row>
    <row r="11" spans="1:11" ht="128" x14ac:dyDescent="0.2">
      <c r="B11" s="120" t="s">
        <v>29</v>
      </c>
      <c r="C11" s="126" t="s">
        <v>439</v>
      </c>
      <c r="D11" s="101">
        <v>21000</v>
      </c>
      <c r="E11" s="101"/>
      <c r="F11" s="122">
        <f>SUM(D11:E11)</f>
        <v>21000</v>
      </c>
      <c r="G11" s="123">
        <v>0.3</v>
      </c>
      <c r="H11" s="288">
        <v>0</v>
      </c>
      <c r="I11" s="102" t="s">
        <v>454</v>
      </c>
      <c r="J11" s="124"/>
      <c r="K11" s="125"/>
    </row>
    <row r="12" spans="1:11" ht="17" x14ac:dyDescent="0.2">
      <c r="A12" s="129"/>
      <c r="C12" s="117" t="s">
        <v>49</v>
      </c>
      <c r="D12" s="130">
        <f>SUM(D7:D11)</f>
        <v>300000</v>
      </c>
      <c r="E12" s="130">
        <f>SUM(E7:E11)</f>
        <v>485080</v>
      </c>
      <c r="F12" s="130">
        <f>SUM(F7:F11)</f>
        <v>785080</v>
      </c>
      <c r="G12" s="130">
        <f>(G7*F7)+(G8*F8)+(G9*F9)+(G10*F10)+(G11*F11)</f>
        <v>237211.75</v>
      </c>
      <c r="H12" s="289">
        <f>SUM(H7:H11)</f>
        <v>704080</v>
      </c>
      <c r="I12" s="131"/>
      <c r="J12" s="128"/>
      <c r="K12" s="132"/>
    </row>
    <row r="13" spans="1:11" ht="16" x14ac:dyDescent="0.2">
      <c r="B13" s="134"/>
      <c r="C13" s="135"/>
      <c r="D13" s="136"/>
      <c r="E13" s="136"/>
      <c r="F13" s="136"/>
      <c r="G13" s="136"/>
      <c r="H13" s="290"/>
      <c r="I13" s="136"/>
      <c r="J13" s="136"/>
      <c r="K13" s="125"/>
    </row>
    <row r="14" spans="1:11" ht="51" customHeight="1" x14ac:dyDescent="0.2">
      <c r="B14" s="117" t="s">
        <v>5</v>
      </c>
      <c r="C14" s="233" t="s">
        <v>440</v>
      </c>
      <c r="D14" s="234"/>
      <c r="E14" s="234"/>
      <c r="F14" s="234"/>
      <c r="G14" s="234"/>
      <c r="H14" s="291"/>
      <c r="I14" s="234"/>
      <c r="J14" s="235"/>
      <c r="K14" s="118"/>
    </row>
    <row r="15" spans="1:11" ht="51" customHeight="1" x14ac:dyDescent="0.2">
      <c r="B15" s="117" t="s">
        <v>33</v>
      </c>
      <c r="C15" s="227" t="s">
        <v>441</v>
      </c>
      <c r="D15" s="228"/>
      <c r="E15" s="228"/>
      <c r="F15" s="228"/>
      <c r="G15" s="228"/>
      <c r="H15" s="292"/>
      <c r="I15" s="228"/>
      <c r="J15" s="229"/>
      <c r="K15" s="119"/>
    </row>
    <row r="16" spans="1:11" ht="224" x14ac:dyDescent="0.2">
      <c r="B16" s="120" t="s">
        <v>35</v>
      </c>
      <c r="C16" s="137" t="s">
        <v>442</v>
      </c>
      <c r="D16" s="199">
        <v>6000</v>
      </c>
      <c r="E16" s="101"/>
      <c r="F16" s="122">
        <f>SUM(D16:E16)</f>
        <v>6000</v>
      </c>
      <c r="G16" s="123">
        <v>0.4</v>
      </c>
      <c r="H16" s="287">
        <v>0</v>
      </c>
      <c r="I16" s="138" t="s">
        <v>455</v>
      </c>
      <c r="J16" s="124"/>
      <c r="K16" s="125"/>
    </row>
    <row r="17" spans="1:11" ht="395" x14ac:dyDescent="0.2">
      <c r="B17" s="120" t="s">
        <v>34</v>
      </c>
      <c r="C17" s="137" t="s">
        <v>443</v>
      </c>
      <c r="D17" s="199">
        <f>2000*15</f>
        <v>30000</v>
      </c>
      <c r="E17" s="101"/>
      <c r="F17" s="122">
        <f>SUM(D17:E17)</f>
        <v>30000</v>
      </c>
      <c r="G17" s="123">
        <v>0.4</v>
      </c>
      <c r="H17" s="287">
        <v>0</v>
      </c>
      <c r="I17" s="102" t="s">
        <v>456</v>
      </c>
      <c r="J17" s="124"/>
      <c r="K17" s="125"/>
    </row>
    <row r="18" spans="1:11" ht="192" x14ac:dyDescent="0.2">
      <c r="B18" s="120" t="s">
        <v>36</v>
      </c>
      <c r="C18" s="137" t="s">
        <v>444</v>
      </c>
      <c r="D18" s="101">
        <f>(2500*3)+(30*2*100)</f>
        <v>13500</v>
      </c>
      <c r="E18" s="101"/>
      <c r="F18" s="122">
        <f>SUM(D18:E18)</f>
        <v>13500</v>
      </c>
      <c r="G18" s="123">
        <v>0.3</v>
      </c>
      <c r="H18" s="287">
        <v>0</v>
      </c>
      <c r="I18" s="102" t="s">
        <v>457</v>
      </c>
      <c r="J18" s="124"/>
      <c r="K18" s="125"/>
    </row>
    <row r="19" spans="1:11" ht="272" x14ac:dyDescent="0.2">
      <c r="B19" s="120" t="s">
        <v>37</v>
      </c>
      <c r="C19" s="137" t="s">
        <v>445</v>
      </c>
      <c r="D19" s="101">
        <v>123000</v>
      </c>
      <c r="E19" s="101"/>
      <c r="F19" s="122">
        <f>SUM(D19:E19)</f>
        <v>123000</v>
      </c>
      <c r="G19" s="123">
        <v>0.4</v>
      </c>
      <c r="H19" s="287">
        <v>0</v>
      </c>
      <c r="I19" s="138" t="s">
        <v>458</v>
      </c>
      <c r="J19" s="124"/>
      <c r="K19" s="125"/>
    </row>
    <row r="20" spans="1:11" s="129" customFormat="1" ht="17" x14ac:dyDescent="0.2">
      <c r="A20" s="106"/>
      <c r="B20" s="106"/>
      <c r="C20" s="117" t="s">
        <v>49</v>
      </c>
      <c r="D20" s="130">
        <f>SUM(D16:D19)</f>
        <v>172500</v>
      </c>
      <c r="E20" s="130">
        <f>SUM(E16:E19)</f>
        <v>0</v>
      </c>
      <c r="F20" s="133">
        <f>SUM(F16:F19)</f>
        <v>172500</v>
      </c>
      <c r="G20" s="130">
        <f>(G16*F16)+(G17*F17)+(G18*F18)+(G19*F19)</f>
        <v>67650</v>
      </c>
      <c r="H20" s="289">
        <f>SUM(H16:H19)</f>
        <v>0</v>
      </c>
      <c r="I20" s="131"/>
      <c r="J20" s="128"/>
      <c r="K20" s="132"/>
    </row>
    <row r="21" spans="1:11" ht="51" customHeight="1" x14ac:dyDescent="0.2">
      <c r="B21" s="117" t="s">
        <v>38</v>
      </c>
      <c r="C21" s="227" t="s">
        <v>446</v>
      </c>
      <c r="D21" s="228"/>
      <c r="E21" s="228"/>
      <c r="F21" s="228"/>
      <c r="G21" s="228"/>
      <c r="H21" s="292"/>
      <c r="I21" s="228"/>
      <c r="J21" s="229"/>
      <c r="K21" s="119"/>
    </row>
    <row r="22" spans="1:11" ht="224" x14ac:dyDescent="0.2">
      <c r="B22" s="120" t="s">
        <v>39</v>
      </c>
      <c r="C22" s="137" t="s">
        <v>447</v>
      </c>
      <c r="D22" s="105">
        <v>255000</v>
      </c>
      <c r="E22" s="105">
        <v>281523.13</v>
      </c>
      <c r="F22" s="122">
        <f>SUM(D22:E22)</f>
        <v>536523.13</v>
      </c>
      <c r="G22" s="127">
        <v>0.4</v>
      </c>
      <c r="H22" s="288">
        <v>71588.05</v>
      </c>
      <c r="I22" s="138" t="s">
        <v>459</v>
      </c>
      <c r="J22" s="124"/>
      <c r="K22" s="125"/>
    </row>
    <row r="23" spans="1:11" ht="17" x14ac:dyDescent="0.2">
      <c r="C23" s="117" t="s">
        <v>49</v>
      </c>
      <c r="D23" s="133">
        <f>SUM(D22:D22)</f>
        <v>255000</v>
      </c>
      <c r="E23" s="133">
        <f>SUM(E22:E22)</f>
        <v>281523.13</v>
      </c>
      <c r="F23" s="133">
        <f>F22</f>
        <v>536523.13</v>
      </c>
      <c r="G23" s="130">
        <f>(G22*F22)</f>
        <v>214609.25200000001</v>
      </c>
      <c r="H23" s="293">
        <f>SUM(H22:H22)</f>
        <v>71588.05</v>
      </c>
      <c r="I23" s="140"/>
      <c r="J23" s="128"/>
      <c r="K23" s="132"/>
    </row>
    <row r="24" spans="1:11" ht="15.75" customHeight="1" x14ac:dyDescent="0.2">
      <c r="B24" s="141"/>
      <c r="C24" s="134"/>
      <c r="D24" s="142"/>
      <c r="E24" s="142"/>
      <c r="F24" s="142"/>
      <c r="G24" s="142"/>
      <c r="H24" s="160"/>
      <c r="I24" s="142"/>
      <c r="J24" s="134"/>
      <c r="K24" s="143"/>
    </row>
    <row r="25" spans="1:11" ht="15.75" customHeight="1" x14ac:dyDescent="0.2">
      <c r="B25" s="141"/>
      <c r="C25" s="134"/>
      <c r="D25" s="142"/>
      <c r="E25" s="142"/>
      <c r="F25" s="142"/>
      <c r="G25" s="142"/>
      <c r="H25" s="160"/>
      <c r="I25" s="142"/>
      <c r="J25" s="134"/>
      <c r="K25" s="143"/>
    </row>
    <row r="26" spans="1:11" ht="63.75" customHeight="1" x14ac:dyDescent="0.2">
      <c r="B26" s="117" t="s">
        <v>416</v>
      </c>
      <c r="C26" s="144"/>
      <c r="D26" s="103">
        <f>63600*2</f>
        <v>127200</v>
      </c>
      <c r="E26" s="104">
        <v>85712</v>
      </c>
      <c r="F26" s="146">
        <f>SUM(D26:E26)</f>
        <v>212912</v>
      </c>
      <c r="G26" s="147"/>
      <c r="H26" s="294">
        <v>200192</v>
      </c>
      <c r="I26" s="145"/>
      <c r="J26" s="148" t="s">
        <v>469</v>
      </c>
      <c r="K26" s="132"/>
    </row>
    <row r="27" spans="1:11" ht="69.75" customHeight="1" x14ac:dyDescent="0.2">
      <c r="B27" s="117" t="s">
        <v>431</v>
      </c>
      <c r="C27" s="144"/>
      <c r="D27" s="104">
        <v>33000</v>
      </c>
      <c r="E27" s="104">
        <v>35764.269999999997</v>
      </c>
      <c r="F27" s="146">
        <f>SUM(D27:E27)</f>
        <v>68764.26999999999</v>
      </c>
      <c r="G27" s="147"/>
      <c r="H27" s="294">
        <v>67764</v>
      </c>
      <c r="I27" s="145"/>
      <c r="J27" s="148" t="s">
        <v>462</v>
      </c>
      <c r="K27" s="132"/>
    </row>
    <row r="28" spans="1:11" ht="57" customHeight="1" x14ac:dyDescent="0.2">
      <c r="B28" s="117" t="s">
        <v>417</v>
      </c>
      <c r="C28" s="149"/>
      <c r="D28" s="103">
        <v>20000</v>
      </c>
      <c r="E28" s="104">
        <f>36500.05+10000</f>
        <v>46500.05</v>
      </c>
      <c r="F28" s="146">
        <f>SUM(D28:E28)</f>
        <v>66500.05</v>
      </c>
      <c r="G28" s="150">
        <v>0.5</v>
      </c>
      <c r="H28" s="294">
        <v>46500.05</v>
      </c>
      <c r="I28" s="102" t="s">
        <v>460</v>
      </c>
      <c r="J28" s="148" t="s">
        <v>463</v>
      </c>
      <c r="K28" s="132"/>
    </row>
    <row r="29" spans="1:11" ht="65.25" customHeight="1" x14ac:dyDescent="0.2">
      <c r="B29" s="151" t="s">
        <v>421</v>
      </c>
      <c r="C29" s="144"/>
      <c r="D29" s="103">
        <v>27000</v>
      </c>
      <c r="E29" s="104"/>
      <c r="F29" s="146">
        <f>SUM(D29:E29)</f>
        <v>27000</v>
      </c>
      <c r="G29" s="150">
        <v>0.5</v>
      </c>
      <c r="H29" s="295">
        <v>0</v>
      </c>
      <c r="I29" s="102" t="s">
        <v>461</v>
      </c>
      <c r="J29" s="152" t="s">
        <v>470</v>
      </c>
      <c r="K29" s="132"/>
    </row>
    <row r="30" spans="1:11" ht="21.75" customHeight="1" x14ac:dyDescent="0.2">
      <c r="B30" s="141"/>
      <c r="C30" s="153" t="s">
        <v>415</v>
      </c>
      <c r="D30" s="154">
        <f>SUM(D26:D29)</f>
        <v>207200</v>
      </c>
      <c r="E30" s="154">
        <f>SUM(E26:E29)</f>
        <v>167976.32000000001</v>
      </c>
      <c r="F30" s="154">
        <f>SUM(F26:F29)</f>
        <v>375176.32</v>
      </c>
      <c r="G30" s="130">
        <f>(G26*F26)+(G27*F27)+(G28*F28)+(G29*F29)</f>
        <v>46750.025000000001</v>
      </c>
      <c r="H30" s="139">
        <f>SUM(H26:H29)</f>
        <v>314456.05</v>
      </c>
      <c r="I30" s="140"/>
      <c r="J30" s="144"/>
      <c r="K30" s="155"/>
    </row>
    <row r="31" spans="1:11" ht="15.75" customHeight="1" x14ac:dyDescent="0.2">
      <c r="B31" s="141"/>
      <c r="C31" s="134"/>
      <c r="D31" s="142"/>
      <c r="E31" s="142"/>
      <c r="F31" s="142"/>
      <c r="G31" s="142"/>
      <c r="H31" s="142"/>
      <c r="I31" s="142"/>
      <c r="J31" s="134"/>
      <c r="K31" s="155"/>
    </row>
    <row r="32" spans="1:11" ht="15.75" customHeight="1" x14ac:dyDescent="0.2">
      <c r="B32" s="141"/>
      <c r="C32" s="134"/>
      <c r="D32" s="142"/>
      <c r="E32" s="142"/>
      <c r="F32" s="142"/>
      <c r="G32" s="202"/>
      <c r="H32" s="142"/>
      <c r="I32" s="142"/>
      <c r="J32" s="134"/>
      <c r="K32" s="155"/>
    </row>
    <row r="33" spans="2:11" ht="15.75" customHeight="1" x14ac:dyDescent="0.2">
      <c r="B33" s="141"/>
      <c r="C33" s="134"/>
      <c r="D33" s="142"/>
      <c r="E33" s="142"/>
      <c r="F33" s="142"/>
      <c r="G33" s="142"/>
      <c r="H33" s="142"/>
      <c r="I33" s="142"/>
      <c r="J33" s="134"/>
      <c r="K33" s="155"/>
    </row>
    <row r="34" spans="2:11" ht="15.75" customHeight="1" x14ac:dyDescent="0.2">
      <c r="B34" s="141"/>
      <c r="C34" s="134"/>
      <c r="D34" s="142"/>
      <c r="E34" s="142"/>
      <c r="F34" s="142"/>
      <c r="G34" s="142"/>
      <c r="H34" s="142"/>
      <c r="I34" s="142"/>
      <c r="J34" s="134"/>
      <c r="K34" s="155"/>
    </row>
    <row r="35" spans="2:11" ht="15.75" customHeight="1" x14ac:dyDescent="0.2">
      <c r="B35" s="141"/>
      <c r="C35" s="134"/>
      <c r="D35" s="142"/>
      <c r="E35" s="142"/>
      <c r="F35" s="142"/>
      <c r="G35" s="142"/>
      <c r="H35" s="142"/>
      <c r="I35" s="142"/>
      <c r="J35" s="134"/>
      <c r="K35" s="155"/>
    </row>
    <row r="36" spans="2:11" ht="15.75" customHeight="1" x14ac:dyDescent="0.2">
      <c r="B36" s="141"/>
      <c r="C36" s="134"/>
      <c r="D36" s="142"/>
      <c r="E36" s="142"/>
      <c r="F36" s="142"/>
      <c r="G36" s="142"/>
      <c r="H36" s="142"/>
      <c r="I36" s="142"/>
      <c r="J36" s="134"/>
      <c r="K36" s="155"/>
    </row>
    <row r="37" spans="2:11" ht="15.75" customHeight="1" thickBot="1" x14ac:dyDescent="0.25">
      <c r="B37" s="141"/>
      <c r="C37" s="134"/>
      <c r="D37" s="142"/>
      <c r="E37" s="142"/>
      <c r="F37" s="142"/>
      <c r="G37" s="142"/>
      <c r="H37" s="142"/>
      <c r="I37" s="142"/>
      <c r="J37" s="134"/>
      <c r="K37" s="155"/>
    </row>
    <row r="38" spans="2:11" ht="16" x14ac:dyDescent="0.2">
      <c r="B38" s="141"/>
      <c r="C38" s="204" t="s">
        <v>15</v>
      </c>
      <c r="D38" s="205"/>
      <c r="E38" s="205"/>
      <c r="F38" s="206"/>
      <c r="G38" s="155"/>
      <c r="H38" s="142"/>
      <c r="I38" s="142"/>
      <c r="J38" s="155"/>
    </row>
    <row r="39" spans="2:11" ht="40.5" customHeight="1" x14ac:dyDescent="0.2">
      <c r="B39" s="141"/>
      <c r="C39" s="217"/>
      <c r="D39" s="207" t="str">
        <f>D4</f>
        <v>Recipient Organization UNHCR</v>
      </c>
      <c r="E39" s="207" t="str">
        <f>E4</f>
        <v>Recipient Organization IOM</v>
      </c>
      <c r="F39" s="219" t="s">
        <v>31</v>
      </c>
      <c r="G39" s="134"/>
      <c r="H39" s="142"/>
      <c r="I39" s="142"/>
      <c r="J39" s="155"/>
    </row>
    <row r="40" spans="2:11" ht="24.75" customHeight="1" x14ac:dyDescent="0.2">
      <c r="B40" s="141"/>
      <c r="C40" s="218"/>
      <c r="D40" s="208"/>
      <c r="E40" s="208"/>
      <c r="F40" s="220"/>
      <c r="G40" s="134"/>
      <c r="H40" s="142"/>
      <c r="I40" s="142"/>
      <c r="J40" s="155"/>
    </row>
    <row r="41" spans="2:11" ht="41.25" customHeight="1" x14ac:dyDescent="0.2">
      <c r="B41" s="156"/>
      <c r="C41" s="157" t="s">
        <v>30</v>
      </c>
      <c r="D41" s="158">
        <f>D12+D20+D23+D30</f>
        <v>934700</v>
      </c>
      <c r="E41" s="158">
        <f>E12+E20+E23+E30</f>
        <v>934579.45</v>
      </c>
      <c r="F41" s="159">
        <f>SUM(D41:E41)</f>
        <v>1869279.45</v>
      </c>
      <c r="G41" s="134"/>
      <c r="H41" s="160"/>
      <c r="I41" s="142"/>
      <c r="J41" s="156"/>
    </row>
    <row r="42" spans="2:11" ht="51.75" customHeight="1" x14ac:dyDescent="0.2">
      <c r="B42" s="161"/>
      <c r="C42" s="157" t="s">
        <v>6</v>
      </c>
      <c r="D42" s="158">
        <f>D41*0.07</f>
        <v>65429.000000000007</v>
      </c>
      <c r="E42" s="158">
        <f>E41*0.07</f>
        <v>65420.561500000003</v>
      </c>
      <c r="F42" s="159">
        <f>F41*0.07</f>
        <v>130849.56150000001</v>
      </c>
      <c r="G42" s="161"/>
      <c r="H42" s="160"/>
      <c r="I42" s="142"/>
      <c r="J42" s="162"/>
    </row>
    <row r="43" spans="2:11" ht="51.75" customHeight="1" thickBot="1" x14ac:dyDescent="0.25">
      <c r="B43" s="161"/>
      <c r="C43" s="163" t="s">
        <v>31</v>
      </c>
      <c r="D43" s="164">
        <f>SUM(D41:D42)</f>
        <v>1000129</v>
      </c>
      <c r="E43" s="164">
        <f>SUM(E41:E42)</f>
        <v>1000000.0114999999</v>
      </c>
      <c r="F43" s="165">
        <f>SUM(F41:F42)</f>
        <v>2000129.0115</v>
      </c>
      <c r="G43" s="161"/>
      <c r="J43" s="162"/>
    </row>
    <row r="44" spans="2:11" ht="42" customHeight="1" x14ac:dyDescent="0.2">
      <c r="B44" s="161"/>
      <c r="H44" s="168"/>
      <c r="I44" s="168"/>
      <c r="J44" s="143"/>
      <c r="K44" s="162"/>
    </row>
    <row r="45" spans="2:11" s="129" customFormat="1" ht="29.25" customHeight="1" thickBot="1" x14ac:dyDescent="0.25">
      <c r="B45" s="134"/>
      <c r="C45" s="141"/>
      <c r="D45" s="169"/>
      <c r="E45" s="169"/>
      <c r="F45" s="169"/>
      <c r="G45" s="169"/>
      <c r="H45" s="170"/>
      <c r="I45" s="170"/>
      <c r="J45" s="155"/>
      <c r="K45" s="156"/>
    </row>
    <row r="46" spans="2:11" ht="23.25" customHeight="1" x14ac:dyDescent="0.2">
      <c r="B46" s="162"/>
      <c r="C46" s="212" t="s">
        <v>24</v>
      </c>
      <c r="D46" s="213"/>
      <c r="E46" s="213"/>
      <c r="F46" s="213"/>
      <c r="G46" s="214"/>
      <c r="H46" s="170"/>
      <c r="I46" s="170"/>
      <c r="J46" s="162"/>
    </row>
    <row r="47" spans="2:11" ht="41.25" customHeight="1" x14ac:dyDescent="0.2">
      <c r="B47" s="162"/>
      <c r="C47" s="171"/>
      <c r="D47" s="209" t="str">
        <f>D4</f>
        <v>Recipient Organization UNHCR</v>
      </c>
      <c r="E47" s="209" t="str">
        <f>E4</f>
        <v>Recipient Organization IOM</v>
      </c>
      <c r="F47" s="221" t="s">
        <v>31</v>
      </c>
      <c r="G47" s="223" t="s">
        <v>26</v>
      </c>
      <c r="H47" s="170"/>
      <c r="I47" s="170"/>
      <c r="J47" s="162"/>
    </row>
    <row r="48" spans="2:11" ht="27.75" customHeight="1" x14ac:dyDescent="0.2">
      <c r="B48" s="162"/>
      <c r="C48" s="171"/>
      <c r="D48" s="210"/>
      <c r="E48" s="210"/>
      <c r="F48" s="222"/>
      <c r="G48" s="224"/>
      <c r="H48" s="172"/>
      <c r="I48" s="172"/>
      <c r="J48" s="162"/>
    </row>
    <row r="49" spans="2:11" ht="55.5" customHeight="1" x14ac:dyDescent="0.2">
      <c r="B49" s="162"/>
      <c r="C49" s="173" t="s">
        <v>25</v>
      </c>
      <c r="D49" s="174">
        <f>$D$43*G49</f>
        <v>700090.29999999993</v>
      </c>
      <c r="E49" s="175">
        <f>$E$43*G49</f>
        <v>700000.00804999995</v>
      </c>
      <c r="F49" s="175">
        <f>SUM(D49:E49)</f>
        <v>1400090.3080499999</v>
      </c>
      <c r="G49" s="176">
        <v>0.7</v>
      </c>
      <c r="H49" s="172"/>
      <c r="I49" s="172"/>
      <c r="J49" s="162"/>
    </row>
    <row r="50" spans="2:11" ht="57.75" customHeight="1" x14ac:dyDescent="0.2">
      <c r="B50" s="211"/>
      <c r="C50" s="177" t="s">
        <v>27</v>
      </c>
      <c r="D50" s="174">
        <f>$D$43*G50</f>
        <v>300038.7</v>
      </c>
      <c r="E50" s="175">
        <f>$E$43*G50</f>
        <v>300000.00344999996</v>
      </c>
      <c r="F50" s="178">
        <f>SUM(D50:E50)</f>
        <v>600038.70344999991</v>
      </c>
      <c r="G50" s="179">
        <v>0.3</v>
      </c>
      <c r="H50" s="180"/>
      <c r="I50" s="180"/>
    </row>
    <row r="51" spans="2:11" ht="57.75" customHeight="1" x14ac:dyDescent="0.2">
      <c r="B51" s="211"/>
      <c r="C51" s="177" t="s">
        <v>425</v>
      </c>
      <c r="D51" s="174">
        <f>$D$43*G51</f>
        <v>0</v>
      </c>
      <c r="E51" s="175">
        <f>$E$43*G51</f>
        <v>0</v>
      </c>
      <c r="F51" s="178">
        <f>SUM(D51:E51)</f>
        <v>0</v>
      </c>
      <c r="G51" s="181">
        <v>0</v>
      </c>
      <c r="H51" s="182"/>
      <c r="I51" s="182"/>
    </row>
    <row r="52" spans="2:11" ht="38.25" customHeight="1" thickBot="1" x14ac:dyDescent="0.25">
      <c r="B52" s="211"/>
      <c r="C52" s="163" t="s">
        <v>420</v>
      </c>
      <c r="D52" s="164">
        <f>SUM(D49:D51)</f>
        <v>1000129</v>
      </c>
      <c r="E52" s="164">
        <f>SUM(E49:E51)</f>
        <v>1000000.0114999999</v>
      </c>
      <c r="F52" s="164">
        <f>SUM(F49:F51)</f>
        <v>2000129.0114999998</v>
      </c>
      <c r="G52" s="183">
        <f>SUM(G49:G51)</f>
        <v>1</v>
      </c>
      <c r="H52" s="184"/>
      <c r="I52" s="168"/>
    </row>
    <row r="53" spans="2:11" ht="41.5" customHeight="1" thickBot="1" x14ac:dyDescent="0.25">
      <c r="B53" s="211"/>
      <c r="C53" s="111"/>
      <c r="D53" s="185"/>
      <c r="E53" s="185"/>
      <c r="F53" s="185"/>
      <c r="G53" s="185"/>
      <c r="H53" s="184"/>
      <c r="I53" s="168"/>
    </row>
    <row r="54" spans="2:11" ht="49.5" customHeight="1" x14ac:dyDescent="0.2">
      <c r="B54" s="211"/>
      <c r="C54" s="186" t="s">
        <v>471</v>
      </c>
      <c r="D54" s="187" t="e">
        <f>SUM(G12,#REF!,#REF!,#REF!,G20,G23,#REF!,#REF!,#REF!,#REF!,#REF!,#REF!,#REF!,#REF!,#REF!,#REF!,G30)*1.07</f>
        <v>#REF!</v>
      </c>
      <c r="E54" s="169"/>
      <c r="F54" s="169"/>
      <c r="G54" s="188" t="s">
        <v>428</v>
      </c>
      <c r="H54" s="200">
        <f>H12+H20+H30+H23</f>
        <v>1090124.1000000001</v>
      </c>
    </row>
    <row r="55" spans="2:11" ht="28.5" customHeight="1" thickBot="1" x14ac:dyDescent="0.25">
      <c r="B55" s="211"/>
      <c r="C55" s="189" t="s">
        <v>12</v>
      </c>
      <c r="D55" s="190" t="e">
        <f>D54/F43</f>
        <v>#REF!</v>
      </c>
      <c r="E55" s="191"/>
      <c r="F55" s="191"/>
      <c r="G55" s="192" t="s">
        <v>429</v>
      </c>
      <c r="H55" s="201">
        <f>H54/F41</f>
        <v>0.58317877511572713</v>
      </c>
      <c r="I55" s="193"/>
    </row>
    <row r="56" spans="2:11" ht="28.5" customHeight="1" x14ac:dyDescent="0.2">
      <c r="B56" s="211"/>
      <c r="C56" s="225"/>
      <c r="D56" s="226"/>
      <c r="E56" s="194"/>
      <c r="F56" s="194"/>
    </row>
    <row r="57" spans="2:11" ht="32.25" customHeight="1" x14ac:dyDescent="0.2">
      <c r="B57" s="211"/>
      <c r="C57" s="189" t="s">
        <v>472</v>
      </c>
      <c r="D57" s="195">
        <f>SUM(D28:E29)*1.07</f>
        <v>100045.05350000001</v>
      </c>
      <c r="E57" s="196"/>
      <c r="F57" s="196"/>
    </row>
    <row r="58" spans="2:11" ht="23.25" customHeight="1" x14ac:dyDescent="0.2">
      <c r="B58" s="211"/>
      <c r="C58" s="189" t="s">
        <v>13</v>
      </c>
      <c r="D58" s="190">
        <f>D57/F43</f>
        <v>5.0019300217525001E-2</v>
      </c>
      <c r="E58" s="196"/>
      <c r="F58" s="196"/>
      <c r="H58" s="197"/>
    </row>
    <row r="59" spans="2:11" ht="66.75" customHeight="1" thickBot="1" x14ac:dyDescent="0.25">
      <c r="B59" s="211"/>
      <c r="C59" s="215" t="s">
        <v>473</v>
      </c>
      <c r="D59" s="216"/>
      <c r="E59" s="198"/>
      <c r="F59" s="198"/>
    </row>
    <row r="60" spans="2:11" ht="55.5" customHeight="1" x14ac:dyDescent="0.2">
      <c r="B60" s="211"/>
      <c r="K60" s="129"/>
    </row>
    <row r="61" spans="2:11" ht="42.75" customHeight="1" x14ac:dyDescent="0.2">
      <c r="B61" s="211"/>
    </row>
    <row r="62" spans="2:11" ht="21.75" customHeight="1" x14ac:dyDescent="0.2">
      <c r="B62" s="211"/>
    </row>
    <row r="63" spans="2:11" ht="21.75" customHeight="1" x14ac:dyDescent="0.2">
      <c r="B63" s="211"/>
    </row>
    <row r="64" spans="2:11" ht="23.25" customHeight="1" x14ac:dyDescent="0.2">
      <c r="B64" s="211"/>
    </row>
    <row r="65" ht="23.25" customHeight="1" x14ac:dyDescent="0.2"/>
    <row r="66" ht="21.75" customHeight="1" x14ac:dyDescent="0.2"/>
    <row r="67" ht="16.5" customHeight="1" x14ac:dyDescent="0.2"/>
    <row r="68" ht="29.25" customHeight="1" x14ac:dyDescent="0.2"/>
    <row r="69" ht="24.75" customHeight="1" x14ac:dyDescent="0.2"/>
    <row r="70" ht="33" customHeight="1" x14ac:dyDescent="0.2"/>
    <row r="72" ht="15" customHeight="1" x14ac:dyDescent="0.2"/>
    <row r="73" ht="25.5" customHeight="1" x14ac:dyDescent="0.2"/>
  </sheetData>
  <sheetProtection formatCells="0" formatColumns="0" formatRows="0"/>
  <mergeCells count="20">
    <mergeCell ref="C21:J21"/>
    <mergeCell ref="C5:J5"/>
    <mergeCell ref="C14:J14"/>
    <mergeCell ref="C15:J15"/>
    <mergeCell ref="B1:E1"/>
    <mergeCell ref="C6:J6"/>
    <mergeCell ref="B2:E2"/>
    <mergeCell ref="B50:B64"/>
    <mergeCell ref="C46:G46"/>
    <mergeCell ref="C59:D59"/>
    <mergeCell ref="C39:C40"/>
    <mergeCell ref="F39:F40"/>
    <mergeCell ref="F47:F48"/>
    <mergeCell ref="G47:G48"/>
    <mergeCell ref="C56:D56"/>
    <mergeCell ref="C38:F38"/>
    <mergeCell ref="D39:D40"/>
    <mergeCell ref="E39:E40"/>
    <mergeCell ref="D47:D48"/>
    <mergeCell ref="E47:E48"/>
  </mergeCells>
  <conditionalFormatting sqref="D55">
    <cfRule type="cellIs" dxfId="25" priority="46" operator="lessThan">
      <formula>0.15</formula>
    </cfRule>
  </conditionalFormatting>
  <conditionalFormatting sqref="D58">
    <cfRule type="cellIs" dxfId="24" priority="44" operator="lessThan">
      <formula>0.05</formula>
    </cfRule>
  </conditionalFormatting>
  <conditionalFormatting sqref="H51:I51 G52">
    <cfRule type="cellIs" dxfId="23" priority="1" operator="greaterThan">
      <formula>1</formula>
    </cfRule>
  </conditionalFormatting>
  <dataValidations xWindow="431" yWindow="475" count="6">
    <dataValidation allowBlank="1" showInputMessage="1" showErrorMessage="1" prompt="Insert *text* description of Output here" sqref="C6 C15 C21" xr:uid="{31AC9CA6-D499-4711-A99F-BECD0A64F3A8}"/>
    <dataValidation allowBlank="1" showInputMessage="1" showErrorMessage="1" prompt="Insert *text* description of Activity here" sqref="C7 C16 C22" xr:uid="{E7A390F5-03DD-4A67-B842-17326B4F2DA4}"/>
    <dataValidation allowBlank="1" showInputMessage="1" showErrorMessage="1" prompt="% Towards Gender Equality and Women's Empowerment Must be Higher than 15%_x000a_" sqref="D55:F55" xr:uid="{E72508C7-C8DD-46A5-878C-E4FA07CAB6AF}"/>
    <dataValidation allowBlank="1" showInputMessage="1" showErrorMessage="1" prompt="M&amp;E Budget Cannot be Less than 5%_x000a_" sqref="D58:F58" xr:uid="{53928C0A-D548-4B6B-97FC-07D38B0E5FA7}"/>
    <dataValidation allowBlank="1" showErrorMessage="1" prompt="% Towards Gender Equality and Women's Empowerment Must be Higher than 15%_x000a_" sqref="D57:F57" xr:uid="{8C6643DA-1D03-44FB-AC1F-C4CB706ED3AA}"/>
    <dataValidation allowBlank="1" showInputMessage="1" showErrorMessage="1" prompt="Insert *text* description of Outcome here" sqref="C14:J14 C5:J5" xr:uid="{89ACADD6-F982-42D9-AC8D-CCF9750605B2}"/>
  </dataValidations>
  <pageMargins left="0.7" right="0.7" top="0.75" bottom="0.75" header="0.3" footer="0.3"/>
  <pageSetup scale="74" orientation="landscape" r:id="rId1"/>
  <rowBreaks count="1" manualBreakCount="1">
    <brk id="21" max="16383" man="1"/>
  </rowBreaks>
  <ignoredErrors>
    <ignoredError sqref="D39:E40 D47:E4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5" activePane="bottomLeft" state="frozen"/>
      <selection pane="bottomLeft"/>
    </sheetView>
  </sheetViews>
  <sheetFormatPr baseColWidth="10" defaultColWidth="9.1640625" defaultRowHeight="16" x14ac:dyDescent="0.2"/>
  <cols>
    <col min="1" max="1" width="4.5" style="19" customWidth="1"/>
    <col min="2" max="2" width="3.33203125" style="19" customWidth="1"/>
    <col min="3" max="3" width="51.5" style="19" customWidth="1"/>
    <col min="4" max="4" width="34.33203125" style="20" customWidth="1"/>
    <col min="5" max="5" width="35" style="20" customWidth="1"/>
    <col min="6" max="6" width="36.5" style="20" customWidth="1"/>
    <col min="7" max="7" width="25.6640625" style="19" customWidth="1"/>
    <col min="8" max="8" width="21.5" style="19" customWidth="1"/>
    <col min="9" max="9" width="16.83203125" style="19" customWidth="1"/>
    <col min="10" max="10" width="19.5" style="19" customWidth="1"/>
    <col min="11" max="11" width="19" style="19" customWidth="1"/>
    <col min="12" max="12" width="26" style="19" customWidth="1"/>
    <col min="13" max="13" width="21.1640625" style="19" customWidth="1"/>
    <col min="14" max="14" width="7" style="19" customWidth="1"/>
    <col min="15" max="15" width="24.33203125" style="19" customWidth="1"/>
    <col min="16" max="16" width="26.5" style="19" customWidth="1"/>
    <col min="17" max="17" width="30.1640625" style="19" customWidth="1"/>
    <col min="18" max="18" width="33" style="19" customWidth="1"/>
    <col min="19" max="20" width="22.6640625" style="19" customWidth="1"/>
    <col min="21" max="21" width="23.5" style="19" customWidth="1"/>
    <col min="22" max="22" width="32.1640625" style="19" customWidth="1"/>
    <col min="23" max="23" width="9.1640625" style="19"/>
    <col min="24" max="24" width="17.6640625" style="19" customWidth="1"/>
    <col min="25" max="25" width="26.5" style="19" customWidth="1"/>
    <col min="26" max="26" width="22.5" style="19" customWidth="1"/>
    <col min="27" max="27" width="29.6640625" style="19" customWidth="1"/>
    <col min="28" max="28" width="23.5" style="19" customWidth="1"/>
    <col min="29" max="29" width="18.5" style="19" customWidth="1"/>
    <col min="30" max="30" width="17.5" style="19" customWidth="1"/>
    <col min="31" max="31" width="25.1640625" style="19" customWidth="1"/>
    <col min="32" max="16384" width="9.1640625" style="19"/>
  </cols>
  <sheetData>
    <row r="1" spans="2:13" ht="31.5" customHeight="1" x14ac:dyDescent="0.55000000000000004">
      <c r="C1" s="203" t="s">
        <v>414</v>
      </c>
      <c r="D1" s="203"/>
      <c r="E1" s="203"/>
      <c r="F1" s="203"/>
      <c r="G1" s="13"/>
      <c r="H1" s="14"/>
      <c r="I1" s="14"/>
      <c r="L1" s="7"/>
      <c r="M1" s="1"/>
    </row>
    <row r="2" spans="2:13" ht="24" customHeight="1" x14ac:dyDescent="0.25">
      <c r="C2" s="246" t="s">
        <v>51</v>
      </c>
      <c r="D2" s="246"/>
      <c r="E2" s="246"/>
      <c r="F2" s="100"/>
      <c r="L2" s="7"/>
      <c r="M2" s="1"/>
    </row>
    <row r="3" spans="2:13" ht="24" customHeight="1" x14ac:dyDescent="0.2">
      <c r="C3" s="16"/>
      <c r="D3" s="16"/>
      <c r="E3" s="16"/>
      <c r="F3" s="16"/>
      <c r="L3" s="7"/>
      <c r="M3" s="1"/>
    </row>
    <row r="4" spans="2:13" ht="24" customHeight="1" x14ac:dyDescent="0.2">
      <c r="C4" s="16"/>
      <c r="D4" s="98" t="str">
        <f>'1) Budget Table'!D4</f>
        <v>Recipient Organization UNHCR</v>
      </c>
      <c r="E4" s="98" t="str">
        <f>'1) Budget Table'!E4</f>
        <v>Recipient Organization IOM</v>
      </c>
      <c r="F4" s="98" t="e">
        <f>'1) Budget Table'!#REF!</f>
        <v>#REF!</v>
      </c>
      <c r="G4" s="97" t="s">
        <v>31</v>
      </c>
      <c r="L4" s="7"/>
      <c r="M4" s="1"/>
    </row>
    <row r="5" spans="2:13" ht="24" customHeight="1" x14ac:dyDescent="0.2">
      <c r="B5" s="241" t="s">
        <v>57</v>
      </c>
      <c r="C5" s="242"/>
      <c r="D5" s="242"/>
      <c r="E5" s="242"/>
      <c r="F5" s="242"/>
      <c r="G5" s="243"/>
      <c r="L5" s="7"/>
      <c r="M5" s="1"/>
    </row>
    <row r="6" spans="2:13" ht="22.5" customHeight="1" x14ac:dyDescent="0.2">
      <c r="C6" s="241" t="s">
        <v>54</v>
      </c>
      <c r="D6" s="242"/>
      <c r="E6" s="242"/>
      <c r="F6" s="242"/>
      <c r="G6" s="243"/>
      <c r="L6" s="7"/>
      <c r="M6" s="1"/>
    </row>
    <row r="7" spans="2:13" ht="24.75" customHeight="1" thickBot="1" x14ac:dyDescent="0.25">
      <c r="C7" s="28" t="s">
        <v>53</v>
      </c>
      <c r="D7" s="29">
        <f>'1) Budget Table'!D12</f>
        <v>300000</v>
      </c>
      <c r="E7" s="29">
        <f>'1) Budget Table'!E12</f>
        <v>485080</v>
      </c>
      <c r="F7" s="29" t="e">
        <f>'1) Budget Table'!#REF!</f>
        <v>#REF!</v>
      </c>
      <c r="G7" s="30" t="e">
        <f>SUM(D7:F7)</f>
        <v>#REF!</v>
      </c>
      <c r="L7" s="7"/>
      <c r="M7" s="1"/>
    </row>
    <row r="8" spans="2:13" ht="21.75" customHeight="1" x14ac:dyDescent="0.2">
      <c r="C8" s="26" t="s">
        <v>7</v>
      </c>
      <c r="D8" s="62"/>
      <c r="E8" s="63"/>
      <c r="F8" s="63"/>
      <c r="G8" s="27">
        <f t="shared" ref="G8:G15" si="0">SUM(D8:F8)</f>
        <v>0</v>
      </c>
    </row>
    <row r="9" spans="2:13" ht="17" x14ac:dyDescent="0.2">
      <c r="C9" s="17" t="s">
        <v>8</v>
      </c>
      <c r="D9" s="64"/>
      <c r="E9" s="5"/>
      <c r="F9" s="5"/>
      <c r="G9" s="25">
        <f t="shared" si="0"/>
        <v>0</v>
      </c>
    </row>
    <row r="10" spans="2:13" ht="15.75" customHeight="1" x14ac:dyDescent="0.2">
      <c r="C10" s="17" t="s">
        <v>9</v>
      </c>
      <c r="D10" s="64"/>
      <c r="E10" s="64"/>
      <c r="F10" s="64"/>
      <c r="G10" s="25">
        <f t="shared" si="0"/>
        <v>0</v>
      </c>
    </row>
    <row r="11" spans="2:13" ht="17" x14ac:dyDescent="0.2">
      <c r="C11" s="18" t="s">
        <v>10</v>
      </c>
      <c r="D11" s="64"/>
      <c r="E11" s="64"/>
      <c r="F11" s="64"/>
      <c r="G11" s="25">
        <f t="shared" si="0"/>
        <v>0</v>
      </c>
    </row>
    <row r="12" spans="2:13" ht="17" x14ac:dyDescent="0.2">
      <c r="C12" s="17" t="s">
        <v>14</v>
      </c>
      <c r="D12" s="64"/>
      <c r="E12" s="64"/>
      <c r="F12" s="64"/>
      <c r="G12" s="25">
        <f t="shared" si="0"/>
        <v>0</v>
      </c>
    </row>
    <row r="13" spans="2:13" ht="21.75" customHeight="1" x14ac:dyDescent="0.2">
      <c r="C13" s="17" t="s">
        <v>11</v>
      </c>
      <c r="D13" s="64"/>
      <c r="E13" s="64"/>
      <c r="F13" s="64"/>
      <c r="G13" s="25">
        <f t="shared" si="0"/>
        <v>0</v>
      </c>
    </row>
    <row r="14" spans="2:13" ht="21.75" customHeight="1" x14ac:dyDescent="0.2">
      <c r="C14" s="17" t="s">
        <v>52</v>
      </c>
      <c r="D14" s="64"/>
      <c r="E14" s="64"/>
      <c r="F14" s="64"/>
      <c r="G14" s="25">
        <f t="shared" si="0"/>
        <v>0</v>
      </c>
    </row>
    <row r="15" spans="2:13" ht="15.75" customHeight="1" x14ac:dyDescent="0.2">
      <c r="C15" s="21" t="s">
        <v>55</v>
      </c>
      <c r="D15" s="31">
        <f>SUM(D8:D14)</f>
        <v>0</v>
      </c>
      <c r="E15" s="31">
        <f>SUM(E8:E14)</f>
        <v>0</v>
      </c>
      <c r="F15" s="31">
        <f>SUM(F8:F14)</f>
        <v>0</v>
      </c>
      <c r="G15" s="68">
        <f t="shared" si="0"/>
        <v>0</v>
      </c>
    </row>
    <row r="16" spans="2:13" s="20" customFormat="1" x14ac:dyDescent="0.2">
      <c r="C16" s="35"/>
      <c r="D16" s="36"/>
      <c r="E16" s="36"/>
      <c r="F16" s="36"/>
      <c r="G16" s="69"/>
    </row>
    <row r="17" spans="3:7" x14ac:dyDescent="0.2">
      <c r="C17" s="241" t="s">
        <v>58</v>
      </c>
      <c r="D17" s="242"/>
      <c r="E17" s="242"/>
      <c r="F17" s="242"/>
      <c r="G17" s="243"/>
    </row>
    <row r="18" spans="3:7" ht="27" customHeight="1" thickBot="1" x14ac:dyDescent="0.25">
      <c r="C18" s="28" t="s">
        <v>53</v>
      </c>
      <c r="D18" s="29" t="e">
        <f>'1) Budget Table'!#REF!</f>
        <v>#REF!</v>
      </c>
      <c r="E18" s="29" t="e">
        <f>'1) Budget Table'!#REF!</f>
        <v>#REF!</v>
      </c>
      <c r="F18" s="29" t="e">
        <f>'1) Budget Table'!#REF!</f>
        <v>#REF!</v>
      </c>
      <c r="G18" s="30" t="e">
        <f t="shared" ref="G18:G26" si="1">SUM(D18:F18)</f>
        <v>#REF!</v>
      </c>
    </row>
    <row r="19" spans="3:7" ht="17" x14ac:dyDescent="0.2">
      <c r="C19" s="26" t="s">
        <v>7</v>
      </c>
      <c r="D19" s="62"/>
      <c r="E19" s="63"/>
      <c r="F19" s="63"/>
      <c r="G19" s="27">
        <f t="shared" si="1"/>
        <v>0</v>
      </c>
    </row>
    <row r="20" spans="3:7" ht="17" x14ac:dyDescent="0.2">
      <c r="C20" s="17" t="s">
        <v>8</v>
      </c>
      <c r="D20" s="64"/>
      <c r="E20" s="5"/>
      <c r="F20" s="5"/>
      <c r="G20" s="25">
        <f t="shared" si="1"/>
        <v>0</v>
      </c>
    </row>
    <row r="21" spans="3:7" ht="34" x14ac:dyDescent="0.2">
      <c r="C21" s="17" t="s">
        <v>9</v>
      </c>
      <c r="D21" s="64"/>
      <c r="E21" s="64"/>
      <c r="F21" s="64"/>
      <c r="G21" s="25">
        <f t="shared" si="1"/>
        <v>0</v>
      </c>
    </row>
    <row r="22" spans="3:7" ht="17" x14ac:dyDescent="0.2">
      <c r="C22" s="18" t="s">
        <v>10</v>
      </c>
      <c r="D22" s="64"/>
      <c r="E22" s="64"/>
      <c r="F22" s="64"/>
      <c r="G22" s="25">
        <f t="shared" si="1"/>
        <v>0</v>
      </c>
    </row>
    <row r="23" spans="3:7" ht="17" x14ac:dyDescent="0.2">
      <c r="C23" s="17" t="s">
        <v>14</v>
      </c>
      <c r="D23" s="64"/>
      <c r="E23" s="64"/>
      <c r="F23" s="64"/>
      <c r="G23" s="25">
        <f t="shared" si="1"/>
        <v>0</v>
      </c>
    </row>
    <row r="24" spans="3:7" ht="17" x14ac:dyDescent="0.2">
      <c r="C24" s="17" t="s">
        <v>11</v>
      </c>
      <c r="D24" s="64"/>
      <c r="E24" s="64"/>
      <c r="F24" s="64"/>
      <c r="G24" s="25">
        <f t="shared" si="1"/>
        <v>0</v>
      </c>
    </row>
    <row r="25" spans="3:7" ht="17" x14ac:dyDescent="0.2">
      <c r="C25" s="17" t="s">
        <v>52</v>
      </c>
      <c r="D25" s="64"/>
      <c r="E25" s="64"/>
      <c r="F25" s="64"/>
      <c r="G25" s="25">
        <f t="shared" si="1"/>
        <v>0</v>
      </c>
    </row>
    <row r="26" spans="3:7" ht="17" x14ac:dyDescent="0.2">
      <c r="C26" s="21" t="s">
        <v>55</v>
      </c>
      <c r="D26" s="31">
        <f>SUM(D19:D25)</f>
        <v>0</v>
      </c>
      <c r="E26" s="31">
        <f>SUM(E19:E25)</f>
        <v>0</v>
      </c>
      <c r="F26" s="31">
        <f>SUM(F19:F25)</f>
        <v>0</v>
      </c>
      <c r="G26" s="25">
        <f t="shared" si="1"/>
        <v>0</v>
      </c>
    </row>
    <row r="27" spans="3:7" s="20" customFormat="1" x14ac:dyDescent="0.2">
      <c r="C27" s="35"/>
      <c r="D27" s="36"/>
      <c r="E27" s="36"/>
      <c r="F27" s="36"/>
      <c r="G27" s="37"/>
    </row>
    <row r="28" spans="3:7" x14ac:dyDescent="0.2">
      <c r="C28" s="241" t="s">
        <v>59</v>
      </c>
      <c r="D28" s="242"/>
      <c r="E28" s="242"/>
      <c r="F28" s="242"/>
      <c r="G28" s="243"/>
    </row>
    <row r="29" spans="3:7" ht="21.75" customHeight="1" thickBot="1" x14ac:dyDescent="0.25">
      <c r="C29" s="28" t="s">
        <v>53</v>
      </c>
      <c r="D29" s="29" t="e">
        <f>'1) Budget Table'!#REF!</f>
        <v>#REF!</v>
      </c>
      <c r="E29" s="29" t="e">
        <f>'1) Budget Table'!#REF!</f>
        <v>#REF!</v>
      </c>
      <c r="F29" s="29" t="e">
        <f>'1) Budget Table'!#REF!</f>
        <v>#REF!</v>
      </c>
      <c r="G29" s="30" t="e">
        <f t="shared" ref="G29:G37" si="2">SUM(D29:F29)</f>
        <v>#REF!</v>
      </c>
    </row>
    <row r="30" spans="3:7" ht="17" x14ac:dyDescent="0.2">
      <c r="C30" s="26" t="s">
        <v>7</v>
      </c>
      <c r="D30" s="62"/>
      <c r="E30" s="63"/>
      <c r="F30" s="63"/>
      <c r="G30" s="27">
        <f t="shared" si="2"/>
        <v>0</v>
      </c>
    </row>
    <row r="31" spans="3:7" s="20" customFormat="1" ht="15.75" customHeight="1" x14ac:dyDescent="0.2">
      <c r="C31" s="17" t="s">
        <v>8</v>
      </c>
      <c r="D31" s="64"/>
      <c r="E31" s="5"/>
      <c r="F31" s="5"/>
      <c r="G31" s="25">
        <f t="shared" si="2"/>
        <v>0</v>
      </c>
    </row>
    <row r="32" spans="3:7" s="20" customFormat="1" ht="34" x14ac:dyDescent="0.2">
      <c r="C32" s="17" t="s">
        <v>9</v>
      </c>
      <c r="D32" s="64"/>
      <c r="E32" s="64"/>
      <c r="F32" s="64"/>
      <c r="G32" s="25">
        <f t="shared" si="2"/>
        <v>0</v>
      </c>
    </row>
    <row r="33" spans="3:7" s="20" customFormat="1" ht="17" x14ac:dyDescent="0.2">
      <c r="C33" s="18" t="s">
        <v>10</v>
      </c>
      <c r="D33" s="64">
        <v>0</v>
      </c>
      <c r="E33" s="64"/>
      <c r="F33" s="64"/>
      <c r="G33" s="25">
        <f t="shared" si="2"/>
        <v>0</v>
      </c>
    </row>
    <row r="34" spans="3:7" ht="17" x14ac:dyDescent="0.2">
      <c r="C34" s="17" t="s">
        <v>14</v>
      </c>
      <c r="D34" s="64">
        <v>0</v>
      </c>
      <c r="E34" s="64"/>
      <c r="F34" s="64"/>
      <c r="G34" s="25">
        <f t="shared" si="2"/>
        <v>0</v>
      </c>
    </row>
    <row r="35" spans="3:7" ht="17" x14ac:dyDescent="0.2">
      <c r="C35" s="17" t="s">
        <v>11</v>
      </c>
      <c r="D35" s="64"/>
      <c r="E35" s="64"/>
      <c r="F35" s="64"/>
      <c r="G35" s="25">
        <f t="shared" si="2"/>
        <v>0</v>
      </c>
    </row>
    <row r="36" spans="3:7" ht="17" x14ac:dyDescent="0.2">
      <c r="C36" s="17" t="s">
        <v>52</v>
      </c>
      <c r="D36" s="64"/>
      <c r="E36" s="64"/>
      <c r="F36" s="64"/>
      <c r="G36" s="25">
        <f t="shared" si="2"/>
        <v>0</v>
      </c>
    </row>
    <row r="37" spans="3:7" ht="17" x14ac:dyDescent="0.2">
      <c r="C37" s="21" t="s">
        <v>55</v>
      </c>
      <c r="D37" s="31">
        <f>SUM(D30:D36)</f>
        <v>0</v>
      </c>
      <c r="E37" s="31">
        <f>SUM(E30:E36)</f>
        <v>0</v>
      </c>
      <c r="F37" s="31">
        <f>SUM(F30:F36)</f>
        <v>0</v>
      </c>
      <c r="G37" s="25">
        <f t="shared" si="2"/>
        <v>0</v>
      </c>
    </row>
    <row r="38" spans="3:7" x14ac:dyDescent="0.2">
      <c r="C38" s="241" t="s">
        <v>60</v>
      </c>
      <c r="D38" s="242"/>
      <c r="E38" s="242"/>
      <c r="F38" s="242"/>
      <c r="G38" s="243"/>
    </row>
    <row r="39" spans="3:7" s="20" customFormat="1" x14ac:dyDescent="0.2">
      <c r="C39" s="32"/>
      <c r="D39" s="33"/>
      <c r="E39" s="33"/>
      <c r="F39" s="33"/>
      <c r="G39" s="34"/>
    </row>
    <row r="40" spans="3:7" ht="20.25" customHeight="1" thickBot="1" x14ac:dyDescent="0.25">
      <c r="C40" s="28" t="s">
        <v>53</v>
      </c>
      <c r="D40" s="29" t="e">
        <f>'1) Budget Table'!#REF!</f>
        <v>#REF!</v>
      </c>
      <c r="E40" s="29" t="e">
        <f>'1) Budget Table'!#REF!</f>
        <v>#REF!</v>
      </c>
      <c r="F40" s="29" t="e">
        <f>'1) Budget Table'!#REF!</f>
        <v>#REF!</v>
      </c>
      <c r="G40" s="30" t="e">
        <f t="shared" ref="G40:G48" si="3">SUM(D40:F40)</f>
        <v>#REF!</v>
      </c>
    </row>
    <row r="41" spans="3:7" ht="17" x14ac:dyDescent="0.2">
      <c r="C41" s="26" t="s">
        <v>7</v>
      </c>
      <c r="D41" s="62"/>
      <c r="E41" s="63"/>
      <c r="F41" s="63"/>
      <c r="G41" s="27">
        <f t="shared" si="3"/>
        <v>0</v>
      </c>
    </row>
    <row r="42" spans="3:7" ht="15.75" customHeight="1" x14ac:dyDescent="0.2">
      <c r="C42" s="17" t="s">
        <v>8</v>
      </c>
      <c r="D42" s="64"/>
      <c r="E42" s="5"/>
      <c r="F42" s="5"/>
      <c r="G42" s="25">
        <f t="shared" si="3"/>
        <v>0</v>
      </c>
    </row>
    <row r="43" spans="3:7" ht="32.25" customHeight="1" x14ac:dyDescent="0.2">
      <c r="C43" s="17" t="s">
        <v>9</v>
      </c>
      <c r="D43" s="64"/>
      <c r="E43" s="64"/>
      <c r="F43" s="64"/>
      <c r="G43" s="25">
        <f t="shared" si="3"/>
        <v>0</v>
      </c>
    </row>
    <row r="44" spans="3:7" s="20" customFormat="1" ht="17" x14ac:dyDescent="0.2">
      <c r="C44" s="18" t="s">
        <v>10</v>
      </c>
      <c r="D44" s="64"/>
      <c r="E44" s="64"/>
      <c r="F44" s="64"/>
      <c r="G44" s="25">
        <f t="shared" si="3"/>
        <v>0</v>
      </c>
    </row>
    <row r="45" spans="3:7" ht="17" x14ac:dyDescent="0.2">
      <c r="C45" s="17" t="s">
        <v>14</v>
      </c>
      <c r="D45" s="64"/>
      <c r="E45" s="64"/>
      <c r="F45" s="64"/>
      <c r="G45" s="25">
        <f t="shared" si="3"/>
        <v>0</v>
      </c>
    </row>
    <row r="46" spans="3:7" ht="17" x14ac:dyDescent="0.2">
      <c r="C46" s="17" t="s">
        <v>11</v>
      </c>
      <c r="D46" s="64"/>
      <c r="E46" s="64"/>
      <c r="F46" s="64"/>
      <c r="G46" s="25">
        <f t="shared" si="3"/>
        <v>0</v>
      </c>
    </row>
    <row r="47" spans="3:7" ht="17" x14ac:dyDescent="0.2">
      <c r="C47" s="17" t="s">
        <v>52</v>
      </c>
      <c r="D47" s="64"/>
      <c r="E47" s="64"/>
      <c r="F47" s="64"/>
      <c r="G47" s="25">
        <f t="shared" si="3"/>
        <v>0</v>
      </c>
    </row>
    <row r="48" spans="3:7" ht="21" customHeight="1" x14ac:dyDescent="0.2">
      <c r="C48" s="21" t="s">
        <v>55</v>
      </c>
      <c r="D48" s="31">
        <f>SUM(D41:D47)</f>
        <v>0</v>
      </c>
      <c r="E48" s="31">
        <f>SUM(E41:E47)</f>
        <v>0</v>
      </c>
      <c r="F48" s="31">
        <f>SUM(F41:F47)</f>
        <v>0</v>
      </c>
      <c r="G48" s="25">
        <f t="shared" si="3"/>
        <v>0</v>
      </c>
    </row>
    <row r="49" spans="2:7" s="20" customFormat="1" ht="22.5" customHeight="1" x14ac:dyDescent="0.2">
      <c r="C49" s="38"/>
      <c r="D49" s="36"/>
      <c r="E49" s="36"/>
      <c r="F49" s="36"/>
      <c r="G49" s="37"/>
    </row>
    <row r="50" spans="2:7" x14ac:dyDescent="0.2">
      <c r="B50" s="241" t="s">
        <v>61</v>
      </c>
      <c r="C50" s="242"/>
      <c r="D50" s="242"/>
      <c r="E50" s="242"/>
      <c r="F50" s="242"/>
      <c r="G50" s="243"/>
    </row>
    <row r="51" spans="2:7" x14ac:dyDescent="0.2">
      <c r="C51" s="241" t="s">
        <v>62</v>
      </c>
      <c r="D51" s="242"/>
      <c r="E51" s="242"/>
      <c r="F51" s="242"/>
      <c r="G51" s="243"/>
    </row>
    <row r="52" spans="2:7" ht="24" customHeight="1" thickBot="1" x14ac:dyDescent="0.25">
      <c r="C52" s="28" t="s">
        <v>53</v>
      </c>
      <c r="D52" s="29">
        <f>'1) Budget Table'!D20</f>
        <v>172500</v>
      </c>
      <c r="E52" s="29">
        <f>'1) Budget Table'!E20</f>
        <v>0</v>
      </c>
      <c r="F52" s="29" t="e">
        <f>'1) Budget Table'!#REF!</f>
        <v>#REF!</v>
      </c>
      <c r="G52" s="30" t="e">
        <f>SUM(D52:F52)</f>
        <v>#REF!</v>
      </c>
    </row>
    <row r="53" spans="2:7" ht="15.75" customHeight="1" x14ac:dyDescent="0.2">
      <c r="C53" s="26" t="s">
        <v>7</v>
      </c>
      <c r="D53" s="62"/>
      <c r="E53" s="63"/>
      <c r="F53" s="63"/>
      <c r="G53" s="27">
        <f t="shared" ref="G53:G60" si="4">SUM(D53:F53)</f>
        <v>0</v>
      </c>
    </row>
    <row r="54" spans="2:7" ht="15.75" customHeight="1" x14ac:dyDescent="0.2">
      <c r="C54" s="17" t="s">
        <v>8</v>
      </c>
      <c r="D54" s="64"/>
      <c r="E54" s="5"/>
      <c r="F54" s="5"/>
      <c r="G54" s="25">
        <f t="shared" si="4"/>
        <v>0</v>
      </c>
    </row>
    <row r="55" spans="2:7" ht="15.75" customHeight="1" x14ac:dyDescent="0.2">
      <c r="C55" s="17" t="s">
        <v>9</v>
      </c>
      <c r="D55" s="64"/>
      <c r="E55" s="64"/>
      <c r="F55" s="64"/>
      <c r="G55" s="25">
        <f t="shared" si="4"/>
        <v>0</v>
      </c>
    </row>
    <row r="56" spans="2:7" ht="18.75" customHeight="1" x14ac:dyDescent="0.2">
      <c r="C56" s="18" t="s">
        <v>10</v>
      </c>
      <c r="D56" s="64"/>
      <c r="E56" s="64"/>
      <c r="F56" s="64"/>
      <c r="G56" s="25">
        <f t="shared" si="4"/>
        <v>0</v>
      </c>
    </row>
    <row r="57" spans="2:7" ht="17" x14ac:dyDescent="0.2">
      <c r="C57" s="17" t="s">
        <v>14</v>
      </c>
      <c r="D57" s="64"/>
      <c r="E57" s="64"/>
      <c r="F57" s="64"/>
      <c r="G57" s="25">
        <f t="shared" si="4"/>
        <v>0</v>
      </c>
    </row>
    <row r="58" spans="2:7" s="20" customFormat="1" ht="21.75" customHeight="1" x14ac:dyDescent="0.2">
      <c r="B58" s="19"/>
      <c r="C58" s="17" t="s">
        <v>11</v>
      </c>
      <c r="D58" s="64"/>
      <c r="E58" s="64"/>
      <c r="F58" s="64"/>
      <c r="G58" s="25">
        <f t="shared" si="4"/>
        <v>0</v>
      </c>
    </row>
    <row r="59" spans="2:7" s="20" customFormat="1" ht="17" x14ac:dyDescent="0.2">
      <c r="B59" s="19"/>
      <c r="C59" s="17" t="s">
        <v>52</v>
      </c>
      <c r="D59" s="64"/>
      <c r="E59" s="64"/>
      <c r="F59" s="64"/>
      <c r="G59" s="25">
        <f t="shared" si="4"/>
        <v>0</v>
      </c>
    </row>
    <row r="60" spans="2:7" ht="17" x14ac:dyDescent="0.2">
      <c r="C60" s="21" t="s">
        <v>55</v>
      </c>
      <c r="D60" s="31">
        <f>SUM(D53:D59)</f>
        <v>0</v>
      </c>
      <c r="E60" s="31">
        <f>SUM(E53:E59)</f>
        <v>0</v>
      </c>
      <c r="F60" s="31">
        <f>SUM(F53:F59)</f>
        <v>0</v>
      </c>
      <c r="G60" s="25">
        <f t="shared" si="4"/>
        <v>0</v>
      </c>
    </row>
    <row r="61" spans="2:7" s="20" customFormat="1" x14ac:dyDescent="0.2">
      <c r="C61" s="35"/>
      <c r="D61" s="36"/>
      <c r="E61" s="36"/>
      <c r="F61" s="36"/>
      <c r="G61" s="37"/>
    </row>
    <row r="62" spans="2:7" x14ac:dyDescent="0.2">
      <c r="B62" s="20"/>
      <c r="C62" s="241" t="s">
        <v>38</v>
      </c>
      <c r="D62" s="242"/>
      <c r="E62" s="242"/>
      <c r="F62" s="242"/>
      <c r="G62" s="243"/>
    </row>
    <row r="63" spans="2:7" ht="21.75" customHeight="1" thickBot="1" x14ac:dyDescent="0.25">
      <c r="C63" s="28" t="s">
        <v>53</v>
      </c>
      <c r="D63" s="29">
        <f>'1) Budget Table'!D23</f>
        <v>255000</v>
      </c>
      <c r="E63" s="29">
        <f>'1) Budget Table'!E23</f>
        <v>281523.13</v>
      </c>
      <c r="F63" s="29" t="e">
        <f>'1) Budget Table'!#REF!</f>
        <v>#REF!</v>
      </c>
      <c r="G63" s="30" t="e">
        <f t="shared" ref="G63:G71" si="5">SUM(D63:F63)</f>
        <v>#REF!</v>
      </c>
    </row>
    <row r="64" spans="2:7" ht="15.75" customHeight="1" x14ac:dyDescent="0.2">
      <c r="C64" s="26" t="s">
        <v>7</v>
      </c>
      <c r="D64" s="62"/>
      <c r="E64" s="63"/>
      <c r="F64" s="63"/>
      <c r="G64" s="27">
        <f t="shared" si="5"/>
        <v>0</v>
      </c>
    </row>
    <row r="65" spans="2:7" ht="15.75" customHeight="1" x14ac:dyDescent="0.2">
      <c r="C65" s="17" t="s">
        <v>8</v>
      </c>
      <c r="D65" s="64"/>
      <c r="E65" s="5"/>
      <c r="F65" s="5"/>
      <c r="G65" s="25">
        <f t="shared" si="5"/>
        <v>0</v>
      </c>
    </row>
    <row r="66" spans="2:7" ht="15.75" customHeight="1" x14ac:dyDescent="0.2">
      <c r="C66" s="17" t="s">
        <v>9</v>
      </c>
      <c r="D66" s="64"/>
      <c r="E66" s="64"/>
      <c r="F66" s="64"/>
      <c r="G66" s="25">
        <f t="shared" si="5"/>
        <v>0</v>
      </c>
    </row>
    <row r="67" spans="2:7" ht="17" x14ac:dyDescent="0.2">
      <c r="C67" s="18" t="s">
        <v>10</v>
      </c>
      <c r="D67" s="64"/>
      <c r="E67" s="64"/>
      <c r="F67" s="64"/>
      <c r="G67" s="25">
        <f t="shared" si="5"/>
        <v>0</v>
      </c>
    </row>
    <row r="68" spans="2:7" ht="17" x14ac:dyDescent="0.2">
      <c r="C68" s="17" t="s">
        <v>14</v>
      </c>
      <c r="D68" s="64"/>
      <c r="E68" s="64"/>
      <c r="F68" s="64"/>
      <c r="G68" s="25">
        <f t="shared" si="5"/>
        <v>0</v>
      </c>
    </row>
    <row r="69" spans="2:7" ht="17" x14ac:dyDescent="0.2">
      <c r="C69" s="17" t="s">
        <v>11</v>
      </c>
      <c r="D69" s="64"/>
      <c r="E69" s="64"/>
      <c r="F69" s="64"/>
      <c r="G69" s="25">
        <f t="shared" si="5"/>
        <v>0</v>
      </c>
    </row>
    <row r="70" spans="2:7" ht="17" x14ac:dyDescent="0.2">
      <c r="C70" s="17" t="s">
        <v>52</v>
      </c>
      <c r="D70" s="64"/>
      <c r="E70" s="64"/>
      <c r="F70" s="64"/>
      <c r="G70" s="25">
        <f t="shared" si="5"/>
        <v>0</v>
      </c>
    </row>
    <row r="71" spans="2:7" ht="17" x14ac:dyDescent="0.2">
      <c r="C71" s="21" t="s">
        <v>55</v>
      </c>
      <c r="D71" s="31">
        <f>SUM(D64:D70)</f>
        <v>0</v>
      </c>
      <c r="E71" s="31">
        <f>SUM(E64:E70)</f>
        <v>0</v>
      </c>
      <c r="F71" s="31">
        <f>SUM(F64:F70)</f>
        <v>0</v>
      </c>
      <c r="G71" s="25">
        <f t="shared" si="5"/>
        <v>0</v>
      </c>
    </row>
    <row r="72" spans="2:7" s="20" customFormat="1" x14ac:dyDescent="0.2">
      <c r="C72" s="35"/>
      <c r="D72" s="36"/>
      <c r="E72" s="36"/>
      <c r="F72" s="36"/>
      <c r="G72" s="37"/>
    </row>
    <row r="73" spans="2:7" x14ac:dyDescent="0.2">
      <c r="C73" s="241" t="s">
        <v>40</v>
      </c>
      <c r="D73" s="242"/>
      <c r="E73" s="242"/>
      <c r="F73" s="242"/>
      <c r="G73" s="243"/>
    </row>
    <row r="74" spans="2:7" ht="21.75" customHeight="1" thickBot="1" x14ac:dyDescent="0.25">
      <c r="B74" s="20"/>
      <c r="C74" s="28" t="s">
        <v>53</v>
      </c>
      <c r="D74" s="29" t="e">
        <f>'1) Budget Table'!#REF!</f>
        <v>#REF!</v>
      </c>
      <c r="E74" s="29" t="e">
        <f>'1) Budget Table'!#REF!</f>
        <v>#REF!</v>
      </c>
      <c r="F74" s="29" t="e">
        <f>'1) Budget Table'!#REF!</f>
        <v>#REF!</v>
      </c>
      <c r="G74" s="30" t="e">
        <f t="shared" ref="G74:G82" si="6">SUM(D74:F74)</f>
        <v>#REF!</v>
      </c>
    </row>
    <row r="75" spans="2:7" ht="18" customHeight="1" x14ac:dyDescent="0.2">
      <c r="C75" s="26" t="s">
        <v>7</v>
      </c>
      <c r="D75" s="62"/>
      <c r="E75" s="63"/>
      <c r="F75" s="63"/>
      <c r="G75" s="27">
        <f t="shared" si="6"/>
        <v>0</v>
      </c>
    </row>
    <row r="76" spans="2:7" ht="15.75" customHeight="1" x14ac:dyDescent="0.2">
      <c r="C76" s="17" t="s">
        <v>8</v>
      </c>
      <c r="D76" s="64"/>
      <c r="E76" s="5"/>
      <c r="F76" s="5"/>
      <c r="G76" s="25">
        <f t="shared" si="6"/>
        <v>0</v>
      </c>
    </row>
    <row r="77" spans="2:7" s="20" customFormat="1" ht="15.75" customHeight="1" x14ac:dyDescent="0.2">
      <c r="B77" s="19"/>
      <c r="C77" s="17" t="s">
        <v>9</v>
      </c>
      <c r="D77" s="64"/>
      <c r="E77" s="64"/>
      <c r="F77" s="64"/>
      <c r="G77" s="25">
        <f t="shared" si="6"/>
        <v>0</v>
      </c>
    </row>
    <row r="78" spans="2:7" ht="17" x14ac:dyDescent="0.2">
      <c r="B78" s="20"/>
      <c r="C78" s="18" t="s">
        <v>10</v>
      </c>
      <c r="D78" s="64"/>
      <c r="E78" s="64"/>
      <c r="F78" s="64"/>
      <c r="G78" s="25">
        <f t="shared" si="6"/>
        <v>0</v>
      </c>
    </row>
    <row r="79" spans="2:7" ht="17" x14ac:dyDescent="0.2">
      <c r="B79" s="20"/>
      <c r="C79" s="17" t="s">
        <v>14</v>
      </c>
      <c r="D79" s="64"/>
      <c r="E79" s="64"/>
      <c r="F79" s="64"/>
      <c r="G79" s="25">
        <f t="shared" si="6"/>
        <v>0</v>
      </c>
    </row>
    <row r="80" spans="2:7" ht="17" x14ac:dyDescent="0.2">
      <c r="B80" s="20"/>
      <c r="C80" s="17" t="s">
        <v>11</v>
      </c>
      <c r="D80" s="64"/>
      <c r="E80" s="64"/>
      <c r="F80" s="64"/>
      <c r="G80" s="25">
        <f t="shared" si="6"/>
        <v>0</v>
      </c>
    </row>
    <row r="81" spans="2:7" ht="17" x14ac:dyDescent="0.2">
      <c r="C81" s="17" t="s">
        <v>52</v>
      </c>
      <c r="D81" s="64"/>
      <c r="E81" s="64"/>
      <c r="F81" s="64"/>
      <c r="G81" s="25">
        <f t="shared" si="6"/>
        <v>0</v>
      </c>
    </row>
    <row r="82" spans="2:7" ht="17" x14ac:dyDescent="0.2">
      <c r="C82" s="21" t="s">
        <v>55</v>
      </c>
      <c r="D82" s="31">
        <f>SUM(D75:D81)</f>
        <v>0</v>
      </c>
      <c r="E82" s="31">
        <f>SUM(E75:E81)</f>
        <v>0</v>
      </c>
      <c r="F82" s="31">
        <f>SUM(F75:F81)</f>
        <v>0</v>
      </c>
      <c r="G82" s="25">
        <f t="shared" si="6"/>
        <v>0</v>
      </c>
    </row>
    <row r="83" spans="2:7" s="20" customFormat="1" x14ac:dyDescent="0.2">
      <c r="C83" s="35"/>
      <c r="D83" s="36"/>
      <c r="E83" s="36"/>
      <c r="F83" s="36"/>
      <c r="G83" s="37"/>
    </row>
    <row r="84" spans="2:7" x14ac:dyDescent="0.2">
      <c r="C84" s="241" t="s">
        <v>41</v>
      </c>
      <c r="D84" s="242"/>
      <c r="E84" s="242"/>
      <c r="F84" s="242"/>
      <c r="G84" s="243"/>
    </row>
    <row r="85" spans="2:7" ht="21.75" customHeight="1" thickBot="1" x14ac:dyDescent="0.25">
      <c r="C85" s="28" t="s">
        <v>53</v>
      </c>
      <c r="D85" s="29" t="e">
        <f>'1) Budget Table'!#REF!</f>
        <v>#REF!</v>
      </c>
      <c r="E85" s="29" t="e">
        <f>'1) Budget Table'!#REF!</f>
        <v>#REF!</v>
      </c>
      <c r="F85" s="29" t="e">
        <f>'1) Budget Table'!#REF!</f>
        <v>#REF!</v>
      </c>
      <c r="G85" s="30" t="e">
        <f t="shared" ref="G85:G93" si="7">SUM(D85:F85)</f>
        <v>#REF!</v>
      </c>
    </row>
    <row r="86" spans="2:7" ht="15.75" customHeight="1" x14ac:dyDescent="0.2">
      <c r="C86" s="26" t="s">
        <v>7</v>
      </c>
      <c r="D86" s="62"/>
      <c r="E86" s="63"/>
      <c r="F86" s="63"/>
      <c r="G86" s="27">
        <f t="shared" si="7"/>
        <v>0</v>
      </c>
    </row>
    <row r="87" spans="2:7" ht="15.75" customHeight="1" x14ac:dyDescent="0.2">
      <c r="B87" s="20"/>
      <c r="C87" s="17" t="s">
        <v>8</v>
      </c>
      <c r="D87" s="64"/>
      <c r="E87" s="5"/>
      <c r="F87" s="5"/>
      <c r="G87" s="25">
        <f t="shared" si="7"/>
        <v>0</v>
      </c>
    </row>
    <row r="88" spans="2:7" ht="15.75" customHeight="1" x14ac:dyDescent="0.2">
      <c r="C88" s="17" t="s">
        <v>9</v>
      </c>
      <c r="D88" s="64"/>
      <c r="E88" s="64"/>
      <c r="F88" s="64"/>
      <c r="G88" s="25">
        <f t="shared" si="7"/>
        <v>0</v>
      </c>
    </row>
    <row r="89" spans="2:7" ht="17" x14ac:dyDescent="0.2">
      <c r="C89" s="18" t="s">
        <v>10</v>
      </c>
      <c r="D89" s="64"/>
      <c r="E89" s="64"/>
      <c r="F89" s="64"/>
      <c r="G89" s="25">
        <f t="shared" si="7"/>
        <v>0</v>
      </c>
    </row>
    <row r="90" spans="2:7" ht="17" x14ac:dyDescent="0.2">
      <c r="C90" s="17" t="s">
        <v>14</v>
      </c>
      <c r="D90" s="64"/>
      <c r="E90" s="64"/>
      <c r="F90" s="64"/>
      <c r="G90" s="25">
        <f t="shared" si="7"/>
        <v>0</v>
      </c>
    </row>
    <row r="91" spans="2:7" ht="25.5" customHeight="1" x14ac:dyDescent="0.2">
      <c r="C91" s="17" t="s">
        <v>11</v>
      </c>
      <c r="D91" s="64"/>
      <c r="E91" s="64"/>
      <c r="F91" s="64"/>
      <c r="G91" s="25">
        <f t="shared" si="7"/>
        <v>0</v>
      </c>
    </row>
    <row r="92" spans="2:7" ht="17" x14ac:dyDescent="0.2">
      <c r="B92" s="20"/>
      <c r="C92" s="17" t="s">
        <v>52</v>
      </c>
      <c r="D92" s="64"/>
      <c r="E92" s="64"/>
      <c r="F92" s="64"/>
      <c r="G92" s="25">
        <f t="shared" si="7"/>
        <v>0</v>
      </c>
    </row>
    <row r="93" spans="2:7" ht="15.75" customHeight="1" x14ac:dyDescent="0.2">
      <c r="C93" s="21" t="s">
        <v>55</v>
      </c>
      <c r="D93" s="31">
        <f>SUM(D86:D92)</f>
        <v>0</v>
      </c>
      <c r="E93" s="31">
        <f>SUM(E86:E92)</f>
        <v>0</v>
      </c>
      <c r="F93" s="31">
        <f>SUM(F86:F92)</f>
        <v>0</v>
      </c>
      <c r="G93" s="25">
        <f t="shared" si="7"/>
        <v>0</v>
      </c>
    </row>
    <row r="94" spans="2:7" ht="25.5" customHeight="1" x14ac:dyDescent="0.2">
      <c r="D94" s="19"/>
      <c r="E94" s="19"/>
      <c r="F94" s="19"/>
    </row>
    <row r="95" spans="2:7" x14ac:dyDescent="0.2">
      <c r="B95" s="241" t="s">
        <v>63</v>
      </c>
      <c r="C95" s="242"/>
      <c r="D95" s="242"/>
      <c r="E95" s="242"/>
      <c r="F95" s="242"/>
      <c r="G95" s="243"/>
    </row>
    <row r="96" spans="2:7" x14ac:dyDescent="0.2">
      <c r="C96" s="241" t="s">
        <v>42</v>
      </c>
      <c r="D96" s="242"/>
      <c r="E96" s="242"/>
      <c r="F96" s="242"/>
      <c r="G96" s="243"/>
    </row>
    <row r="97" spans="3:7" ht="22.5" customHeight="1" thickBot="1" x14ac:dyDescent="0.25">
      <c r="C97" s="28" t="s">
        <v>53</v>
      </c>
      <c r="D97" s="29" t="e">
        <f>'1) Budget Table'!#REF!</f>
        <v>#REF!</v>
      </c>
      <c r="E97" s="29" t="e">
        <f>'1) Budget Table'!#REF!</f>
        <v>#REF!</v>
      </c>
      <c r="F97" s="29" t="e">
        <f>'1) Budget Table'!#REF!</f>
        <v>#REF!</v>
      </c>
      <c r="G97" s="30" t="e">
        <f>SUM(D97:F97)</f>
        <v>#REF!</v>
      </c>
    </row>
    <row r="98" spans="3:7" ht="17" x14ac:dyDescent="0.2">
      <c r="C98" s="26" t="s">
        <v>7</v>
      </c>
      <c r="D98" s="62"/>
      <c r="E98" s="63"/>
      <c r="F98" s="63"/>
      <c r="G98" s="27">
        <f t="shared" ref="G98:G105" si="8">SUM(D98:F98)</f>
        <v>0</v>
      </c>
    </row>
    <row r="99" spans="3:7" ht="17" x14ac:dyDescent="0.2">
      <c r="C99" s="17" t="s">
        <v>8</v>
      </c>
      <c r="D99" s="64"/>
      <c r="E99" s="5"/>
      <c r="F99" s="5"/>
      <c r="G99" s="25">
        <f t="shared" si="8"/>
        <v>0</v>
      </c>
    </row>
    <row r="100" spans="3:7" ht="15.75" customHeight="1" x14ac:dyDescent="0.2">
      <c r="C100" s="17" t="s">
        <v>9</v>
      </c>
      <c r="D100" s="64"/>
      <c r="E100" s="64"/>
      <c r="F100" s="64"/>
      <c r="G100" s="25">
        <f t="shared" si="8"/>
        <v>0</v>
      </c>
    </row>
    <row r="101" spans="3:7" ht="17" x14ac:dyDescent="0.2">
      <c r="C101" s="18" t="s">
        <v>10</v>
      </c>
      <c r="D101" s="64"/>
      <c r="E101" s="64"/>
      <c r="F101" s="64"/>
      <c r="G101" s="25">
        <f t="shared" si="8"/>
        <v>0</v>
      </c>
    </row>
    <row r="102" spans="3:7" ht="17" x14ac:dyDescent="0.2">
      <c r="C102" s="17" t="s">
        <v>14</v>
      </c>
      <c r="D102" s="64"/>
      <c r="E102" s="64"/>
      <c r="F102" s="64"/>
      <c r="G102" s="25">
        <f t="shared" si="8"/>
        <v>0</v>
      </c>
    </row>
    <row r="103" spans="3:7" ht="17" x14ac:dyDescent="0.2">
      <c r="C103" s="17" t="s">
        <v>11</v>
      </c>
      <c r="D103" s="64"/>
      <c r="E103" s="64"/>
      <c r="F103" s="64"/>
      <c r="G103" s="25">
        <f t="shared" si="8"/>
        <v>0</v>
      </c>
    </row>
    <row r="104" spans="3:7" ht="17" x14ac:dyDescent="0.2">
      <c r="C104" s="17" t="s">
        <v>52</v>
      </c>
      <c r="D104" s="64"/>
      <c r="E104" s="64"/>
      <c r="F104" s="64"/>
      <c r="G104" s="25">
        <f t="shared" si="8"/>
        <v>0</v>
      </c>
    </row>
    <row r="105" spans="3:7" ht="17" x14ac:dyDescent="0.2">
      <c r="C105" s="21" t="s">
        <v>55</v>
      </c>
      <c r="D105" s="31">
        <f>SUM(D98:D104)</f>
        <v>0</v>
      </c>
      <c r="E105" s="31">
        <f>SUM(E98:E104)</f>
        <v>0</v>
      </c>
      <c r="F105" s="31">
        <f>SUM(F98:F104)</f>
        <v>0</v>
      </c>
      <c r="G105" s="25">
        <f t="shared" si="8"/>
        <v>0</v>
      </c>
    </row>
    <row r="106" spans="3:7" s="20" customFormat="1" x14ac:dyDescent="0.2">
      <c r="C106" s="35"/>
      <c r="D106" s="36"/>
      <c r="E106" s="36"/>
      <c r="F106" s="36"/>
      <c r="G106" s="37"/>
    </row>
    <row r="107" spans="3:7" ht="15.75" customHeight="1" x14ac:dyDescent="0.2">
      <c r="C107" s="241" t="s">
        <v>64</v>
      </c>
      <c r="D107" s="242"/>
      <c r="E107" s="242"/>
      <c r="F107" s="242"/>
      <c r="G107" s="243"/>
    </row>
    <row r="108" spans="3:7" ht="21.75" customHeight="1" thickBot="1" x14ac:dyDescent="0.25">
      <c r="C108" s="28" t="s">
        <v>53</v>
      </c>
      <c r="D108" s="29" t="e">
        <f>'1) Budget Table'!#REF!</f>
        <v>#REF!</v>
      </c>
      <c r="E108" s="29" t="e">
        <f>'1) Budget Table'!#REF!</f>
        <v>#REF!</v>
      </c>
      <c r="F108" s="29" t="e">
        <f>'1) Budget Table'!#REF!</f>
        <v>#REF!</v>
      </c>
      <c r="G108" s="30" t="e">
        <f t="shared" ref="G108:G116" si="9">SUM(D108:F108)</f>
        <v>#REF!</v>
      </c>
    </row>
    <row r="109" spans="3:7" ht="17" x14ac:dyDescent="0.2">
      <c r="C109" s="26" t="s">
        <v>7</v>
      </c>
      <c r="D109" s="62"/>
      <c r="E109" s="63"/>
      <c r="F109" s="63"/>
      <c r="G109" s="27">
        <f t="shared" si="9"/>
        <v>0</v>
      </c>
    </row>
    <row r="110" spans="3:7" ht="17" x14ac:dyDescent="0.2">
      <c r="C110" s="17" t="s">
        <v>8</v>
      </c>
      <c r="D110" s="64"/>
      <c r="E110" s="5"/>
      <c r="F110" s="5"/>
      <c r="G110" s="25">
        <f t="shared" si="9"/>
        <v>0</v>
      </c>
    </row>
    <row r="111" spans="3:7" ht="34" x14ac:dyDescent="0.2">
      <c r="C111" s="17" t="s">
        <v>9</v>
      </c>
      <c r="D111" s="64"/>
      <c r="E111" s="64"/>
      <c r="F111" s="64"/>
      <c r="G111" s="25">
        <f t="shared" si="9"/>
        <v>0</v>
      </c>
    </row>
    <row r="112" spans="3:7" ht="17" x14ac:dyDescent="0.2">
      <c r="C112" s="18" t="s">
        <v>10</v>
      </c>
      <c r="D112" s="64"/>
      <c r="E112" s="64"/>
      <c r="F112" s="64"/>
      <c r="G112" s="25">
        <f t="shared" si="9"/>
        <v>0</v>
      </c>
    </row>
    <row r="113" spans="3:7" ht="17" x14ac:dyDescent="0.2">
      <c r="C113" s="17" t="s">
        <v>14</v>
      </c>
      <c r="D113" s="64"/>
      <c r="E113" s="64"/>
      <c r="F113" s="64"/>
      <c r="G113" s="25">
        <f t="shared" si="9"/>
        <v>0</v>
      </c>
    </row>
    <row r="114" spans="3:7" ht="17" x14ac:dyDescent="0.2">
      <c r="C114" s="17" t="s">
        <v>11</v>
      </c>
      <c r="D114" s="64"/>
      <c r="E114" s="64"/>
      <c r="F114" s="64"/>
      <c r="G114" s="25">
        <f t="shared" si="9"/>
        <v>0</v>
      </c>
    </row>
    <row r="115" spans="3:7" ht="17" x14ac:dyDescent="0.2">
      <c r="C115" s="17" t="s">
        <v>52</v>
      </c>
      <c r="D115" s="64"/>
      <c r="E115" s="64"/>
      <c r="F115" s="64"/>
      <c r="G115" s="25">
        <f t="shared" si="9"/>
        <v>0</v>
      </c>
    </row>
    <row r="116" spans="3:7" ht="17" x14ac:dyDescent="0.2">
      <c r="C116" s="21" t="s">
        <v>55</v>
      </c>
      <c r="D116" s="31">
        <f>SUM(D109:D115)</f>
        <v>0</v>
      </c>
      <c r="E116" s="31">
        <f>SUM(E109:E115)</f>
        <v>0</v>
      </c>
      <c r="F116" s="31">
        <f>SUM(F109:F115)</f>
        <v>0</v>
      </c>
      <c r="G116" s="25">
        <f t="shared" si="9"/>
        <v>0</v>
      </c>
    </row>
    <row r="117" spans="3:7" s="20" customFormat="1" x14ac:dyDescent="0.2">
      <c r="C117" s="35"/>
      <c r="D117" s="36"/>
      <c r="E117" s="36"/>
      <c r="F117" s="36"/>
      <c r="G117" s="37"/>
    </row>
    <row r="118" spans="3:7" x14ac:dyDescent="0.2">
      <c r="C118" s="241" t="s">
        <v>43</v>
      </c>
      <c r="D118" s="242"/>
      <c r="E118" s="242"/>
      <c r="F118" s="242"/>
      <c r="G118" s="243"/>
    </row>
    <row r="119" spans="3:7" ht="21" customHeight="1" thickBot="1" x14ac:dyDescent="0.25">
      <c r="C119" s="28" t="s">
        <v>53</v>
      </c>
      <c r="D119" s="29" t="e">
        <f>'1) Budget Table'!#REF!</f>
        <v>#REF!</v>
      </c>
      <c r="E119" s="29" t="e">
        <f>'1) Budget Table'!#REF!</f>
        <v>#REF!</v>
      </c>
      <c r="F119" s="29" t="e">
        <f>'1) Budget Table'!#REF!</f>
        <v>#REF!</v>
      </c>
      <c r="G119" s="30" t="e">
        <f t="shared" ref="G119:G127" si="10">SUM(D119:F119)</f>
        <v>#REF!</v>
      </c>
    </row>
    <row r="120" spans="3:7" ht="17" x14ac:dyDescent="0.2">
      <c r="C120" s="26" t="s">
        <v>7</v>
      </c>
      <c r="D120" s="62"/>
      <c r="E120" s="63"/>
      <c r="F120" s="63"/>
      <c r="G120" s="27">
        <f t="shared" si="10"/>
        <v>0</v>
      </c>
    </row>
    <row r="121" spans="3:7" ht="17" x14ac:dyDescent="0.2">
      <c r="C121" s="17" t="s">
        <v>8</v>
      </c>
      <c r="D121" s="64"/>
      <c r="E121" s="5"/>
      <c r="F121" s="5"/>
      <c r="G121" s="25">
        <f t="shared" si="10"/>
        <v>0</v>
      </c>
    </row>
    <row r="122" spans="3:7" ht="34" x14ac:dyDescent="0.2">
      <c r="C122" s="17" t="s">
        <v>9</v>
      </c>
      <c r="D122" s="64"/>
      <c r="E122" s="64"/>
      <c r="F122" s="64"/>
      <c r="G122" s="25">
        <f t="shared" si="10"/>
        <v>0</v>
      </c>
    </row>
    <row r="123" spans="3:7" ht="17" x14ac:dyDescent="0.2">
      <c r="C123" s="18" t="s">
        <v>10</v>
      </c>
      <c r="D123" s="64"/>
      <c r="E123" s="64"/>
      <c r="F123" s="64"/>
      <c r="G123" s="25">
        <f t="shared" si="10"/>
        <v>0</v>
      </c>
    </row>
    <row r="124" spans="3:7" ht="17" x14ac:dyDescent="0.2">
      <c r="C124" s="17" t="s">
        <v>14</v>
      </c>
      <c r="D124" s="64"/>
      <c r="E124" s="64"/>
      <c r="F124" s="64"/>
      <c r="G124" s="25">
        <f t="shared" si="10"/>
        <v>0</v>
      </c>
    </row>
    <row r="125" spans="3:7" ht="17" x14ac:dyDescent="0.2">
      <c r="C125" s="17" t="s">
        <v>11</v>
      </c>
      <c r="D125" s="64"/>
      <c r="E125" s="64"/>
      <c r="F125" s="64"/>
      <c r="G125" s="25">
        <f t="shared" si="10"/>
        <v>0</v>
      </c>
    </row>
    <row r="126" spans="3:7" ht="17" x14ac:dyDescent="0.2">
      <c r="C126" s="17" t="s">
        <v>52</v>
      </c>
      <c r="D126" s="64"/>
      <c r="E126" s="64"/>
      <c r="F126" s="64"/>
      <c r="G126" s="25">
        <f t="shared" si="10"/>
        <v>0</v>
      </c>
    </row>
    <row r="127" spans="3:7" ht="17" x14ac:dyDescent="0.2">
      <c r="C127" s="21" t="s">
        <v>55</v>
      </c>
      <c r="D127" s="31">
        <f>SUM(D120:D126)</f>
        <v>0</v>
      </c>
      <c r="E127" s="31">
        <f>SUM(E120:E126)</f>
        <v>0</v>
      </c>
      <c r="F127" s="31">
        <f>SUM(F120:F126)</f>
        <v>0</v>
      </c>
      <c r="G127" s="25">
        <f t="shared" si="10"/>
        <v>0</v>
      </c>
    </row>
    <row r="128" spans="3:7" s="20" customFormat="1" x14ac:dyDescent="0.2">
      <c r="C128" s="35"/>
      <c r="D128" s="36"/>
      <c r="E128" s="36"/>
      <c r="F128" s="36"/>
      <c r="G128" s="37"/>
    </row>
    <row r="129" spans="2:7" x14ac:dyDescent="0.2">
      <c r="C129" s="241" t="s">
        <v>44</v>
      </c>
      <c r="D129" s="242"/>
      <c r="E129" s="242"/>
      <c r="F129" s="242"/>
      <c r="G129" s="243"/>
    </row>
    <row r="130" spans="2:7" ht="24" customHeight="1" thickBot="1" x14ac:dyDescent="0.25">
      <c r="C130" s="28" t="s">
        <v>53</v>
      </c>
      <c r="D130" s="29" t="e">
        <f>'1) Budget Table'!#REF!</f>
        <v>#REF!</v>
      </c>
      <c r="E130" s="29" t="e">
        <f>'1) Budget Table'!#REF!</f>
        <v>#REF!</v>
      </c>
      <c r="F130" s="29" t="e">
        <f>'1) Budget Table'!#REF!</f>
        <v>#REF!</v>
      </c>
      <c r="G130" s="30" t="e">
        <f t="shared" ref="G130:G138" si="11">SUM(D130:F130)</f>
        <v>#REF!</v>
      </c>
    </row>
    <row r="131" spans="2:7" ht="15.75" customHeight="1" x14ac:dyDescent="0.2">
      <c r="C131" s="26" t="s">
        <v>7</v>
      </c>
      <c r="D131" s="62"/>
      <c r="E131" s="63"/>
      <c r="F131" s="63"/>
      <c r="G131" s="27">
        <f t="shared" si="11"/>
        <v>0</v>
      </c>
    </row>
    <row r="132" spans="2:7" ht="17" x14ac:dyDescent="0.2">
      <c r="C132" s="17" t="s">
        <v>8</v>
      </c>
      <c r="D132" s="64"/>
      <c r="E132" s="5"/>
      <c r="F132" s="5"/>
      <c r="G132" s="25">
        <f t="shared" si="11"/>
        <v>0</v>
      </c>
    </row>
    <row r="133" spans="2:7" ht="15.75" customHeight="1" x14ac:dyDescent="0.2">
      <c r="C133" s="17" t="s">
        <v>9</v>
      </c>
      <c r="D133" s="64"/>
      <c r="E133" s="64"/>
      <c r="F133" s="64"/>
      <c r="G133" s="25">
        <f t="shared" si="11"/>
        <v>0</v>
      </c>
    </row>
    <row r="134" spans="2:7" ht="17" x14ac:dyDescent="0.2">
      <c r="C134" s="18" t="s">
        <v>10</v>
      </c>
      <c r="D134" s="64"/>
      <c r="E134" s="64"/>
      <c r="F134" s="64"/>
      <c r="G134" s="25">
        <f t="shared" si="11"/>
        <v>0</v>
      </c>
    </row>
    <row r="135" spans="2:7" ht="17" x14ac:dyDescent="0.2">
      <c r="C135" s="17" t="s">
        <v>14</v>
      </c>
      <c r="D135" s="64"/>
      <c r="E135" s="64"/>
      <c r="F135" s="64"/>
      <c r="G135" s="25">
        <f t="shared" si="11"/>
        <v>0</v>
      </c>
    </row>
    <row r="136" spans="2:7" ht="15.75" customHeight="1" x14ac:dyDescent="0.2">
      <c r="C136" s="17" t="s">
        <v>11</v>
      </c>
      <c r="D136" s="64"/>
      <c r="E136" s="64"/>
      <c r="F136" s="64"/>
      <c r="G136" s="25">
        <f t="shared" si="11"/>
        <v>0</v>
      </c>
    </row>
    <row r="137" spans="2:7" ht="17" x14ac:dyDescent="0.2">
      <c r="C137" s="17" t="s">
        <v>52</v>
      </c>
      <c r="D137" s="64"/>
      <c r="E137" s="64"/>
      <c r="F137" s="64"/>
      <c r="G137" s="25">
        <f t="shared" si="11"/>
        <v>0</v>
      </c>
    </row>
    <row r="138" spans="2:7" ht="17" x14ac:dyDescent="0.2">
      <c r="C138" s="21" t="s">
        <v>55</v>
      </c>
      <c r="D138" s="31">
        <f>SUM(D131:D137)</f>
        <v>0</v>
      </c>
      <c r="E138" s="31">
        <f>SUM(E131:E137)</f>
        <v>0</v>
      </c>
      <c r="F138" s="31">
        <f>SUM(F131:F137)</f>
        <v>0</v>
      </c>
      <c r="G138" s="25">
        <f t="shared" si="11"/>
        <v>0</v>
      </c>
    </row>
    <row r="140" spans="2:7" x14ac:dyDescent="0.2">
      <c r="B140" s="241" t="s">
        <v>65</v>
      </c>
      <c r="C140" s="242"/>
      <c r="D140" s="242"/>
      <c r="E140" s="242"/>
      <c r="F140" s="242"/>
      <c r="G140" s="243"/>
    </row>
    <row r="141" spans="2:7" x14ac:dyDescent="0.2">
      <c r="C141" s="241" t="s">
        <v>45</v>
      </c>
      <c r="D141" s="242"/>
      <c r="E141" s="242"/>
      <c r="F141" s="242"/>
      <c r="G141" s="243"/>
    </row>
    <row r="142" spans="2:7" ht="24" customHeight="1" thickBot="1" x14ac:dyDescent="0.25">
      <c r="C142" s="28" t="s">
        <v>53</v>
      </c>
      <c r="D142" s="29" t="e">
        <f>'1) Budget Table'!#REF!</f>
        <v>#REF!</v>
      </c>
      <c r="E142" s="29" t="e">
        <f>'1) Budget Table'!#REF!</f>
        <v>#REF!</v>
      </c>
      <c r="F142" s="29" t="e">
        <f>'1) Budget Table'!#REF!</f>
        <v>#REF!</v>
      </c>
      <c r="G142" s="30" t="e">
        <f>SUM(D142:F142)</f>
        <v>#REF!</v>
      </c>
    </row>
    <row r="143" spans="2:7" ht="24.75" customHeight="1" x14ac:dyDescent="0.2">
      <c r="C143" s="26" t="s">
        <v>7</v>
      </c>
      <c r="D143" s="62"/>
      <c r="E143" s="63"/>
      <c r="F143" s="63"/>
      <c r="G143" s="27">
        <f t="shared" ref="G143:G150" si="12">SUM(D143:F143)</f>
        <v>0</v>
      </c>
    </row>
    <row r="144" spans="2:7" ht="15.75" customHeight="1" x14ac:dyDescent="0.2">
      <c r="C144" s="17" t="s">
        <v>8</v>
      </c>
      <c r="D144" s="64"/>
      <c r="E144" s="5"/>
      <c r="F144" s="5"/>
      <c r="G144" s="25">
        <f t="shared" si="12"/>
        <v>0</v>
      </c>
    </row>
    <row r="145" spans="3:7" ht="15.75" customHeight="1" x14ac:dyDescent="0.2">
      <c r="C145" s="17" t="s">
        <v>9</v>
      </c>
      <c r="D145" s="64"/>
      <c r="E145" s="64"/>
      <c r="F145" s="64"/>
      <c r="G145" s="25">
        <f t="shared" si="12"/>
        <v>0</v>
      </c>
    </row>
    <row r="146" spans="3:7" ht="15.75" customHeight="1" x14ac:dyDescent="0.2">
      <c r="C146" s="18" t="s">
        <v>10</v>
      </c>
      <c r="D146" s="64"/>
      <c r="E146" s="64"/>
      <c r="F146" s="64"/>
      <c r="G146" s="25">
        <f t="shared" si="12"/>
        <v>0</v>
      </c>
    </row>
    <row r="147" spans="3:7" ht="15.75" customHeight="1" x14ac:dyDescent="0.2">
      <c r="C147" s="17" t="s">
        <v>14</v>
      </c>
      <c r="D147" s="64"/>
      <c r="E147" s="64"/>
      <c r="F147" s="64"/>
      <c r="G147" s="25">
        <f t="shared" si="12"/>
        <v>0</v>
      </c>
    </row>
    <row r="148" spans="3:7" ht="15.75" customHeight="1" x14ac:dyDescent="0.2">
      <c r="C148" s="17" t="s">
        <v>11</v>
      </c>
      <c r="D148" s="64"/>
      <c r="E148" s="64"/>
      <c r="F148" s="64"/>
      <c r="G148" s="25">
        <f t="shared" si="12"/>
        <v>0</v>
      </c>
    </row>
    <row r="149" spans="3:7" ht="15.75" customHeight="1" x14ac:dyDescent="0.2">
      <c r="C149" s="17" t="s">
        <v>52</v>
      </c>
      <c r="D149" s="64"/>
      <c r="E149" s="64"/>
      <c r="F149" s="64"/>
      <c r="G149" s="25">
        <f t="shared" si="12"/>
        <v>0</v>
      </c>
    </row>
    <row r="150" spans="3:7" ht="15.75" customHeight="1" x14ac:dyDescent="0.2">
      <c r="C150" s="21" t="s">
        <v>55</v>
      </c>
      <c r="D150" s="31">
        <f>SUM(D143:D149)</f>
        <v>0</v>
      </c>
      <c r="E150" s="31">
        <f>SUM(E143:E149)</f>
        <v>0</v>
      </c>
      <c r="F150" s="31">
        <f>SUM(F143:F149)</f>
        <v>0</v>
      </c>
      <c r="G150" s="25">
        <f t="shared" si="12"/>
        <v>0</v>
      </c>
    </row>
    <row r="151" spans="3:7" s="20" customFormat="1" ht="15.75" customHeight="1" x14ac:dyDescent="0.2">
      <c r="C151" s="35"/>
      <c r="D151" s="36"/>
      <c r="E151" s="36"/>
      <c r="F151" s="36"/>
      <c r="G151" s="37"/>
    </row>
    <row r="152" spans="3:7" ht="15.75" customHeight="1" x14ac:dyDescent="0.2">
      <c r="C152" s="241" t="s">
        <v>46</v>
      </c>
      <c r="D152" s="242"/>
      <c r="E152" s="242"/>
      <c r="F152" s="242"/>
      <c r="G152" s="243"/>
    </row>
    <row r="153" spans="3:7" ht="21" customHeight="1" thickBot="1" x14ac:dyDescent="0.25">
      <c r="C153" s="28" t="s">
        <v>53</v>
      </c>
      <c r="D153" s="29" t="e">
        <f>'1) Budget Table'!#REF!</f>
        <v>#REF!</v>
      </c>
      <c r="E153" s="29" t="e">
        <f>'1) Budget Table'!#REF!</f>
        <v>#REF!</v>
      </c>
      <c r="F153" s="29" t="e">
        <f>'1) Budget Table'!#REF!</f>
        <v>#REF!</v>
      </c>
      <c r="G153" s="30" t="e">
        <f t="shared" ref="G153:G161" si="13">SUM(D153:F153)</f>
        <v>#REF!</v>
      </c>
    </row>
    <row r="154" spans="3:7" ht="15.75" customHeight="1" x14ac:dyDescent="0.2">
      <c r="C154" s="26" t="s">
        <v>7</v>
      </c>
      <c r="D154" s="62"/>
      <c r="E154" s="63"/>
      <c r="F154" s="63"/>
      <c r="G154" s="27">
        <f t="shared" si="13"/>
        <v>0</v>
      </c>
    </row>
    <row r="155" spans="3:7" ht="15.75" customHeight="1" x14ac:dyDescent="0.2">
      <c r="C155" s="17" t="s">
        <v>8</v>
      </c>
      <c r="D155" s="64"/>
      <c r="E155" s="5"/>
      <c r="F155" s="5"/>
      <c r="G155" s="25">
        <f t="shared" si="13"/>
        <v>0</v>
      </c>
    </row>
    <row r="156" spans="3:7" ht="15.75" customHeight="1" x14ac:dyDescent="0.2">
      <c r="C156" s="17" t="s">
        <v>9</v>
      </c>
      <c r="D156" s="64"/>
      <c r="E156" s="64"/>
      <c r="F156" s="64"/>
      <c r="G156" s="25">
        <f t="shared" si="13"/>
        <v>0</v>
      </c>
    </row>
    <row r="157" spans="3:7" ht="15.75" customHeight="1" x14ac:dyDescent="0.2">
      <c r="C157" s="18" t="s">
        <v>10</v>
      </c>
      <c r="D157" s="64"/>
      <c r="E157" s="64"/>
      <c r="F157" s="64"/>
      <c r="G157" s="25">
        <f t="shared" si="13"/>
        <v>0</v>
      </c>
    </row>
    <row r="158" spans="3:7" ht="15.75" customHeight="1" x14ac:dyDescent="0.2">
      <c r="C158" s="17" t="s">
        <v>14</v>
      </c>
      <c r="D158" s="64"/>
      <c r="E158" s="64"/>
      <c r="F158" s="64"/>
      <c r="G158" s="25">
        <f t="shared" si="13"/>
        <v>0</v>
      </c>
    </row>
    <row r="159" spans="3:7" ht="15.75" customHeight="1" x14ac:dyDescent="0.2">
      <c r="C159" s="17" t="s">
        <v>11</v>
      </c>
      <c r="D159" s="64"/>
      <c r="E159" s="64"/>
      <c r="F159" s="64"/>
      <c r="G159" s="25">
        <f t="shared" si="13"/>
        <v>0</v>
      </c>
    </row>
    <row r="160" spans="3:7" ht="15.75" customHeight="1" x14ac:dyDescent="0.2">
      <c r="C160" s="17" t="s">
        <v>52</v>
      </c>
      <c r="D160" s="64"/>
      <c r="E160" s="64"/>
      <c r="F160" s="64"/>
      <c r="G160" s="25">
        <f t="shared" si="13"/>
        <v>0</v>
      </c>
    </row>
    <row r="161" spans="3:7" ht="15.75" customHeight="1" x14ac:dyDescent="0.2">
      <c r="C161" s="21" t="s">
        <v>55</v>
      </c>
      <c r="D161" s="31">
        <f>SUM(D154:D160)</f>
        <v>0</v>
      </c>
      <c r="E161" s="31">
        <f>SUM(E154:E160)</f>
        <v>0</v>
      </c>
      <c r="F161" s="31">
        <f>SUM(F154:F160)</f>
        <v>0</v>
      </c>
      <c r="G161" s="25">
        <f t="shared" si="13"/>
        <v>0</v>
      </c>
    </row>
    <row r="162" spans="3:7" s="20" customFormat="1" ht="15.75" customHeight="1" x14ac:dyDescent="0.2">
      <c r="C162" s="35"/>
      <c r="D162" s="36"/>
      <c r="E162" s="36"/>
      <c r="F162" s="36"/>
      <c r="G162" s="37"/>
    </row>
    <row r="163" spans="3:7" ht="15.75" customHeight="1" x14ac:dyDescent="0.2">
      <c r="C163" s="241" t="s">
        <v>47</v>
      </c>
      <c r="D163" s="242"/>
      <c r="E163" s="242"/>
      <c r="F163" s="242"/>
      <c r="G163" s="243"/>
    </row>
    <row r="164" spans="3:7" ht="19.5" customHeight="1" thickBot="1" x14ac:dyDescent="0.25">
      <c r="C164" s="28" t="s">
        <v>53</v>
      </c>
      <c r="D164" s="29" t="e">
        <f>'1) Budget Table'!#REF!</f>
        <v>#REF!</v>
      </c>
      <c r="E164" s="29" t="e">
        <f>'1) Budget Table'!#REF!</f>
        <v>#REF!</v>
      </c>
      <c r="F164" s="29" t="e">
        <f>'1) Budget Table'!#REF!</f>
        <v>#REF!</v>
      </c>
      <c r="G164" s="30" t="e">
        <f t="shared" ref="G164:G172" si="14">SUM(D164:F164)</f>
        <v>#REF!</v>
      </c>
    </row>
    <row r="165" spans="3:7" ht="15.75" customHeight="1" x14ac:dyDescent="0.2">
      <c r="C165" s="26" t="s">
        <v>7</v>
      </c>
      <c r="D165" s="62"/>
      <c r="E165" s="63"/>
      <c r="F165" s="63"/>
      <c r="G165" s="27">
        <f t="shared" si="14"/>
        <v>0</v>
      </c>
    </row>
    <row r="166" spans="3:7" ht="15.75" customHeight="1" x14ac:dyDescent="0.2">
      <c r="C166" s="17" t="s">
        <v>8</v>
      </c>
      <c r="D166" s="64"/>
      <c r="E166" s="5"/>
      <c r="F166" s="5"/>
      <c r="G166" s="25">
        <f t="shared" si="14"/>
        <v>0</v>
      </c>
    </row>
    <row r="167" spans="3:7" ht="15.75" customHeight="1" x14ac:dyDescent="0.2">
      <c r="C167" s="17" t="s">
        <v>9</v>
      </c>
      <c r="D167" s="64"/>
      <c r="E167" s="64"/>
      <c r="F167" s="64"/>
      <c r="G167" s="25">
        <f t="shared" si="14"/>
        <v>0</v>
      </c>
    </row>
    <row r="168" spans="3:7" ht="15.75" customHeight="1" x14ac:dyDescent="0.2">
      <c r="C168" s="18" t="s">
        <v>10</v>
      </c>
      <c r="D168" s="64"/>
      <c r="E168" s="64"/>
      <c r="F168" s="64"/>
      <c r="G168" s="25">
        <f t="shared" si="14"/>
        <v>0</v>
      </c>
    </row>
    <row r="169" spans="3:7" ht="15.75" customHeight="1" x14ac:dyDescent="0.2">
      <c r="C169" s="17" t="s">
        <v>14</v>
      </c>
      <c r="D169" s="64"/>
      <c r="E169" s="64"/>
      <c r="F169" s="64"/>
      <c r="G169" s="25">
        <f t="shared" si="14"/>
        <v>0</v>
      </c>
    </row>
    <row r="170" spans="3:7" ht="15.75" customHeight="1" x14ac:dyDescent="0.2">
      <c r="C170" s="17" t="s">
        <v>11</v>
      </c>
      <c r="D170" s="64"/>
      <c r="E170" s="64"/>
      <c r="F170" s="64"/>
      <c r="G170" s="25">
        <f t="shared" si="14"/>
        <v>0</v>
      </c>
    </row>
    <row r="171" spans="3:7" ht="15.75" customHeight="1" x14ac:dyDescent="0.2">
      <c r="C171" s="17" t="s">
        <v>52</v>
      </c>
      <c r="D171" s="64"/>
      <c r="E171" s="64"/>
      <c r="F171" s="64"/>
      <c r="G171" s="25">
        <f t="shared" si="14"/>
        <v>0</v>
      </c>
    </row>
    <row r="172" spans="3:7" ht="15.75" customHeight="1" x14ac:dyDescent="0.2">
      <c r="C172" s="21" t="s">
        <v>55</v>
      </c>
      <c r="D172" s="31">
        <f>SUM(D165:D171)</f>
        <v>0</v>
      </c>
      <c r="E172" s="31">
        <f>SUM(E165:E171)</f>
        <v>0</v>
      </c>
      <c r="F172" s="31">
        <f>SUM(F165:F171)</f>
        <v>0</v>
      </c>
      <c r="G172" s="25">
        <f t="shared" si="14"/>
        <v>0</v>
      </c>
    </row>
    <row r="173" spans="3:7" s="20" customFormat="1" ht="15.75" customHeight="1" x14ac:dyDescent="0.2">
      <c r="C173" s="35"/>
      <c r="D173" s="36"/>
      <c r="E173" s="36"/>
      <c r="F173" s="36"/>
      <c r="G173" s="37"/>
    </row>
    <row r="174" spans="3:7" ht="15.75" customHeight="1" x14ac:dyDescent="0.2">
      <c r="C174" s="241" t="s">
        <v>48</v>
      </c>
      <c r="D174" s="242"/>
      <c r="E174" s="242"/>
      <c r="F174" s="242"/>
      <c r="G174" s="243"/>
    </row>
    <row r="175" spans="3:7" ht="22.5" customHeight="1" thickBot="1" x14ac:dyDescent="0.25">
      <c r="C175" s="28" t="s">
        <v>53</v>
      </c>
      <c r="D175" s="29" t="e">
        <f>'1) Budget Table'!#REF!</f>
        <v>#REF!</v>
      </c>
      <c r="E175" s="29" t="e">
        <f>'1) Budget Table'!#REF!</f>
        <v>#REF!</v>
      </c>
      <c r="F175" s="29" t="e">
        <f>'1) Budget Table'!#REF!</f>
        <v>#REF!</v>
      </c>
      <c r="G175" s="30" t="e">
        <f t="shared" ref="G175:G183" si="15">SUM(D175:F175)</f>
        <v>#REF!</v>
      </c>
    </row>
    <row r="176" spans="3:7" ht="15.75" customHeight="1" x14ac:dyDescent="0.2">
      <c r="C176" s="26" t="s">
        <v>7</v>
      </c>
      <c r="D176" s="62"/>
      <c r="E176" s="63"/>
      <c r="F176" s="63"/>
      <c r="G176" s="27">
        <f t="shared" si="15"/>
        <v>0</v>
      </c>
    </row>
    <row r="177" spans="3:7" ht="15.75" customHeight="1" x14ac:dyDescent="0.2">
      <c r="C177" s="17" t="s">
        <v>8</v>
      </c>
      <c r="D177" s="64"/>
      <c r="E177" s="5"/>
      <c r="F177" s="5"/>
      <c r="G177" s="25">
        <f t="shared" si="15"/>
        <v>0</v>
      </c>
    </row>
    <row r="178" spans="3:7" ht="15.75" customHeight="1" x14ac:dyDescent="0.2">
      <c r="C178" s="17" t="s">
        <v>9</v>
      </c>
      <c r="D178" s="64"/>
      <c r="E178" s="64"/>
      <c r="F178" s="64"/>
      <c r="G178" s="25">
        <f t="shared" si="15"/>
        <v>0</v>
      </c>
    </row>
    <row r="179" spans="3:7" ht="15.75" customHeight="1" x14ac:dyDescent="0.2">
      <c r="C179" s="18" t="s">
        <v>10</v>
      </c>
      <c r="D179" s="64"/>
      <c r="E179" s="64"/>
      <c r="F179" s="64"/>
      <c r="G179" s="25">
        <f t="shared" si="15"/>
        <v>0</v>
      </c>
    </row>
    <row r="180" spans="3:7" ht="15.75" customHeight="1" x14ac:dyDescent="0.2">
      <c r="C180" s="17" t="s">
        <v>14</v>
      </c>
      <c r="D180" s="64"/>
      <c r="E180" s="64"/>
      <c r="F180" s="64"/>
      <c r="G180" s="25">
        <f t="shared" si="15"/>
        <v>0</v>
      </c>
    </row>
    <row r="181" spans="3:7" ht="15.75" customHeight="1" x14ac:dyDescent="0.2">
      <c r="C181" s="17" t="s">
        <v>11</v>
      </c>
      <c r="D181" s="64"/>
      <c r="E181" s="64"/>
      <c r="F181" s="64"/>
      <c r="G181" s="25">
        <f t="shared" si="15"/>
        <v>0</v>
      </c>
    </row>
    <row r="182" spans="3:7" ht="15.75" customHeight="1" x14ac:dyDescent="0.2">
      <c r="C182" s="17" t="s">
        <v>52</v>
      </c>
      <c r="D182" s="64"/>
      <c r="E182" s="64"/>
      <c r="F182" s="64"/>
      <c r="G182" s="25">
        <f t="shared" si="15"/>
        <v>0</v>
      </c>
    </row>
    <row r="183" spans="3:7" ht="15.75" customHeight="1" x14ac:dyDescent="0.2">
      <c r="C183" s="21" t="s">
        <v>55</v>
      </c>
      <c r="D183" s="31">
        <f>SUM(D176:D182)</f>
        <v>0</v>
      </c>
      <c r="E183" s="31">
        <f>SUM(E176:E182)</f>
        <v>0</v>
      </c>
      <c r="F183" s="31">
        <f>SUM(F176:F182)</f>
        <v>0</v>
      </c>
      <c r="G183" s="25">
        <f t="shared" si="15"/>
        <v>0</v>
      </c>
    </row>
    <row r="184" spans="3:7" ht="15.75" customHeight="1" x14ac:dyDescent="0.2"/>
    <row r="185" spans="3:7" ht="15.75" customHeight="1" x14ac:dyDescent="0.2">
      <c r="C185" s="241" t="s">
        <v>418</v>
      </c>
      <c r="D185" s="242"/>
      <c r="E185" s="242"/>
      <c r="F185" s="242"/>
      <c r="G185" s="243"/>
    </row>
    <row r="186" spans="3:7" ht="19.5" customHeight="1" thickBot="1" x14ac:dyDescent="0.25">
      <c r="C186" s="28" t="s">
        <v>419</v>
      </c>
      <c r="D186" s="29">
        <f>'1) Budget Table'!D30</f>
        <v>207200</v>
      </c>
      <c r="E186" s="29">
        <f>'1) Budget Table'!E30</f>
        <v>167976.32000000001</v>
      </c>
      <c r="F186" s="29" t="e">
        <f>'1) Budget Table'!#REF!</f>
        <v>#REF!</v>
      </c>
      <c r="G186" s="30" t="e">
        <f t="shared" ref="G186:G194" si="16">SUM(D186:F186)</f>
        <v>#REF!</v>
      </c>
    </row>
    <row r="187" spans="3:7" ht="15.75" customHeight="1" x14ac:dyDescent="0.2">
      <c r="C187" s="26" t="s">
        <v>7</v>
      </c>
      <c r="D187" s="62"/>
      <c r="E187" s="63"/>
      <c r="F187" s="63"/>
      <c r="G187" s="27">
        <f t="shared" si="16"/>
        <v>0</v>
      </c>
    </row>
    <row r="188" spans="3:7" ht="15.75" customHeight="1" x14ac:dyDescent="0.2">
      <c r="C188" s="17" t="s">
        <v>8</v>
      </c>
      <c r="D188" s="64"/>
      <c r="E188" s="5"/>
      <c r="F188" s="5"/>
      <c r="G188" s="25">
        <f t="shared" si="16"/>
        <v>0</v>
      </c>
    </row>
    <row r="189" spans="3:7" ht="15.75" customHeight="1" x14ac:dyDescent="0.2">
      <c r="C189" s="17" t="s">
        <v>9</v>
      </c>
      <c r="D189" s="64"/>
      <c r="E189" s="64"/>
      <c r="F189" s="64"/>
      <c r="G189" s="25">
        <f t="shared" si="16"/>
        <v>0</v>
      </c>
    </row>
    <row r="190" spans="3:7" ht="15.75" customHeight="1" x14ac:dyDescent="0.2">
      <c r="C190" s="18" t="s">
        <v>10</v>
      </c>
      <c r="D190" s="64"/>
      <c r="E190" s="64"/>
      <c r="F190" s="64"/>
      <c r="G190" s="25">
        <f t="shared" si="16"/>
        <v>0</v>
      </c>
    </row>
    <row r="191" spans="3:7" ht="15.75" customHeight="1" x14ac:dyDescent="0.2">
      <c r="C191" s="17" t="s">
        <v>14</v>
      </c>
      <c r="D191" s="64"/>
      <c r="E191" s="64"/>
      <c r="F191" s="64"/>
      <c r="G191" s="25">
        <f t="shared" si="16"/>
        <v>0</v>
      </c>
    </row>
    <row r="192" spans="3:7" ht="15.75" customHeight="1" x14ac:dyDescent="0.2">
      <c r="C192" s="17" t="s">
        <v>11</v>
      </c>
      <c r="D192" s="64"/>
      <c r="E192" s="64"/>
      <c r="F192" s="64"/>
      <c r="G192" s="25">
        <f t="shared" si="16"/>
        <v>0</v>
      </c>
    </row>
    <row r="193" spans="3:13" ht="15.75" customHeight="1" x14ac:dyDescent="0.2">
      <c r="C193" s="17" t="s">
        <v>52</v>
      </c>
      <c r="D193" s="64"/>
      <c r="E193" s="64"/>
      <c r="F193" s="64"/>
      <c r="G193" s="25">
        <f t="shared" si="16"/>
        <v>0</v>
      </c>
    </row>
    <row r="194" spans="3:13" ht="15.75" customHeight="1" x14ac:dyDescent="0.2">
      <c r="C194" s="21" t="s">
        <v>55</v>
      </c>
      <c r="D194" s="31">
        <f>SUM(D187:D193)</f>
        <v>0</v>
      </c>
      <c r="E194" s="31">
        <f>SUM(E187:E193)</f>
        <v>0</v>
      </c>
      <c r="F194" s="31">
        <f>SUM(F187:F193)</f>
        <v>0</v>
      </c>
      <c r="G194" s="25">
        <f t="shared" si="16"/>
        <v>0</v>
      </c>
    </row>
    <row r="195" spans="3:13" ht="15.75" customHeight="1" thickBot="1" x14ac:dyDescent="0.25"/>
    <row r="196" spans="3:13" ht="19.5" customHeight="1" thickBot="1" x14ac:dyDescent="0.25">
      <c r="C196" s="249" t="s">
        <v>15</v>
      </c>
      <c r="D196" s="250"/>
      <c r="E196" s="250"/>
      <c r="F196" s="250"/>
      <c r="G196" s="251"/>
    </row>
    <row r="197" spans="3:13" ht="19.5" customHeight="1" x14ac:dyDescent="0.2">
      <c r="C197" s="41"/>
      <c r="D197" s="244" t="str">
        <f>'1) Budget Table'!D4</f>
        <v>Recipient Organization UNHCR</v>
      </c>
      <c r="E197" s="244" t="str">
        <f>'1) Budget Table'!E4</f>
        <v>Recipient Organization IOM</v>
      </c>
      <c r="F197" s="244" t="e">
        <f>'1) Budget Table'!#REF!</f>
        <v>#REF!</v>
      </c>
      <c r="G197" s="247" t="s">
        <v>15</v>
      </c>
    </row>
    <row r="198" spans="3:13" ht="19.5" customHeight="1" x14ac:dyDescent="0.2">
      <c r="C198" s="41"/>
      <c r="D198" s="245"/>
      <c r="E198" s="245"/>
      <c r="F198" s="245"/>
      <c r="G198" s="248"/>
    </row>
    <row r="199" spans="3:13" ht="19.5" customHeight="1" x14ac:dyDescent="0.2">
      <c r="C199" s="6" t="s">
        <v>7</v>
      </c>
      <c r="D199" s="42">
        <f>SUM(D176,D165,D154,D143,D131,D120,D109,D98,D86,D75,D64,D53,D41,D30,D19,D8,D187)</f>
        <v>0</v>
      </c>
      <c r="E199" s="42">
        <f>SUM(E176,E165,E154,E143,E131,E120,E109,E98,E86,E75,E64,E53,E41,E30,E19,E8,E187)</f>
        <v>0</v>
      </c>
      <c r="F199" s="42">
        <f t="shared" ref="F199" si="17">SUM(F176,F165,F154,F143,F131,F120,F109,F98,F86,F75,F64,F53,F41,F30,F19,F8,F187)</f>
        <v>0</v>
      </c>
      <c r="G199" s="39">
        <f t="shared" ref="G199:G206" si="18">SUM(D199:F199)</f>
        <v>0</v>
      </c>
    </row>
    <row r="200" spans="3:13" ht="34.5" customHeight="1" x14ac:dyDescent="0.2">
      <c r="C200" s="6" t="s">
        <v>8</v>
      </c>
      <c r="D200" s="42">
        <f>SUM(D177,D166,D155,D144,D132,D121,D110,D99,D87,D76,D65,D54,D42,D31,D20,D9,D188)</f>
        <v>0</v>
      </c>
      <c r="E200" s="42">
        <f t="shared" ref="E200:F200" si="19">SUM(E177,E166,E155,E144,E132,E121,E110,E99,E87,E76,E65,E54,E42,E31,E20,E9,E188)</f>
        <v>0</v>
      </c>
      <c r="F200" s="42">
        <f t="shared" si="19"/>
        <v>0</v>
      </c>
      <c r="G200" s="40">
        <f t="shared" si="18"/>
        <v>0</v>
      </c>
    </row>
    <row r="201" spans="3:13" ht="48" customHeight="1" x14ac:dyDescent="0.2">
      <c r="C201" s="6" t="s">
        <v>9</v>
      </c>
      <c r="D201" s="42">
        <f t="shared" ref="D201:F205" si="20">SUM(D178,D167,D156,D145,D133,D122,D111,D100,D88,D77,D66,D55,D43,D32,D21,D10,D189)</f>
        <v>0</v>
      </c>
      <c r="E201" s="42">
        <f t="shared" si="20"/>
        <v>0</v>
      </c>
      <c r="F201" s="42">
        <f t="shared" si="20"/>
        <v>0</v>
      </c>
      <c r="G201" s="40">
        <f t="shared" si="18"/>
        <v>0</v>
      </c>
    </row>
    <row r="202" spans="3:13" ht="33" customHeight="1" x14ac:dyDescent="0.2">
      <c r="C202" s="11" t="s">
        <v>10</v>
      </c>
      <c r="D202" s="42">
        <f t="shared" si="20"/>
        <v>0</v>
      </c>
      <c r="E202" s="42">
        <f t="shared" si="20"/>
        <v>0</v>
      </c>
      <c r="F202" s="42">
        <f t="shared" si="20"/>
        <v>0</v>
      </c>
      <c r="G202" s="40">
        <f t="shared" si="18"/>
        <v>0</v>
      </c>
    </row>
    <row r="203" spans="3:13" ht="21" customHeight="1" x14ac:dyDescent="0.2">
      <c r="C203" s="6" t="s">
        <v>14</v>
      </c>
      <c r="D203" s="42">
        <f t="shared" si="20"/>
        <v>0</v>
      </c>
      <c r="E203" s="42">
        <f t="shared" si="20"/>
        <v>0</v>
      </c>
      <c r="F203" s="42">
        <f t="shared" si="20"/>
        <v>0</v>
      </c>
      <c r="G203" s="40">
        <f t="shared" si="18"/>
        <v>0</v>
      </c>
      <c r="H203" s="9"/>
      <c r="I203" s="9"/>
      <c r="J203" s="9"/>
      <c r="K203" s="9"/>
      <c r="L203" s="9"/>
      <c r="M203" s="8"/>
    </row>
    <row r="204" spans="3:13" ht="39.75" customHeight="1" x14ac:dyDescent="0.2">
      <c r="C204" s="6" t="s">
        <v>11</v>
      </c>
      <c r="D204" s="42">
        <f t="shared" si="20"/>
        <v>0</v>
      </c>
      <c r="E204" s="42">
        <f t="shared" si="20"/>
        <v>0</v>
      </c>
      <c r="F204" s="42">
        <f t="shared" si="20"/>
        <v>0</v>
      </c>
      <c r="G204" s="40">
        <f t="shared" si="18"/>
        <v>0</v>
      </c>
      <c r="H204" s="9"/>
      <c r="I204" s="9"/>
      <c r="J204" s="9"/>
      <c r="K204" s="9"/>
      <c r="L204" s="9"/>
      <c r="M204" s="8"/>
    </row>
    <row r="205" spans="3:13" ht="23.25" customHeight="1" x14ac:dyDescent="0.2">
      <c r="C205" s="6" t="s">
        <v>52</v>
      </c>
      <c r="D205" s="70">
        <f t="shared" si="20"/>
        <v>0</v>
      </c>
      <c r="E205" s="70">
        <f t="shared" si="20"/>
        <v>0</v>
      </c>
      <c r="F205" s="70">
        <f t="shared" si="20"/>
        <v>0</v>
      </c>
      <c r="G205" s="40">
        <f t="shared" si="18"/>
        <v>0</v>
      </c>
      <c r="H205" s="9"/>
      <c r="I205" s="9"/>
      <c r="J205" s="9"/>
      <c r="K205" s="9"/>
      <c r="L205" s="9"/>
      <c r="M205" s="8"/>
    </row>
    <row r="206" spans="3:13" ht="22.5" customHeight="1" x14ac:dyDescent="0.2">
      <c r="C206" s="72" t="s">
        <v>424</v>
      </c>
      <c r="D206" s="71">
        <f>SUM(D199:D205)</f>
        <v>0</v>
      </c>
      <c r="E206" s="71">
        <f>SUM(E199:E205)</f>
        <v>0</v>
      </c>
      <c r="F206" s="71">
        <f>SUM(F199:F205)</f>
        <v>0</v>
      </c>
      <c r="G206" s="73">
        <f t="shared" si="18"/>
        <v>0</v>
      </c>
      <c r="H206" s="9"/>
      <c r="I206" s="9"/>
      <c r="J206" s="9"/>
      <c r="K206" s="9"/>
      <c r="L206" s="9"/>
      <c r="M206" s="8"/>
    </row>
    <row r="207" spans="3:13" ht="26.25" customHeight="1" thickBot="1" x14ac:dyDescent="0.25">
      <c r="C207" s="76" t="s">
        <v>422</v>
      </c>
      <c r="D207" s="44">
        <f>D206*0.07</f>
        <v>0</v>
      </c>
      <c r="E207" s="44">
        <f t="shared" ref="E207:G207" si="21">E206*0.07</f>
        <v>0</v>
      </c>
      <c r="F207" s="44">
        <f t="shared" si="21"/>
        <v>0</v>
      </c>
      <c r="G207" s="77">
        <f t="shared" si="21"/>
        <v>0</v>
      </c>
      <c r="H207" s="12"/>
      <c r="I207" s="12"/>
      <c r="J207" s="12"/>
      <c r="K207" s="12"/>
      <c r="L207" s="22"/>
      <c r="M207" s="20"/>
    </row>
    <row r="208" spans="3:13" ht="23.25" customHeight="1" thickBot="1" x14ac:dyDescent="0.25">
      <c r="C208" s="74" t="s">
        <v>423</v>
      </c>
      <c r="D208" s="75">
        <f>SUM(D206:D207)</f>
        <v>0</v>
      </c>
      <c r="E208" s="75">
        <f t="shared" ref="E208:G208" si="22">SUM(E206:E207)</f>
        <v>0</v>
      </c>
      <c r="F208" s="75">
        <f t="shared" si="22"/>
        <v>0</v>
      </c>
      <c r="G208" s="43">
        <f t="shared" si="22"/>
        <v>0</v>
      </c>
      <c r="H208" s="12"/>
      <c r="I208" s="12"/>
      <c r="J208" s="12"/>
      <c r="K208" s="12"/>
      <c r="L208" s="22"/>
      <c r="M208" s="20"/>
    </row>
    <row r="209" spans="3:13" ht="15.75" customHeight="1" x14ac:dyDescent="0.2">
      <c r="L209" s="23"/>
    </row>
    <row r="210" spans="3:13" ht="15.75" customHeight="1" x14ac:dyDescent="0.2">
      <c r="H210" s="15"/>
      <c r="I210" s="15"/>
      <c r="L210" s="23"/>
    </row>
    <row r="211" spans="3:13" ht="15.75" customHeight="1" x14ac:dyDescent="0.2">
      <c r="H211" s="15"/>
      <c r="I211" s="15"/>
    </row>
    <row r="212" spans="3:13" ht="40.5" customHeight="1" x14ac:dyDescent="0.2">
      <c r="H212" s="15"/>
      <c r="I212" s="15"/>
      <c r="L212" s="24"/>
    </row>
    <row r="213" spans="3:13" ht="24.75" customHeight="1" x14ac:dyDescent="0.2">
      <c r="H213" s="15"/>
      <c r="I213" s="15"/>
      <c r="L213" s="24"/>
    </row>
    <row r="214" spans="3:13" ht="41.25" customHeight="1" x14ac:dyDescent="0.2">
      <c r="H214" s="4"/>
      <c r="I214" s="15"/>
      <c r="L214" s="24"/>
    </row>
    <row r="215" spans="3:13" ht="51.75" customHeight="1" x14ac:dyDescent="0.2">
      <c r="H215" s="4"/>
      <c r="I215" s="15"/>
      <c r="L215" s="24"/>
    </row>
    <row r="216" spans="3:13" ht="42" customHeight="1" x14ac:dyDescent="0.2">
      <c r="H216" s="15"/>
      <c r="I216" s="15"/>
      <c r="L216" s="24"/>
    </row>
    <row r="217" spans="3:13" s="20" customFormat="1" ht="42" customHeight="1" x14ac:dyDescent="0.2">
      <c r="C217" s="19"/>
      <c r="G217" s="19"/>
      <c r="H217" s="19"/>
      <c r="I217" s="15"/>
      <c r="J217" s="19"/>
      <c r="K217" s="19"/>
      <c r="L217" s="24"/>
      <c r="M217" s="19"/>
    </row>
    <row r="218" spans="3:13" s="20" customFormat="1" ht="42" customHeight="1" x14ac:dyDescent="0.2">
      <c r="C218" s="19"/>
      <c r="G218" s="19"/>
      <c r="H218" s="19"/>
      <c r="I218" s="15"/>
      <c r="J218" s="19"/>
      <c r="K218" s="19"/>
      <c r="L218" s="19"/>
      <c r="M218" s="19"/>
    </row>
    <row r="219" spans="3:13" s="20" customFormat="1" ht="63.75" customHeight="1" x14ac:dyDescent="0.2">
      <c r="C219" s="19"/>
      <c r="G219" s="19"/>
      <c r="H219" s="19"/>
      <c r="I219" s="23"/>
      <c r="J219" s="19"/>
      <c r="K219" s="19"/>
      <c r="L219" s="19"/>
      <c r="M219" s="19"/>
    </row>
    <row r="220" spans="3:13" s="20" customFormat="1" ht="42" customHeight="1" x14ac:dyDescent="0.2">
      <c r="C220" s="19"/>
      <c r="G220" s="19"/>
      <c r="H220" s="19"/>
      <c r="I220" s="19"/>
      <c r="J220" s="19"/>
      <c r="K220" s="19"/>
      <c r="L220" s="19"/>
      <c r="M220" s="23"/>
    </row>
    <row r="221" spans="3:13" ht="23.25" customHeight="1" x14ac:dyDescent="0.2"/>
    <row r="222" spans="3:13" ht="27.75" customHeight="1" x14ac:dyDescent="0.2"/>
    <row r="223" spans="3:13" ht="55.5" customHeight="1" x14ac:dyDescent="0.2"/>
    <row r="224" spans="3:13" ht="57.75" customHeight="1" x14ac:dyDescent="0.2"/>
    <row r="225" spans="14:14" ht="21.75" customHeight="1" x14ac:dyDescent="0.2"/>
    <row r="226" spans="14:14" ht="49.5" customHeight="1" x14ac:dyDescent="0.2"/>
    <row r="227" spans="14:14" ht="28.5" customHeight="1" x14ac:dyDescent="0.2"/>
    <row r="228" spans="14:14" ht="28.5" customHeight="1" x14ac:dyDescent="0.2"/>
    <row r="229" spans="14:14" ht="28.5" customHeight="1" x14ac:dyDescent="0.2"/>
    <row r="230" spans="14:14" ht="23.25" customHeight="1" x14ac:dyDescent="0.2">
      <c r="N230" s="23"/>
    </row>
    <row r="231" spans="14:14" ht="43.5" customHeight="1" x14ac:dyDescent="0.2">
      <c r="N231" s="23"/>
    </row>
    <row r="232" spans="14:14" ht="55.5" customHeight="1" x14ac:dyDescent="0.2"/>
    <row r="233" spans="14:14" ht="42.75" customHeight="1" x14ac:dyDescent="0.2">
      <c r="N233" s="23"/>
    </row>
    <row r="234" spans="14:14" ht="21.75" customHeight="1" x14ac:dyDescent="0.2">
      <c r="N234" s="23"/>
    </row>
    <row r="235" spans="14:14" ht="21.75" customHeight="1" x14ac:dyDescent="0.2">
      <c r="N235" s="23"/>
    </row>
    <row r="236" spans="14:14" ht="23.25" customHeight="1" x14ac:dyDescent="0.2"/>
    <row r="237" spans="14:14" ht="23.25" customHeight="1" x14ac:dyDescent="0.2"/>
    <row r="238" spans="14:14" ht="21.75" customHeight="1" x14ac:dyDescent="0.2"/>
    <row r="239" spans="14:14" ht="16.5" customHeight="1" x14ac:dyDescent="0.2"/>
    <row r="240" spans="14:14" ht="29.25" customHeight="1" x14ac:dyDescent="0.2"/>
    <row r="241" ht="24.75" customHeight="1" x14ac:dyDescent="0.2"/>
    <row r="242" ht="33" customHeight="1" x14ac:dyDescent="0.2"/>
    <row r="244" ht="15" customHeight="1" x14ac:dyDescent="0.2"/>
    <row r="245" ht="25.5" customHeight="1" x14ac:dyDescent="0.2"/>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Table'!$F$43</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baseColWidth="10" defaultColWidth="8.83203125" defaultRowHeight="15" x14ac:dyDescent="0.2"/>
  <cols>
    <col min="2" max="2" width="73.33203125" customWidth="1"/>
  </cols>
  <sheetData>
    <row r="1" spans="2:2" ht="16" thickBot="1" x14ac:dyDescent="0.25"/>
    <row r="2" spans="2:2" ht="16" thickBot="1" x14ac:dyDescent="0.25">
      <c r="B2" s="79" t="s">
        <v>23</v>
      </c>
    </row>
    <row r="3" spans="2:2" x14ac:dyDescent="0.2">
      <c r="B3" s="80"/>
    </row>
    <row r="4" spans="2:2" ht="30.75" customHeight="1" x14ac:dyDescent="0.2">
      <c r="B4" s="81" t="s">
        <v>16</v>
      </c>
    </row>
    <row r="5" spans="2:2" ht="30.75" customHeight="1" x14ac:dyDescent="0.2">
      <c r="B5" s="81"/>
    </row>
    <row r="6" spans="2:2" ht="48" x14ac:dyDescent="0.2">
      <c r="B6" s="81" t="s">
        <v>17</v>
      </c>
    </row>
    <row r="7" spans="2:2" x14ac:dyDescent="0.2">
      <c r="B7" s="81"/>
    </row>
    <row r="8" spans="2:2" ht="64" x14ac:dyDescent="0.2">
      <c r="B8" s="81" t="s">
        <v>18</v>
      </c>
    </row>
    <row r="9" spans="2:2" x14ac:dyDescent="0.2">
      <c r="B9" s="81"/>
    </row>
    <row r="10" spans="2:2" ht="64" x14ac:dyDescent="0.2">
      <c r="B10" s="81" t="s">
        <v>19</v>
      </c>
    </row>
    <row r="11" spans="2:2" x14ac:dyDescent="0.2">
      <c r="B11" s="81"/>
    </row>
    <row r="12" spans="2:2" ht="32" x14ac:dyDescent="0.2">
      <c r="B12" s="81" t="s">
        <v>20</v>
      </c>
    </row>
    <row r="13" spans="2:2" x14ac:dyDescent="0.2">
      <c r="B13" s="81"/>
    </row>
    <row r="14" spans="2:2" ht="64" x14ac:dyDescent="0.2">
      <c r="B14" s="81" t="s">
        <v>21</v>
      </c>
    </row>
    <row r="15" spans="2:2" x14ac:dyDescent="0.2">
      <c r="B15" s="81"/>
    </row>
    <row r="16" spans="2:2" ht="49" thickBot="1" x14ac:dyDescent="0.25">
      <c r="B16" s="82" t="s">
        <v>22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baseColWidth="10" defaultColWidth="8.83203125" defaultRowHeight="15" x14ac:dyDescent="0.2"/>
  <cols>
    <col min="2" max="2" width="61.83203125" customWidth="1"/>
    <col min="4" max="4" width="17.83203125" customWidth="1"/>
  </cols>
  <sheetData>
    <row r="1" spans="2:4" ht="16" thickBot="1" x14ac:dyDescent="0.25"/>
    <row r="2" spans="2:4" x14ac:dyDescent="0.2">
      <c r="B2" s="252" t="s">
        <v>426</v>
      </c>
      <c r="C2" s="253"/>
      <c r="D2" s="254"/>
    </row>
    <row r="3" spans="2:4" ht="16" thickBot="1" x14ac:dyDescent="0.25">
      <c r="B3" s="255"/>
      <c r="C3" s="256"/>
      <c r="D3" s="257"/>
    </row>
    <row r="4" spans="2:4" ht="16" thickBot="1" x14ac:dyDescent="0.25"/>
    <row r="5" spans="2:4" x14ac:dyDescent="0.2">
      <c r="B5" s="263" t="s">
        <v>56</v>
      </c>
      <c r="C5" s="264"/>
      <c r="D5" s="265"/>
    </row>
    <row r="6" spans="2:4" ht="16" thickBot="1" x14ac:dyDescent="0.25">
      <c r="B6" s="260"/>
      <c r="C6" s="261"/>
      <c r="D6" s="262"/>
    </row>
    <row r="7" spans="2:4" x14ac:dyDescent="0.2">
      <c r="B7" s="51" t="s">
        <v>66</v>
      </c>
      <c r="C7" s="258" t="e">
        <f>SUM('1) Budget Table'!D12:E12,'1) Budget Table'!#REF!,'1) Budget Table'!#REF!,'1) Budget Table'!#REF!)</f>
        <v>#REF!</v>
      </c>
      <c r="D7" s="259"/>
    </row>
    <row r="8" spans="2:4" x14ac:dyDescent="0.2">
      <c r="B8" s="51" t="s">
        <v>413</v>
      </c>
      <c r="C8" s="266" t="e">
        <f>SUM(D10:D14)</f>
        <v>#REF!</v>
      </c>
      <c r="D8" s="267"/>
    </row>
    <row r="9" spans="2:4" x14ac:dyDescent="0.2">
      <c r="B9" s="52" t="s">
        <v>407</v>
      </c>
      <c r="C9" s="53" t="s">
        <v>408</v>
      </c>
      <c r="D9" s="54" t="s">
        <v>409</v>
      </c>
    </row>
    <row r="10" spans="2:4" ht="35.25" customHeight="1" x14ac:dyDescent="0.2">
      <c r="B10" s="65"/>
      <c r="C10" s="56"/>
      <c r="D10" s="57" t="e">
        <f>$C$7*C10</f>
        <v>#REF!</v>
      </c>
    </row>
    <row r="11" spans="2:4" ht="35.25" customHeight="1" x14ac:dyDescent="0.2">
      <c r="B11" s="65"/>
      <c r="C11" s="56"/>
      <c r="D11" s="57" t="e">
        <f>C7*C11</f>
        <v>#REF!</v>
      </c>
    </row>
    <row r="12" spans="2:4" ht="35.25" customHeight="1" x14ac:dyDescent="0.2">
      <c r="B12" s="66"/>
      <c r="C12" s="56"/>
      <c r="D12" s="57" t="e">
        <f>C7*C12</f>
        <v>#REF!</v>
      </c>
    </row>
    <row r="13" spans="2:4" ht="35.25" customHeight="1" x14ac:dyDescent="0.2">
      <c r="B13" s="66"/>
      <c r="C13" s="56"/>
      <c r="D13" s="57" t="e">
        <f>C7*C13</f>
        <v>#REF!</v>
      </c>
    </row>
    <row r="14" spans="2:4" ht="35.25" customHeight="1" thickBot="1" x14ac:dyDescent="0.25">
      <c r="B14" s="67"/>
      <c r="C14" s="56"/>
      <c r="D14" s="61" t="e">
        <f>C7*C14</f>
        <v>#REF!</v>
      </c>
    </row>
    <row r="15" spans="2:4" ht="16" thickBot="1" x14ac:dyDescent="0.25"/>
    <row r="16" spans="2:4" x14ac:dyDescent="0.2">
      <c r="B16" s="263" t="s">
        <v>410</v>
      </c>
      <c r="C16" s="264"/>
      <c r="D16" s="265"/>
    </row>
    <row r="17" spans="2:4" ht="16" thickBot="1" x14ac:dyDescent="0.25">
      <c r="B17" s="268"/>
      <c r="C17" s="269"/>
      <c r="D17" s="270"/>
    </row>
    <row r="18" spans="2:4" x14ac:dyDescent="0.2">
      <c r="B18" s="51" t="s">
        <v>66</v>
      </c>
      <c r="C18" s="258" t="e">
        <f>SUM('1) Budget Table'!D20:E20,'1) Budget Table'!D23:E23,'1) Budget Table'!#REF!,'1) Budget Table'!#REF!)</f>
        <v>#REF!</v>
      </c>
      <c r="D18" s="259"/>
    </row>
    <row r="19" spans="2:4" x14ac:dyDescent="0.2">
      <c r="B19" s="51" t="s">
        <v>413</v>
      </c>
      <c r="C19" s="266" t="e">
        <f>SUM(D21:D25)</f>
        <v>#REF!</v>
      </c>
      <c r="D19" s="267"/>
    </row>
    <row r="20" spans="2:4" x14ac:dyDescent="0.2">
      <c r="B20" s="52" t="s">
        <v>407</v>
      </c>
      <c r="C20" s="53" t="s">
        <v>408</v>
      </c>
      <c r="D20" s="54" t="s">
        <v>409</v>
      </c>
    </row>
    <row r="21" spans="2:4" ht="35.25" customHeight="1" x14ac:dyDescent="0.2">
      <c r="B21" s="55"/>
      <c r="C21" s="56"/>
      <c r="D21" s="57" t="e">
        <f>$C$18*C21</f>
        <v>#REF!</v>
      </c>
    </row>
    <row r="22" spans="2:4" ht="35.25" customHeight="1" x14ac:dyDescent="0.2">
      <c r="B22" s="58"/>
      <c r="C22" s="56"/>
      <c r="D22" s="57" t="e">
        <f>$C$18*C22</f>
        <v>#REF!</v>
      </c>
    </row>
    <row r="23" spans="2:4" ht="35.25" customHeight="1" x14ac:dyDescent="0.2">
      <c r="B23" s="59"/>
      <c r="C23" s="56"/>
      <c r="D23" s="57" t="e">
        <f>$C$18*C23</f>
        <v>#REF!</v>
      </c>
    </row>
    <row r="24" spans="2:4" ht="35.25" customHeight="1" x14ac:dyDescent="0.2">
      <c r="B24" s="59"/>
      <c r="C24" s="56"/>
      <c r="D24" s="57" t="e">
        <f>$C$18*C24</f>
        <v>#REF!</v>
      </c>
    </row>
    <row r="25" spans="2:4" ht="35.25" customHeight="1" thickBot="1" x14ac:dyDescent="0.25">
      <c r="B25" s="60"/>
      <c r="C25" s="56"/>
      <c r="D25" s="57" t="e">
        <f>$C$18*C25</f>
        <v>#REF!</v>
      </c>
    </row>
    <row r="26" spans="2:4" ht="16" thickBot="1" x14ac:dyDescent="0.25"/>
    <row r="27" spans="2:4" x14ac:dyDescent="0.2">
      <c r="B27" s="263" t="s">
        <v>411</v>
      </c>
      <c r="C27" s="264"/>
      <c r="D27" s="265"/>
    </row>
    <row r="28" spans="2:4" ht="16" thickBot="1" x14ac:dyDescent="0.25">
      <c r="B28" s="260"/>
      <c r="C28" s="261"/>
      <c r="D28" s="262"/>
    </row>
    <row r="29" spans="2:4" x14ac:dyDescent="0.2">
      <c r="B29" s="51" t="s">
        <v>66</v>
      </c>
      <c r="C29" s="258" t="e">
        <f>SUM('1) Budget Table'!#REF!,'1) Budget Table'!#REF!,'1) Budget Table'!#REF!,'1) Budget Table'!#REF!)</f>
        <v>#REF!</v>
      </c>
      <c r="D29" s="259"/>
    </row>
    <row r="30" spans="2:4" x14ac:dyDescent="0.2">
      <c r="B30" s="51" t="s">
        <v>413</v>
      </c>
      <c r="C30" s="266" t="e">
        <f>SUM(D32:D36)</f>
        <v>#REF!</v>
      </c>
      <c r="D30" s="267"/>
    </row>
    <row r="31" spans="2:4" x14ac:dyDescent="0.2">
      <c r="B31" s="52" t="s">
        <v>407</v>
      </c>
      <c r="C31" s="53" t="s">
        <v>408</v>
      </c>
      <c r="D31" s="54" t="s">
        <v>409</v>
      </c>
    </row>
    <row r="32" spans="2:4" ht="35.25" customHeight="1" x14ac:dyDescent="0.2">
      <c r="B32" s="55"/>
      <c r="C32" s="56"/>
      <c r="D32" s="57" t="e">
        <f>$C$29*C32</f>
        <v>#REF!</v>
      </c>
    </row>
    <row r="33" spans="2:4" ht="35.25" customHeight="1" x14ac:dyDescent="0.2">
      <c r="B33" s="58"/>
      <c r="C33" s="56"/>
      <c r="D33" s="57" t="e">
        <f>$C$29*C33</f>
        <v>#REF!</v>
      </c>
    </row>
    <row r="34" spans="2:4" ht="35.25" customHeight="1" x14ac:dyDescent="0.2">
      <c r="B34" s="59"/>
      <c r="C34" s="56"/>
      <c r="D34" s="57" t="e">
        <f>$C$29*C34</f>
        <v>#REF!</v>
      </c>
    </row>
    <row r="35" spans="2:4" ht="35.25" customHeight="1" x14ac:dyDescent="0.2">
      <c r="B35" s="59"/>
      <c r="C35" s="56"/>
      <c r="D35" s="57" t="e">
        <f>$C$29*C35</f>
        <v>#REF!</v>
      </c>
    </row>
    <row r="36" spans="2:4" ht="35.25" customHeight="1" thickBot="1" x14ac:dyDescent="0.25">
      <c r="B36" s="60"/>
      <c r="C36" s="56"/>
      <c r="D36" s="57" t="e">
        <f>$C$29*C36</f>
        <v>#REF!</v>
      </c>
    </row>
    <row r="37" spans="2:4" ht="16" thickBot="1" x14ac:dyDescent="0.25"/>
    <row r="38" spans="2:4" x14ac:dyDescent="0.2">
      <c r="B38" s="263" t="s">
        <v>412</v>
      </c>
      <c r="C38" s="264"/>
      <c r="D38" s="265"/>
    </row>
    <row r="39" spans="2:4" ht="16" thickBot="1" x14ac:dyDescent="0.25">
      <c r="B39" s="260"/>
      <c r="C39" s="261"/>
      <c r="D39" s="262"/>
    </row>
    <row r="40" spans="2:4" x14ac:dyDescent="0.2">
      <c r="B40" s="51" t="s">
        <v>66</v>
      </c>
      <c r="C40" s="258" t="e">
        <f>SUM('1) Budget Table'!#REF!,'1) Budget Table'!#REF!,'1) Budget Table'!#REF!,'1) Budget Table'!#REF!)</f>
        <v>#REF!</v>
      </c>
      <c r="D40" s="259"/>
    </row>
    <row r="41" spans="2:4" x14ac:dyDescent="0.2">
      <c r="B41" s="51" t="s">
        <v>413</v>
      </c>
      <c r="C41" s="266" t="e">
        <f>SUM(D43:D47)</f>
        <v>#REF!</v>
      </c>
      <c r="D41" s="267"/>
    </row>
    <row r="42" spans="2:4" x14ac:dyDescent="0.2">
      <c r="B42" s="52" t="s">
        <v>407</v>
      </c>
      <c r="C42" s="53" t="s">
        <v>408</v>
      </c>
      <c r="D42" s="54" t="s">
        <v>409</v>
      </c>
    </row>
    <row r="43" spans="2:4" ht="35.25" customHeight="1" x14ac:dyDescent="0.2">
      <c r="B43" s="55"/>
      <c r="C43" s="56"/>
      <c r="D43" s="57" t="e">
        <f>$C$40*C43</f>
        <v>#REF!</v>
      </c>
    </row>
    <row r="44" spans="2:4" ht="35.25" customHeight="1" x14ac:dyDescent="0.2">
      <c r="B44" s="58"/>
      <c r="C44" s="56"/>
      <c r="D44" s="57" t="e">
        <f>$C$40*C44</f>
        <v>#REF!</v>
      </c>
    </row>
    <row r="45" spans="2:4" ht="35.25" customHeight="1" x14ac:dyDescent="0.2">
      <c r="B45" s="59"/>
      <c r="C45" s="56"/>
      <c r="D45" s="57" t="e">
        <f>$C$40*C45</f>
        <v>#REF!</v>
      </c>
    </row>
    <row r="46" spans="2:4" ht="35.25" customHeight="1" x14ac:dyDescent="0.2">
      <c r="B46" s="59"/>
      <c r="C46" s="56"/>
      <c r="D46" s="57" t="e">
        <f>$C$40*C46</f>
        <v>#REF!</v>
      </c>
    </row>
    <row r="47" spans="2:4" ht="35.25" customHeight="1" thickBot="1" x14ac:dyDescent="0.25">
      <c r="B47" s="60"/>
      <c r="C47" s="56"/>
      <c r="D47" s="61" t="e">
        <f>$C$40*C47</f>
        <v>#REF!</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heetViews>
  <sheetFormatPr baseColWidth="10" defaultColWidth="8.83203125" defaultRowHeight="15" x14ac:dyDescent="0.2"/>
  <cols>
    <col min="1" max="1" width="12.5" customWidth="1"/>
    <col min="2" max="2" width="20.5" customWidth="1"/>
    <col min="3" max="5" width="25.5" customWidth="1"/>
    <col min="6" max="6" width="24.5" customWidth="1"/>
    <col min="7" max="7" width="18.5" customWidth="1"/>
    <col min="8" max="8" width="21.6640625" customWidth="1"/>
    <col min="9" max="10" width="15.83203125" bestFit="1" customWidth="1"/>
    <col min="11" max="11" width="11.1640625" bestFit="1" customWidth="1"/>
  </cols>
  <sheetData>
    <row r="1" spans="2:6" ht="16" thickBot="1" x14ac:dyDescent="0.25"/>
    <row r="2" spans="2:6" s="45" customFormat="1" ht="16" x14ac:dyDescent="0.2">
      <c r="B2" s="272" t="s">
        <v>32</v>
      </c>
      <c r="C2" s="273"/>
      <c r="D2" s="273"/>
      <c r="E2" s="273"/>
      <c r="F2" s="274"/>
    </row>
    <row r="3" spans="2:6" s="45" customFormat="1" ht="17" thickBot="1" x14ac:dyDescent="0.25">
      <c r="B3" s="275"/>
      <c r="C3" s="276"/>
      <c r="D3" s="276"/>
      <c r="E3" s="276"/>
      <c r="F3" s="277"/>
    </row>
    <row r="4" spans="2:6" s="45" customFormat="1" ht="17" thickBot="1" x14ac:dyDescent="0.25"/>
    <row r="5" spans="2:6" s="45" customFormat="1" ht="17" thickBot="1" x14ac:dyDescent="0.25">
      <c r="B5" s="249" t="s">
        <v>15</v>
      </c>
      <c r="C5" s="250"/>
      <c r="D5" s="250"/>
      <c r="E5" s="250"/>
      <c r="F5" s="251"/>
    </row>
    <row r="6" spans="2:6" s="45" customFormat="1" ht="16" x14ac:dyDescent="0.2">
      <c r="B6" s="41"/>
      <c r="C6" s="278" t="str">
        <f>'1) Budget Table'!D4</f>
        <v>Recipient Organization UNHCR</v>
      </c>
      <c r="D6" s="278" t="str">
        <f>'1) Budget Table'!E4</f>
        <v>Recipient Organization IOM</v>
      </c>
      <c r="E6" s="278" t="e">
        <f>'1) Budget Table'!#REF!</f>
        <v>#REF!</v>
      </c>
      <c r="F6" s="247" t="s">
        <v>15</v>
      </c>
    </row>
    <row r="7" spans="2:6" s="45" customFormat="1" ht="16" x14ac:dyDescent="0.2">
      <c r="B7" s="41"/>
      <c r="C7" s="279"/>
      <c r="D7" s="279"/>
      <c r="E7" s="279"/>
      <c r="F7" s="248"/>
    </row>
    <row r="8" spans="2:6" s="45" customFormat="1" ht="34" x14ac:dyDescent="0.2">
      <c r="B8" s="6" t="s">
        <v>7</v>
      </c>
      <c r="C8" s="42">
        <f>'2) By Category'!D199</f>
        <v>0</v>
      </c>
      <c r="D8" s="42">
        <f>'2) By Category'!E199</f>
        <v>0</v>
      </c>
      <c r="E8" s="42">
        <f>'2) By Category'!F199</f>
        <v>0</v>
      </c>
      <c r="F8" s="39">
        <f t="shared" ref="F8:F15" si="0">SUM(C8:E8)</f>
        <v>0</v>
      </c>
    </row>
    <row r="9" spans="2:6" s="45" customFormat="1" ht="51" x14ac:dyDescent="0.2">
      <c r="B9" s="6" t="s">
        <v>8</v>
      </c>
      <c r="C9" s="42">
        <f>'2) By Category'!D200</f>
        <v>0</v>
      </c>
      <c r="D9" s="42">
        <f>'2) By Category'!E200</f>
        <v>0</v>
      </c>
      <c r="E9" s="42">
        <f>'2) By Category'!F200</f>
        <v>0</v>
      </c>
      <c r="F9" s="40">
        <f t="shared" si="0"/>
        <v>0</v>
      </c>
    </row>
    <row r="10" spans="2:6" s="45" customFormat="1" ht="68" x14ac:dyDescent="0.2">
      <c r="B10" s="6" t="s">
        <v>9</v>
      </c>
      <c r="C10" s="42">
        <f>'2) By Category'!D201</f>
        <v>0</v>
      </c>
      <c r="D10" s="42">
        <f>'2) By Category'!E201</f>
        <v>0</v>
      </c>
      <c r="E10" s="42">
        <f>'2) By Category'!F201</f>
        <v>0</v>
      </c>
      <c r="F10" s="40">
        <f t="shared" si="0"/>
        <v>0</v>
      </c>
    </row>
    <row r="11" spans="2:6" s="45" customFormat="1" ht="17" x14ac:dyDescent="0.2">
      <c r="B11" s="11" t="s">
        <v>10</v>
      </c>
      <c r="C11" s="42">
        <f>'2) By Category'!D202</f>
        <v>0</v>
      </c>
      <c r="D11" s="42">
        <f>'2) By Category'!E202</f>
        <v>0</v>
      </c>
      <c r="E11" s="42">
        <f>'2) By Category'!F202</f>
        <v>0</v>
      </c>
      <c r="F11" s="40">
        <f t="shared" si="0"/>
        <v>0</v>
      </c>
    </row>
    <row r="12" spans="2:6" s="45" customFormat="1" ht="17" x14ac:dyDescent="0.2">
      <c r="B12" s="6" t="s">
        <v>14</v>
      </c>
      <c r="C12" s="42">
        <f>'2) By Category'!D203</f>
        <v>0</v>
      </c>
      <c r="D12" s="42">
        <f>'2) By Category'!E203</f>
        <v>0</v>
      </c>
      <c r="E12" s="42">
        <f>'2) By Category'!F203</f>
        <v>0</v>
      </c>
      <c r="F12" s="40">
        <f t="shared" si="0"/>
        <v>0</v>
      </c>
    </row>
    <row r="13" spans="2:6" s="45" customFormat="1" ht="34" x14ac:dyDescent="0.2">
      <c r="B13" s="6" t="s">
        <v>11</v>
      </c>
      <c r="C13" s="42">
        <f>'2) By Category'!D204</f>
        <v>0</v>
      </c>
      <c r="D13" s="42">
        <f>'2) By Category'!E204</f>
        <v>0</v>
      </c>
      <c r="E13" s="42">
        <f>'2) By Category'!F204</f>
        <v>0</v>
      </c>
      <c r="F13" s="40">
        <f t="shared" si="0"/>
        <v>0</v>
      </c>
    </row>
    <row r="14" spans="2:6" s="45" customFormat="1" ht="35" thickBot="1" x14ac:dyDescent="0.25">
      <c r="B14" s="83" t="s">
        <v>52</v>
      </c>
      <c r="C14" s="44">
        <f>'2) By Category'!D205</f>
        <v>0</v>
      </c>
      <c r="D14" s="44">
        <f>'2) By Category'!E205</f>
        <v>0</v>
      </c>
      <c r="E14" s="44">
        <f>'2) By Category'!F205</f>
        <v>0</v>
      </c>
      <c r="F14" s="84">
        <f t="shared" si="0"/>
        <v>0</v>
      </c>
    </row>
    <row r="15" spans="2:6" s="45" customFormat="1" ht="30" customHeight="1" x14ac:dyDescent="0.2">
      <c r="B15" s="85" t="s">
        <v>427</v>
      </c>
      <c r="C15" s="86">
        <f>SUM(C8:C14)</f>
        <v>0</v>
      </c>
      <c r="D15" s="86">
        <f>SUM(D8:D14)</f>
        <v>0</v>
      </c>
      <c r="E15" s="86">
        <f>SUM(E8:E14)</f>
        <v>0</v>
      </c>
      <c r="F15" s="87">
        <f t="shared" si="0"/>
        <v>0</v>
      </c>
    </row>
    <row r="16" spans="2:6" s="45" customFormat="1" ht="19.5" customHeight="1" x14ac:dyDescent="0.2">
      <c r="B16" s="72" t="s">
        <v>422</v>
      </c>
      <c r="C16" s="88">
        <f>C15*0.07</f>
        <v>0</v>
      </c>
      <c r="D16" s="88">
        <f t="shared" ref="D16:F16" si="1">D15*0.07</f>
        <v>0</v>
      </c>
      <c r="E16" s="88">
        <f t="shared" si="1"/>
        <v>0</v>
      </c>
      <c r="F16" s="88">
        <f t="shared" si="1"/>
        <v>0</v>
      </c>
    </row>
    <row r="17" spans="2:7" s="45" customFormat="1" ht="25.5" customHeight="1" thickBot="1" x14ac:dyDescent="0.25">
      <c r="B17" s="89" t="s">
        <v>31</v>
      </c>
      <c r="C17" s="90">
        <f>C15+C16</f>
        <v>0</v>
      </c>
      <c r="D17" s="90">
        <f t="shared" ref="D17:F17" si="2">D15+D16</f>
        <v>0</v>
      </c>
      <c r="E17" s="90">
        <f t="shared" si="2"/>
        <v>0</v>
      </c>
      <c r="F17" s="90">
        <f t="shared" si="2"/>
        <v>0</v>
      </c>
    </row>
    <row r="18" spans="2:7" s="45" customFormat="1" ht="17" thickBot="1" x14ac:dyDescent="0.25"/>
    <row r="19" spans="2:7" s="45" customFormat="1" ht="15.75" customHeight="1" x14ac:dyDescent="0.2">
      <c r="B19" s="282" t="s">
        <v>24</v>
      </c>
      <c r="C19" s="283"/>
      <c r="D19" s="283"/>
      <c r="E19" s="283"/>
      <c r="F19" s="284"/>
      <c r="G19" s="95"/>
    </row>
    <row r="20" spans="2:7" ht="15.75" customHeight="1" x14ac:dyDescent="0.2">
      <c r="B20" s="285"/>
      <c r="C20" s="280" t="str">
        <f>'1) Budget Table'!D4</f>
        <v>Recipient Organization UNHCR</v>
      </c>
      <c r="D20" s="280" t="str">
        <f>'1) Budget Table'!E4</f>
        <v>Recipient Organization IOM</v>
      </c>
      <c r="E20" s="280" t="e">
        <f>'1) Budget Table'!#REF!</f>
        <v>#REF!</v>
      </c>
      <c r="F20" s="280" t="s">
        <v>423</v>
      </c>
      <c r="G20" s="271" t="s">
        <v>26</v>
      </c>
    </row>
    <row r="21" spans="2:7" ht="15.75" customHeight="1" x14ac:dyDescent="0.2">
      <c r="B21" s="286"/>
      <c r="C21" s="281"/>
      <c r="D21" s="281"/>
      <c r="E21" s="281"/>
      <c r="F21" s="281"/>
      <c r="G21" s="248"/>
    </row>
    <row r="22" spans="2:7" ht="23.25" customHeight="1" x14ac:dyDescent="0.2">
      <c r="B22" s="10" t="s">
        <v>25</v>
      </c>
      <c r="C22" s="91">
        <f>'1) Budget Table'!D49</f>
        <v>700090.29999999993</v>
      </c>
      <c r="D22" s="91">
        <f>'1) Budget Table'!E49</f>
        <v>700000.00804999995</v>
      </c>
      <c r="E22" s="91" t="e">
        <f>'1) Budget Table'!#REF!</f>
        <v>#REF!</v>
      </c>
      <c r="F22" s="93">
        <f>'1) Budget Table'!F49</f>
        <v>1400090.3080499999</v>
      </c>
      <c r="G22" s="2">
        <f>'1) Budget Table'!G49</f>
        <v>0.7</v>
      </c>
    </row>
    <row r="23" spans="2:7" ht="24.75" customHeight="1" x14ac:dyDescent="0.2">
      <c r="B23" s="10" t="s">
        <v>27</v>
      </c>
      <c r="C23" s="91">
        <f>'1) Budget Table'!D50</f>
        <v>300038.7</v>
      </c>
      <c r="D23" s="91">
        <f>'1) Budget Table'!E50</f>
        <v>300000.00344999996</v>
      </c>
      <c r="E23" s="91" t="e">
        <f>'1) Budget Table'!#REF!</f>
        <v>#REF!</v>
      </c>
      <c r="F23" s="93">
        <f>'1) Budget Table'!F50</f>
        <v>600038.70344999991</v>
      </c>
      <c r="G23" s="2">
        <f>'1) Budget Table'!G50</f>
        <v>0.3</v>
      </c>
    </row>
    <row r="24" spans="2:7" ht="24.75" customHeight="1" x14ac:dyDescent="0.2">
      <c r="B24" s="10" t="s">
        <v>430</v>
      </c>
      <c r="C24" s="91">
        <f>'1) Budget Table'!D51</f>
        <v>0</v>
      </c>
      <c r="D24" s="91">
        <f>'1) Budget Table'!E51</f>
        <v>0</v>
      </c>
      <c r="E24" s="91" t="e">
        <f>'1) Budget Table'!#REF!</f>
        <v>#REF!</v>
      </c>
      <c r="F24" s="93">
        <f>'1) Budget Table'!F51</f>
        <v>0</v>
      </c>
      <c r="G24" s="2">
        <f>'1) Budget Table'!G51</f>
        <v>0</v>
      </c>
    </row>
    <row r="25" spans="2:7" ht="18" thickBot="1" x14ac:dyDescent="0.25">
      <c r="B25" s="3" t="s">
        <v>423</v>
      </c>
      <c r="C25" s="92">
        <f>'1) Budget Table'!D52</f>
        <v>1000129</v>
      </c>
      <c r="D25" s="92">
        <f>'1) Budget Table'!E52</f>
        <v>1000000.0114999999</v>
      </c>
      <c r="E25" s="92" t="e">
        <f>'1) Budget Table'!#REF!</f>
        <v>#REF!</v>
      </c>
      <c r="F25" s="94">
        <f>'1) Budget Table'!F52</f>
        <v>2000129.0114999998</v>
      </c>
      <c r="G25" s="96"/>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Table'!$F$43</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baseColWidth="10" defaultColWidth="8.83203125" defaultRowHeight="15" x14ac:dyDescent="0.2"/>
  <sheetData>
    <row r="1" spans="1:1" x14ac:dyDescent="0.2">
      <c r="A1" s="78">
        <v>0</v>
      </c>
    </row>
    <row r="2" spans="1:1" x14ac:dyDescent="0.2">
      <c r="A2" s="78">
        <v>0.2</v>
      </c>
    </row>
    <row r="3" spans="1:1" x14ac:dyDescent="0.2">
      <c r="A3" s="78">
        <v>0.4</v>
      </c>
    </row>
    <row r="4" spans="1:1" x14ac:dyDescent="0.2">
      <c r="A4" s="78">
        <v>0.6</v>
      </c>
    </row>
    <row r="5" spans="1:1" x14ac:dyDescent="0.2">
      <c r="A5" s="78">
        <v>0.8</v>
      </c>
    </row>
    <row r="6" spans="1:1" x14ac:dyDescent="0.2">
      <c r="A6" s="78">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3203125" defaultRowHeight="15" x14ac:dyDescent="0.2"/>
  <sheetData>
    <row r="1" spans="1:2" x14ac:dyDescent="0.2">
      <c r="A1" s="46" t="s">
        <v>67</v>
      </c>
      <c r="B1" s="47" t="s">
        <v>68</v>
      </c>
    </row>
    <row r="2" spans="1:2" x14ac:dyDescent="0.2">
      <c r="A2" s="48" t="s">
        <v>69</v>
      </c>
      <c r="B2" s="49" t="s">
        <v>70</v>
      </c>
    </row>
    <row r="3" spans="1:2" x14ac:dyDescent="0.2">
      <c r="A3" s="48" t="s">
        <v>71</v>
      </c>
      <c r="B3" s="49" t="s">
        <v>72</v>
      </c>
    </row>
    <row r="4" spans="1:2" x14ac:dyDescent="0.2">
      <c r="A4" s="48" t="s">
        <v>73</v>
      </c>
      <c r="B4" s="49" t="s">
        <v>74</v>
      </c>
    </row>
    <row r="5" spans="1:2" x14ac:dyDescent="0.2">
      <c r="A5" s="48" t="s">
        <v>75</v>
      </c>
      <c r="B5" s="49" t="s">
        <v>76</v>
      </c>
    </row>
    <row r="6" spans="1:2" x14ac:dyDescent="0.2">
      <c r="A6" s="48" t="s">
        <v>77</v>
      </c>
      <c r="B6" s="49" t="s">
        <v>78</v>
      </c>
    </row>
    <row r="7" spans="1:2" x14ac:dyDescent="0.2">
      <c r="A7" s="48" t="s">
        <v>79</v>
      </c>
      <c r="B7" s="49" t="s">
        <v>80</v>
      </c>
    </row>
    <row r="8" spans="1:2" x14ac:dyDescent="0.2">
      <c r="A8" s="48" t="s">
        <v>81</v>
      </c>
      <c r="B8" s="49" t="s">
        <v>82</v>
      </c>
    </row>
    <row r="9" spans="1:2" x14ac:dyDescent="0.2">
      <c r="A9" s="48" t="s">
        <v>83</v>
      </c>
      <c r="B9" s="49" t="s">
        <v>84</v>
      </c>
    </row>
    <row r="10" spans="1:2" x14ac:dyDescent="0.2">
      <c r="A10" s="48" t="s">
        <v>85</v>
      </c>
      <c r="B10" s="49" t="s">
        <v>86</v>
      </c>
    </row>
    <row r="11" spans="1:2" x14ac:dyDescent="0.2">
      <c r="A11" s="48" t="s">
        <v>87</v>
      </c>
      <c r="B11" s="49" t="s">
        <v>88</v>
      </c>
    </row>
    <row r="12" spans="1:2" x14ac:dyDescent="0.2">
      <c r="A12" s="48" t="s">
        <v>89</v>
      </c>
      <c r="B12" s="49" t="s">
        <v>90</v>
      </c>
    </row>
    <row r="13" spans="1:2" x14ac:dyDescent="0.2">
      <c r="A13" s="48" t="s">
        <v>91</v>
      </c>
      <c r="B13" s="49" t="s">
        <v>92</v>
      </c>
    </row>
    <row r="14" spans="1:2" x14ac:dyDescent="0.2">
      <c r="A14" s="48" t="s">
        <v>93</v>
      </c>
      <c r="B14" s="49" t="s">
        <v>94</v>
      </c>
    </row>
    <row r="15" spans="1:2" x14ac:dyDescent="0.2">
      <c r="A15" s="48" t="s">
        <v>95</v>
      </c>
      <c r="B15" s="49" t="s">
        <v>96</v>
      </c>
    </row>
    <row r="16" spans="1:2" x14ac:dyDescent="0.2">
      <c r="A16" s="48" t="s">
        <v>97</v>
      </c>
      <c r="B16" s="49" t="s">
        <v>98</v>
      </c>
    </row>
    <row r="17" spans="1:2" x14ac:dyDescent="0.2">
      <c r="A17" s="48" t="s">
        <v>99</v>
      </c>
      <c r="B17" s="49" t="s">
        <v>100</v>
      </c>
    </row>
    <row r="18" spans="1:2" x14ac:dyDescent="0.2">
      <c r="A18" s="48" t="s">
        <v>101</v>
      </c>
      <c r="B18" s="49" t="s">
        <v>102</v>
      </c>
    </row>
    <row r="19" spans="1:2" x14ac:dyDescent="0.2">
      <c r="A19" s="48" t="s">
        <v>103</v>
      </c>
      <c r="B19" s="49" t="s">
        <v>104</v>
      </c>
    </row>
    <row r="20" spans="1:2" x14ac:dyDescent="0.2">
      <c r="A20" s="48" t="s">
        <v>105</v>
      </c>
      <c r="B20" s="49" t="s">
        <v>106</v>
      </c>
    </row>
    <row r="21" spans="1:2" x14ac:dyDescent="0.2">
      <c r="A21" s="48" t="s">
        <v>107</v>
      </c>
      <c r="B21" s="49" t="s">
        <v>108</v>
      </c>
    </row>
    <row r="22" spans="1:2" x14ac:dyDescent="0.2">
      <c r="A22" s="48" t="s">
        <v>109</v>
      </c>
      <c r="B22" s="49" t="s">
        <v>110</v>
      </c>
    </row>
    <row r="23" spans="1:2" x14ac:dyDescent="0.2">
      <c r="A23" s="48" t="s">
        <v>111</v>
      </c>
      <c r="B23" s="49" t="s">
        <v>112</v>
      </c>
    </row>
    <row r="24" spans="1:2" x14ac:dyDescent="0.2">
      <c r="A24" s="48" t="s">
        <v>113</v>
      </c>
      <c r="B24" s="49" t="s">
        <v>114</v>
      </c>
    </row>
    <row r="25" spans="1:2" x14ac:dyDescent="0.2">
      <c r="A25" s="48" t="s">
        <v>115</v>
      </c>
      <c r="B25" s="49" t="s">
        <v>116</v>
      </c>
    </row>
    <row r="26" spans="1:2" x14ac:dyDescent="0.2">
      <c r="A26" s="48" t="s">
        <v>117</v>
      </c>
      <c r="B26" s="49" t="s">
        <v>118</v>
      </c>
    </row>
    <row r="27" spans="1:2" x14ac:dyDescent="0.2">
      <c r="A27" s="48" t="s">
        <v>119</v>
      </c>
      <c r="B27" s="49" t="s">
        <v>120</v>
      </c>
    </row>
    <row r="28" spans="1:2" x14ac:dyDescent="0.2">
      <c r="A28" s="48" t="s">
        <v>121</v>
      </c>
      <c r="B28" s="49" t="s">
        <v>122</v>
      </c>
    </row>
    <row r="29" spans="1:2" x14ac:dyDescent="0.2">
      <c r="A29" s="48" t="s">
        <v>123</v>
      </c>
      <c r="B29" s="49" t="s">
        <v>124</v>
      </c>
    </row>
    <row r="30" spans="1:2" x14ac:dyDescent="0.2">
      <c r="A30" s="48" t="s">
        <v>125</v>
      </c>
      <c r="B30" s="49" t="s">
        <v>126</v>
      </c>
    </row>
    <row r="31" spans="1:2" x14ac:dyDescent="0.2">
      <c r="A31" s="48" t="s">
        <v>127</v>
      </c>
      <c r="B31" s="49" t="s">
        <v>128</v>
      </c>
    </row>
    <row r="32" spans="1:2" x14ac:dyDescent="0.2">
      <c r="A32" s="48" t="s">
        <v>129</v>
      </c>
      <c r="B32" s="49" t="s">
        <v>130</v>
      </c>
    </row>
    <row r="33" spans="1:2" x14ac:dyDescent="0.2">
      <c r="A33" s="48" t="s">
        <v>131</v>
      </c>
      <c r="B33" s="49" t="s">
        <v>132</v>
      </c>
    </row>
    <row r="34" spans="1:2" x14ac:dyDescent="0.2">
      <c r="A34" s="48" t="s">
        <v>133</v>
      </c>
      <c r="B34" s="49" t="s">
        <v>134</v>
      </c>
    </row>
    <row r="35" spans="1:2" x14ac:dyDescent="0.2">
      <c r="A35" s="48" t="s">
        <v>135</v>
      </c>
      <c r="B35" s="49" t="s">
        <v>136</v>
      </c>
    </row>
    <row r="36" spans="1:2" x14ac:dyDescent="0.2">
      <c r="A36" s="48" t="s">
        <v>137</v>
      </c>
      <c r="B36" s="49" t="s">
        <v>138</v>
      </c>
    </row>
    <row r="37" spans="1:2" x14ac:dyDescent="0.2">
      <c r="A37" s="48" t="s">
        <v>139</v>
      </c>
      <c r="B37" s="49" t="s">
        <v>140</v>
      </c>
    </row>
    <row r="38" spans="1:2" x14ac:dyDescent="0.2">
      <c r="A38" s="48" t="s">
        <v>141</v>
      </c>
      <c r="B38" s="49" t="s">
        <v>142</v>
      </c>
    </row>
    <row r="39" spans="1:2" x14ac:dyDescent="0.2">
      <c r="A39" s="48" t="s">
        <v>143</v>
      </c>
      <c r="B39" s="49" t="s">
        <v>144</v>
      </c>
    </row>
    <row r="40" spans="1:2" x14ac:dyDescent="0.2">
      <c r="A40" s="48" t="s">
        <v>145</v>
      </c>
      <c r="B40" s="49" t="s">
        <v>146</v>
      </c>
    </row>
    <row r="41" spans="1:2" x14ac:dyDescent="0.2">
      <c r="A41" s="48" t="s">
        <v>147</v>
      </c>
      <c r="B41" s="49" t="s">
        <v>148</v>
      </c>
    </row>
    <row r="42" spans="1:2" x14ac:dyDescent="0.2">
      <c r="A42" s="48" t="s">
        <v>149</v>
      </c>
      <c r="B42" s="49" t="s">
        <v>150</v>
      </c>
    </row>
    <row r="43" spans="1:2" x14ac:dyDescent="0.2">
      <c r="A43" s="48" t="s">
        <v>151</v>
      </c>
      <c r="B43" s="49" t="s">
        <v>152</v>
      </c>
    </row>
    <row r="44" spans="1:2" x14ac:dyDescent="0.2">
      <c r="A44" s="48" t="s">
        <v>153</v>
      </c>
      <c r="B44" s="49" t="s">
        <v>154</v>
      </c>
    </row>
    <row r="45" spans="1:2" x14ac:dyDescent="0.2">
      <c r="A45" s="48" t="s">
        <v>155</v>
      </c>
      <c r="B45" s="49" t="s">
        <v>156</v>
      </c>
    </row>
    <row r="46" spans="1:2" x14ac:dyDescent="0.2">
      <c r="A46" s="48" t="s">
        <v>157</v>
      </c>
      <c r="B46" s="49" t="s">
        <v>158</v>
      </c>
    </row>
    <row r="47" spans="1:2" x14ac:dyDescent="0.2">
      <c r="A47" s="48" t="s">
        <v>159</v>
      </c>
      <c r="B47" s="49" t="s">
        <v>160</v>
      </c>
    </row>
    <row r="48" spans="1:2" x14ac:dyDescent="0.2">
      <c r="A48" s="48" t="s">
        <v>161</v>
      </c>
      <c r="B48" s="49" t="s">
        <v>162</v>
      </c>
    </row>
    <row r="49" spans="1:2" x14ac:dyDescent="0.2">
      <c r="A49" s="48" t="s">
        <v>163</v>
      </c>
      <c r="B49" s="49" t="s">
        <v>164</v>
      </c>
    </row>
    <row r="50" spans="1:2" x14ac:dyDescent="0.2">
      <c r="A50" s="48" t="s">
        <v>165</v>
      </c>
      <c r="B50" s="49" t="s">
        <v>166</v>
      </c>
    </row>
    <row r="51" spans="1:2" x14ac:dyDescent="0.2">
      <c r="A51" s="48" t="s">
        <v>167</v>
      </c>
      <c r="B51" s="49" t="s">
        <v>168</v>
      </c>
    </row>
    <row r="52" spans="1:2" x14ac:dyDescent="0.2">
      <c r="A52" s="48" t="s">
        <v>169</v>
      </c>
      <c r="B52" s="49" t="s">
        <v>170</v>
      </c>
    </row>
    <row r="53" spans="1:2" x14ac:dyDescent="0.2">
      <c r="A53" s="48" t="s">
        <v>171</v>
      </c>
      <c r="B53" s="49" t="s">
        <v>172</v>
      </c>
    </row>
    <row r="54" spans="1:2" x14ac:dyDescent="0.2">
      <c r="A54" s="48" t="s">
        <v>173</v>
      </c>
      <c r="B54" s="49" t="s">
        <v>174</v>
      </c>
    </row>
    <row r="55" spans="1:2" x14ac:dyDescent="0.2">
      <c r="A55" s="48" t="s">
        <v>175</v>
      </c>
      <c r="B55" s="49" t="s">
        <v>176</v>
      </c>
    </row>
    <row r="56" spans="1:2" x14ac:dyDescent="0.2">
      <c r="A56" s="48" t="s">
        <v>177</v>
      </c>
      <c r="B56" s="49" t="s">
        <v>178</v>
      </c>
    </row>
    <row r="57" spans="1:2" x14ac:dyDescent="0.2">
      <c r="A57" s="48" t="s">
        <v>179</v>
      </c>
      <c r="B57" s="49" t="s">
        <v>180</v>
      </c>
    </row>
    <row r="58" spans="1:2" x14ac:dyDescent="0.2">
      <c r="A58" s="48" t="s">
        <v>181</v>
      </c>
      <c r="B58" s="49" t="s">
        <v>182</v>
      </c>
    </row>
    <row r="59" spans="1:2" x14ac:dyDescent="0.2">
      <c r="A59" s="48" t="s">
        <v>183</v>
      </c>
      <c r="B59" s="49" t="s">
        <v>184</v>
      </c>
    </row>
    <row r="60" spans="1:2" x14ac:dyDescent="0.2">
      <c r="A60" s="48" t="s">
        <v>185</v>
      </c>
      <c r="B60" s="49" t="s">
        <v>186</v>
      </c>
    </row>
    <row r="61" spans="1:2" x14ac:dyDescent="0.2">
      <c r="A61" s="48" t="s">
        <v>187</v>
      </c>
      <c r="B61" s="49" t="s">
        <v>188</v>
      </c>
    </row>
    <row r="62" spans="1:2" x14ac:dyDescent="0.2">
      <c r="A62" s="48" t="s">
        <v>189</v>
      </c>
      <c r="B62" s="49" t="s">
        <v>190</v>
      </c>
    </row>
    <row r="63" spans="1:2" x14ac:dyDescent="0.2">
      <c r="A63" s="48" t="s">
        <v>191</v>
      </c>
      <c r="B63" s="49" t="s">
        <v>192</v>
      </c>
    </row>
    <row r="64" spans="1:2" x14ac:dyDescent="0.2">
      <c r="A64" s="48" t="s">
        <v>193</v>
      </c>
      <c r="B64" s="49" t="s">
        <v>194</v>
      </c>
    </row>
    <row r="65" spans="1:2" x14ac:dyDescent="0.2">
      <c r="A65" s="48" t="s">
        <v>195</v>
      </c>
      <c r="B65" s="49" t="s">
        <v>196</v>
      </c>
    </row>
    <row r="66" spans="1:2" x14ac:dyDescent="0.2">
      <c r="A66" s="48" t="s">
        <v>197</v>
      </c>
      <c r="B66" s="49" t="s">
        <v>198</v>
      </c>
    </row>
    <row r="67" spans="1:2" x14ac:dyDescent="0.2">
      <c r="A67" s="48" t="s">
        <v>199</v>
      </c>
      <c r="B67" s="49" t="s">
        <v>200</v>
      </c>
    </row>
    <row r="68" spans="1:2" x14ac:dyDescent="0.2">
      <c r="A68" s="48" t="s">
        <v>201</v>
      </c>
      <c r="B68" s="49" t="s">
        <v>202</v>
      </c>
    </row>
    <row r="69" spans="1:2" x14ac:dyDescent="0.2">
      <c r="A69" s="48" t="s">
        <v>203</v>
      </c>
      <c r="B69" s="49" t="s">
        <v>204</v>
      </c>
    </row>
    <row r="70" spans="1:2" x14ac:dyDescent="0.2">
      <c r="A70" s="48" t="s">
        <v>205</v>
      </c>
      <c r="B70" s="49" t="s">
        <v>206</v>
      </c>
    </row>
    <row r="71" spans="1:2" x14ac:dyDescent="0.2">
      <c r="A71" s="48" t="s">
        <v>207</v>
      </c>
      <c r="B71" s="49" t="s">
        <v>208</v>
      </c>
    </row>
    <row r="72" spans="1:2" x14ac:dyDescent="0.2">
      <c r="A72" s="48" t="s">
        <v>209</v>
      </c>
      <c r="B72" s="49" t="s">
        <v>210</v>
      </c>
    </row>
    <row r="73" spans="1:2" x14ac:dyDescent="0.2">
      <c r="A73" s="48" t="s">
        <v>211</v>
      </c>
      <c r="B73" s="49" t="s">
        <v>212</v>
      </c>
    </row>
    <row r="74" spans="1:2" x14ac:dyDescent="0.2">
      <c r="A74" s="48" t="s">
        <v>213</v>
      </c>
      <c r="B74" s="49" t="s">
        <v>214</v>
      </c>
    </row>
    <row r="75" spans="1:2" ht="16" x14ac:dyDescent="0.2">
      <c r="A75" s="48" t="s">
        <v>215</v>
      </c>
      <c r="B75" s="50" t="s">
        <v>216</v>
      </c>
    </row>
    <row r="76" spans="1:2" ht="16" x14ac:dyDescent="0.2">
      <c r="A76" s="48" t="s">
        <v>217</v>
      </c>
      <c r="B76" s="50" t="s">
        <v>218</v>
      </c>
    </row>
    <row r="77" spans="1:2" ht="16" x14ac:dyDescent="0.2">
      <c r="A77" s="48" t="s">
        <v>219</v>
      </c>
      <c r="B77" s="50" t="s">
        <v>220</v>
      </c>
    </row>
    <row r="78" spans="1:2" ht="16" x14ac:dyDescent="0.2">
      <c r="A78" s="48" t="s">
        <v>221</v>
      </c>
      <c r="B78" s="50" t="s">
        <v>222</v>
      </c>
    </row>
    <row r="79" spans="1:2" ht="16" x14ac:dyDescent="0.2">
      <c r="A79" s="48" t="s">
        <v>223</v>
      </c>
      <c r="B79" s="50" t="s">
        <v>224</v>
      </c>
    </row>
    <row r="80" spans="1:2" ht="16" x14ac:dyDescent="0.2">
      <c r="A80" s="48" t="s">
        <v>225</v>
      </c>
      <c r="B80" s="50" t="s">
        <v>226</v>
      </c>
    </row>
    <row r="81" spans="1:2" ht="16" x14ac:dyDescent="0.2">
      <c r="A81" s="48" t="s">
        <v>227</v>
      </c>
      <c r="B81" s="50" t="s">
        <v>228</v>
      </c>
    </row>
    <row r="82" spans="1:2" ht="16" x14ac:dyDescent="0.2">
      <c r="A82" s="48" t="s">
        <v>229</v>
      </c>
      <c r="B82" s="50" t="s">
        <v>230</v>
      </c>
    </row>
    <row r="83" spans="1:2" ht="16" x14ac:dyDescent="0.2">
      <c r="A83" s="48" t="s">
        <v>231</v>
      </c>
      <c r="B83" s="50" t="s">
        <v>232</v>
      </c>
    </row>
    <row r="84" spans="1:2" ht="16" x14ac:dyDescent="0.2">
      <c r="A84" s="48" t="s">
        <v>233</v>
      </c>
      <c r="B84" s="50" t="s">
        <v>234</v>
      </c>
    </row>
    <row r="85" spans="1:2" ht="16" x14ac:dyDescent="0.2">
      <c r="A85" s="48" t="s">
        <v>235</v>
      </c>
      <c r="B85" s="50" t="s">
        <v>236</v>
      </c>
    </row>
    <row r="86" spans="1:2" ht="16" x14ac:dyDescent="0.2">
      <c r="A86" s="48" t="s">
        <v>237</v>
      </c>
      <c r="B86" s="50" t="s">
        <v>238</v>
      </c>
    </row>
    <row r="87" spans="1:2" ht="16" x14ac:dyDescent="0.2">
      <c r="A87" s="48" t="s">
        <v>239</v>
      </c>
      <c r="B87" s="50" t="s">
        <v>240</v>
      </c>
    </row>
    <row r="88" spans="1:2" ht="16" x14ac:dyDescent="0.2">
      <c r="A88" s="48" t="s">
        <v>241</v>
      </c>
      <c r="B88" s="50" t="s">
        <v>242</v>
      </c>
    </row>
    <row r="89" spans="1:2" ht="16" x14ac:dyDescent="0.2">
      <c r="A89" s="48" t="s">
        <v>243</v>
      </c>
      <c r="B89" s="50" t="s">
        <v>244</v>
      </c>
    </row>
    <row r="90" spans="1:2" ht="16" x14ac:dyDescent="0.2">
      <c r="A90" s="48" t="s">
        <v>245</v>
      </c>
      <c r="B90" s="50" t="s">
        <v>246</v>
      </c>
    </row>
    <row r="91" spans="1:2" ht="16" x14ac:dyDescent="0.2">
      <c r="A91" s="48" t="s">
        <v>247</v>
      </c>
      <c r="B91" s="50" t="s">
        <v>248</v>
      </c>
    </row>
    <row r="92" spans="1:2" ht="16" x14ac:dyDescent="0.2">
      <c r="A92" s="48" t="s">
        <v>249</v>
      </c>
      <c r="B92" s="50" t="s">
        <v>250</v>
      </c>
    </row>
    <row r="93" spans="1:2" ht="16" x14ac:dyDescent="0.2">
      <c r="A93" s="48" t="s">
        <v>251</v>
      </c>
      <c r="B93" s="50" t="s">
        <v>252</v>
      </c>
    </row>
    <row r="94" spans="1:2" ht="16" x14ac:dyDescent="0.2">
      <c r="A94" s="48" t="s">
        <v>253</v>
      </c>
      <c r="B94" s="50" t="s">
        <v>254</v>
      </c>
    </row>
    <row r="95" spans="1:2" ht="16" x14ac:dyDescent="0.2">
      <c r="A95" s="48" t="s">
        <v>255</v>
      </c>
      <c r="B95" s="50" t="s">
        <v>256</v>
      </c>
    </row>
    <row r="96" spans="1:2" ht="16" x14ac:dyDescent="0.2">
      <c r="A96" s="48" t="s">
        <v>257</v>
      </c>
      <c r="B96" s="50" t="s">
        <v>258</v>
      </c>
    </row>
    <row r="97" spans="1:2" ht="16" x14ac:dyDescent="0.2">
      <c r="A97" s="48" t="s">
        <v>259</v>
      </c>
      <c r="B97" s="50" t="s">
        <v>260</v>
      </c>
    </row>
    <row r="98" spans="1:2" ht="16" x14ac:dyDescent="0.2">
      <c r="A98" s="48" t="s">
        <v>261</v>
      </c>
      <c r="B98" s="50" t="s">
        <v>262</v>
      </c>
    </row>
    <row r="99" spans="1:2" ht="16" x14ac:dyDescent="0.2">
      <c r="A99" s="48" t="s">
        <v>263</v>
      </c>
      <c r="B99" s="50" t="s">
        <v>264</v>
      </c>
    </row>
    <row r="100" spans="1:2" ht="16" x14ac:dyDescent="0.2">
      <c r="A100" s="48" t="s">
        <v>265</v>
      </c>
      <c r="B100" s="50" t="s">
        <v>266</v>
      </c>
    </row>
    <row r="101" spans="1:2" ht="16" x14ac:dyDescent="0.2">
      <c r="A101" s="48" t="s">
        <v>267</v>
      </c>
      <c r="B101" s="50" t="s">
        <v>268</v>
      </c>
    </row>
    <row r="102" spans="1:2" ht="16" x14ac:dyDescent="0.2">
      <c r="A102" s="48" t="s">
        <v>269</v>
      </c>
      <c r="B102" s="50" t="s">
        <v>270</v>
      </c>
    </row>
    <row r="103" spans="1:2" ht="16" x14ac:dyDescent="0.2">
      <c r="A103" s="48" t="s">
        <v>271</v>
      </c>
      <c r="B103" s="50" t="s">
        <v>272</v>
      </c>
    </row>
    <row r="104" spans="1:2" ht="16" x14ac:dyDescent="0.2">
      <c r="A104" s="48" t="s">
        <v>273</v>
      </c>
      <c r="B104" s="50" t="s">
        <v>274</v>
      </c>
    </row>
    <row r="105" spans="1:2" ht="16" x14ac:dyDescent="0.2">
      <c r="A105" s="48" t="s">
        <v>275</v>
      </c>
      <c r="B105" s="50" t="s">
        <v>276</v>
      </c>
    </row>
    <row r="106" spans="1:2" ht="16" x14ac:dyDescent="0.2">
      <c r="A106" s="48" t="s">
        <v>277</v>
      </c>
      <c r="B106" s="50" t="s">
        <v>278</v>
      </c>
    </row>
    <row r="107" spans="1:2" ht="16" x14ac:dyDescent="0.2">
      <c r="A107" s="48" t="s">
        <v>279</v>
      </c>
      <c r="B107" s="50" t="s">
        <v>280</v>
      </c>
    </row>
    <row r="108" spans="1:2" ht="16" x14ac:dyDescent="0.2">
      <c r="A108" s="48" t="s">
        <v>281</v>
      </c>
      <c r="B108" s="50" t="s">
        <v>282</v>
      </c>
    </row>
    <row r="109" spans="1:2" ht="16" x14ac:dyDescent="0.2">
      <c r="A109" s="48" t="s">
        <v>283</v>
      </c>
      <c r="B109" s="50" t="s">
        <v>284</v>
      </c>
    </row>
    <row r="110" spans="1:2" ht="16" x14ac:dyDescent="0.2">
      <c r="A110" s="48" t="s">
        <v>285</v>
      </c>
      <c r="B110" s="50" t="s">
        <v>286</v>
      </c>
    </row>
    <row r="111" spans="1:2" ht="16" x14ac:dyDescent="0.2">
      <c r="A111" s="48" t="s">
        <v>287</v>
      </c>
      <c r="B111" s="50" t="s">
        <v>288</v>
      </c>
    </row>
    <row r="112" spans="1:2" ht="16" x14ac:dyDescent="0.2">
      <c r="A112" s="48" t="s">
        <v>289</v>
      </c>
      <c r="B112" s="50" t="s">
        <v>290</v>
      </c>
    </row>
    <row r="113" spans="1:2" ht="16" x14ac:dyDescent="0.2">
      <c r="A113" s="48" t="s">
        <v>291</v>
      </c>
      <c r="B113" s="50" t="s">
        <v>292</v>
      </c>
    </row>
    <row r="114" spans="1:2" ht="16" x14ac:dyDescent="0.2">
      <c r="A114" s="48" t="s">
        <v>293</v>
      </c>
      <c r="B114" s="50" t="s">
        <v>294</v>
      </c>
    </row>
    <row r="115" spans="1:2" ht="16" x14ac:dyDescent="0.2">
      <c r="A115" s="48" t="s">
        <v>295</v>
      </c>
      <c r="B115" s="50" t="s">
        <v>296</v>
      </c>
    </row>
    <row r="116" spans="1:2" ht="16" x14ac:dyDescent="0.2">
      <c r="A116" s="48" t="s">
        <v>297</v>
      </c>
      <c r="B116" s="50" t="s">
        <v>298</v>
      </c>
    </row>
    <row r="117" spans="1:2" ht="16" x14ac:dyDescent="0.2">
      <c r="A117" s="48" t="s">
        <v>299</v>
      </c>
      <c r="B117" s="50" t="s">
        <v>300</v>
      </c>
    </row>
    <row r="118" spans="1:2" ht="16" x14ac:dyDescent="0.2">
      <c r="A118" s="48" t="s">
        <v>301</v>
      </c>
      <c r="B118" s="50" t="s">
        <v>302</v>
      </c>
    </row>
    <row r="119" spans="1:2" ht="16" x14ac:dyDescent="0.2">
      <c r="A119" s="48" t="s">
        <v>303</v>
      </c>
      <c r="B119" s="50" t="s">
        <v>304</v>
      </c>
    </row>
    <row r="120" spans="1:2" ht="16" x14ac:dyDescent="0.2">
      <c r="A120" s="48" t="s">
        <v>305</v>
      </c>
      <c r="B120" s="50" t="s">
        <v>306</v>
      </c>
    </row>
    <row r="121" spans="1:2" ht="16" x14ac:dyDescent="0.2">
      <c r="A121" s="48" t="s">
        <v>307</v>
      </c>
      <c r="B121" s="50" t="s">
        <v>308</v>
      </c>
    </row>
    <row r="122" spans="1:2" ht="16" x14ac:dyDescent="0.2">
      <c r="A122" s="48" t="s">
        <v>309</v>
      </c>
      <c r="B122" s="50" t="s">
        <v>310</v>
      </c>
    </row>
    <row r="123" spans="1:2" ht="16" x14ac:dyDescent="0.2">
      <c r="A123" s="48" t="s">
        <v>311</v>
      </c>
      <c r="B123" s="50" t="s">
        <v>312</v>
      </c>
    </row>
    <row r="124" spans="1:2" ht="16" x14ac:dyDescent="0.2">
      <c r="A124" s="48" t="s">
        <v>313</v>
      </c>
      <c r="B124" s="50" t="s">
        <v>314</v>
      </c>
    </row>
    <row r="125" spans="1:2" ht="16" x14ac:dyDescent="0.2">
      <c r="A125" s="48" t="s">
        <v>315</v>
      </c>
      <c r="B125" s="50" t="s">
        <v>316</v>
      </c>
    </row>
    <row r="126" spans="1:2" ht="16" x14ac:dyDescent="0.2">
      <c r="A126" s="48" t="s">
        <v>317</v>
      </c>
      <c r="B126" s="50" t="s">
        <v>318</v>
      </c>
    </row>
    <row r="127" spans="1:2" ht="16" x14ac:dyDescent="0.2">
      <c r="A127" s="48" t="s">
        <v>319</v>
      </c>
      <c r="B127" s="50" t="s">
        <v>320</v>
      </c>
    </row>
    <row r="128" spans="1:2" ht="16" x14ac:dyDescent="0.2">
      <c r="A128" s="48" t="s">
        <v>321</v>
      </c>
      <c r="B128" s="50" t="s">
        <v>322</v>
      </c>
    </row>
    <row r="129" spans="1:2" ht="16" x14ac:dyDescent="0.2">
      <c r="A129" s="48" t="s">
        <v>323</v>
      </c>
      <c r="B129" s="50" t="s">
        <v>324</v>
      </c>
    </row>
    <row r="130" spans="1:2" ht="16" x14ac:dyDescent="0.2">
      <c r="A130" s="48" t="s">
        <v>325</v>
      </c>
      <c r="B130" s="50" t="s">
        <v>326</v>
      </c>
    </row>
    <row r="131" spans="1:2" ht="16" x14ac:dyDescent="0.2">
      <c r="A131" s="48" t="s">
        <v>327</v>
      </c>
      <c r="B131" s="50" t="s">
        <v>328</v>
      </c>
    </row>
    <row r="132" spans="1:2" ht="16" x14ac:dyDescent="0.2">
      <c r="A132" s="48" t="s">
        <v>329</v>
      </c>
      <c r="B132" s="50" t="s">
        <v>330</v>
      </c>
    </row>
    <row r="133" spans="1:2" ht="16" x14ac:dyDescent="0.2">
      <c r="A133" s="48" t="s">
        <v>331</v>
      </c>
      <c r="B133" s="50" t="s">
        <v>332</v>
      </c>
    </row>
    <row r="134" spans="1:2" ht="16" x14ac:dyDescent="0.2">
      <c r="A134" s="48" t="s">
        <v>333</v>
      </c>
      <c r="B134" s="50" t="s">
        <v>334</v>
      </c>
    </row>
    <row r="135" spans="1:2" ht="16" x14ac:dyDescent="0.2">
      <c r="A135" s="48" t="s">
        <v>335</v>
      </c>
      <c r="B135" s="50" t="s">
        <v>336</v>
      </c>
    </row>
    <row r="136" spans="1:2" ht="16" x14ac:dyDescent="0.2">
      <c r="A136" s="48" t="s">
        <v>337</v>
      </c>
      <c r="B136" s="50" t="s">
        <v>338</v>
      </c>
    </row>
    <row r="137" spans="1:2" ht="16" x14ac:dyDescent="0.2">
      <c r="A137" s="48" t="s">
        <v>339</v>
      </c>
      <c r="B137" s="50" t="s">
        <v>340</v>
      </c>
    </row>
    <row r="138" spans="1:2" ht="16" x14ac:dyDescent="0.2">
      <c r="A138" s="48" t="s">
        <v>341</v>
      </c>
      <c r="B138" s="50" t="s">
        <v>342</v>
      </c>
    </row>
    <row r="139" spans="1:2" ht="16" x14ac:dyDescent="0.2">
      <c r="A139" s="48" t="s">
        <v>343</v>
      </c>
      <c r="B139" s="50" t="s">
        <v>344</v>
      </c>
    </row>
    <row r="140" spans="1:2" ht="16" x14ac:dyDescent="0.2">
      <c r="A140" s="48" t="s">
        <v>345</v>
      </c>
      <c r="B140" s="50" t="s">
        <v>346</v>
      </c>
    </row>
    <row r="141" spans="1:2" ht="16" x14ac:dyDescent="0.2">
      <c r="A141" s="48" t="s">
        <v>347</v>
      </c>
      <c r="B141" s="50" t="s">
        <v>348</v>
      </c>
    </row>
    <row r="142" spans="1:2" ht="16" x14ac:dyDescent="0.2">
      <c r="A142" s="48" t="s">
        <v>349</v>
      </c>
      <c r="B142" s="50" t="s">
        <v>350</v>
      </c>
    </row>
    <row r="143" spans="1:2" ht="16" x14ac:dyDescent="0.2">
      <c r="A143" s="48" t="s">
        <v>351</v>
      </c>
      <c r="B143" s="50" t="s">
        <v>352</v>
      </c>
    </row>
    <row r="144" spans="1:2" ht="16" x14ac:dyDescent="0.2">
      <c r="A144" s="48" t="s">
        <v>353</v>
      </c>
      <c r="B144" s="50" t="s">
        <v>354</v>
      </c>
    </row>
    <row r="145" spans="1:2" ht="16" x14ac:dyDescent="0.2">
      <c r="A145" s="48" t="s">
        <v>355</v>
      </c>
      <c r="B145" s="50" t="s">
        <v>356</v>
      </c>
    </row>
    <row r="146" spans="1:2" ht="16" x14ac:dyDescent="0.2">
      <c r="A146" s="48" t="s">
        <v>357</v>
      </c>
      <c r="B146" s="50" t="s">
        <v>358</v>
      </c>
    </row>
    <row r="147" spans="1:2" ht="16" x14ac:dyDescent="0.2">
      <c r="A147" s="48" t="s">
        <v>359</v>
      </c>
      <c r="B147" s="50" t="s">
        <v>360</v>
      </c>
    </row>
    <row r="148" spans="1:2" ht="16" x14ac:dyDescent="0.2">
      <c r="A148" s="48" t="s">
        <v>361</v>
      </c>
      <c r="B148" s="50" t="s">
        <v>362</v>
      </c>
    </row>
    <row r="149" spans="1:2" ht="16" x14ac:dyDescent="0.2">
      <c r="A149" s="48" t="s">
        <v>363</v>
      </c>
      <c r="B149" s="50" t="s">
        <v>364</v>
      </c>
    </row>
    <row r="150" spans="1:2" ht="16" x14ac:dyDescent="0.2">
      <c r="A150" s="48" t="s">
        <v>365</v>
      </c>
      <c r="B150" s="50" t="s">
        <v>366</v>
      </c>
    </row>
    <row r="151" spans="1:2" ht="16" x14ac:dyDescent="0.2">
      <c r="A151" s="48" t="s">
        <v>367</v>
      </c>
      <c r="B151" s="50" t="s">
        <v>368</v>
      </c>
    </row>
    <row r="152" spans="1:2" ht="16" x14ac:dyDescent="0.2">
      <c r="A152" s="48" t="s">
        <v>369</v>
      </c>
      <c r="B152" s="50" t="s">
        <v>370</v>
      </c>
    </row>
    <row r="153" spans="1:2" ht="16" x14ac:dyDescent="0.2">
      <c r="A153" s="48" t="s">
        <v>371</v>
      </c>
      <c r="B153" s="50" t="s">
        <v>372</v>
      </c>
    </row>
    <row r="154" spans="1:2" ht="16" x14ac:dyDescent="0.2">
      <c r="A154" s="48" t="s">
        <v>373</v>
      </c>
      <c r="B154" s="50" t="s">
        <v>374</v>
      </c>
    </row>
    <row r="155" spans="1:2" ht="16" x14ac:dyDescent="0.2">
      <c r="A155" s="48" t="s">
        <v>375</v>
      </c>
      <c r="B155" s="50" t="s">
        <v>376</v>
      </c>
    </row>
    <row r="156" spans="1:2" ht="16" x14ac:dyDescent="0.2">
      <c r="A156" s="48" t="s">
        <v>377</v>
      </c>
      <c r="B156" s="50" t="s">
        <v>378</v>
      </c>
    </row>
    <row r="157" spans="1:2" ht="16" x14ac:dyDescent="0.2">
      <c r="A157" s="48" t="s">
        <v>379</v>
      </c>
      <c r="B157" s="50" t="s">
        <v>380</v>
      </c>
    </row>
    <row r="158" spans="1:2" ht="16" x14ac:dyDescent="0.2">
      <c r="A158" s="48" t="s">
        <v>381</v>
      </c>
      <c r="B158" s="50" t="s">
        <v>382</v>
      </c>
    </row>
    <row r="159" spans="1:2" ht="16" x14ac:dyDescent="0.2">
      <c r="A159" s="48" t="s">
        <v>383</v>
      </c>
      <c r="B159" s="50" t="s">
        <v>384</v>
      </c>
    </row>
    <row r="160" spans="1:2" ht="16" x14ac:dyDescent="0.2">
      <c r="A160" s="48" t="s">
        <v>385</v>
      </c>
      <c r="B160" s="50" t="s">
        <v>386</v>
      </c>
    </row>
    <row r="161" spans="1:2" ht="16" x14ac:dyDescent="0.2">
      <c r="A161" s="48" t="s">
        <v>387</v>
      </c>
      <c r="B161" s="50" t="s">
        <v>388</v>
      </c>
    </row>
    <row r="162" spans="1:2" ht="16" x14ac:dyDescent="0.2">
      <c r="A162" s="48" t="s">
        <v>389</v>
      </c>
      <c r="B162" s="50" t="s">
        <v>390</v>
      </c>
    </row>
    <row r="163" spans="1:2" ht="16" x14ac:dyDescent="0.2">
      <c r="A163" s="48" t="s">
        <v>391</v>
      </c>
      <c r="B163" s="50" t="s">
        <v>392</v>
      </c>
    </row>
    <row r="164" spans="1:2" ht="16" x14ac:dyDescent="0.2">
      <c r="A164" s="48" t="s">
        <v>393</v>
      </c>
      <c r="B164" s="50" t="s">
        <v>394</v>
      </c>
    </row>
    <row r="165" spans="1:2" ht="16" x14ac:dyDescent="0.2">
      <c r="A165" s="48" t="s">
        <v>395</v>
      </c>
      <c r="B165" s="50" t="s">
        <v>396</v>
      </c>
    </row>
    <row r="166" spans="1:2" ht="16" x14ac:dyDescent="0.2">
      <c r="A166" s="48" t="s">
        <v>397</v>
      </c>
      <c r="B166" s="50" t="s">
        <v>398</v>
      </c>
    </row>
    <row r="167" spans="1:2" ht="16" x14ac:dyDescent="0.2">
      <c r="A167" s="48" t="s">
        <v>399</v>
      </c>
      <c r="B167" s="50" t="s">
        <v>400</v>
      </c>
    </row>
    <row r="168" spans="1:2" ht="16" x14ac:dyDescent="0.2">
      <c r="A168" s="48" t="s">
        <v>401</v>
      </c>
      <c r="B168" s="50" t="s">
        <v>402</v>
      </c>
    </row>
    <row r="169" spans="1:2" ht="16" x14ac:dyDescent="0.2">
      <c r="A169" s="48" t="s">
        <v>403</v>
      </c>
      <c r="B169" s="50" t="s">
        <v>404</v>
      </c>
    </row>
    <row r="170" spans="1:2" ht="16" x14ac:dyDescent="0.2">
      <c r="A170" s="48" t="s">
        <v>405</v>
      </c>
      <c r="B170" s="50" t="s">
        <v>406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freya.byfield@un.org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MPTF_00006_00872</ProjectId>
    <FundCode xmlns="f9695bc1-6109-4dcd-a27a-f8a0370b00e2">MPTF_00006</FundCode>
    <Comments xmlns="f9695bc1-6109-4dcd-a27a-f8a0370b00e2" xsi:nil="true"/>
    <Active xmlns="f9695bc1-6109-4dcd-a27a-f8a0370b00e2">Yes</Active>
    <DocumentDate xmlns="b1528a4b-5ccb-40f7-a09e-43427183cd95">2024-06-14T07:00:00+00:00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4ab52bf6-60fb-479d-b7b3-9768c11c72f6"/>
    <ds:schemaRef ds:uri="44bf610d-7776-4678-b9a7-faac6e005ba8"/>
  </ds:schemaRefs>
</ds:datastoreItem>
</file>

<file path=customXml/itemProps2.xml><?xml version="1.0" encoding="utf-8"?>
<ds:datastoreItem xmlns:ds="http://schemas.openxmlformats.org/officeDocument/2006/customXml" ds:itemID="{47178F2A-28E9-42EA-8B38-200D70F9961B}"/>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 FINRPT origbudget - June 2024_consolidated-9th June.xlsx</dc:title>
  <dc:creator>Jelena Zelenovic</dc:creator>
  <cp:lastModifiedBy>Freya Byfield</cp:lastModifiedBy>
  <cp:lastPrinted>2017-12-11T22:51:21Z</cp:lastPrinted>
  <dcterms:created xsi:type="dcterms:W3CDTF">2017-11-15T21:17:43Z</dcterms:created>
  <dcterms:modified xsi:type="dcterms:W3CDTF">2024-06-19T15:14:37Z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2059aa38-f392-4105-be92-628035578272_Enabled">
    <vt:lpwstr>true</vt:lpwstr>
  </property>
  <property fmtid="{D5CDD505-2E9C-101B-9397-08002B2CF9AE}" pid="4" name="MSIP_Label_2059aa38-f392-4105-be92-628035578272_SetDate">
    <vt:lpwstr>2024-06-08T15:50:42Z</vt:lpwstr>
  </property>
  <property fmtid="{D5CDD505-2E9C-101B-9397-08002B2CF9AE}" pid="5" name="MSIP_Label_2059aa38-f392-4105-be92-628035578272_Method">
    <vt:lpwstr>Standard</vt:lpwstr>
  </property>
  <property fmtid="{D5CDD505-2E9C-101B-9397-08002B2CF9AE}" pid="6" name="MSIP_Label_2059aa38-f392-4105-be92-628035578272_Name">
    <vt:lpwstr>IOMLb0020IN123173</vt:lpwstr>
  </property>
  <property fmtid="{D5CDD505-2E9C-101B-9397-08002B2CF9AE}" pid="7" name="MSIP_Label_2059aa38-f392-4105-be92-628035578272_SiteId">
    <vt:lpwstr>1588262d-23fb-43b4-bd6e-bce49c8e6186</vt:lpwstr>
  </property>
  <property fmtid="{D5CDD505-2E9C-101B-9397-08002B2CF9AE}" pid="8" name="MSIP_Label_2059aa38-f392-4105-be92-628035578272_ActionId">
    <vt:lpwstr>528dc126-3e57-4cc8-a937-788ccb65471f</vt:lpwstr>
  </property>
  <property fmtid="{D5CDD505-2E9C-101B-9397-08002B2CF9AE}" pid="9" name="MSIP_Label_2059aa38-f392-4105-be92-628035578272_ContentBits">
    <vt:lpwstr>0</vt:lpwstr>
  </property>
  <property fmtid="{D5CDD505-2E9C-101B-9397-08002B2CF9AE}" pid="10" name="MediaServiceImageTags">
    <vt:lpwstr/>
  </property>
</Properties>
</file>