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wfp-my.sharepoint.com/personal/honore_motangarti_wfp_org/Documents/Desktop/M&amp;E PBF/Rapports/Rapport de progres - juin 2024/Rapport secratariat PBF/"/>
    </mc:Choice>
  </mc:AlternateContent>
  <xr:revisionPtr revIDLastSave="267" documentId="8_{5CAD80C6-7790-4350-892E-527AE27254A3}" xr6:coauthVersionLast="47" xr6:coauthVersionMax="47" xr10:uidLastSave="{8B301745-3C72-4F50-8453-E18DCBD5CFA0}"/>
  <bookViews>
    <workbookView xWindow="-108" yWindow="-108" windowWidth="23256" windowHeight="12576" tabRatio="580" activeTab="1" xr2:uid="{F1B97A5F-842E-4AB1-BAC9-607231964366}"/>
  </bookViews>
  <sheets>
    <sheet name="Instruction" sheetId="1" r:id="rId1"/>
    <sheet name="1)Tableau budgétaire 1" sheetId="2" r:id="rId2"/>
    <sheet name="2)Tableau Budgétaire 2" sheetId="4" r:id="rId3"/>
    <sheet name="3)Note d'explication" sheetId="5" r:id="rId4"/>
    <sheet name="4)Pour utilisation par PBSO" sheetId="6" r:id="rId5"/>
    <sheet name="5)Pour utilisation par MPTFO" sheetId="7" r:id="rId6"/>
  </sheets>
  <externalReferences>
    <externalReference r:id="rId7"/>
    <externalReference r:id="rId8"/>
    <externalReference r:id="rId9"/>
    <externalReference r:id="rId10"/>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89" i="2" l="1"/>
  <c r="J208" i="4"/>
  <c r="H205" i="4"/>
  <c r="E205" i="4"/>
  <c r="E204" i="4"/>
  <c r="T68" i="2" l="1"/>
  <c r="C5" i="4" l="1"/>
  <c r="D5" i="4"/>
  <c r="C8" i="4"/>
  <c r="D8" i="4"/>
  <c r="E8" i="4" s="1"/>
  <c r="E9" i="4"/>
  <c r="E16" i="4" s="1"/>
  <c r="E10" i="4"/>
  <c r="E11" i="4"/>
  <c r="E12" i="4"/>
  <c r="E13" i="4"/>
  <c r="E14" i="4"/>
  <c r="E15" i="4"/>
  <c r="C16" i="4"/>
  <c r="D16" i="4"/>
  <c r="C19" i="4"/>
  <c r="D19" i="4"/>
  <c r="E20" i="4"/>
  <c r="E21" i="4"/>
  <c r="E22" i="4"/>
  <c r="E27" i="4" s="1"/>
  <c r="E23" i="4"/>
  <c r="E24" i="4"/>
  <c r="E25" i="4"/>
  <c r="E26" i="4"/>
  <c r="C27" i="4"/>
  <c r="D27" i="4"/>
  <c r="C30" i="4"/>
  <c r="D30" i="4"/>
  <c r="E30" i="4"/>
  <c r="E31" i="4"/>
  <c r="E38" i="4" s="1"/>
  <c r="E32" i="4"/>
  <c r="E33" i="4"/>
  <c r="E34" i="4"/>
  <c r="E35" i="4"/>
  <c r="E36" i="4"/>
  <c r="E37" i="4"/>
  <c r="C38" i="4"/>
  <c r="D38" i="4"/>
  <c r="D41" i="4"/>
  <c r="E41" i="4" s="1"/>
  <c r="E42" i="4"/>
  <c r="E49" i="4" s="1"/>
  <c r="E43" i="4"/>
  <c r="E44" i="4"/>
  <c r="E45" i="4"/>
  <c r="E46" i="4"/>
  <c r="E47" i="4"/>
  <c r="E48" i="4"/>
  <c r="C49" i="4"/>
  <c r="D49" i="4"/>
  <c r="C53" i="4"/>
  <c r="D53" i="4"/>
  <c r="E53" i="4" s="1"/>
  <c r="E54" i="4"/>
  <c r="E61" i="4" s="1"/>
  <c r="E55" i="4"/>
  <c r="E56" i="4"/>
  <c r="E57" i="4"/>
  <c r="E58" i="4"/>
  <c r="E59" i="4"/>
  <c r="E60" i="4"/>
  <c r="C61" i="4"/>
  <c r="D61" i="4"/>
  <c r="C64" i="4"/>
  <c r="D64" i="4"/>
  <c r="E64" i="4" s="1"/>
  <c r="E65" i="4"/>
  <c r="E66" i="4"/>
  <c r="E67" i="4"/>
  <c r="E68" i="4"/>
  <c r="E69" i="4"/>
  <c r="E70" i="4"/>
  <c r="E71" i="4"/>
  <c r="E72" i="4" s="1"/>
  <c r="C72" i="4"/>
  <c r="D72" i="4"/>
  <c r="C75" i="4"/>
  <c r="D75" i="4"/>
  <c r="E76" i="4"/>
  <c r="E77" i="4"/>
  <c r="E78" i="4"/>
  <c r="E79" i="4"/>
  <c r="E80" i="4"/>
  <c r="E81" i="4"/>
  <c r="E82" i="4"/>
  <c r="C83" i="4"/>
  <c r="D83" i="4"/>
  <c r="E83" i="4"/>
  <c r="C86" i="4"/>
  <c r="D86" i="4"/>
  <c r="E86" i="4"/>
  <c r="E87" i="4"/>
  <c r="E88" i="4"/>
  <c r="E89" i="4"/>
  <c r="E90" i="4"/>
  <c r="E91" i="4"/>
  <c r="E92" i="4"/>
  <c r="E93" i="4"/>
  <c r="C94" i="4"/>
  <c r="E94" i="4" s="1"/>
  <c r="D94" i="4"/>
  <c r="C98" i="4"/>
  <c r="D98" i="4"/>
  <c r="E98" i="4"/>
  <c r="E99" i="4"/>
  <c r="E100" i="4"/>
  <c r="E101" i="4"/>
  <c r="E102" i="4"/>
  <c r="E103" i="4"/>
  <c r="E104" i="4"/>
  <c r="E105" i="4"/>
  <c r="C106" i="4"/>
  <c r="E106" i="4" s="1"/>
  <c r="D106" i="4"/>
  <c r="C109" i="4"/>
  <c r="D109" i="4"/>
  <c r="E110" i="4"/>
  <c r="E111" i="4"/>
  <c r="E112" i="4"/>
  <c r="E113" i="4"/>
  <c r="E114" i="4"/>
  <c r="E115" i="4"/>
  <c r="E116" i="4"/>
  <c r="C117" i="4"/>
  <c r="E117" i="4" s="1"/>
  <c r="D117" i="4"/>
  <c r="C120" i="4"/>
  <c r="D120" i="4"/>
  <c r="E121" i="4"/>
  <c r="E122" i="4"/>
  <c r="E123" i="4"/>
  <c r="E124" i="4"/>
  <c r="E125" i="4"/>
  <c r="E126" i="4"/>
  <c r="E127" i="4"/>
  <c r="C128" i="4"/>
  <c r="E128" i="4" s="1"/>
  <c r="D128" i="4"/>
  <c r="C131" i="4"/>
  <c r="E131" i="4" s="1"/>
  <c r="D131" i="4"/>
  <c r="E132" i="4"/>
  <c r="E133" i="4"/>
  <c r="E134" i="4"/>
  <c r="E135" i="4"/>
  <c r="E136" i="4"/>
  <c r="E137" i="4"/>
  <c r="E138" i="4"/>
  <c r="C139" i="4"/>
  <c r="D139" i="4"/>
  <c r="E139" i="4" s="1"/>
  <c r="C143" i="4"/>
  <c r="D143" i="4"/>
  <c r="E144" i="4"/>
  <c r="E145" i="4"/>
  <c r="E146" i="4"/>
  <c r="E147" i="4"/>
  <c r="E148" i="4"/>
  <c r="E149" i="4"/>
  <c r="E150" i="4"/>
  <c r="C151" i="4"/>
  <c r="D151" i="4"/>
  <c r="E151" i="4" s="1"/>
  <c r="C154" i="4"/>
  <c r="D154" i="4"/>
  <c r="E154" i="4" s="1"/>
  <c r="E155" i="4"/>
  <c r="E156" i="4"/>
  <c r="E157" i="4"/>
  <c r="E158" i="4"/>
  <c r="E159" i="4"/>
  <c r="E160" i="4"/>
  <c r="E161" i="4"/>
  <c r="C162" i="4"/>
  <c r="D162" i="4"/>
  <c r="E162" i="4"/>
  <c r="C165" i="4"/>
  <c r="D165" i="4"/>
  <c r="E166" i="4"/>
  <c r="E167" i="4"/>
  <c r="E168" i="4"/>
  <c r="E169" i="4"/>
  <c r="E170" i="4"/>
  <c r="E171" i="4"/>
  <c r="E172" i="4"/>
  <c r="C173" i="4"/>
  <c r="D173" i="4"/>
  <c r="E173" i="4"/>
  <c r="C176" i="4"/>
  <c r="D176" i="4"/>
  <c r="E176" i="4"/>
  <c r="E177" i="4"/>
  <c r="E178" i="4"/>
  <c r="E179" i="4"/>
  <c r="E180" i="4"/>
  <c r="E181" i="4"/>
  <c r="E182" i="4"/>
  <c r="E183" i="4"/>
  <c r="C184" i="4"/>
  <c r="E184" i="4" s="1"/>
  <c r="D184" i="4"/>
  <c r="C187" i="4"/>
  <c r="D187" i="4"/>
  <c r="E187" i="4"/>
  <c r="E188" i="4"/>
  <c r="E195" i="4" s="1"/>
  <c r="E189" i="4"/>
  <c r="E190" i="4"/>
  <c r="E191" i="4"/>
  <c r="E192" i="4"/>
  <c r="E193" i="4"/>
  <c r="E194" i="4"/>
  <c r="C195" i="4"/>
  <c r="D195" i="4"/>
  <c r="C198" i="4"/>
  <c r="D198" i="4"/>
  <c r="C199" i="4"/>
  <c r="E199" i="4" s="1"/>
  <c r="D199" i="4"/>
  <c r="C200" i="4"/>
  <c r="E200" i="4" s="1"/>
  <c r="D200" i="4"/>
  <c r="C201" i="4"/>
  <c r="E201" i="4" s="1"/>
  <c r="D201" i="4"/>
  <c r="C202" i="4"/>
  <c r="D202" i="4"/>
  <c r="E202" i="4"/>
  <c r="C203" i="4"/>
  <c r="D203" i="4"/>
  <c r="E203" i="4"/>
  <c r="C204" i="4"/>
  <c r="D204" i="4"/>
  <c r="C205" i="4"/>
  <c r="D205" i="4"/>
  <c r="D206" i="4"/>
  <c r="D207" i="4" s="1"/>
  <c r="H199" i="4"/>
  <c r="N22" i="7"/>
  <c r="N20" i="7"/>
  <c r="J22" i="7"/>
  <c r="J21" i="7"/>
  <c r="J14" i="7"/>
  <c r="G7" i="6"/>
  <c r="X63" i="2"/>
  <c r="G23" i="7"/>
  <c r="I198" i="4"/>
  <c r="E109" i="4" l="1"/>
  <c r="E165" i="4"/>
  <c r="E75" i="4"/>
  <c r="E19" i="4"/>
  <c r="E143" i="4"/>
  <c r="E120" i="4"/>
  <c r="C206" i="4"/>
  <c r="D208" i="4"/>
  <c r="J23" i="7"/>
  <c r="C23" i="7"/>
  <c r="C13" i="7"/>
  <c r="C12" i="7"/>
  <c r="C11" i="7"/>
  <c r="C10" i="7"/>
  <c r="C9" i="7"/>
  <c r="C8" i="7"/>
  <c r="C7" i="7"/>
  <c r="C6" i="7"/>
  <c r="C19" i="7" s="1"/>
  <c r="J19" i="7" s="1"/>
  <c r="C18" i="6"/>
  <c r="C7" i="6"/>
  <c r="C207" i="4" l="1"/>
  <c r="C208" i="4"/>
  <c r="E206" i="4"/>
  <c r="J6" i="7"/>
  <c r="H5" i="4"/>
  <c r="H198" i="4" s="1"/>
  <c r="E207" i="4" l="1"/>
  <c r="E208" i="4" s="1"/>
  <c r="R8" i="2"/>
  <c r="R9" i="2"/>
  <c r="R10" i="2"/>
  <c r="S10" i="2" s="1"/>
  <c r="R11" i="2"/>
  <c r="S11" i="2" s="1"/>
  <c r="R12" i="2"/>
  <c r="S12" i="2" s="1"/>
  <c r="R13" i="2"/>
  <c r="S13" i="2" s="1"/>
  <c r="R14" i="2"/>
  <c r="S14" i="2" s="1"/>
  <c r="R15" i="2"/>
  <c r="S15" i="2" s="1"/>
  <c r="O16" i="2"/>
  <c r="P16" i="2"/>
  <c r="Q16" i="2"/>
  <c r="U16" i="2"/>
  <c r="R18" i="2"/>
  <c r="R19" i="2"/>
  <c r="R20" i="2"/>
  <c r="R21" i="2"/>
  <c r="R22" i="2"/>
  <c r="R23" i="2"/>
  <c r="R24" i="2"/>
  <c r="R25" i="2"/>
  <c r="O26" i="2"/>
  <c r="P26" i="2"/>
  <c r="Q26" i="2"/>
  <c r="U26" i="2"/>
  <c r="R28" i="2"/>
  <c r="R29" i="2"/>
  <c r="R30" i="2"/>
  <c r="R31" i="2"/>
  <c r="R32" i="2"/>
  <c r="S32" i="2" s="1"/>
  <c r="R33" i="2"/>
  <c r="S33" i="2" s="1"/>
  <c r="R34" i="2"/>
  <c r="S34" i="2" s="1"/>
  <c r="R35" i="2"/>
  <c r="S35" i="2" s="1"/>
  <c r="O36" i="2"/>
  <c r="P36" i="2"/>
  <c r="Q36" i="2"/>
  <c r="U36" i="2"/>
  <c r="R38" i="2"/>
  <c r="R39" i="2"/>
  <c r="S39" i="2" s="1"/>
  <c r="R40" i="2"/>
  <c r="S40" i="2" s="1"/>
  <c r="R41" i="2"/>
  <c r="S41" i="2" s="1"/>
  <c r="R42" i="2"/>
  <c r="S42" i="2" s="1"/>
  <c r="R43" i="2"/>
  <c r="S43" i="2" s="1"/>
  <c r="R44" i="2"/>
  <c r="S44" i="2" s="1"/>
  <c r="R45" i="2"/>
  <c r="S45" i="2" s="1"/>
  <c r="O46" i="2"/>
  <c r="P46" i="2"/>
  <c r="Q46" i="2"/>
  <c r="U46" i="2"/>
  <c r="R50" i="2"/>
  <c r="R51" i="2"/>
  <c r="R52" i="2"/>
  <c r="R53" i="2"/>
  <c r="R54" i="2"/>
  <c r="R55" i="2"/>
  <c r="R56" i="2"/>
  <c r="R57" i="2"/>
  <c r="O58" i="2"/>
  <c r="P58" i="2"/>
  <c r="Q58" i="2"/>
  <c r="U58" i="2"/>
  <c r="R60" i="2"/>
  <c r="R61" i="2"/>
  <c r="R62" i="2"/>
  <c r="R63" i="2"/>
  <c r="R64" i="2"/>
  <c r="S64" i="2" s="1"/>
  <c r="R65" i="2"/>
  <c r="S65" i="2" s="1"/>
  <c r="R66" i="2"/>
  <c r="S66" i="2" s="1"/>
  <c r="R67" i="2"/>
  <c r="S67" i="2" s="1"/>
  <c r="O68" i="2"/>
  <c r="P68" i="2"/>
  <c r="Q68" i="2"/>
  <c r="U68" i="2"/>
  <c r="R70" i="2"/>
  <c r="R71" i="2"/>
  <c r="R72" i="2"/>
  <c r="R73" i="2"/>
  <c r="R74" i="2"/>
  <c r="R75" i="2"/>
  <c r="R76" i="2"/>
  <c r="R77" i="2"/>
  <c r="O78" i="2"/>
  <c r="P78" i="2"/>
  <c r="Q78" i="2"/>
  <c r="U78" i="2"/>
  <c r="R80" i="2"/>
  <c r="R81" i="2"/>
  <c r="R82" i="2"/>
  <c r="R83" i="2"/>
  <c r="R84" i="2"/>
  <c r="R85" i="2"/>
  <c r="R86" i="2"/>
  <c r="R87" i="2"/>
  <c r="O88" i="2"/>
  <c r="P88" i="2"/>
  <c r="Q88" i="2"/>
  <c r="U88" i="2"/>
  <c r="R92" i="2"/>
  <c r="R93" i="2"/>
  <c r="R94" i="2"/>
  <c r="R95" i="2"/>
  <c r="R96" i="2"/>
  <c r="R97" i="2"/>
  <c r="R98" i="2"/>
  <c r="R99" i="2"/>
  <c r="O100" i="2"/>
  <c r="P100" i="2"/>
  <c r="Q100" i="2"/>
  <c r="U100" i="2"/>
  <c r="R102" i="2"/>
  <c r="R103" i="2"/>
  <c r="R104" i="2"/>
  <c r="R105" i="2"/>
  <c r="R106" i="2"/>
  <c r="R107" i="2"/>
  <c r="R108" i="2"/>
  <c r="R109" i="2"/>
  <c r="O110" i="2"/>
  <c r="P110" i="2"/>
  <c r="Q110" i="2"/>
  <c r="U110" i="2"/>
  <c r="R112" i="2"/>
  <c r="R113" i="2"/>
  <c r="R114" i="2"/>
  <c r="R115" i="2"/>
  <c r="R116" i="2"/>
  <c r="R117" i="2"/>
  <c r="R118" i="2"/>
  <c r="R119" i="2"/>
  <c r="O120" i="2"/>
  <c r="P120" i="2"/>
  <c r="Q120" i="2"/>
  <c r="U120" i="2"/>
  <c r="R122" i="2"/>
  <c r="R123" i="2"/>
  <c r="R124" i="2"/>
  <c r="R125" i="2"/>
  <c r="R126" i="2"/>
  <c r="R127" i="2"/>
  <c r="R128" i="2"/>
  <c r="R129" i="2"/>
  <c r="O130" i="2"/>
  <c r="P130" i="2"/>
  <c r="Q130" i="2"/>
  <c r="U130" i="2"/>
  <c r="R134" i="2"/>
  <c r="R135" i="2"/>
  <c r="R136" i="2"/>
  <c r="R137" i="2"/>
  <c r="R138" i="2"/>
  <c r="R139" i="2"/>
  <c r="R140" i="2"/>
  <c r="R141" i="2"/>
  <c r="O142" i="2"/>
  <c r="P142" i="2"/>
  <c r="Q142" i="2"/>
  <c r="U142" i="2"/>
  <c r="R144" i="2"/>
  <c r="R145" i="2"/>
  <c r="R146" i="2"/>
  <c r="R147" i="2"/>
  <c r="R148" i="2"/>
  <c r="R149" i="2"/>
  <c r="R150" i="2"/>
  <c r="R151" i="2"/>
  <c r="O152" i="2"/>
  <c r="P152" i="2"/>
  <c r="Q152" i="2"/>
  <c r="U152" i="2"/>
  <c r="R154" i="2"/>
  <c r="R155" i="2"/>
  <c r="R156" i="2"/>
  <c r="R157" i="2"/>
  <c r="R158" i="2"/>
  <c r="R159" i="2"/>
  <c r="R160" i="2"/>
  <c r="R161" i="2"/>
  <c r="O162" i="2"/>
  <c r="P162" i="2"/>
  <c r="Q162" i="2"/>
  <c r="U162" i="2"/>
  <c r="R164" i="2"/>
  <c r="R165" i="2"/>
  <c r="R166" i="2"/>
  <c r="R167" i="2"/>
  <c r="R168" i="2"/>
  <c r="R169" i="2"/>
  <c r="R170" i="2"/>
  <c r="R171" i="2"/>
  <c r="O172" i="2"/>
  <c r="P172" i="2"/>
  <c r="Q172" i="2"/>
  <c r="U172" i="2"/>
  <c r="R175" i="2"/>
  <c r="R176" i="2"/>
  <c r="R177" i="2"/>
  <c r="R178" i="2"/>
  <c r="O179" i="2"/>
  <c r="P179" i="2"/>
  <c r="Q179" i="2"/>
  <c r="U179" i="2"/>
  <c r="S180" i="2"/>
  <c r="S181" i="2"/>
  <c r="S182" i="2"/>
  <c r="S183" i="2"/>
  <c r="O188" i="2"/>
  <c r="P188" i="2"/>
  <c r="Q188" i="2"/>
  <c r="O195" i="2"/>
  <c r="P195" i="2"/>
  <c r="Q195" i="2"/>
  <c r="O204" i="2"/>
  <c r="G29" i="2"/>
  <c r="G30" i="2"/>
  <c r="G31" i="2"/>
  <c r="G28" i="2"/>
  <c r="I22" i="2"/>
  <c r="I26" i="2" s="1"/>
  <c r="I68" i="2"/>
  <c r="I179" i="2"/>
  <c r="R142" i="2" l="1"/>
  <c r="T78" i="2"/>
  <c r="P189" i="2"/>
  <c r="P190" i="2" s="1"/>
  <c r="P191" i="2" s="1"/>
  <c r="T100" i="2"/>
  <c r="T162" i="2"/>
  <c r="S29" i="2"/>
  <c r="S28" i="2"/>
  <c r="G36" i="2"/>
  <c r="U201" i="2"/>
  <c r="R162" i="2"/>
  <c r="R58" i="2"/>
  <c r="Q189" i="2"/>
  <c r="Q190" i="2" s="1"/>
  <c r="Q191" i="2" s="1"/>
  <c r="O189" i="2"/>
  <c r="R36" i="2"/>
  <c r="H30" i="4" s="1"/>
  <c r="T179" i="2"/>
  <c r="S30" i="2"/>
  <c r="R130" i="2"/>
  <c r="R78" i="2"/>
  <c r="T142" i="2"/>
  <c r="R46" i="2"/>
  <c r="T16" i="2"/>
  <c r="R88" i="2"/>
  <c r="R120" i="2"/>
  <c r="T58" i="2"/>
  <c r="R172" i="2"/>
  <c r="T152" i="2"/>
  <c r="S31" i="2"/>
  <c r="T172" i="2"/>
  <c r="R152" i="2"/>
  <c r="T88" i="2"/>
  <c r="R68" i="2"/>
  <c r="H64" i="4" s="1"/>
  <c r="S38" i="2"/>
  <c r="R179" i="2"/>
  <c r="H187" i="4" s="1"/>
  <c r="T120" i="2"/>
  <c r="R100" i="2"/>
  <c r="T36" i="2"/>
  <c r="R16" i="2"/>
  <c r="T26" i="2"/>
  <c r="T130" i="2"/>
  <c r="R110" i="2"/>
  <c r="T46" i="2"/>
  <c r="R26" i="2"/>
  <c r="H19" i="4" s="1"/>
  <c r="T110" i="2"/>
  <c r="G70" i="2"/>
  <c r="S70" i="2" s="1"/>
  <c r="G71" i="2"/>
  <c r="S71" i="2" s="1"/>
  <c r="G72" i="2"/>
  <c r="S72" i="2" s="1"/>
  <c r="G73" i="2"/>
  <c r="S73" i="2" s="1"/>
  <c r="G74" i="2"/>
  <c r="S74" i="2" s="1"/>
  <c r="G75" i="2"/>
  <c r="S75" i="2" s="1"/>
  <c r="G76" i="2"/>
  <c r="S76" i="2" s="1"/>
  <c r="G77" i="2"/>
  <c r="S77" i="2" s="1"/>
  <c r="G80" i="2"/>
  <c r="S80" i="2" s="1"/>
  <c r="G81" i="2"/>
  <c r="S81" i="2" s="1"/>
  <c r="G82" i="2"/>
  <c r="S82" i="2" s="1"/>
  <c r="G83" i="2"/>
  <c r="S83" i="2" s="1"/>
  <c r="G84" i="2"/>
  <c r="S84" i="2" s="1"/>
  <c r="G85" i="2"/>
  <c r="S85" i="2" s="1"/>
  <c r="G86" i="2"/>
  <c r="S86" i="2" s="1"/>
  <c r="G87" i="2"/>
  <c r="S87" i="2" s="1"/>
  <c r="G18" i="2"/>
  <c r="G19" i="2"/>
  <c r="S19" i="2" s="1"/>
  <c r="G20" i="2"/>
  <c r="S20" i="2" s="1"/>
  <c r="G21" i="2"/>
  <c r="S21" i="2" s="1"/>
  <c r="G22" i="2"/>
  <c r="S22" i="2" s="1"/>
  <c r="G23" i="2"/>
  <c r="S23" i="2" s="1"/>
  <c r="G24" i="2"/>
  <c r="S24" i="2" s="1"/>
  <c r="G25" i="2"/>
  <c r="S25" i="2" s="1"/>
  <c r="D26" i="2"/>
  <c r="E26" i="2"/>
  <c r="F26" i="2"/>
  <c r="G63" i="2"/>
  <c r="G62" i="2"/>
  <c r="S62" i="2" s="1"/>
  <c r="G61" i="2"/>
  <c r="S61" i="2" s="1"/>
  <c r="G60" i="2"/>
  <c r="S60" i="2" s="1"/>
  <c r="G54" i="2"/>
  <c r="G53" i="2"/>
  <c r="S53" i="2" s="1"/>
  <c r="G52" i="2"/>
  <c r="S52" i="2" s="1"/>
  <c r="G51" i="2"/>
  <c r="S51" i="2" s="1"/>
  <c r="G50" i="2"/>
  <c r="S50" i="2" s="1"/>
  <c r="G8" i="2"/>
  <c r="X8" i="2" s="1"/>
  <c r="G9" i="2"/>
  <c r="S9" i="2" s="1"/>
  <c r="H53" i="4" l="1"/>
  <c r="G18" i="6"/>
  <c r="S36" i="2"/>
  <c r="O190" i="2"/>
  <c r="O191" i="2" s="1"/>
  <c r="O197" i="2" s="1"/>
  <c r="G26" i="2"/>
  <c r="S8" i="2"/>
  <c r="S26" i="2"/>
  <c r="X9" i="2"/>
  <c r="S18" i="2"/>
  <c r="X19" i="2"/>
  <c r="X20" i="2"/>
  <c r="S63" i="2"/>
  <c r="X18" i="2"/>
  <c r="O201" i="2"/>
  <c r="U202" i="2"/>
  <c r="H26" i="2"/>
  <c r="R190" i="2" l="1"/>
  <c r="R191" i="2" s="1"/>
  <c r="O202" i="2" s="1"/>
  <c r="O205" i="2" l="1"/>
  <c r="H8" i="4" l="1"/>
  <c r="X79" i="2" l="1"/>
  <c r="X69" i="2"/>
  <c r="X47" i="2"/>
  <c r="X48" i="2"/>
  <c r="X49" i="2"/>
  <c r="E23" i="7" l="1"/>
  <c r="D23" i="7"/>
  <c r="E22" i="7"/>
  <c r="D22" i="7"/>
  <c r="F22" i="7" s="1"/>
  <c r="E21" i="7"/>
  <c r="D21" i="7"/>
  <c r="F21" i="7" s="1"/>
  <c r="E20" i="7"/>
  <c r="D20" i="7"/>
  <c r="E19" i="7"/>
  <c r="D19" i="7"/>
  <c r="E13" i="7"/>
  <c r="D13" i="7"/>
  <c r="E12" i="7"/>
  <c r="D12" i="7"/>
  <c r="E11" i="7"/>
  <c r="D11" i="7"/>
  <c r="E10" i="7"/>
  <c r="D10" i="7"/>
  <c r="E9" i="7"/>
  <c r="D9" i="7"/>
  <c r="E8" i="7"/>
  <c r="D8" i="7"/>
  <c r="E7" i="7"/>
  <c r="D7" i="7"/>
  <c r="L23" i="7"/>
  <c r="K23" i="7"/>
  <c r="L22" i="7"/>
  <c r="K22" i="7"/>
  <c r="M22" i="7" s="1"/>
  <c r="L21" i="7"/>
  <c r="K21" i="7"/>
  <c r="M21" i="7" s="1"/>
  <c r="L20" i="7"/>
  <c r="K20" i="7"/>
  <c r="M20" i="7" s="1"/>
  <c r="L19" i="7"/>
  <c r="K19" i="7"/>
  <c r="L13" i="7"/>
  <c r="K13" i="7"/>
  <c r="L12" i="7"/>
  <c r="K12" i="7"/>
  <c r="L11" i="7"/>
  <c r="K11" i="7"/>
  <c r="L10" i="7"/>
  <c r="K10" i="7"/>
  <c r="L9" i="7"/>
  <c r="K9" i="7"/>
  <c r="L8" i="7"/>
  <c r="K8" i="7"/>
  <c r="L7" i="7"/>
  <c r="K7" i="7"/>
  <c r="M7" i="7" s="1"/>
  <c r="I205" i="4"/>
  <c r="I204" i="4"/>
  <c r="H204" i="4"/>
  <c r="I203" i="4"/>
  <c r="H203" i="4"/>
  <c r="I202" i="4"/>
  <c r="H202" i="4"/>
  <c r="I201" i="4"/>
  <c r="H201" i="4"/>
  <c r="I200" i="4"/>
  <c r="H200" i="4"/>
  <c r="I199" i="4"/>
  <c r="I195" i="4"/>
  <c r="H195" i="4"/>
  <c r="J194" i="4"/>
  <c r="J193" i="4"/>
  <c r="J192" i="4"/>
  <c r="J191" i="4"/>
  <c r="J190" i="4"/>
  <c r="J189" i="4"/>
  <c r="J188" i="4"/>
  <c r="I187" i="4"/>
  <c r="I184" i="4"/>
  <c r="H184" i="4"/>
  <c r="J183" i="4"/>
  <c r="J182" i="4"/>
  <c r="J181" i="4"/>
  <c r="J180" i="4"/>
  <c r="J179" i="4"/>
  <c r="J178" i="4"/>
  <c r="J177" i="4"/>
  <c r="I176" i="4"/>
  <c r="H176" i="4"/>
  <c r="I173" i="4"/>
  <c r="H173" i="4"/>
  <c r="J172" i="4"/>
  <c r="J171" i="4"/>
  <c r="J170" i="4"/>
  <c r="J169" i="4"/>
  <c r="J168" i="4"/>
  <c r="J167" i="4"/>
  <c r="J166" i="4"/>
  <c r="I165" i="4"/>
  <c r="H165" i="4"/>
  <c r="I162" i="4"/>
  <c r="H162" i="4"/>
  <c r="J161" i="4"/>
  <c r="J160" i="4"/>
  <c r="J159" i="4"/>
  <c r="J158" i="4"/>
  <c r="J157" i="4"/>
  <c r="J156" i="4"/>
  <c r="J155" i="4"/>
  <c r="I154" i="4"/>
  <c r="H154" i="4"/>
  <c r="I151" i="4"/>
  <c r="H151" i="4"/>
  <c r="J150" i="4"/>
  <c r="J149" i="4"/>
  <c r="J148" i="4"/>
  <c r="J147" i="4"/>
  <c r="J146" i="4"/>
  <c r="J145" i="4"/>
  <c r="J144" i="4"/>
  <c r="I143" i="4"/>
  <c r="H143" i="4"/>
  <c r="I139" i="4"/>
  <c r="H139" i="4"/>
  <c r="J138" i="4"/>
  <c r="J137" i="4"/>
  <c r="J136" i="4"/>
  <c r="J135" i="4"/>
  <c r="J134" i="4"/>
  <c r="J133" i="4"/>
  <c r="J132" i="4"/>
  <c r="I131" i="4"/>
  <c r="H131" i="4"/>
  <c r="I128" i="4"/>
  <c r="H128" i="4"/>
  <c r="J127" i="4"/>
  <c r="J126" i="4"/>
  <c r="J125" i="4"/>
  <c r="J124" i="4"/>
  <c r="J123" i="4"/>
  <c r="J122" i="4"/>
  <c r="J121" i="4"/>
  <c r="I120" i="4"/>
  <c r="H120" i="4"/>
  <c r="I117" i="4"/>
  <c r="H117" i="4"/>
  <c r="J116" i="4"/>
  <c r="J115" i="4"/>
  <c r="J114" i="4"/>
  <c r="J113" i="4"/>
  <c r="J112" i="4"/>
  <c r="J111" i="4"/>
  <c r="J110" i="4"/>
  <c r="I109" i="4"/>
  <c r="H109" i="4"/>
  <c r="I106" i="4"/>
  <c r="H106" i="4"/>
  <c r="J105" i="4"/>
  <c r="J104" i="4"/>
  <c r="J103" i="4"/>
  <c r="J102" i="4"/>
  <c r="J101" i="4"/>
  <c r="J100" i="4"/>
  <c r="J99" i="4"/>
  <c r="I98" i="4"/>
  <c r="H98" i="4"/>
  <c r="I94" i="4"/>
  <c r="H94" i="4"/>
  <c r="J93" i="4"/>
  <c r="J92" i="4"/>
  <c r="J91" i="4"/>
  <c r="J90" i="4"/>
  <c r="J89" i="4"/>
  <c r="J88" i="4"/>
  <c r="J87" i="4"/>
  <c r="I86" i="4"/>
  <c r="H86" i="4"/>
  <c r="I83" i="4"/>
  <c r="H83" i="4"/>
  <c r="J82" i="4"/>
  <c r="J81" i="4"/>
  <c r="J80" i="4"/>
  <c r="J79" i="4"/>
  <c r="J78" i="4"/>
  <c r="J77" i="4"/>
  <c r="J76" i="4"/>
  <c r="I75" i="4"/>
  <c r="H75" i="4"/>
  <c r="I72" i="4"/>
  <c r="H72" i="4"/>
  <c r="J71" i="4"/>
  <c r="J70" i="4"/>
  <c r="J69" i="4"/>
  <c r="J68" i="4"/>
  <c r="J67" i="4"/>
  <c r="J66" i="4"/>
  <c r="J65" i="4"/>
  <c r="I64" i="4"/>
  <c r="I61" i="4"/>
  <c r="H61" i="4"/>
  <c r="J60" i="4"/>
  <c r="J59" i="4"/>
  <c r="J58" i="4"/>
  <c r="J57" i="4"/>
  <c r="J56" i="4"/>
  <c r="J55" i="4"/>
  <c r="J54" i="4"/>
  <c r="I53" i="4"/>
  <c r="I49" i="4"/>
  <c r="H49" i="4"/>
  <c r="I38" i="4"/>
  <c r="H38" i="4"/>
  <c r="J37" i="4"/>
  <c r="J36" i="4"/>
  <c r="J35" i="4"/>
  <c r="J34" i="4"/>
  <c r="J33" i="4"/>
  <c r="J32" i="4"/>
  <c r="J31" i="4"/>
  <c r="I30" i="4"/>
  <c r="I27" i="4"/>
  <c r="H27" i="4"/>
  <c r="J26" i="4"/>
  <c r="J25" i="4"/>
  <c r="J24" i="4"/>
  <c r="J23" i="4"/>
  <c r="J22" i="4"/>
  <c r="J21" i="4"/>
  <c r="J20" i="4"/>
  <c r="I19" i="4"/>
  <c r="I16" i="4"/>
  <c r="H16" i="4"/>
  <c r="J15" i="4"/>
  <c r="J14" i="4"/>
  <c r="J13" i="4"/>
  <c r="J12" i="4"/>
  <c r="J11" i="4"/>
  <c r="J10" i="4"/>
  <c r="J9" i="4"/>
  <c r="I8" i="4"/>
  <c r="M23" i="7" l="1"/>
  <c r="F23" i="7"/>
  <c r="F20" i="7"/>
  <c r="F9" i="7"/>
  <c r="F8" i="7"/>
  <c r="F12" i="7"/>
  <c r="J151" i="4"/>
  <c r="F13" i="7"/>
  <c r="F10" i="7"/>
  <c r="F7" i="7"/>
  <c r="F11" i="7"/>
  <c r="E14" i="7"/>
  <c r="E15" i="7" s="1"/>
  <c r="D14" i="7"/>
  <c r="D15" i="7" s="1"/>
  <c r="D16" i="7" s="1"/>
  <c r="C14" i="7"/>
  <c r="M10" i="7"/>
  <c r="M8" i="7"/>
  <c r="M12" i="7"/>
  <c r="M11" i="7"/>
  <c r="M13" i="7"/>
  <c r="M9" i="7"/>
  <c r="L14" i="7"/>
  <c r="L15" i="7" s="1"/>
  <c r="L16" i="7" s="1"/>
  <c r="K14" i="7"/>
  <c r="J106" i="4"/>
  <c r="J38" i="4"/>
  <c r="J173" i="4"/>
  <c r="J199" i="4"/>
  <c r="J203" i="4"/>
  <c r="J117" i="4"/>
  <c r="J49" i="4"/>
  <c r="J184" i="4"/>
  <c r="J72" i="4"/>
  <c r="J128" i="4"/>
  <c r="J139" i="4"/>
  <c r="I206" i="4"/>
  <c r="I207" i="4" s="1"/>
  <c r="I208" i="4" s="1"/>
  <c r="J16" i="4"/>
  <c r="J27" i="4"/>
  <c r="J200" i="4"/>
  <c r="J204" i="4"/>
  <c r="J162" i="4"/>
  <c r="J61" i="4"/>
  <c r="J195" i="4"/>
  <c r="J201" i="4"/>
  <c r="J205" i="4"/>
  <c r="J83" i="4"/>
  <c r="J94" i="4"/>
  <c r="J202" i="4"/>
  <c r="J187" i="4"/>
  <c r="J86" i="4"/>
  <c r="J109" i="4"/>
  <c r="J64" i="4"/>
  <c r="J154" i="4"/>
  <c r="J98" i="4"/>
  <c r="J19" i="4"/>
  <c r="J30" i="4"/>
  <c r="J143" i="4"/>
  <c r="J8" i="4"/>
  <c r="J120" i="4"/>
  <c r="J131" i="4"/>
  <c r="J53" i="4"/>
  <c r="J165" i="4"/>
  <c r="J176" i="4"/>
  <c r="J75" i="4"/>
  <c r="H206" i="4"/>
  <c r="H207" i="4" s="1"/>
  <c r="K15" i="7" l="1"/>
  <c r="K16" i="7" s="1"/>
  <c r="M14" i="7"/>
  <c r="E16" i="7"/>
  <c r="C15" i="7"/>
  <c r="C16" i="7" s="1"/>
  <c r="F14" i="7"/>
  <c r="J15" i="7"/>
  <c r="J16" i="7" s="1"/>
  <c r="H208" i="4"/>
  <c r="J206" i="4"/>
  <c r="F15" i="7" l="1"/>
  <c r="F16" i="7" s="1"/>
  <c r="M15" i="7"/>
  <c r="M16" i="7" s="1"/>
  <c r="J207" i="4"/>
  <c r="D204" i="2" l="1"/>
  <c r="H199" i="2"/>
  <c r="F195" i="2"/>
  <c r="E195" i="2"/>
  <c r="D195" i="2"/>
  <c r="F188" i="2"/>
  <c r="E188" i="2"/>
  <c r="D188" i="2"/>
  <c r="F179" i="2"/>
  <c r="E179" i="2"/>
  <c r="D179" i="2"/>
  <c r="G178" i="2"/>
  <c r="S178" i="2" s="1"/>
  <c r="G177" i="2"/>
  <c r="S177" i="2" s="1"/>
  <c r="G176" i="2"/>
  <c r="S176" i="2" s="1"/>
  <c r="G175" i="2"/>
  <c r="S175" i="2" s="1"/>
  <c r="I172" i="2"/>
  <c r="F172" i="2"/>
  <c r="E172" i="2"/>
  <c r="D172" i="2"/>
  <c r="G171" i="2"/>
  <c r="S171" i="2" s="1"/>
  <c r="G170" i="2"/>
  <c r="S170" i="2" s="1"/>
  <c r="G169" i="2"/>
  <c r="S169" i="2" s="1"/>
  <c r="G168" i="2"/>
  <c r="S168" i="2" s="1"/>
  <c r="G167" i="2"/>
  <c r="S167" i="2" s="1"/>
  <c r="G166" i="2"/>
  <c r="S166" i="2" s="1"/>
  <c r="G165" i="2"/>
  <c r="S165" i="2" s="1"/>
  <c r="G164" i="2"/>
  <c r="S164" i="2" s="1"/>
  <c r="I162" i="2"/>
  <c r="F162" i="2"/>
  <c r="E162" i="2"/>
  <c r="D162" i="2"/>
  <c r="G161" i="2"/>
  <c r="S161" i="2" s="1"/>
  <c r="G160" i="2"/>
  <c r="S160" i="2" s="1"/>
  <c r="G159" i="2"/>
  <c r="S159" i="2" s="1"/>
  <c r="G158" i="2"/>
  <c r="S158" i="2" s="1"/>
  <c r="G157" i="2"/>
  <c r="S157" i="2" s="1"/>
  <c r="G156" i="2"/>
  <c r="S156" i="2" s="1"/>
  <c r="G155" i="2"/>
  <c r="S155" i="2" s="1"/>
  <c r="G154" i="2"/>
  <c r="S154" i="2" s="1"/>
  <c r="I152" i="2"/>
  <c r="F152" i="2"/>
  <c r="E152" i="2"/>
  <c r="D152" i="2"/>
  <c r="G151" i="2"/>
  <c r="S151" i="2" s="1"/>
  <c r="G150" i="2"/>
  <c r="S150" i="2" s="1"/>
  <c r="G149" i="2"/>
  <c r="S149" i="2" s="1"/>
  <c r="G148" i="2"/>
  <c r="S148" i="2" s="1"/>
  <c r="G147" i="2"/>
  <c r="S147" i="2" s="1"/>
  <c r="G146" i="2"/>
  <c r="S146" i="2" s="1"/>
  <c r="G145" i="2"/>
  <c r="S145" i="2" s="1"/>
  <c r="G144" i="2"/>
  <c r="S144" i="2" s="1"/>
  <c r="I142" i="2"/>
  <c r="F142" i="2"/>
  <c r="E142" i="2"/>
  <c r="D142" i="2"/>
  <c r="G141" i="2"/>
  <c r="S141" i="2" s="1"/>
  <c r="G140" i="2"/>
  <c r="S140" i="2" s="1"/>
  <c r="G139" i="2"/>
  <c r="S139" i="2" s="1"/>
  <c r="G138" i="2"/>
  <c r="S138" i="2" s="1"/>
  <c r="G137" i="2"/>
  <c r="S137" i="2" s="1"/>
  <c r="G136" i="2"/>
  <c r="S136" i="2" s="1"/>
  <c r="G135" i="2"/>
  <c r="S135" i="2" s="1"/>
  <c r="G134" i="2"/>
  <c r="S134" i="2" s="1"/>
  <c r="I130" i="2"/>
  <c r="F130" i="2"/>
  <c r="E130" i="2"/>
  <c r="D130" i="2"/>
  <c r="G129" i="2"/>
  <c r="S129" i="2" s="1"/>
  <c r="G128" i="2"/>
  <c r="S128" i="2" s="1"/>
  <c r="G127" i="2"/>
  <c r="S127" i="2" s="1"/>
  <c r="G126" i="2"/>
  <c r="S126" i="2" s="1"/>
  <c r="G125" i="2"/>
  <c r="S125" i="2" s="1"/>
  <c r="G124" i="2"/>
  <c r="S124" i="2" s="1"/>
  <c r="G123" i="2"/>
  <c r="S123" i="2" s="1"/>
  <c r="G122" i="2"/>
  <c r="S122" i="2" s="1"/>
  <c r="I120" i="2"/>
  <c r="F120" i="2"/>
  <c r="E120" i="2"/>
  <c r="D120" i="2"/>
  <c r="G119" i="2"/>
  <c r="S119" i="2" s="1"/>
  <c r="G118" i="2"/>
  <c r="S118" i="2" s="1"/>
  <c r="G117" i="2"/>
  <c r="S117" i="2" s="1"/>
  <c r="G116" i="2"/>
  <c r="S116" i="2" s="1"/>
  <c r="G115" i="2"/>
  <c r="S115" i="2" s="1"/>
  <c r="G114" i="2"/>
  <c r="S114" i="2" s="1"/>
  <c r="G113" i="2"/>
  <c r="S113" i="2" s="1"/>
  <c r="G112" i="2"/>
  <c r="S112" i="2" s="1"/>
  <c r="I110" i="2"/>
  <c r="F110" i="2"/>
  <c r="E110" i="2"/>
  <c r="D110" i="2"/>
  <c r="G109" i="2"/>
  <c r="S109" i="2" s="1"/>
  <c r="G108" i="2"/>
  <c r="S108" i="2" s="1"/>
  <c r="G107" i="2"/>
  <c r="S107" i="2" s="1"/>
  <c r="G106" i="2"/>
  <c r="S106" i="2" s="1"/>
  <c r="G105" i="2"/>
  <c r="S105" i="2" s="1"/>
  <c r="G104" i="2"/>
  <c r="S104" i="2" s="1"/>
  <c r="G103" i="2"/>
  <c r="S103" i="2" s="1"/>
  <c r="G102" i="2"/>
  <c r="S102" i="2" s="1"/>
  <c r="I100" i="2"/>
  <c r="F100" i="2"/>
  <c r="E100" i="2"/>
  <c r="D100" i="2"/>
  <c r="G99" i="2"/>
  <c r="S99" i="2" s="1"/>
  <c r="G98" i="2"/>
  <c r="S98" i="2" s="1"/>
  <c r="G97" i="2"/>
  <c r="S97" i="2" s="1"/>
  <c r="G96" i="2"/>
  <c r="S96" i="2" s="1"/>
  <c r="G95" i="2"/>
  <c r="S95" i="2" s="1"/>
  <c r="G94" i="2"/>
  <c r="S94" i="2" s="1"/>
  <c r="G93" i="2"/>
  <c r="S93" i="2" s="1"/>
  <c r="G92" i="2"/>
  <c r="S92" i="2" s="1"/>
  <c r="I88" i="2"/>
  <c r="F88" i="2"/>
  <c r="E88" i="2"/>
  <c r="D88" i="2"/>
  <c r="I78" i="2"/>
  <c r="F78" i="2"/>
  <c r="E78" i="2"/>
  <c r="D78" i="2"/>
  <c r="F68" i="2"/>
  <c r="E68" i="2"/>
  <c r="D68" i="2"/>
  <c r="I58" i="2"/>
  <c r="F58" i="2"/>
  <c r="E58" i="2"/>
  <c r="D58" i="2"/>
  <c r="G57" i="2"/>
  <c r="S57" i="2" s="1"/>
  <c r="G56" i="2"/>
  <c r="S56" i="2" s="1"/>
  <c r="G55" i="2"/>
  <c r="I46" i="2"/>
  <c r="F46" i="2"/>
  <c r="E46" i="2"/>
  <c r="D46" i="2"/>
  <c r="I16" i="2"/>
  <c r="F16" i="2"/>
  <c r="E16" i="2"/>
  <c r="D16" i="2"/>
  <c r="S55" i="2" l="1"/>
  <c r="X55" i="2"/>
  <c r="X54" i="2"/>
  <c r="S54" i="2"/>
  <c r="F189" i="2"/>
  <c r="F190" i="2" s="1"/>
  <c r="F191" i="2" s="1"/>
  <c r="D189" i="2"/>
  <c r="D190" i="2" s="1"/>
  <c r="D191" i="2" s="1"/>
  <c r="X52" i="2"/>
  <c r="X72" i="2"/>
  <c r="X11" i="2"/>
  <c r="X25" i="2"/>
  <c r="X31" i="2"/>
  <c r="X45" i="2"/>
  <c r="X53" i="2"/>
  <c r="X67" i="2"/>
  <c r="X73" i="2"/>
  <c r="X12" i="2"/>
  <c r="X32" i="2"/>
  <c r="H46" i="2"/>
  <c r="X38" i="2"/>
  <c r="G68" i="2"/>
  <c r="X60" i="2"/>
  <c r="X74" i="2"/>
  <c r="H88" i="2"/>
  <c r="X80" i="2"/>
  <c r="H110" i="2"/>
  <c r="H152" i="2"/>
  <c r="H172" i="2"/>
  <c r="X10" i="2"/>
  <c r="X24" i="2"/>
  <c r="X66" i="2"/>
  <c r="X39" i="2"/>
  <c r="X75" i="2"/>
  <c r="X14" i="2"/>
  <c r="X34" i="2"/>
  <c r="X40" i="2"/>
  <c r="X56" i="2"/>
  <c r="X62" i="2"/>
  <c r="X76" i="2"/>
  <c r="X15" i="2"/>
  <c r="X21" i="2"/>
  <c r="X35" i="2"/>
  <c r="X41" i="2"/>
  <c r="X57" i="2"/>
  <c r="X77" i="2"/>
  <c r="X44" i="2"/>
  <c r="X13" i="2"/>
  <c r="X33" i="2"/>
  <c r="X61" i="2"/>
  <c r="X22" i="2"/>
  <c r="X28" i="2"/>
  <c r="X42" i="2"/>
  <c r="G58" i="2"/>
  <c r="X50" i="2"/>
  <c r="X64" i="2"/>
  <c r="H78" i="2"/>
  <c r="X70" i="2"/>
  <c r="H100" i="2"/>
  <c r="H120" i="2"/>
  <c r="H142" i="2"/>
  <c r="H162" i="2"/>
  <c r="H179" i="2"/>
  <c r="X175" i="2"/>
  <c r="E189" i="2"/>
  <c r="E190" i="2" s="1"/>
  <c r="E191" i="2" s="1"/>
  <c r="X23" i="2"/>
  <c r="X29" i="2"/>
  <c r="X43" i="2"/>
  <c r="X51" i="2"/>
  <c r="X65" i="2"/>
  <c r="X71" i="2"/>
  <c r="X30" i="2"/>
  <c r="G152" i="2"/>
  <c r="S152" i="2" s="1"/>
  <c r="H16" i="2"/>
  <c r="G46" i="2"/>
  <c r="S46" i="2" s="1"/>
  <c r="I201" i="2"/>
  <c r="H58" i="2"/>
  <c r="H68" i="2"/>
  <c r="G120" i="2"/>
  <c r="S120" i="2" s="1"/>
  <c r="G130" i="2"/>
  <c r="S130" i="2" s="1"/>
  <c r="G88" i="2"/>
  <c r="S88" i="2" s="1"/>
  <c r="H130" i="2"/>
  <c r="G16" i="2"/>
  <c r="G78" i="2"/>
  <c r="S78" i="2" s="1"/>
  <c r="G142" i="2"/>
  <c r="S142" i="2" s="1"/>
  <c r="G100" i="2"/>
  <c r="S100" i="2" s="1"/>
  <c r="G162" i="2"/>
  <c r="S162" i="2" s="1"/>
  <c r="G179" i="2"/>
  <c r="G110" i="2"/>
  <c r="S110" i="2" s="1"/>
  <c r="G172" i="2"/>
  <c r="S172" i="2" s="1"/>
  <c r="S179" i="2" l="1"/>
  <c r="S58" i="2"/>
  <c r="S68" i="2"/>
  <c r="D196" i="2"/>
  <c r="T196" i="2" s="1"/>
  <c r="Q197" i="2"/>
  <c r="Q196" i="2"/>
  <c r="P197" i="2"/>
  <c r="S16" i="2"/>
  <c r="X16" i="2"/>
  <c r="G189" i="2"/>
  <c r="X58" i="2"/>
  <c r="X26" i="2"/>
  <c r="X36" i="2"/>
  <c r="X46" i="2"/>
  <c r="X68" i="2"/>
  <c r="X78" i="2"/>
  <c r="D201" i="2"/>
  <c r="F198" i="2"/>
  <c r="F197" i="2"/>
  <c r="F196" i="2"/>
  <c r="E198" i="2"/>
  <c r="E197" i="2"/>
  <c r="E196" i="2"/>
  <c r="D197" i="2"/>
  <c r="O196" i="2" l="1"/>
  <c r="R196" i="2" s="1"/>
  <c r="T198" i="2"/>
  <c r="R197" i="2"/>
  <c r="P196" i="2"/>
  <c r="G190" i="2"/>
  <c r="S190" i="2" s="1"/>
  <c r="S189" i="2"/>
  <c r="X189" i="2"/>
  <c r="I202" i="2"/>
  <c r="E199" i="2"/>
  <c r="G196" i="2"/>
  <c r="D199" i="2"/>
  <c r="G198" i="2"/>
  <c r="G197" i="2"/>
  <c r="F199" i="2"/>
  <c r="S197" i="2" l="1"/>
  <c r="O198" i="2"/>
  <c r="P198" i="2"/>
  <c r="P199" i="2" s="1"/>
  <c r="Q198" i="2"/>
  <c r="Q199" i="2" s="1"/>
  <c r="T199" i="2"/>
  <c r="O199" i="2" s="1"/>
  <c r="X190" i="2"/>
  <c r="G191" i="2"/>
  <c r="S191" i="2" s="1"/>
  <c r="S196" i="2"/>
  <c r="X196" i="2"/>
  <c r="X197" i="2"/>
  <c r="G199" i="2"/>
  <c r="D202" i="2" s="1"/>
  <c r="R198" i="2" l="1"/>
  <c r="S198" i="2" s="1"/>
  <c r="D205" i="2"/>
  <c r="X191" i="2"/>
  <c r="X198" i="2" l="1"/>
  <c r="R199" i="2"/>
  <c r="S199" i="2" l="1"/>
  <c r="X19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UWIMBABAZI Appoline</author>
  </authors>
  <commentList>
    <comment ref="O175" authorId="0" shapeId="0" xr:uid="{862BDB8A-CAAA-409F-B6FC-A492B90405E1}">
      <text>
        <r>
          <rPr>
            <b/>
            <sz val="9"/>
            <color indexed="81"/>
            <rFont val="Tahoma"/>
            <family val="2"/>
          </rPr>
          <t>UWIMBABAZI Appoline:</t>
        </r>
        <r>
          <rPr>
            <sz val="9"/>
            <color indexed="81"/>
            <rFont val="Tahoma"/>
            <family val="2"/>
          </rPr>
          <t xml:space="preserve">
Ce montant provient de B176 (Couts operationnels non inclus dans les activites) pour payer un chauffeur</t>
        </r>
      </text>
    </comment>
    <comment ref="O176" authorId="0" shapeId="0" xr:uid="{26B6ED35-B6E0-434B-9ADB-D97BE59F6C1D}">
      <text>
        <r>
          <rPr>
            <b/>
            <sz val="9"/>
            <color indexed="81"/>
            <rFont val="Tahoma"/>
            <family val="2"/>
          </rPr>
          <t>UWIMBABAZI Appoline:</t>
        </r>
        <r>
          <rPr>
            <sz val="9"/>
            <color indexed="81"/>
            <rFont val="Tahoma"/>
            <family val="2"/>
          </rPr>
          <t xml:space="preserve">
40 milles qui étaient réservés à l'aménagement de la salle du secrétariat exécutif du COPIL sont déplacés ici pour acheter un véhicule qui facilite la visite de terrain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UWIMBABAZI Appoline</author>
  </authors>
  <commentList>
    <comment ref="C59" authorId="0" shapeId="0" xr:uid="{41C23CF8-97B1-4BDA-B8E5-9D2A6A71B5AB}">
      <text>
        <r>
          <rPr>
            <b/>
            <sz val="9"/>
            <color indexed="81"/>
            <rFont val="Tahoma"/>
            <family val="2"/>
          </rPr>
          <t>UWIMBABAZI Appoline:</t>
        </r>
        <r>
          <rPr>
            <sz val="9"/>
            <color indexed="81"/>
            <rFont val="Tahoma"/>
            <family val="2"/>
          </rPr>
          <t xml:space="preserve">
Amenager la salle de reunion de la secretariat technique du CoPil-PBF au ministere du Plan</t>
        </r>
      </text>
    </comment>
    <comment ref="H201" authorId="0" shapeId="0" xr:uid="{24E0938D-5EAF-4E9E-BF87-FC9FB69732B6}">
      <text>
        <r>
          <rPr>
            <b/>
            <sz val="9"/>
            <color indexed="81"/>
            <rFont val="Tahoma"/>
            <family val="2"/>
          </rPr>
          <t>UWIMBABAZI Appoline:</t>
        </r>
        <r>
          <rPr>
            <sz val="9"/>
            <color indexed="81"/>
            <rFont val="Tahoma"/>
            <family val="2"/>
          </rPr>
          <t xml:space="preserve">
40 milles qui étaient réservés à l'aménagement de la salle du secrétariat exécutif du COPIL sont déplacés ici pour acheter un véhicule qui facilite la visite de terrain</t>
        </r>
      </text>
    </comment>
  </commentList>
</comments>
</file>

<file path=xl/sharedStrings.xml><?xml version="1.0" encoding="utf-8"?>
<sst xmlns="http://schemas.openxmlformats.org/spreadsheetml/2006/main" count="952" uniqueCount="300">
  <si>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</si>
  <si>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Ne remplissez que les cellules blanches. Les cellules grises sont verrouillées et / ou contiennent des formules de feuille de calcul.
2. Remplissez les feuilles 1 et 2.
</t>
    </r>
    <r>
      <rPr>
        <sz val="12"/>
        <color theme="1"/>
        <rFont val="Calibri"/>
        <family val="2"/>
        <scheme val="minor"/>
      </rPr>
      <t xml:space="preserve">a) Premièrement, préparez un </t>
    </r>
    <r>
      <rPr>
        <b/>
        <sz val="12"/>
        <color theme="1"/>
        <rFont val="Calibri"/>
        <family val="2"/>
        <scheme val="minor"/>
      </rPr>
      <t xml:space="preserve">budget organisé par activité / produit / résultat dans la feuille 1. </t>
    </r>
    <r>
      <rPr>
        <sz val="12"/>
        <color theme="1"/>
        <rFont val="Calibri"/>
        <family val="2"/>
        <scheme val="minor"/>
      </rPr>
      <t>(Les montants des activités peuvent être estimations indicatives.)</t>
    </r>
    <r>
      <rPr>
        <b/>
        <sz val="12"/>
        <color theme="1"/>
        <rFont val="Calibri"/>
        <family val="2"/>
        <scheme val="minor"/>
      </rPr>
      <t xml:space="preserve">
</t>
    </r>
    <r>
      <rPr>
        <sz val="12"/>
        <color theme="1"/>
        <rFont val="Calibri"/>
        <family val="2"/>
        <scheme val="minor"/>
      </rPr>
      <t>b) Ensuite, divisez chaque budget</t>
    </r>
    <r>
      <rPr>
        <b/>
        <sz val="12"/>
        <color theme="1"/>
        <rFont val="Calibri"/>
        <family val="2"/>
        <scheme val="minor"/>
      </rPr>
      <t xml:space="preserve"> en fonction des catégories de budget des Nations Unies dans la feuille 2.
3. N'utilisez pas les feuilles 4 ou 5,</t>
    </r>
    <r>
      <rPr>
        <sz val="12"/>
        <color theme="1"/>
        <rFont val="Calibri"/>
        <family val="2"/>
        <scheme val="minor"/>
      </rPr>
      <t xml:space="preserve"> qui sont destinées au MPTF et au PBSO.</t>
    </r>
    <r>
      <rPr>
        <b/>
        <sz val="12"/>
        <color theme="1"/>
        <rFont val="Calibri"/>
        <family val="2"/>
        <scheme val="minor"/>
      </rPr>
      <t xml:space="preserve">
</t>
    </r>
    <r>
      <rPr>
        <sz val="12"/>
        <color theme="1"/>
        <rFont val="Calibri"/>
        <family val="2"/>
        <scheme val="minor"/>
      </rPr>
      <t xml:space="preserve">4. Laissez  en blanc toutes les organisations / résultats / réalisations / activités qui ne sont pas nécessaires. </t>
    </r>
    <r>
      <rPr>
        <b/>
        <sz val="12"/>
        <color theme="1"/>
        <rFont val="Calibri"/>
        <family val="2"/>
        <scheme val="minor"/>
      </rPr>
      <t xml:space="preserve">NE PAS supprimer les cellules.
</t>
    </r>
    <r>
      <rPr>
        <sz val="14"/>
        <color theme="1"/>
        <rFont val="Calibri"/>
        <family val="2"/>
        <scheme val="minor"/>
      </rPr>
      <t xml:space="preserve">
</t>
    </r>
    <r>
      <rPr>
        <i/>
        <sz val="14"/>
        <color theme="1"/>
        <rFont val="Calibri"/>
        <family val="2"/>
        <scheme val="minor"/>
      </rPr>
      <t>Pour la feuille 1</t>
    </r>
    <r>
      <rPr>
        <b/>
        <sz val="14"/>
        <color theme="1"/>
        <rFont val="Calibri"/>
        <family val="2"/>
        <scheme val="minor"/>
      </rPr>
      <t xml:space="preserve">
</t>
    </r>
    <r>
      <rPr>
        <sz val="12"/>
        <color theme="1"/>
        <rFont val="Calibri"/>
        <family val="2"/>
        <scheme val="minor"/>
      </rPr>
      <t xml:space="preserve">1. Assurez-vous d’inclure </t>
    </r>
    <r>
      <rPr>
        <b/>
        <sz val="12"/>
        <color theme="1"/>
        <rFont val="Calibri"/>
        <family val="2"/>
        <scheme val="minor"/>
      </rPr>
      <t xml:space="preserve">% en faveur de l’égalité des sexes et de l’autonomisation des femmes (GEWE) et une justification
2. Ne pas ajuster les montants des tranches </t>
    </r>
    <r>
      <rPr>
        <sz val="12"/>
        <color theme="1"/>
        <rFont val="Calibri"/>
        <family val="2"/>
        <scheme val="minor"/>
      </rPr>
      <t xml:space="preserve">sans consulter PBSO.
</t>
    </r>
    <r>
      <rPr>
        <sz val="14"/>
        <color theme="1"/>
        <rFont val="Calibri"/>
        <family val="2"/>
        <scheme val="minor"/>
      </rPr>
      <t xml:space="preserve">
</t>
    </r>
    <r>
      <rPr>
        <i/>
        <sz val="14"/>
        <color theme="1"/>
        <rFont val="Calibri"/>
        <family val="2"/>
        <scheme val="minor"/>
      </rPr>
      <t>Pour la feuille 2</t>
    </r>
    <r>
      <rPr>
        <b/>
        <sz val="14"/>
        <color theme="1"/>
        <rFont val="Calibri"/>
        <family val="2"/>
        <scheme val="minor"/>
      </rPr>
      <t xml:space="preserve">
</t>
    </r>
    <r>
      <rPr>
        <sz val="12"/>
        <color theme="1"/>
        <rFont val="Calibri"/>
        <family val="2"/>
        <scheme val="minor"/>
      </rPr>
      <t xml:space="preserve">1. Divisez chaque budget en fonction des catégories de budget des Nations Unies </t>
    </r>
    <r>
      <rPr>
        <b/>
        <sz val="12"/>
        <color theme="1"/>
        <rFont val="Calibri"/>
        <family val="2"/>
        <scheme val="minor"/>
      </rPr>
      <t xml:space="preserve">
2. </t>
    </r>
    <r>
      <rPr>
        <sz val="12"/>
        <color theme="1"/>
        <rFont val="Calibri"/>
        <family val="2"/>
        <scheme val="minor"/>
      </rPr>
      <t xml:space="preserve"> À titre de référence, les totaux des produits ont été transférés du tableau 1. </t>
    </r>
    <r>
      <rPr>
        <b/>
        <sz val="12"/>
        <color theme="1"/>
        <rFont val="Calibri"/>
        <family val="2"/>
        <scheme val="minor"/>
      </rPr>
      <t>Les totaux des produits doivent correspondre et seront sinon affichés en</t>
    </r>
    <r>
      <rPr>
        <sz val="12"/>
        <color theme="1"/>
        <rFont val="Calibri"/>
        <family val="2"/>
        <scheme val="minor"/>
      </rPr>
      <t xml:space="preserve"> </t>
    </r>
    <r>
      <rPr>
        <b/>
        <sz val="12"/>
        <color rgb="FFFF0000"/>
        <rFont val="Calibri"/>
        <family val="2"/>
        <scheme val="minor"/>
      </rPr>
      <t>rouge</t>
    </r>
    <r>
      <rPr>
        <sz val="12"/>
        <color theme="1"/>
        <rFont val="Calibri"/>
        <family val="2"/>
        <scheme val="minor"/>
      </rPr>
      <t>.</t>
    </r>
  </si>
  <si>
    <t>Budget initial</t>
  </si>
  <si>
    <t>Nouveau budget</t>
  </si>
  <si>
    <t>Annexe D - Budget du projet PBF</t>
  </si>
  <si>
    <t>Tableau 1 - Budget du projet PBF par résultat, produit et activité</t>
  </si>
  <si>
    <t>Nombre de resultat/ produit</t>
  </si>
  <si>
    <t>Formulation du resultat/ produit/activite</t>
  </si>
  <si>
    <t>PAM (budget en USD)</t>
  </si>
  <si>
    <t>Organisation recipiendiaire 2 (budget en USD)</t>
  </si>
  <si>
    <t>Organisation recipiendiaire 3 (budget en USD)</t>
  </si>
  <si>
    <t>Total</t>
  </si>
  <si>
    <t xml:space="preserve">Pourcentage du budget pour chaque produit ou activite reserve pour action directe sur égalité des sexes et autonomisation des femmes (GEWE) (cas echeant) </t>
  </si>
  <si>
    <t>Niveau de depense/ engagement actuel 
(a remplir au moment des rapports de projet)</t>
  </si>
  <si>
    <r>
      <t>Justification du montant à GEWE</t>
    </r>
    <r>
      <rPr>
        <sz val="12"/>
        <color theme="1"/>
        <rFont val="Calibri"/>
        <family val="2"/>
      </rPr>
      <t xml:space="preserve"> (par exemple, la formation comprend une session sur l'égalité des sexes, des efforts spécifiques déployés pour assurer une représentation égale des femmes et des hommes, etc.)</t>
    </r>
  </si>
  <si>
    <r>
      <t>Notes quelconque le cas echeant</t>
    </r>
    <r>
      <rPr>
        <sz val="12"/>
        <color theme="1"/>
        <rFont val="Calibri"/>
        <family val="2"/>
      </rPr>
      <t xml:space="preserve"> (e.g sur types des entrants ou justification du budget)</t>
    </r>
  </si>
  <si>
    <t>Variation</t>
  </si>
  <si>
    <t>Variation en %</t>
  </si>
  <si>
    <t xml:space="preserve">RESULTAT 1: </t>
  </si>
  <si>
    <t>La coordination, le suivi et évaluation, le rapportage et la communication des résultats du portefeuille du PBF sont assurés par le Secrétariat PBF pour permettre une meilleure connaissance des interventions de consolidation de la paix</t>
  </si>
  <si>
    <t>Produit 1.1:</t>
  </si>
  <si>
    <t>Le Secrétariat du PBF est opérationnel et les partenaires nationaux, partenaires d’exécution et les bénéficiaires sont mieux familiarisés avec les directives des projets PBF</t>
  </si>
  <si>
    <t>Activite 1.1.1:</t>
  </si>
  <si>
    <t xml:space="preserve">Prise en charge du personnel du secretariat (4 staff et UNV-Int) et de son fonctionnement
 </t>
  </si>
  <si>
    <t>Parmi les staffs PBF il y a des  femmes et des homes</t>
  </si>
  <si>
    <t>Activite 1.1.2:</t>
  </si>
  <si>
    <t>Renforcement des capacités du personnel du Secrétariat</t>
  </si>
  <si>
    <t>Activite 1.1.3:</t>
  </si>
  <si>
    <t>Activite 1.1.4</t>
  </si>
  <si>
    <t>Activite 1.1.5</t>
  </si>
  <si>
    <t>Activite 1.1.6</t>
  </si>
  <si>
    <t>Activite 1.1.7</t>
  </si>
  <si>
    <t>Activite 1.1.8</t>
  </si>
  <si>
    <t>Produit total</t>
  </si>
  <si>
    <t>Produit 1.2:</t>
  </si>
  <si>
    <t xml:space="preserve">La coordination du portefeuille PBF et la communication sur le fonds et la consolidation de la paix au Tchad sont efficaces et facilitent l'atteinte des résultats stratégiques des interventions financées par le PBF  </t>
  </si>
  <si>
    <t xml:space="preserve">La coordination du portefeuille PBF et la communication sur le fonds et la consolidation de la paix au Tchad sont efficaces et facilitent l'atteinte des résultats stratégiques des interventions financées par le PBF La coordination du portefeuille PBF et la communication sur le fonds et la consolidation de la paix au Tchad sont efficaces et facilitent l'atteinte des résultats stratégiques des interventions financées par le PBF </t>
  </si>
  <si>
    <t>Activite 1.2.1</t>
  </si>
  <si>
    <t xml:space="preserve">Organisation des reunions semestrielles de coordination du portefeuille </t>
  </si>
  <si>
    <r>
      <t>Organisation des reunions m</t>
    </r>
    <r>
      <rPr>
        <sz val="12"/>
        <color rgb="FFFF0000"/>
        <rFont val="Calibri"/>
        <family val="2"/>
        <scheme val="minor"/>
      </rPr>
      <t>ensuelles</t>
    </r>
    <r>
      <rPr>
        <sz val="12"/>
        <rFont val="Calibri"/>
        <family val="2"/>
        <scheme val="minor"/>
      </rPr>
      <t xml:space="preserve"> de coordination du portefeuille </t>
    </r>
  </si>
  <si>
    <t>Activite 1.2.2</t>
  </si>
  <si>
    <t xml:space="preserve">	Organisation de mini-retraite ou atelier de partage des lecons apprises ( 1/an)</t>
  </si>
  <si>
    <t>Activite 1.2.3</t>
  </si>
  <si>
    <t>Documenter et diffuser les enseignements tirees des projets PBF (video, temoignages, bulletin, etc.)</t>
  </si>
  <si>
    <t>Activite 1.2.4</t>
  </si>
  <si>
    <t>Developper les support de visibilite et assurer la communication au tour du portefeuille PBF au Tchad</t>
  </si>
  <si>
    <t>Activite 1.2.5</t>
  </si>
  <si>
    <t>Activite 1.2.6</t>
  </si>
  <si>
    <t>Activite 1.2.7</t>
  </si>
  <si>
    <t>Activite 1.2.8</t>
  </si>
  <si>
    <t>Produit 1.3:</t>
  </si>
  <si>
    <t>Le suivi et évaluation du portefeuille du PBF est assuré par le secrétariat pour atteindre des résultats stratégiques du PBF</t>
  </si>
  <si>
    <t>Activite 1.3.1</t>
  </si>
  <si>
    <t xml:space="preserve">Organisation des rencontre semestrielles avec les OSC intervenant dans le domaine de consolidation de la paix. </t>
  </si>
  <si>
    <t>Activite 1.3.2</t>
  </si>
  <si>
    <t>Organiser des sessions de travail avec les organismes beneficiaires du fonds pour developper des outils et un systeme de suivi, discuter le cadre de resultats et d'autres docs techniques permettant un bon suivi des projets PBF.</t>
  </si>
  <si>
    <t>Activite 1.3.3</t>
  </si>
  <si>
    <t>Organiser  des sessions de renforcement des capacites des antites recipiendaires pour mieux comprendre les directives PBF et les indicateurs de consolidation de la paix.</t>
  </si>
  <si>
    <t>Activite 1.3.4</t>
  </si>
  <si>
    <t>Organiser des missions sur terrain pour suivre et evaluer l'impact des investissements et assurer la visibilite du PBF</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</si>
  <si>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</si>
  <si>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</si>
  <si>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</si>
  <si>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</si>
  <si>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</si>
  <si>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</si>
  <si>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</si>
  <si>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</si>
  <si>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</si>
  <si>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</si>
  <si>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</si>
  <si>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</si>
  <si>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</si>
  <si>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</si>
  <si>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Les mécanismes de gouvernance du PBF (COPIL et RCO) au Tchad sont appuyés dans leur rôle d’orientation stratégique en matière de consolidation de la paix et d’endossement des projets PBF et de suivi et évaluation du portefeuille PBF</t>
  </si>
  <si>
    <t>Produit 2.1</t>
  </si>
  <si>
    <t>Les capacités du Comité de Pilotage (y compris au niveau technique) et des autres partenaires pertinents sont renforcées pour assurer la supervision et le suivi &amp; évaluation des projets du PBF.</t>
  </si>
  <si>
    <t>Activite 2.1.1</t>
  </si>
  <si>
    <t xml:space="preserve">Organiser des réunions régulières du Comité de Pilotage (niveau stratégique) et des réunions de consultation interministérielles (niveau techniques) </t>
  </si>
  <si>
    <t>2 reunion du COPIL et 1 consultation</t>
  </si>
  <si>
    <t>Activite 2.1.2</t>
  </si>
  <si>
    <t xml:space="preserve">Organiser des missions conjointes des membres du COPIL pour la supervision de la mise en œuvre du portefeuille PBF </t>
  </si>
  <si>
    <t xml:space="preserve">1 mission </t>
  </si>
  <si>
    <t>Activite 2.1.3</t>
  </si>
  <si>
    <t>Faciliter la participation de l'equipe de consolidation de la paix (RCO) aux mission conjointes de terrain organiser dans le cadre des comite techniques</t>
  </si>
  <si>
    <t>Activite 2.1.4</t>
  </si>
  <si>
    <t>Soutenir l’étude de perception sur les indicateurs définis par le cadre macro des résultats du portefeuille et l'analyse de l'impact du portefeuille dans son ensemble</t>
  </si>
  <si>
    <t>Activite 2.1.5</t>
  </si>
  <si>
    <t>Aménager la salle de réunion du Secrétariat Exécutif du CoPil (Cellule de Coordination et de Suivi des Programmes financée par le SNU au Ministère du Plan) pour faciliter la tenue des réunions en ligne</t>
  </si>
  <si>
    <t>Soutenir l'analyse de conflits pour la demande de la reeligibilite</t>
  </si>
  <si>
    <t>Activite 2.1.6</t>
  </si>
  <si>
    <t>Activite 2.1.7</t>
  </si>
  <si>
    <t>Activite 2.1.8</t>
  </si>
  <si>
    <t>Produit 2.2</t>
  </si>
  <si>
    <t>Le plaidoyer et le partenariat/création de réseaux sont assurés pour promouvoir une meilleure compréhension et connaissance du portefeuille PBF ainsi que la mobilisation des ressources pour la pérennisation des programmes de consolidation de la paix</t>
  </si>
  <si>
    <t>Activite 2.2.1</t>
  </si>
  <si>
    <t>Organiser une table-ronde ou caravane avec couverture mediatique autour de la thematique de consolidation de la paix pour mobiliser d'avantage les acteurs et faire comprendre l'importance du PBF</t>
  </si>
  <si>
    <t>1 evenement par an</t>
  </si>
  <si>
    <t>Activite' 2.2.2</t>
  </si>
  <si>
    <t>Mettre à jour la cartographie des acteurs  dans le domaine de la consolidation de la paix et identifier des gaps et points d’entrées programmatiques pour les projets du PBF (ateliers de consultation et services de consultance)</t>
  </si>
  <si>
    <t>Activite 2.2.3</t>
  </si>
  <si>
    <t xml:space="preserve">Organiser des réunions nationales et/ régionales des praticiens de la consolidation de la paix </t>
  </si>
  <si>
    <t>1 rencontre par an</t>
  </si>
  <si>
    <t>Activite 2.2.4</t>
  </si>
  <si>
    <t>Organiser des campagnes de sport/ art/culture pour la paix a l'occasion de la JIP</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</si>
  <si>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</si>
  <si>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</si>
  <si>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</si>
  <si>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</si>
  <si>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</si>
  <si>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</si>
  <si>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</si>
  <si>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</si>
  <si>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</si>
  <si>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</si>
  <si>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</si>
  <si>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</si>
  <si>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</si>
  <si>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</si>
  <si>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</si>
  <si>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</si>
  <si>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</si>
  <si>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</si>
  <si>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</si>
  <si>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</si>
  <si>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</si>
  <si>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</si>
  <si>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</si>
  <si>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</si>
  <si>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</si>
  <si>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</si>
  <si>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</si>
  <si>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</si>
  <si>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</si>
  <si>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</si>
  <si>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</si>
  <si>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</si>
  <si>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</si>
  <si>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</si>
  <si>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</si>
  <si>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</si>
  <si>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</si>
  <si>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</si>
  <si>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</si>
  <si>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</si>
  <si>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</si>
  <si>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</si>
  <si>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</si>
  <si>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</si>
  <si>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</si>
  <si>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</si>
  <si>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</si>
  <si>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</si>
  <si>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</si>
  <si>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</si>
  <si>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</si>
  <si>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</si>
  <si>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</si>
  <si>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</si>
  <si>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</si>
  <si>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</si>
  <si>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</si>
  <si>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</si>
  <si>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</si>
  <si>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</si>
  <si>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</si>
  <si>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</si>
  <si>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</si>
  <si>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</si>
  <si>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</si>
  <si>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</si>
  <si>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</si>
  <si>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</si>
  <si>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</si>
  <si>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</si>
  <si>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</si>
  <si>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</si>
  <si>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</si>
  <si>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</si>
  <si>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</si>
  <si>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</si>
  <si>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</si>
  <si>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</si>
  <si>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</si>
  <si>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</si>
  <si>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</si>
  <si>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</si>
  <si>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</si>
  <si>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</si>
  <si>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</si>
  <si>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</si>
  <si>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</si>
  <si>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</si>
  <si>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</si>
  <si>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</si>
  <si>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</si>
  <si>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</si>
  <si>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</si>
  <si>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</si>
  <si>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</si>
  <si>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</si>
  <si>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</si>
  <si>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</si>
  <si>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Equipements, consommables, informatique, communication, internet, carburant, location bureau et entretien etc.</t>
  </si>
  <si>
    <t>Budget de suivi</t>
  </si>
  <si>
    <t>Déplacements et autres dépenses diverses pour les événements organisés dans le cadre des projets PBF non inclus dans le Résultat 1</t>
  </si>
  <si>
    <t>Budget pour l'évaluation finale indépendante</t>
  </si>
  <si>
    <t>Coûts supplémentaires total</t>
  </si>
  <si>
    <t>Totaux</t>
  </si>
  <si>
    <t>Sous-budget total du projet</t>
  </si>
  <si>
    <t>Coûts indirects (7%):</t>
  </si>
  <si>
    <t>Répartition des tranches basée sur la performance</t>
  </si>
  <si>
    <t>Tranche %</t>
  </si>
  <si>
    <t>Première tranche</t>
  </si>
  <si>
    <t>Deuxième tranche</t>
  </si>
  <si>
    <t>Troisième tranche (le cas échéant)</t>
  </si>
  <si>
    <r>
      <t xml:space="preserve">$ alloué à GEWE </t>
    </r>
    <r>
      <rPr>
        <sz val="11"/>
        <color theme="1"/>
        <rFont val="Calibri"/>
        <family val="2"/>
      </rPr>
      <t>(inclut coûts indirects)</t>
    </r>
  </si>
  <si>
    <t>Total des dépenses</t>
  </si>
  <si>
    <t>% alloué à GEWE</t>
  </si>
  <si>
    <t>Taux d'exécution</t>
  </si>
  <si>
    <r>
      <t xml:space="preserve">$ alloué à S&amp;E </t>
    </r>
    <r>
      <rPr>
        <sz val="11"/>
        <color theme="1"/>
        <rFont val="Calibri"/>
        <family val="2"/>
      </rPr>
      <t>(inclut coûts indirects)</t>
    </r>
  </si>
  <si>
    <t>% alloué à S&amp;E</t>
  </si>
  <si>
    <r>
      <t xml:space="preserve">Note: Le PBF n'accepte pas les projets avec moins de 5% pour le S&amp;E et moins 15% pour le GEWE. Ces chiffres apparaîtront </t>
    </r>
    <r>
      <rPr>
        <sz val="11"/>
        <color rgb="FFFF0000"/>
        <rFont val="Calibri"/>
        <family val="2"/>
      </rPr>
      <t>en</t>
    </r>
    <r>
      <rPr>
        <sz val="11"/>
        <color theme="1"/>
        <rFont val="Calibri"/>
        <family val="2"/>
      </rPr>
      <t xml:space="preserve"> </t>
    </r>
    <r>
      <rPr>
        <sz val="11"/>
        <color rgb="FFFF0000"/>
        <rFont val="Calibri"/>
        <family val="2"/>
      </rPr>
      <t>rouge</t>
    </r>
    <r>
      <rPr>
        <sz val="11"/>
        <color theme="1"/>
        <rFont val="Calibri"/>
        <family val="2"/>
      </rPr>
      <t xml:space="preserve"> si ce seuil minimum n'est pas atteint.</t>
    </r>
  </si>
  <si>
    <t>-</t>
  </si>
  <si>
    <t>Nouveau Buget</t>
  </si>
  <si>
    <t>Tableau 2 - Répartition des produits par catégories de budget de l’ONU</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</si>
  <si>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</si>
  <si>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</si>
  <si>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</si>
  <si>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</si>
  <si>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</si>
  <si>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</si>
  <si>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</si>
  <si>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</si>
  <si>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</si>
  <si>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</si>
  <si>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 xml:space="preserve">Total </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</si>
  <si>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</si>
  <si>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</si>
  <si>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</si>
  <si>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</si>
  <si>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</si>
  <si>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</si>
  <si>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</si>
  <si>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</si>
  <si>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</si>
  <si>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</si>
  <si>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</si>
  <si>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</si>
  <si>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</si>
  <si>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</si>
  <si>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</si>
  <si>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</si>
  <si>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</si>
  <si>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</si>
  <si>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</si>
  <si>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</si>
  <si>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</si>
  <si>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</si>
  <si>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</si>
  <si>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</si>
  <si>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TOTAL</t>
  </si>
  <si>
    <t>Annex 1 : Guide de MPTFO sur les catégories de frais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</si>
  <si>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</si>
  <si>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</si>
  <si>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</si>
  <si>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</si>
  <si>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</si>
  <si>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</si>
  <si>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</si>
  <si>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t>Initial Budget</t>
  </si>
  <si>
    <t>New budget</t>
  </si>
  <si>
    <t>For PBSO Use</t>
  </si>
  <si>
    <t>Outcome 1</t>
  </si>
  <si>
    <t>Outcome Budget</t>
  </si>
  <si>
    <t>Total Outcome Budget Towards SDGs</t>
  </si>
  <si>
    <t>SDG</t>
  </si>
  <si>
    <t>SDG %</t>
  </si>
  <si>
    <t>Total Towards SDG</t>
  </si>
  <si>
    <t>Outcome 2</t>
  </si>
  <si>
    <t>Outcome 3</t>
  </si>
  <si>
    <t>Outcome 4</t>
  </si>
  <si>
    <t>Ancien</t>
  </si>
  <si>
    <t>Nouveau</t>
  </si>
  <si>
    <t>For MPTFO Use</t>
  </si>
  <si>
    <t>Totals</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</si>
  <si>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</si>
  <si>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</si>
  <si>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</si>
  <si>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</si>
  <si>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</si>
  <si>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</si>
  <si>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</si>
  <si>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Sub-Total </t>
  </si>
  <si>
    <t>7% Indirect Costs</t>
  </si>
  <si>
    <t>Performance-Based Tranche Breakdown</t>
  </si>
  <si>
    <t>First Tranche:</t>
  </si>
  <si>
    <t>Second Tranche:</t>
  </si>
  <si>
    <t>Third Tranche:</t>
  </si>
  <si>
    <t>Le renforcement des capacités concernera egalement la prise en compte du genre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</si>
</sst>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quot;$&quot;* #,##0.00_);_(&quot;$&quot;* \(#,##0.00\);_(&quot;$&quot;* &quot;-&quot;??_);_(@_)"/>
    <numFmt numFmtId="165" formatCode="_-* #,##0.00\ &quot;CFA&quot;_-;\-* #,##0.00\ &quot;CFA&quot;_-;_-* &quot;-&quot;??\ &quot;CFA&quot;_-;_-@_-"/>
    <numFmt numFmtId="166" formatCode="[$$-409]#,##0"/>
    <numFmt numFmtId="167" formatCode="_-[$$-409]* #,##0.00_ ;_-[$$-409]* \-#,##0.00\ ;_-[$$-409]* &quot;-&quot;??_ ;_-@_ "/>
    <numFmt numFmtId="168" formatCode="_-[$$-409]* #,##0_ ;_-[$$-409]* \-#,##0\ ;_-[$$-409]* &quot;-&quot;_ ;_-@_ "/>
    <numFmt numFmtId="169" formatCode="_(&quot;$&quot;* #,##0_);_(&quot;$&quot;* \(#,##0\);_(&quot;$&quot;* &quot;-&quot;??_);_(@_)"/>
    <numFmt numFmtId="170" formatCode="[$$-409]#,##0.00"/>
  </numFmts>
  <fonts count="38" x14ac:knownFonts="1">
    <font>
      <sz val="11"/>
      <color theme="1"/>
      <name val="Calibri"/>
      <family val="2"/>
      <scheme val="minor"/>
    </font>
    <font>
      <sz val="11"/>
      <color theme="1"/>
      <name val="Calibri"/>
      <family val="2"/>
      <scheme val="minor"/>
    </font>
    <font>
      <b/>
      <sz val="11"/>
      <color theme="1"/>
      <name val="Calibri"/>
      <family val="2"/>
      <scheme val="minor"/>
    </font>
    <font>
      <b/>
      <sz val="24"/>
      <color rgb="FF00B0F0"/>
      <name val="Calibri"/>
      <family val="2"/>
      <scheme val="minor"/>
    </font>
    <font>
      <b/>
      <sz val="28"/>
      <color theme="1"/>
      <name val="Calibri"/>
      <family val="2"/>
      <scheme val="minor"/>
    </font>
    <font>
      <b/>
      <u/>
      <sz val="18"/>
      <color theme="1"/>
      <name val="Calibri"/>
      <family val="2"/>
      <scheme val="minor"/>
    </font>
    <font>
      <b/>
      <sz val="12"/>
      <color theme="1"/>
      <name val="Calibri"/>
      <family val="2"/>
      <scheme val="minor"/>
    </font>
    <font>
      <sz val="12"/>
      <color theme="1"/>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b/>
      <sz val="12"/>
      <color rgb="FFFF0000"/>
      <name val="Calibri"/>
      <family val="2"/>
      <scheme val="minor"/>
    </font>
    <font>
      <sz val="11"/>
      <color theme="1"/>
      <name val="Arial"/>
      <family val="2"/>
    </font>
    <font>
      <b/>
      <sz val="24"/>
      <color rgb="FF00B0F0"/>
      <name val="Arial"/>
      <family val="2"/>
    </font>
    <font>
      <b/>
      <sz val="36"/>
      <color theme="1"/>
      <name val="Arial"/>
      <family val="2"/>
    </font>
    <font>
      <sz val="36"/>
      <color theme="1"/>
      <name val="Arial"/>
      <family val="2"/>
    </font>
    <font>
      <b/>
      <u/>
      <sz val="14"/>
      <color theme="1"/>
      <name val="Arial"/>
      <family val="2"/>
    </font>
    <font>
      <b/>
      <sz val="20"/>
      <color theme="1"/>
      <name val="Arial"/>
      <family val="2"/>
    </font>
    <font>
      <b/>
      <sz val="12"/>
      <color theme="1"/>
      <name val="Arial"/>
      <family val="2"/>
    </font>
    <font>
      <sz val="12"/>
      <color theme="1"/>
      <name val="Calibri"/>
      <family val="2"/>
    </font>
    <font>
      <b/>
      <sz val="36"/>
      <color theme="1"/>
      <name val="Calibri"/>
      <family val="2"/>
      <scheme val="minor"/>
    </font>
    <font>
      <b/>
      <sz val="12"/>
      <color theme="1"/>
      <name val="Calibri"/>
      <family val="2"/>
    </font>
    <font>
      <b/>
      <sz val="14"/>
      <color theme="1"/>
      <name val="Arial"/>
      <family val="2"/>
    </font>
    <font>
      <sz val="12"/>
      <name val="Calibri"/>
      <family val="2"/>
      <scheme val="minor"/>
    </font>
    <font>
      <sz val="12"/>
      <color rgb="FFFF0000"/>
      <name val="Calibri"/>
      <family val="2"/>
      <scheme val="minor"/>
    </font>
    <font>
      <sz val="8"/>
      <name val="Calibri"/>
      <family val="2"/>
      <scheme val="minor"/>
    </font>
    <font>
      <b/>
      <sz val="9"/>
      <color indexed="81"/>
      <name val="Tahoma"/>
      <family val="2"/>
    </font>
    <font>
      <sz val="9"/>
      <color indexed="81"/>
      <name val="Tahoma"/>
      <family val="2"/>
    </font>
    <font>
      <sz val="11"/>
      <color theme="1"/>
      <name val="Calibri"/>
      <family val="2"/>
    </font>
    <font>
      <b/>
      <sz val="12"/>
      <color rgb="FFFF0000"/>
      <name val="Calibri"/>
      <family val="2"/>
    </font>
    <font>
      <sz val="12"/>
      <color rgb="FFFF0000"/>
      <name val="Calibri"/>
      <family val="2"/>
    </font>
    <font>
      <sz val="12"/>
      <name val="Calibri"/>
      <family val="2"/>
    </font>
    <font>
      <b/>
      <sz val="11"/>
      <color theme="1"/>
      <name val="Calibri"/>
      <family val="2"/>
    </font>
    <font>
      <sz val="11"/>
      <color rgb="FFFF0000"/>
      <name val="Calibri"/>
      <family val="2"/>
    </font>
    <font>
      <b/>
      <sz val="12"/>
      <name val="Calibri"/>
      <family val="2"/>
    </font>
    <font>
      <b/>
      <sz val="11"/>
      <color rgb="FFFF0000"/>
      <name val="Calibri"/>
      <family val="2"/>
      <scheme val="minor"/>
    </font>
    <font>
      <sz val="11"/>
      <color rgb="FFFF0000"/>
      <name val="Calibri"/>
      <family val="2"/>
      <scheme val="minor"/>
    </font>
    <font>
      <sz val="12"/>
      <color theme="5" tint="-0.249977111117893"/>
      <name val="Calibri"/>
      <family val="2"/>
    </font>
  </fonts>
  <fills count="13">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5"/>
        <bgColor indexed="64"/>
      </patternFill>
    </fill>
    <fill>
      <patternFill patternType="solid">
        <fgColor theme="9"/>
        <bgColor indexed="64"/>
      </patternFill>
    </fill>
    <fill>
      <patternFill patternType="solid">
        <fgColor rgb="FFFFFF00"/>
        <bgColor indexed="64"/>
      </patternFill>
    </fill>
  </fills>
  <borders count="5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507">
    <xf numFmtId="0" fontId="0" fillId="0" borderId="0" xfId="0"/>
    <xf numFmtId="0" fontId="4" fillId="2" borderId="1" xfId="0" applyFont="1" applyFill="1" applyBorder="1" applyAlignment="1">
      <alignment vertical="top" wrapText="1"/>
    </xf>
    <xf numFmtId="0" fontId="12" fillId="0" borderId="0" xfId="0" applyFont="1" applyAlignment="1">
      <alignment wrapText="1"/>
    </xf>
    <xf numFmtId="0" fontId="15" fillId="0" borderId="0" xfId="0" applyFont="1" applyAlignment="1">
      <alignment wrapText="1"/>
    </xf>
    <xf numFmtId="165" fontId="15" fillId="0" borderId="0" xfId="1" applyFont="1" applyFill="1" applyBorder="1" applyAlignment="1">
      <alignment wrapText="1"/>
    </xf>
    <xf numFmtId="165" fontId="17" fillId="0" borderId="0" xfId="1" applyFont="1" applyFill="1" applyBorder="1" applyAlignment="1">
      <alignment horizontal="left" wrapText="1"/>
    </xf>
    <xf numFmtId="165" fontId="12" fillId="0" borderId="0" xfId="1" applyFont="1" applyFill="1" applyBorder="1" applyAlignment="1">
      <alignment wrapText="1"/>
    </xf>
    <xf numFmtId="0" fontId="12" fillId="3" borderId="0" xfId="0" applyFont="1" applyFill="1" applyAlignment="1">
      <alignment wrapText="1"/>
    </xf>
    <xf numFmtId="165" fontId="12" fillId="0" borderId="0" xfId="1" applyFont="1" applyBorder="1" applyAlignment="1">
      <alignment wrapText="1"/>
    </xf>
    <xf numFmtId="0" fontId="12" fillId="10" borderId="0" xfId="0" applyFont="1" applyFill="1" applyAlignment="1">
      <alignment wrapText="1"/>
    </xf>
    <xf numFmtId="166" fontId="14" fillId="0" borderId="0" xfId="0" applyNumberFormat="1" applyFont="1" applyAlignment="1">
      <alignment wrapText="1"/>
    </xf>
    <xf numFmtId="166" fontId="12" fillId="0" borderId="0" xfId="0" applyNumberFormat="1" applyFont="1" applyAlignment="1">
      <alignment horizontal="center" wrapText="1"/>
    </xf>
    <xf numFmtId="166" fontId="12" fillId="0" borderId="0" xfId="0" applyNumberFormat="1" applyFont="1" applyAlignment="1">
      <alignment wrapText="1"/>
    </xf>
    <xf numFmtId="166" fontId="15" fillId="0" borderId="0" xfId="1" applyNumberFormat="1" applyFont="1" applyBorder="1" applyAlignment="1">
      <alignment wrapText="1"/>
    </xf>
    <xf numFmtId="166" fontId="17" fillId="3" borderId="0" xfId="1" applyNumberFormat="1" applyFont="1" applyFill="1" applyBorder="1" applyAlignment="1">
      <alignment horizontal="left" wrapText="1"/>
    </xf>
    <xf numFmtId="166" fontId="12" fillId="0" borderId="0" xfId="1" applyNumberFormat="1" applyFont="1" applyFill="1" applyBorder="1" applyAlignment="1">
      <alignment wrapText="1"/>
    </xf>
    <xf numFmtId="166" fontId="12" fillId="0" borderId="0" xfId="1" applyNumberFormat="1" applyFont="1" applyBorder="1" applyAlignment="1">
      <alignment wrapText="1"/>
    </xf>
    <xf numFmtId="0" fontId="7" fillId="0" borderId="0" xfId="0" applyFont="1" applyAlignment="1">
      <alignment wrapText="1"/>
    </xf>
    <xf numFmtId="0" fontId="6" fillId="3" borderId="0" xfId="0" applyFont="1" applyFill="1" applyAlignment="1">
      <alignment horizontal="left" wrapText="1"/>
    </xf>
    <xf numFmtId="165" fontId="6" fillId="4" borderId="2" xfId="1" applyFont="1" applyFill="1" applyBorder="1" applyAlignment="1" applyProtection="1">
      <alignment horizontal="center" vertical="center" wrapText="1"/>
      <protection locked="0"/>
    </xf>
    <xf numFmtId="0" fontId="6" fillId="4" borderId="3" xfId="0" applyFont="1" applyFill="1" applyBorder="1" applyAlignment="1">
      <alignment horizontal="center" vertical="center" wrapText="1"/>
    </xf>
    <xf numFmtId="0" fontId="6" fillId="4" borderId="15" xfId="0" applyFont="1" applyFill="1" applyBorder="1" applyAlignment="1">
      <alignment horizontal="left" wrapText="1"/>
    </xf>
    <xf numFmtId="164" fontId="6" fillId="4" borderId="15" xfId="0" applyNumberFormat="1" applyFont="1" applyFill="1" applyBorder="1" applyAlignment="1">
      <alignment horizontal="center" wrapText="1"/>
    </xf>
    <xf numFmtId="164" fontId="6" fillId="4" borderId="15" xfId="0" applyNumberFormat="1" applyFont="1" applyFill="1" applyBorder="1" applyAlignment="1">
      <alignment wrapText="1"/>
    </xf>
    <xf numFmtId="0" fontId="19" fillId="4" borderId="6" xfId="0" applyFont="1" applyFill="1" applyBorder="1" applyAlignment="1">
      <alignment vertical="center" wrapText="1"/>
    </xf>
    <xf numFmtId="165" fontId="7" fillId="3" borderId="6" xfId="1" applyFont="1" applyFill="1" applyBorder="1" applyAlignment="1" applyProtection="1">
      <alignment horizontal="center" vertical="center" wrapText="1"/>
      <protection locked="0"/>
    </xf>
    <xf numFmtId="164" fontId="6" fillId="4" borderId="6" xfId="0" applyNumberFormat="1" applyFont="1" applyFill="1" applyBorder="1" applyAlignment="1">
      <alignment wrapText="1"/>
    </xf>
    <xf numFmtId="0" fontId="19" fillId="4" borderId="2" xfId="0" applyFont="1" applyFill="1" applyBorder="1" applyAlignment="1">
      <alignment vertical="center" wrapText="1"/>
    </xf>
    <xf numFmtId="164" fontId="7" fillId="0" borderId="2" xfId="0" applyNumberFormat="1" applyFont="1" applyBorder="1" applyAlignment="1" applyProtection="1">
      <alignment wrapText="1"/>
      <protection locked="0"/>
    </xf>
    <xf numFmtId="165" fontId="7" fillId="3" borderId="2" xfId="1" applyFont="1" applyFill="1" applyBorder="1" applyAlignment="1" applyProtection="1">
      <alignment horizontal="center" vertical="center" wrapText="1"/>
      <protection locked="0"/>
    </xf>
    <xf numFmtId="164" fontId="6" fillId="4" borderId="2" xfId="0" applyNumberFormat="1" applyFont="1" applyFill="1" applyBorder="1" applyAlignment="1">
      <alignment wrapText="1"/>
    </xf>
    <xf numFmtId="0" fontId="19" fillId="4" borderId="2" xfId="0" applyFont="1" applyFill="1" applyBorder="1" applyAlignment="1" applyProtection="1">
      <alignment vertical="center" wrapText="1"/>
      <protection locked="0"/>
    </xf>
    <xf numFmtId="165" fontId="6" fillId="8" borderId="2" xfId="1" applyFont="1" applyFill="1" applyBorder="1" applyAlignment="1" applyProtection="1">
      <alignment wrapText="1"/>
    </xf>
    <xf numFmtId="0" fontId="20" fillId="0" borderId="0" xfId="0" applyFont="1" applyAlignment="1">
      <alignment wrapText="1"/>
    </xf>
    <xf numFmtId="165" fontId="21" fillId="3" borderId="0" xfId="1" applyFont="1" applyFill="1" applyBorder="1" applyAlignment="1" applyProtection="1">
      <alignment vertical="center" wrapText="1"/>
    </xf>
    <xf numFmtId="0" fontId="19" fillId="0" borderId="0" xfId="0" applyFont="1" applyAlignment="1">
      <alignment vertical="center" wrapText="1"/>
    </xf>
    <xf numFmtId="0" fontId="7" fillId="3" borderId="0" xfId="0" applyFont="1" applyFill="1" applyAlignment="1">
      <alignment wrapText="1"/>
    </xf>
    <xf numFmtId="165" fontId="6" fillId="3" borderId="21" xfId="1" applyFont="1" applyFill="1" applyBorder="1" applyAlignment="1" applyProtection="1">
      <alignment wrapText="1"/>
    </xf>
    <xf numFmtId="165" fontId="6" fillId="3" borderId="4" xfId="1" applyFont="1" applyFill="1" applyBorder="1" applyAlignment="1">
      <alignment wrapText="1"/>
    </xf>
    <xf numFmtId="164" fontId="6" fillId="3" borderId="4" xfId="0" applyNumberFormat="1" applyFont="1" applyFill="1" applyBorder="1" applyAlignment="1">
      <alignment wrapText="1"/>
    </xf>
    <xf numFmtId="164" fontId="6" fillId="3" borderId="5" xfId="0" applyNumberFormat="1" applyFont="1" applyFill="1" applyBorder="1" applyAlignment="1">
      <alignment wrapText="1"/>
    </xf>
    <xf numFmtId="165" fontId="6" fillId="8" borderId="3" xfId="1" applyFont="1" applyFill="1" applyBorder="1" applyAlignment="1" applyProtection="1">
      <alignment wrapText="1"/>
    </xf>
    <xf numFmtId="0" fontId="7" fillId="0" borderId="21" xfId="0" applyFont="1" applyBorder="1" applyAlignment="1">
      <alignment wrapText="1"/>
    </xf>
    <xf numFmtId="0" fontId="7" fillId="3" borderId="4" xfId="0" applyFont="1" applyFill="1" applyBorder="1" applyAlignment="1">
      <alignment wrapText="1"/>
    </xf>
    <xf numFmtId="0" fontId="7" fillId="0" borderId="5" xfId="0" applyFont="1" applyBorder="1" applyAlignment="1">
      <alignment wrapText="1"/>
    </xf>
    <xf numFmtId="165" fontId="6" fillId="3" borderId="4" xfId="1" applyFont="1" applyFill="1" applyBorder="1" applyAlignment="1" applyProtection="1">
      <alignment wrapText="1"/>
    </xf>
    <xf numFmtId="0" fontId="6" fillId="4" borderId="31" xfId="0" applyFont="1" applyFill="1" applyBorder="1" applyAlignment="1">
      <alignment horizontal="center" wrapText="1"/>
    </xf>
    <xf numFmtId="0" fontId="6" fillId="4" borderId="32" xfId="0" applyFont="1" applyFill="1" applyBorder="1" applyAlignment="1">
      <alignment horizontal="center" vertical="center" wrapText="1"/>
    </xf>
    <xf numFmtId="0" fontId="21" fillId="4" borderId="33" xfId="0" applyFont="1" applyFill="1" applyBorder="1" applyAlignment="1">
      <alignment vertical="center" wrapText="1"/>
    </xf>
    <xf numFmtId="164" fontId="7" fillId="4" borderId="2" xfId="0" applyNumberFormat="1" applyFont="1" applyFill="1" applyBorder="1" applyAlignment="1">
      <alignment wrapText="1"/>
    </xf>
    <xf numFmtId="164" fontId="6" fillId="4" borderId="34" xfId="0" applyNumberFormat="1" applyFont="1" applyFill="1" applyBorder="1" applyAlignment="1">
      <alignment wrapText="1"/>
    </xf>
    <xf numFmtId="0" fontId="21" fillId="4" borderId="35" xfId="0" applyFont="1" applyFill="1" applyBorder="1" applyAlignment="1">
      <alignment vertical="center" wrapText="1"/>
    </xf>
    <xf numFmtId="164" fontId="7" fillId="4" borderId="6" xfId="0" applyNumberFormat="1" applyFont="1" applyFill="1" applyBorder="1" applyAlignment="1">
      <alignment wrapText="1"/>
    </xf>
    <xf numFmtId="164" fontId="6" fillId="4" borderId="13" xfId="0" applyNumberFormat="1" applyFont="1" applyFill="1" applyBorder="1" applyAlignment="1">
      <alignment wrapText="1"/>
    </xf>
    <xf numFmtId="0" fontId="21" fillId="4" borderId="35" xfId="0" applyFont="1" applyFill="1" applyBorder="1" applyAlignment="1" applyProtection="1">
      <alignment vertical="center" wrapText="1"/>
      <protection locked="0"/>
    </xf>
    <xf numFmtId="0" fontId="7" fillId="4" borderId="12" xfId="0" applyFont="1" applyFill="1" applyBorder="1" applyAlignment="1">
      <alignment vertical="center" wrapText="1"/>
    </xf>
    <xf numFmtId="164" fontId="7" fillId="4" borderId="13" xfId="0" applyNumberFormat="1" applyFont="1" applyFill="1" applyBorder="1" applyAlignment="1">
      <alignment wrapText="1"/>
    </xf>
    <xf numFmtId="164" fontId="7" fillId="4" borderId="15" xfId="0" applyNumberFormat="1" applyFont="1" applyFill="1" applyBorder="1" applyAlignment="1">
      <alignment wrapText="1"/>
    </xf>
    <xf numFmtId="164" fontId="7" fillId="4" borderId="16" xfId="0" applyNumberFormat="1" applyFont="1" applyFill="1" applyBorder="1" applyAlignment="1">
      <alignment wrapText="1"/>
    </xf>
    <xf numFmtId="0" fontId="6" fillId="4" borderId="36" xfId="0" applyFont="1" applyFill="1" applyBorder="1" applyAlignment="1">
      <alignment wrapText="1"/>
    </xf>
    <xf numFmtId="164" fontId="6" fillId="4" borderId="37" xfId="0" applyNumberFormat="1" applyFont="1" applyFill="1" applyBorder="1" applyAlignment="1">
      <alignment wrapText="1"/>
    </xf>
    <xf numFmtId="164" fontId="6" fillId="4" borderId="38" xfId="0" applyNumberFormat="1" applyFont="1" applyFill="1" applyBorder="1" applyAlignment="1">
      <alignment wrapText="1"/>
    </xf>
    <xf numFmtId="0" fontId="7" fillId="10" borderId="0" xfId="0" applyFont="1" applyFill="1" applyAlignment="1">
      <alignment wrapText="1"/>
    </xf>
    <xf numFmtId="167" fontId="7" fillId="4" borderId="2" xfId="1" applyNumberFormat="1" applyFont="1" applyFill="1" applyBorder="1" applyAlignment="1">
      <alignment wrapText="1"/>
    </xf>
    <xf numFmtId="0" fontId="2" fillId="4" borderId="39" xfId="0" applyFont="1" applyFill="1" applyBorder="1" applyAlignment="1">
      <alignment vertical="center" wrapText="1"/>
    </xf>
    <xf numFmtId="0" fontId="0" fillId="4" borderId="39" xfId="0" applyFill="1" applyBorder="1" applyAlignment="1">
      <alignment wrapText="1"/>
    </xf>
    <xf numFmtId="0" fontId="2" fillId="4" borderId="39" xfId="0" applyFont="1" applyFill="1" applyBorder="1" applyAlignment="1">
      <alignment wrapText="1"/>
    </xf>
    <xf numFmtId="0" fontId="2" fillId="4" borderId="40" xfId="0" applyFont="1" applyFill="1" applyBorder="1" applyAlignment="1">
      <alignment wrapText="1"/>
    </xf>
    <xf numFmtId="0" fontId="2" fillId="4" borderId="1" xfId="0" applyFont="1" applyFill="1" applyBorder="1" applyAlignment="1">
      <alignment horizontal="center" vertical="center" wrapText="1"/>
    </xf>
    <xf numFmtId="0" fontId="6" fillId="4" borderId="14" xfId="0" applyFont="1" applyFill="1" applyBorder="1" applyAlignment="1">
      <alignment vertical="center" wrapText="1"/>
    </xf>
    <xf numFmtId="0" fontId="21" fillId="4" borderId="12" xfId="0" applyFont="1" applyFill="1" applyBorder="1" applyAlignment="1">
      <alignment vertical="center" wrapText="1"/>
    </xf>
    <xf numFmtId="164" fontId="6" fillId="4" borderId="2" xfId="3" applyFont="1" applyFill="1" applyBorder="1" applyAlignment="1">
      <alignment vertical="center" wrapText="1"/>
    </xf>
    <xf numFmtId="0" fontId="6" fillId="4" borderId="2" xfId="0" applyFont="1" applyFill="1" applyBorder="1" applyAlignment="1">
      <alignment horizontal="center" vertical="center" wrapText="1"/>
    </xf>
    <xf numFmtId="0" fontId="6" fillId="4" borderId="12" xfId="0" applyFont="1" applyFill="1" applyBorder="1" applyAlignment="1">
      <alignment vertical="center" wrapText="1"/>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21" fillId="4" borderId="12" xfId="0" applyFont="1" applyFill="1" applyBorder="1" applyAlignment="1" applyProtection="1">
      <alignment vertical="center" wrapText="1"/>
      <protection locked="0"/>
    </xf>
    <xf numFmtId="0" fontId="6" fillId="4" borderId="6" xfId="0" applyFont="1" applyFill="1" applyBorder="1" applyAlignment="1">
      <alignment horizontal="center" wrapText="1"/>
    </xf>
    <xf numFmtId="0" fontId="7" fillId="0" borderId="0" xfId="0" applyFont="1"/>
    <xf numFmtId="0" fontId="2" fillId="4" borderId="44" xfId="0" applyFont="1" applyFill="1" applyBorder="1"/>
    <xf numFmtId="0" fontId="2" fillId="4" borderId="12" xfId="0" applyFont="1" applyFill="1" applyBorder="1"/>
    <xf numFmtId="0" fontId="2" fillId="4" borderId="2" xfId="0" applyFont="1" applyFill="1" applyBorder="1"/>
    <xf numFmtId="0" fontId="2" fillId="4" borderId="13" xfId="0" applyFont="1" applyFill="1" applyBorder="1"/>
    <xf numFmtId="0" fontId="0" fillId="4" borderId="12" xfId="0" applyFill="1" applyBorder="1" applyAlignment="1">
      <alignment vertical="center" wrapText="1"/>
    </xf>
    <xf numFmtId="9" fontId="0" fillId="4" borderId="2" xfId="2" applyFont="1" applyFill="1" applyBorder="1" applyAlignment="1">
      <alignment vertical="center"/>
    </xf>
    <xf numFmtId="164" fontId="0" fillId="4" borderId="13" xfId="0" applyNumberFormat="1" applyFill="1" applyBorder="1" applyAlignment="1">
      <alignment vertical="center"/>
    </xf>
    <xf numFmtId="0" fontId="0" fillId="4" borderId="12" xfId="0" applyFill="1" applyBorder="1" applyAlignment="1">
      <alignment wrapText="1"/>
    </xf>
    <xf numFmtId="0" fontId="0" fillId="4" borderId="12" xfId="0" applyFill="1" applyBorder="1"/>
    <xf numFmtId="0" fontId="0" fillId="4" borderId="14" xfId="0" applyFill="1" applyBorder="1"/>
    <xf numFmtId="164" fontId="0" fillId="4" borderId="16" xfId="0" applyNumberFormat="1" applyFill="1" applyBorder="1" applyAlignment="1">
      <alignment vertical="center"/>
    </xf>
    <xf numFmtId="0" fontId="0" fillId="4" borderId="12" xfId="0" applyFill="1" applyBorder="1" applyAlignment="1">
      <alignment vertical="top" wrapText="1"/>
    </xf>
    <xf numFmtId="0" fontId="0" fillId="4" borderId="12" xfId="0" applyFill="1" applyBorder="1" applyAlignment="1">
      <alignment vertical="top"/>
    </xf>
    <xf numFmtId="0" fontId="0" fillId="4" borderId="14" xfId="0" applyFill="1" applyBorder="1" applyAlignment="1">
      <alignment vertical="top"/>
    </xf>
    <xf numFmtId="164" fontId="7" fillId="4" borderId="12" xfId="3" applyFont="1" applyFill="1" applyBorder="1" applyAlignment="1" applyProtection="1">
      <alignment wrapText="1"/>
    </xf>
    <xf numFmtId="164" fontId="6" fillId="4" borderId="14" xfId="3" applyFont="1" applyFill="1" applyBorder="1" applyAlignment="1" applyProtection="1">
      <alignment wrapText="1"/>
    </xf>
    <xf numFmtId="0" fontId="21" fillId="4" borderId="10" xfId="0" applyFont="1" applyFill="1" applyBorder="1" applyAlignment="1">
      <alignment vertical="center" wrapText="1"/>
    </xf>
    <xf numFmtId="164" fontId="7" fillId="4" borderId="3" xfId="0" applyNumberFormat="1" applyFont="1" applyFill="1" applyBorder="1" applyAlignment="1">
      <alignment wrapText="1"/>
    </xf>
    <xf numFmtId="164" fontId="6" fillId="4" borderId="11" xfId="0" applyNumberFormat="1" applyFont="1" applyFill="1" applyBorder="1" applyAlignment="1">
      <alignment wrapText="1"/>
    </xf>
    <xf numFmtId="164" fontId="7" fillId="4" borderId="17" xfId="3" applyFont="1" applyFill="1" applyBorder="1" applyAlignment="1" applyProtection="1">
      <alignment wrapText="1"/>
    </xf>
    <xf numFmtId="0" fontId="6" fillId="4" borderId="24" xfId="0" applyFont="1" applyFill="1" applyBorder="1" applyAlignment="1">
      <alignment horizontal="center" vertical="center" wrapText="1"/>
    </xf>
    <xf numFmtId="164" fontId="2" fillId="4" borderId="15" xfId="0" applyNumberFormat="1" applyFont="1" applyFill="1" applyBorder="1"/>
    <xf numFmtId="0" fontId="0" fillId="10" borderId="0" xfId="0" applyFill="1"/>
    <xf numFmtId="0" fontId="0" fillId="3" borderId="0" xfId="0" applyFill="1"/>
    <xf numFmtId="168" fontId="12" fillId="0" borderId="0" xfId="0" applyNumberFormat="1" applyFont="1" applyAlignment="1">
      <alignment wrapText="1"/>
    </xf>
    <xf numFmtId="169" fontId="7" fillId="0" borderId="6" xfId="0" applyNumberFormat="1" applyFont="1" applyBorder="1" applyAlignment="1" applyProtection="1">
      <alignment wrapText="1"/>
      <protection locked="0"/>
    </xf>
    <xf numFmtId="169" fontId="7" fillId="0" borderId="2" xfId="0" applyNumberFormat="1" applyFont="1" applyBorder="1" applyAlignment="1" applyProtection="1">
      <alignment wrapText="1"/>
      <protection locked="0"/>
    </xf>
    <xf numFmtId="169" fontId="6" fillId="4" borderId="6" xfId="0" applyNumberFormat="1" applyFont="1" applyFill="1" applyBorder="1" applyAlignment="1">
      <alignment wrapText="1"/>
    </xf>
    <xf numFmtId="169" fontId="6" fillId="4" borderId="2" xfId="0" applyNumberFormat="1" applyFont="1" applyFill="1" applyBorder="1" applyAlignment="1">
      <alignment wrapText="1"/>
    </xf>
    <xf numFmtId="169" fontId="6" fillId="4" borderId="15" xfId="0" applyNumberFormat="1" applyFont="1" applyFill="1" applyBorder="1" applyAlignment="1">
      <alignment wrapText="1"/>
    </xf>
    <xf numFmtId="0" fontId="23" fillId="0" borderId="2" xfId="0" applyFont="1" applyBorder="1" applyAlignment="1" applyProtection="1">
      <alignment horizontal="left" vertical="top" wrapText="1"/>
      <protection locked="0"/>
    </xf>
    <xf numFmtId="164" fontId="7" fillId="0" borderId="2" xfId="1" applyNumberFormat="1" applyFont="1" applyBorder="1" applyAlignment="1" applyProtection="1">
      <alignment horizontal="center" vertical="center" wrapText="1"/>
      <protection locked="0"/>
    </xf>
    <xf numFmtId="9" fontId="7" fillId="0" borderId="2" xfId="2" applyFont="1" applyBorder="1" applyAlignment="1" applyProtection="1">
      <alignment horizontal="center" vertical="center" wrapText="1"/>
      <protection locked="0"/>
    </xf>
    <xf numFmtId="49" fontId="7" fillId="0" borderId="2" xfId="1" applyNumberFormat="1" applyFont="1" applyBorder="1" applyAlignment="1" applyProtection="1">
      <alignment horizontal="left" wrapText="1"/>
      <protection locked="0"/>
    </xf>
    <xf numFmtId="0" fontId="7" fillId="0" borderId="0" xfId="0" applyFont="1" applyAlignment="1" applyProtection="1">
      <alignment horizontal="left" vertical="top" wrapText="1"/>
      <protection locked="0"/>
    </xf>
    <xf numFmtId="164" fontId="24" fillId="0" borderId="2" xfId="1" applyNumberFormat="1" applyFont="1" applyBorder="1" applyAlignment="1" applyProtection="1">
      <alignment horizontal="center" vertical="center" wrapText="1"/>
      <protection locked="0"/>
    </xf>
    <xf numFmtId="0" fontId="7" fillId="0" borderId="2" xfId="0" applyFont="1" applyBorder="1" applyAlignment="1" applyProtection="1">
      <alignment horizontal="left" vertical="top" wrapText="1"/>
      <protection locked="0"/>
    </xf>
    <xf numFmtId="0" fontId="24" fillId="0" borderId="2" xfId="0" applyFont="1" applyBorder="1" applyAlignment="1" applyProtection="1">
      <alignment horizontal="left" vertical="top" wrapText="1"/>
      <protection locked="0"/>
    </xf>
    <xf numFmtId="0" fontId="7" fillId="3" borderId="2" xfId="0" applyFont="1" applyFill="1" applyBorder="1" applyAlignment="1" applyProtection="1">
      <alignment vertical="center" wrapText="1"/>
      <protection locked="0"/>
    </xf>
    <xf numFmtId="0" fontId="7" fillId="3" borderId="5" xfId="0" applyFont="1" applyFill="1" applyBorder="1" applyAlignment="1" applyProtection="1">
      <alignment vertical="center" wrapText="1"/>
      <protection locked="0"/>
    </xf>
    <xf numFmtId="0" fontId="28" fillId="0" borderId="0" xfId="0" applyFont="1" applyAlignment="1">
      <alignment wrapText="1"/>
    </xf>
    <xf numFmtId="0" fontId="21" fillId="4" borderId="2" xfId="0" applyFont="1" applyFill="1" applyBorder="1" applyAlignment="1">
      <alignment horizontal="center" vertical="center" wrapText="1"/>
    </xf>
    <xf numFmtId="166" fontId="21" fillId="0" borderId="2" xfId="0" applyNumberFormat="1" applyFont="1" applyBorder="1" applyAlignment="1" applyProtection="1">
      <alignment horizontal="center" vertical="center" wrapText="1"/>
      <protection locked="0"/>
    </xf>
    <xf numFmtId="166" fontId="21" fillId="4" borderId="2" xfId="0" applyNumberFormat="1" applyFont="1" applyFill="1" applyBorder="1" applyAlignment="1">
      <alignment horizontal="center" vertical="center" wrapText="1"/>
    </xf>
    <xf numFmtId="0" fontId="21" fillId="5" borderId="2" xfId="0" applyFont="1" applyFill="1" applyBorder="1" applyAlignment="1">
      <alignment horizontal="center" vertical="center" wrapText="1"/>
    </xf>
    <xf numFmtId="0" fontId="29" fillId="10" borderId="0" xfId="0" applyFont="1" applyFill="1" applyAlignment="1">
      <alignment horizontal="center" vertical="center" wrapText="1"/>
    </xf>
    <xf numFmtId="0" fontId="21" fillId="0" borderId="2" xfId="0" applyFont="1" applyBorder="1" applyAlignment="1" applyProtection="1">
      <alignment horizontal="center" vertical="center" wrapText="1"/>
      <protection locked="0"/>
    </xf>
    <xf numFmtId="168" fontId="21" fillId="4" borderId="2" xfId="0" applyNumberFormat="1" applyFont="1" applyFill="1" applyBorder="1" applyAlignment="1">
      <alignment horizontal="center" vertical="center" wrapText="1"/>
    </xf>
    <xf numFmtId="0" fontId="21" fillId="6" borderId="2" xfId="0" applyFont="1" applyFill="1" applyBorder="1" applyAlignment="1">
      <alignment vertical="center" wrapText="1"/>
    </xf>
    <xf numFmtId="165" fontId="30" fillId="10" borderId="0" xfId="1" applyFont="1" applyFill="1" applyBorder="1" applyAlignment="1" applyProtection="1">
      <alignment vertical="center" wrapText="1"/>
    </xf>
    <xf numFmtId="0" fontId="28" fillId="0" borderId="2" xfId="0" applyFont="1" applyBorder="1" applyAlignment="1">
      <alignment wrapText="1"/>
    </xf>
    <xf numFmtId="165" fontId="21" fillId="10" borderId="0" xfId="1" applyFont="1" applyFill="1" applyBorder="1" applyAlignment="1" applyProtection="1">
      <alignment vertical="center" wrapText="1"/>
    </xf>
    <xf numFmtId="0" fontId="19" fillId="6" borderId="2" xfId="0" applyFont="1" applyFill="1" applyBorder="1" applyAlignment="1">
      <alignment vertical="center" wrapText="1"/>
    </xf>
    <xf numFmtId="0" fontId="31" fillId="0" borderId="2" xfId="0" applyFont="1" applyBorder="1" applyAlignment="1" applyProtection="1">
      <alignment horizontal="left" vertical="top" wrapText="1"/>
      <protection locked="0"/>
    </xf>
    <xf numFmtId="164" fontId="19" fillId="0" borderId="2" xfId="1" applyNumberFormat="1" applyFont="1" applyBorder="1" applyAlignment="1" applyProtection="1">
      <alignment horizontal="center" vertical="center" wrapText="1"/>
      <protection locked="0"/>
    </xf>
    <xf numFmtId="164" fontId="30" fillId="0" borderId="2" xfId="1" applyNumberFormat="1" applyFont="1" applyFill="1" applyBorder="1" applyAlignment="1" applyProtection="1">
      <alignment horizontal="center" vertical="center" wrapText="1"/>
      <protection locked="0"/>
    </xf>
    <xf numFmtId="164" fontId="19" fillId="4" borderId="2" xfId="1" applyNumberFormat="1" applyFont="1" applyFill="1" applyBorder="1" applyAlignment="1" applyProtection="1">
      <alignment horizontal="center" vertical="center" wrapText="1"/>
    </xf>
    <xf numFmtId="9" fontId="19" fillId="0" borderId="2" xfId="2" applyFont="1" applyBorder="1" applyAlignment="1" applyProtection="1">
      <alignment horizontal="center" vertical="center" wrapText="1"/>
      <protection locked="0"/>
    </xf>
    <xf numFmtId="165" fontId="19" fillId="0" borderId="2" xfId="1" applyFont="1" applyFill="1" applyBorder="1" applyAlignment="1" applyProtection="1">
      <alignment horizontal="center" vertical="center" wrapText="1"/>
      <protection locked="0"/>
    </xf>
    <xf numFmtId="49" fontId="19" fillId="0" borderId="2" xfId="1" applyNumberFormat="1" applyFont="1" applyBorder="1" applyAlignment="1" applyProtection="1">
      <alignment horizontal="left" wrapText="1"/>
      <protection locked="0"/>
    </xf>
    <xf numFmtId="165" fontId="19" fillId="10" borderId="0" xfId="1" applyFont="1" applyFill="1" applyBorder="1" applyAlignment="1" applyProtection="1">
      <alignment horizontal="center" vertical="center" wrapText="1"/>
    </xf>
    <xf numFmtId="0" fontId="19" fillId="0" borderId="2" xfId="0" applyFont="1" applyBorder="1" applyAlignment="1" applyProtection="1">
      <alignment horizontal="left" vertical="top" wrapText="1"/>
      <protection locked="0"/>
    </xf>
    <xf numFmtId="166" fontId="30" fillId="0" borderId="2" xfId="1" applyNumberFormat="1" applyFont="1" applyBorder="1" applyAlignment="1" applyProtection="1">
      <alignment horizontal="center" vertical="center" wrapText="1"/>
      <protection locked="0"/>
    </xf>
    <xf numFmtId="165" fontId="19" fillId="0" borderId="2" xfId="1" applyFont="1" applyBorder="1" applyAlignment="1" applyProtection="1">
      <alignment horizontal="center" vertical="center" wrapText="1"/>
      <protection locked="0"/>
    </xf>
    <xf numFmtId="166" fontId="19" fillId="4" borderId="2" xfId="1" applyNumberFormat="1" applyFont="1" applyFill="1" applyBorder="1" applyAlignment="1" applyProtection="1">
      <alignment horizontal="center" vertical="center" wrapText="1"/>
    </xf>
    <xf numFmtId="168" fontId="19" fillId="4" borderId="2" xfId="1" applyNumberFormat="1" applyFont="1" applyFill="1" applyBorder="1" applyAlignment="1" applyProtection="1">
      <alignment horizontal="center" vertical="center" wrapText="1"/>
    </xf>
    <xf numFmtId="9" fontId="28" fillId="0" borderId="2" xfId="0" applyNumberFormat="1" applyFont="1" applyBorder="1" applyAlignment="1">
      <alignment wrapText="1"/>
    </xf>
    <xf numFmtId="0" fontId="19" fillId="0" borderId="0" xfId="0" applyFont="1" applyAlignment="1" applyProtection="1">
      <alignment horizontal="left" vertical="top" wrapText="1"/>
      <protection locked="0"/>
    </xf>
    <xf numFmtId="166" fontId="19" fillId="0" borderId="2" xfId="1" applyNumberFormat="1" applyFont="1" applyBorder="1" applyAlignment="1" applyProtection="1">
      <alignment horizontal="center" vertical="center" wrapText="1"/>
      <protection locked="0"/>
    </xf>
    <xf numFmtId="0" fontId="19" fillId="3" borderId="2" xfId="0" applyFont="1" applyFill="1" applyBorder="1" applyAlignment="1" applyProtection="1">
      <alignment horizontal="left" vertical="top" wrapText="1"/>
      <protection locked="0"/>
    </xf>
    <xf numFmtId="166" fontId="19" fillId="3" borderId="2" xfId="1" applyNumberFormat="1" applyFont="1" applyFill="1" applyBorder="1" applyAlignment="1" applyProtection="1">
      <alignment horizontal="center" vertical="center" wrapText="1"/>
      <protection locked="0"/>
    </xf>
    <xf numFmtId="9" fontId="19" fillId="3" borderId="2" xfId="2" applyFont="1" applyFill="1" applyBorder="1" applyAlignment="1" applyProtection="1">
      <alignment horizontal="center" vertical="center" wrapText="1"/>
      <protection locked="0"/>
    </xf>
    <xf numFmtId="49" fontId="19" fillId="3" borderId="2" xfId="1" applyNumberFormat="1" applyFont="1" applyFill="1" applyBorder="1" applyAlignment="1" applyProtection="1">
      <alignment horizontal="left" wrapText="1"/>
      <protection locked="0"/>
    </xf>
    <xf numFmtId="165" fontId="19" fillId="3" borderId="2" xfId="1" applyFont="1" applyFill="1" applyBorder="1" applyAlignment="1" applyProtection="1">
      <alignment horizontal="center" vertical="center" wrapText="1"/>
      <protection locked="0"/>
    </xf>
    <xf numFmtId="0" fontId="28" fillId="3" borderId="0" xfId="0" applyFont="1" applyFill="1" applyAlignment="1">
      <alignment wrapText="1"/>
    </xf>
    <xf numFmtId="0" fontId="28" fillId="10" borderId="0" xfId="0" applyFont="1" applyFill="1" applyAlignment="1">
      <alignment wrapText="1"/>
    </xf>
    <xf numFmtId="0" fontId="21" fillId="4" borderId="2" xfId="0" applyFont="1" applyFill="1" applyBorder="1" applyAlignment="1">
      <alignment vertical="center" wrapText="1"/>
    </xf>
    <xf numFmtId="166" fontId="21" fillId="4" borderId="2" xfId="1" applyNumberFormat="1" applyFont="1" applyFill="1" applyBorder="1" applyAlignment="1" applyProtection="1">
      <alignment horizontal="center" vertical="center" wrapText="1"/>
    </xf>
    <xf numFmtId="165" fontId="21" fillId="0" borderId="2" xfId="1" applyFont="1" applyFill="1" applyBorder="1" applyAlignment="1" applyProtection="1">
      <alignment horizontal="center" vertical="center" wrapText="1"/>
    </xf>
    <xf numFmtId="165" fontId="21" fillId="10" borderId="0" xfId="1" applyFont="1" applyFill="1" applyBorder="1" applyAlignment="1" applyProtection="1">
      <alignment horizontal="center" vertical="center" wrapText="1"/>
    </xf>
    <xf numFmtId="166" fontId="29" fillId="4" borderId="2" xfId="1" applyNumberFormat="1" applyFont="1" applyFill="1" applyBorder="1" applyAlignment="1" applyProtection="1">
      <alignment horizontal="center" vertical="center" wrapText="1"/>
    </xf>
    <xf numFmtId="164" fontId="30" fillId="0" borderId="2" xfId="1" applyNumberFormat="1" applyFont="1" applyBorder="1" applyAlignment="1" applyProtection="1">
      <alignment horizontal="center" vertical="center" wrapText="1"/>
      <protection locked="0"/>
    </xf>
    <xf numFmtId="166" fontId="30" fillId="3" borderId="2" xfId="1" applyNumberFormat="1" applyFont="1" applyFill="1" applyBorder="1" applyAlignment="1" applyProtection="1">
      <alignment horizontal="center" vertical="center" wrapText="1"/>
      <protection locked="0"/>
    </xf>
    <xf numFmtId="164" fontId="19" fillId="3" borderId="2" xfId="1" applyNumberFormat="1" applyFont="1" applyFill="1" applyBorder="1" applyAlignment="1" applyProtection="1">
      <alignment horizontal="center" vertical="center" wrapText="1"/>
      <protection locked="0"/>
    </xf>
    <xf numFmtId="166" fontId="21" fillId="4" borderId="3" xfId="1" applyNumberFormat="1" applyFont="1" applyFill="1" applyBorder="1" applyAlignment="1" applyProtection="1">
      <alignment horizontal="center" vertical="center" wrapText="1"/>
    </xf>
    <xf numFmtId="166" fontId="29" fillId="4" borderId="3" xfId="1" applyNumberFormat="1" applyFont="1" applyFill="1" applyBorder="1" applyAlignment="1" applyProtection="1">
      <alignment horizontal="center" vertical="center" wrapText="1"/>
    </xf>
    <xf numFmtId="0" fontId="30" fillId="0" borderId="2" xfId="0" applyFont="1" applyBorder="1" applyAlignment="1" applyProtection="1">
      <alignment horizontal="left" vertical="top" wrapText="1"/>
      <protection locked="0"/>
    </xf>
    <xf numFmtId="164" fontId="21" fillId="4" borderId="3" xfId="1" applyNumberFormat="1" applyFont="1" applyFill="1" applyBorder="1" applyAlignment="1" applyProtection="1">
      <alignment horizontal="center" vertical="center" wrapText="1"/>
    </xf>
    <xf numFmtId="164" fontId="29" fillId="4" borderId="3" xfId="1" applyNumberFormat="1" applyFont="1" applyFill="1" applyBorder="1" applyAlignment="1" applyProtection="1">
      <alignment horizontal="center" vertical="center" wrapText="1"/>
    </xf>
    <xf numFmtId="164" fontId="21" fillId="4" borderId="2" xfId="1" applyNumberFormat="1" applyFont="1" applyFill="1" applyBorder="1" applyAlignment="1" applyProtection="1">
      <alignment horizontal="center" vertical="center" wrapText="1"/>
    </xf>
    <xf numFmtId="166" fontId="30" fillId="4" borderId="2" xfId="1" applyNumberFormat="1" applyFont="1" applyFill="1" applyBorder="1" applyAlignment="1" applyProtection="1">
      <alignment horizontal="center" vertical="center" wrapText="1"/>
    </xf>
    <xf numFmtId="0" fontId="30" fillId="3" borderId="2" xfId="0" applyFont="1" applyFill="1" applyBorder="1" applyAlignment="1" applyProtection="1">
      <alignment horizontal="left" vertical="top" wrapText="1"/>
      <protection locked="0"/>
    </xf>
    <xf numFmtId="166" fontId="31" fillId="4" borderId="2" xfId="1" applyNumberFormat="1" applyFont="1" applyFill="1" applyBorder="1" applyAlignment="1" applyProtection="1">
      <alignment horizontal="center" vertical="center" wrapText="1"/>
    </xf>
    <xf numFmtId="0" fontId="31" fillId="6" borderId="2" xfId="0" applyFont="1" applyFill="1" applyBorder="1" applyAlignment="1">
      <alignment vertical="center" wrapText="1"/>
    </xf>
    <xf numFmtId="9" fontId="30" fillId="3" borderId="2" xfId="2" applyFont="1" applyFill="1" applyBorder="1" applyAlignment="1" applyProtection="1">
      <alignment horizontal="center" vertical="center" wrapText="1"/>
      <protection locked="0"/>
    </xf>
    <xf numFmtId="165" fontId="30" fillId="0" borderId="2" xfId="1" applyFont="1" applyFill="1" applyBorder="1" applyAlignment="1" applyProtection="1">
      <alignment horizontal="center" vertical="center" wrapText="1"/>
      <protection locked="0"/>
    </xf>
    <xf numFmtId="49" fontId="30" fillId="3" borderId="2" xfId="1" applyNumberFormat="1" applyFont="1" applyFill="1" applyBorder="1" applyAlignment="1" applyProtection="1">
      <alignment horizontal="left" wrapText="1"/>
      <protection locked="0"/>
    </xf>
    <xf numFmtId="165" fontId="30" fillId="3" borderId="2" xfId="1" applyFont="1" applyFill="1" applyBorder="1" applyAlignment="1" applyProtection="1">
      <alignment horizontal="center" vertical="center" wrapText="1"/>
      <protection locked="0"/>
    </xf>
    <xf numFmtId="0" fontId="19" fillId="3" borderId="0" xfId="0" applyFont="1" applyFill="1" applyAlignment="1" applyProtection="1">
      <alignment vertical="center" wrapText="1"/>
      <protection locked="0"/>
    </xf>
    <xf numFmtId="0" fontId="19" fillId="3" borderId="0" xfId="0" applyFont="1" applyFill="1" applyAlignment="1" applyProtection="1">
      <alignment horizontal="left" vertical="top" wrapText="1"/>
      <protection locked="0"/>
    </xf>
    <xf numFmtId="166" fontId="19" fillId="3" borderId="0" xfId="1" applyNumberFormat="1" applyFont="1" applyFill="1" applyBorder="1" applyAlignment="1" applyProtection="1">
      <alignment horizontal="center" vertical="center" wrapText="1"/>
      <protection locked="0"/>
    </xf>
    <xf numFmtId="165" fontId="19" fillId="3" borderId="0" xfId="1" applyFont="1" applyFill="1" applyBorder="1" applyAlignment="1" applyProtection="1">
      <alignment horizontal="center" vertical="center" wrapText="1"/>
      <protection locked="0"/>
    </xf>
    <xf numFmtId="165" fontId="19" fillId="0" borderId="0" xfId="1" applyFont="1" applyFill="1" applyBorder="1" applyAlignment="1" applyProtection="1">
      <alignment horizontal="center" vertical="center" wrapText="1"/>
      <protection locked="0"/>
    </xf>
    <xf numFmtId="168" fontId="19" fillId="3" borderId="0" xfId="1" applyNumberFormat="1" applyFont="1" applyFill="1" applyBorder="1" applyAlignment="1" applyProtection="1">
      <alignment horizontal="center" vertical="center" wrapText="1"/>
      <protection locked="0"/>
    </xf>
    <xf numFmtId="0" fontId="30" fillId="6" borderId="2" xfId="0" applyFont="1" applyFill="1" applyBorder="1" applyAlignment="1">
      <alignment vertical="center" wrapText="1"/>
    </xf>
    <xf numFmtId="165" fontId="30" fillId="0" borderId="2" xfId="1" applyFont="1" applyBorder="1" applyAlignment="1" applyProtection="1">
      <alignment horizontal="center" vertical="center" wrapText="1"/>
      <protection locked="0"/>
    </xf>
    <xf numFmtId="49" fontId="30" fillId="0" borderId="2" xfId="1" applyNumberFormat="1" applyFont="1" applyBorder="1" applyAlignment="1" applyProtection="1">
      <alignment horizontal="left" wrapText="1"/>
      <protection locked="0"/>
    </xf>
    <xf numFmtId="166" fontId="31" fillId="0" borderId="2" xfId="1" applyNumberFormat="1" applyFont="1" applyBorder="1" applyAlignment="1" applyProtection="1">
      <alignment horizontal="center" vertical="center" wrapText="1"/>
      <protection locked="0"/>
    </xf>
    <xf numFmtId="0" fontId="21" fillId="3" borderId="0" xfId="0" applyFont="1" applyFill="1" applyAlignment="1">
      <alignment vertical="center" wrapText="1"/>
    </xf>
    <xf numFmtId="166" fontId="19" fillId="3" borderId="0" xfId="1" applyNumberFormat="1" applyFont="1" applyFill="1" applyBorder="1" applyAlignment="1" applyProtection="1">
      <alignment vertical="center" wrapText="1"/>
      <protection locked="0"/>
    </xf>
    <xf numFmtId="165" fontId="19" fillId="3" borderId="0" xfId="1" applyFont="1" applyFill="1" applyBorder="1" applyAlignment="1" applyProtection="1">
      <alignment vertical="center" wrapText="1"/>
      <protection locked="0"/>
    </xf>
    <xf numFmtId="165" fontId="19" fillId="0" borderId="0" xfId="1" applyFont="1" applyFill="1" applyBorder="1" applyAlignment="1" applyProtection="1">
      <alignment vertical="center" wrapText="1"/>
      <protection locked="0"/>
    </xf>
    <xf numFmtId="0" fontId="21" fillId="10" borderId="0" xfId="0" applyFont="1" applyFill="1" applyAlignment="1" applyProtection="1">
      <alignment vertical="center" wrapText="1"/>
      <protection locked="0"/>
    </xf>
    <xf numFmtId="168" fontId="19" fillId="3" borderId="0" xfId="1" applyNumberFormat="1" applyFont="1" applyFill="1" applyBorder="1" applyAlignment="1" applyProtection="1">
      <alignment vertical="center" wrapText="1"/>
      <protection locked="0"/>
    </xf>
    <xf numFmtId="0" fontId="21" fillId="7" borderId="2" xfId="0" applyFont="1" applyFill="1" applyBorder="1" applyAlignment="1">
      <alignment vertical="center" wrapText="1"/>
    </xf>
    <xf numFmtId="0" fontId="19" fillId="3" borderId="4" xfId="0" applyFont="1" applyFill="1" applyBorder="1" applyAlignment="1" applyProtection="1">
      <alignment vertical="center" wrapText="1"/>
      <protection locked="0"/>
    </xf>
    <xf numFmtId="0" fontId="19" fillId="3" borderId="2" xfId="0" applyFont="1" applyFill="1" applyBorder="1" applyAlignment="1" applyProtection="1">
      <alignment vertical="center" wrapText="1"/>
      <protection locked="0"/>
    </xf>
    <xf numFmtId="166" fontId="19" fillId="0" borderId="2" xfId="1" applyNumberFormat="1" applyFont="1" applyBorder="1" applyAlignment="1" applyProtection="1">
      <alignment vertical="center" wrapText="1"/>
      <protection locked="0"/>
    </xf>
    <xf numFmtId="166" fontId="19" fillId="4" borderId="2" xfId="1" applyNumberFormat="1" applyFont="1" applyFill="1" applyBorder="1" applyAlignment="1" applyProtection="1">
      <alignment vertical="center" wrapText="1"/>
    </xf>
    <xf numFmtId="9" fontId="19" fillId="0" borderId="2" xfId="2" applyFont="1" applyBorder="1" applyAlignment="1" applyProtection="1">
      <alignment vertical="center" wrapText="1"/>
      <protection locked="0"/>
    </xf>
    <xf numFmtId="165" fontId="19" fillId="0" borderId="2" xfId="1" applyFont="1" applyFill="1" applyBorder="1" applyAlignment="1" applyProtection="1">
      <alignment vertical="center" wrapText="1"/>
      <protection locked="0"/>
    </xf>
    <xf numFmtId="49" fontId="19" fillId="0" borderId="2" xfId="0" applyNumberFormat="1" applyFont="1" applyBorder="1" applyAlignment="1" applyProtection="1">
      <alignment horizontal="left" wrapText="1"/>
      <protection locked="0"/>
    </xf>
    <xf numFmtId="165" fontId="19" fillId="0" borderId="2" xfId="1" applyFont="1" applyBorder="1" applyAlignment="1" applyProtection="1">
      <alignment vertical="center" wrapText="1"/>
      <protection locked="0"/>
    </xf>
    <xf numFmtId="170" fontId="19" fillId="0" borderId="2" xfId="1" applyNumberFormat="1" applyFont="1" applyBorder="1" applyAlignment="1" applyProtection="1">
      <alignment vertical="center" wrapText="1"/>
      <protection locked="0"/>
    </xf>
    <xf numFmtId="0" fontId="19" fillId="3" borderId="5" xfId="0" applyFont="1" applyFill="1" applyBorder="1" applyAlignment="1" applyProtection="1">
      <alignment vertical="center" wrapText="1"/>
      <protection locked="0"/>
    </xf>
    <xf numFmtId="164" fontId="19" fillId="0" borderId="2" xfId="1" applyNumberFormat="1" applyFont="1" applyBorder="1" applyAlignment="1" applyProtection="1">
      <alignment vertical="center" wrapText="1"/>
      <protection locked="0"/>
    </xf>
    <xf numFmtId="0" fontId="21" fillId="4" borderId="6" xfId="0" applyFont="1" applyFill="1" applyBorder="1" applyAlignment="1">
      <alignment vertical="center" wrapText="1"/>
    </xf>
    <xf numFmtId="0" fontId="21" fillId="8" borderId="2" xfId="0" applyFont="1" applyFill="1" applyBorder="1" applyAlignment="1" applyProtection="1">
      <alignment vertical="center" wrapText="1"/>
      <protection locked="0"/>
    </xf>
    <xf numFmtId="166" fontId="21" fillId="8" borderId="2" xfId="1" applyNumberFormat="1" applyFont="1" applyFill="1" applyBorder="1" applyAlignment="1" applyProtection="1">
      <alignment vertical="center" wrapText="1"/>
    </xf>
    <xf numFmtId="166" fontId="29" fillId="8" borderId="2" xfId="1" applyNumberFormat="1" applyFont="1" applyFill="1" applyBorder="1" applyAlignment="1" applyProtection="1">
      <alignment vertical="center" wrapText="1"/>
    </xf>
    <xf numFmtId="0" fontId="21" fillId="3" borderId="0" xfId="0" applyFont="1" applyFill="1" applyAlignment="1" applyProtection="1">
      <alignment vertical="center" wrapText="1"/>
      <protection locked="0"/>
    </xf>
    <xf numFmtId="166" fontId="21" fillId="3" borderId="0" xfId="1" applyNumberFormat="1" applyFont="1" applyFill="1" applyBorder="1" applyAlignment="1" applyProtection="1">
      <alignment vertical="center" wrapText="1"/>
      <protection locked="0"/>
    </xf>
    <xf numFmtId="165" fontId="21" fillId="0" borderId="0" xfId="1" applyFont="1" applyFill="1" applyBorder="1" applyAlignment="1" applyProtection="1">
      <alignment vertical="center" wrapText="1"/>
      <protection locked="0"/>
    </xf>
    <xf numFmtId="168" fontId="21" fillId="8" borderId="2" xfId="0" applyNumberFormat="1" applyFont="1" applyFill="1" applyBorder="1" applyAlignment="1">
      <alignment horizontal="center" vertical="center" wrapText="1"/>
    </xf>
    <xf numFmtId="165" fontId="21" fillId="3" borderId="0" xfId="1" applyFont="1" applyFill="1" applyBorder="1" applyAlignment="1" applyProtection="1">
      <alignment vertical="center" wrapText="1"/>
      <protection locked="0"/>
    </xf>
    <xf numFmtId="0" fontId="19" fillId="4" borderId="10" xfId="0" applyFont="1" applyFill="1" applyBorder="1" applyAlignment="1">
      <alignment horizontal="center" vertical="center" wrapText="1"/>
    </xf>
    <xf numFmtId="166" fontId="21" fillId="4" borderId="2" xfId="1" applyNumberFormat="1" applyFont="1" applyFill="1" applyBorder="1" applyAlignment="1" applyProtection="1">
      <alignment horizontal="center" vertical="center" wrapText="1"/>
      <protection locked="0"/>
    </xf>
    <xf numFmtId="166" fontId="21" fillId="4" borderId="11" xfId="1" applyNumberFormat="1" applyFont="1" applyFill="1" applyBorder="1" applyAlignment="1" applyProtection="1">
      <alignment horizontal="center" vertical="center" wrapText="1"/>
    </xf>
    <xf numFmtId="165" fontId="21" fillId="4" borderId="2" xfId="1" applyFont="1" applyFill="1" applyBorder="1" applyAlignment="1" applyProtection="1">
      <alignment horizontal="center" vertical="center" wrapText="1"/>
      <protection locked="0"/>
    </xf>
    <xf numFmtId="166" fontId="21" fillId="4" borderId="22" xfId="1" applyNumberFormat="1" applyFont="1" applyFill="1" applyBorder="1" applyAlignment="1" applyProtection="1">
      <alignment horizontal="center" vertical="center" wrapText="1"/>
    </xf>
    <xf numFmtId="168" fontId="21" fillId="4" borderId="2" xfId="1" applyNumberFormat="1" applyFont="1" applyFill="1" applyBorder="1" applyAlignment="1" applyProtection="1">
      <alignment horizontal="center" vertical="center" wrapText="1"/>
    </xf>
    <xf numFmtId="0" fontId="19" fillId="3" borderId="0" xfId="0" applyFont="1" applyFill="1" applyAlignment="1">
      <alignment vertical="center" wrapText="1"/>
    </xf>
    <xf numFmtId="0" fontId="19" fillId="4" borderId="12" xfId="0" applyFont="1" applyFill="1" applyBorder="1" applyAlignment="1">
      <alignment vertical="center" wrapText="1"/>
    </xf>
    <xf numFmtId="166" fontId="19" fillId="4" borderId="2" xfId="0" applyNumberFormat="1" applyFont="1" applyFill="1" applyBorder="1" applyAlignment="1">
      <alignment vertical="center" wrapText="1"/>
    </xf>
    <xf numFmtId="166" fontId="19" fillId="4" borderId="13" xfId="0" applyNumberFormat="1" applyFont="1" applyFill="1" applyBorder="1" applyAlignment="1">
      <alignment vertical="center" wrapText="1"/>
    </xf>
    <xf numFmtId="164" fontId="19" fillId="4" borderId="2" xfId="0" applyNumberFormat="1" applyFont="1" applyFill="1" applyBorder="1" applyAlignment="1">
      <alignment vertical="center" wrapText="1"/>
    </xf>
    <xf numFmtId="166" fontId="19" fillId="4" borderId="21" xfId="0" applyNumberFormat="1" applyFont="1" applyFill="1" applyBorder="1" applyAlignment="1">
      <alignment vertical="center" wrapText="1"/>
    </xf>
    <xf numFmtId="168" fontId="19" fillId="4" borderId="2" xfId="0" applyNumberFormat="1" applyFont="1" applyFill="1" applyBorder="1" applyAlignment="1">
      <alignment vertical="center" wrapText="1"/>
    </xf>
    <xf numFmtId="0" fontId="19" fillId="0" borderId="0" xfId="0" applyFont="1" applyAlignment="1" applyProtection="1">
      <alignment vertical="center" wrapText="1"/>
      <protection locked="0"/>
    </xf>
    <xf numFmtId="166" fontId="19" fillId="0" borderId="0" xfId="1" applyNumberFormat="1" applyFont="1" applyFill="1" applyBorder="1" applyAlignment="1" applyProtection="1">
      <alignment vertical="center" wrapText="1"/>
      <protection locked="0"/>
    </xf>
    <xf numFmtId="0" fontId="21" fillId="4" borderId="14" xfId="0" applyFont="1" applyFill="1" applyBorder="1" applyAlignment="1">
      <alignment vertical="center" wrapText="1"/>
    </xf>
    <xf numFmtId="166" fontId="21" fillId="4" borderId="15" xfId="1" applyNumberFormat="1" applyFont="1" applyFill="1" applyBorder="1" applyAlignment="1" applyProtection="1">
      <alignment vertical="center" wrapText="1"/>
    </xf>
    <xf numFmtId="166" fontId="21" fillId="4" borderId="16" xfId="1" applyNumberFormat="1" applyFont="1" applyFill="1" applyBorder="1" applyAlignment="1" applyProtection="1">
      <alignment vertical="center" wrapText="1"/>
    </xf>
    <xf numFmtId="166" fontId="21" fillId="4" borderId="52" xfId="1" applyNumberFormat="1" applyFont="1" applyFill="1" applyBorder="1" applyAlignment="1" applyProtection="1">
      <alignment vertical="center" wrapText="1"/>
    </xf>
    <xf numFmtId="166" fontId="28" fillId="0" borderId="0" xfId="0" applyNumberFormat="1" applyFont="1" applyAlignment="1">
      <alignment wrapText="1"/>
    </xf>
    <xf numFmtId="166" fontId="28" fillId="0" borderId="0" xfId="1" applyNumberFormat="1" applyFont="1" applyBorder="1" applyAlignment="1">
      <alignment wrapText="1"/>
    </xf>
    <xf numFmtId="165" fontId="28" fillId="0" borderId="0" xfId="1" applyFont="1" applyFill="1" applyBorder="1" applyAlignment="1">
      <alignment wrapText="1"/>
    </xf>
    <xf numFmtId="0" fontId="21" fillId="0" borderId="0" xfId="0" applyFont="1" applyAlignment="1" applyProtection="1">
      <alignment vertical="center" wrapText="1"/>
      <protection locked="0"/>
    </xf>
    <xf numFmtId="0" fontId="19" fillId="10" borderId="0" xfId="0" applyFont="1" applyFill="1" applyAlignment="1">
      <alignment vertical="center" wrapText="1"/>
    </xf>
    <xf numFmtId="168" fontId="28" fillId="0" borderId="0" xfId="0" applyNumberFormat="1" applyFont="1" applyAlignment="1">
      <alignment wrapText="1"/>
    </xf>
    <xf numFmtId="165" fontId="28" fillId="0" borderId="0" xfId="1" applyFont="1" applyBorder="1" applyAlignment="1">
      <alignment wrapText="1"/>
    </xf>
    <xf numFmtId="166" fontId="21" fillId="3" borderId="0" xfId="0" applyNumberFormat="1" applyFont="1" applyFill="1" applyAlignment="1">
      <alignment vertical="center" wrapText="1"/>
    </xf>
    <xf numFmtId="164" fontId="21" fillId="3" borderId="0" xfId="0" applyNumberFormat="1" applyFont="1" applyFill="1" applyAlignment="1">
      <alignment vertical="center" wrapText="1"/>
    </xf>
    <xf numFmtId="166" fontId="21" fillId="3" borderId="0" xfId="1" applyNumberFormat="1" applyFont="1" applyFill="1" applyBorder="1" applyAlignment="1">
      <alignment vertical="center" wrapText="1"/>
    </xf>
    <xf numFmtId="165" fontId="21" fillId="0" borderId="0" xfId="1" applyFont="1" applyFill="1" applyBorder="1" applyAlignment="1">
      <alignment vertical="center" wrapText="1"/>
    </xf>
    <xf numFmtId="168" fontId="21" fillId="3" borderId="0" xfId="0" applyNumberFormat="1" applyFont="1" applyFill="1" applyAlignment="1">
      <alignment vertical="center" wrapText="1"/>
    </xf>
    <xf numFmtId="165" fontId="21" fillId="3" borderId="0" xfId="1" applyFont="1" applyFill="1" applyBorder="1" applyAlignment="1">
      <alignment vertical="center" wrapText="1"/>
    </xf>
    <xf numFmtId="0" fontId="28" fillId="3" borderId="2" xfId="0" applyFont="1" applyFill="1" applyBorder="1" applyAlignment="1">
      <alignment wrapText="1"/>
    </xf>
    <xf numFmtId="166" fontId="21" fillId="3" borderId="0" xfId="1" applyNumberFormat="1" applyFont="1" applyFill="1" applyBorder="1" applyAlignment="1" applyProtection="1">
      <alignment horizontal="center" vertical="center" wrapText="1"/>
    </xf>
    <xf numFmtId="165" fontId="21" fillId="0" borderId="0" xfId="1" applyFont="1" applyFill="1" applyBorder="1" applyAlignment="1" applyProtection="1">
      <alignment horizontal="center" vertical="center" wrapText="1"/>
    </xf>
    <xf numFmtId="165" fontId="21" fillId="3" borderId="0" xfId="1" applyFont="1" applyFill="1" applyBorder="1" applyAlignment="1" applyProtection="1">
      <alignment horizontal="center" vertical="center" wrapText="1"/>
    </xf>
    <xf numFmtId="0" fontId="21" fillId="4" borderId="12" xfId="0" applyFont="1" applyFill="1" applyBorder="1" applyAlignment="1">
      <alignment horizontal="center" vertical="center" wrapText="1"/>
    </xf>
    <xf numFmtId="166" fontId="21" fillId="4" borderId="3" xfId="0" applyNumberFormat="1" applyFont="1" applyFill="1" applyBorder="1" applyAlignment="1">
      <alignment horizontal="center" vertical="center" wrapText="1"/>
    </xf>
    <xf numFmtId="0" fontId="21" fillId="4" borderId="11" xfId="0" applyFont="1" applyFill="1" applyBorder="1" applyAlignment="1">
      <alignment horizontal="center" vertical="center" wrapText="1"/>
    </xf>
    <xf numFmtId="168" fontId="21" fillId="4" borderId="22" xfId="0" applyNumberFormat="1" applyFont="1" applyFill="1" applyBorder="1" applyAlignment="1">
      <alignment horizontal="center" vertical="center" wrapText="1"/>
    </xf>
    <xf numFmtId="166" fontId="21" fillId="4" borderId="2" xfId="1" applyNumberFormat="1" applyFont="1" applyFill="1" applyBorder="1" applyAlignment="1" applyProtection="1">
      <alignment vertical="center" wrapText="1"/>
    </xf>
    <xf numFmtId="166" fontId="21" fillId="4" borderId="21" xfId="1" applyNumberFormat="1" applyFont="1" applyFill="1" applyBorder="1" applyAlignment="1" applyProtection="1">
      <alignment vertical="center" wrapText="1"/>
    </xf>
    <xf numFmtId="9" fontId="21" fillId="3" borderId="13" xfId="2" applyFont="1" applyFill="1" applyBorder="1" applyAlignment="1" applyProtection="1">
      <alignment vertical="center" wrapText="1"/>
      <protection locked="0"/>
    </xf>
    <xf numFmtId="166" fontId="21" fillId="4" borderId="22" xfId="1" applyNumberFormat="1" applyFont="1" applyFill="1" applyBorder="1" applyAlignment="1" applyProtection="1">
      <alignment vertical="center" wrapText="1"/>
    </xf>
    <xf numFmtId="9" fontId="21" fillId="3" borderId="11" xfId="2" applyFont="1" applyFill="1" applyBorder="1" applyAlignment="1" applyProtection="1">
      <alignment vertical="center" wrapText="1"/>
      <protection locked="0"/>
    </xf>
    <xf numFmtId="9" fontId="21" fillId="3" borderId="11" xfId="2" applyFont="1" applyFill="1" applyBorder="1" applyAlignment="1" applyProtection="1">
      <alignment horizontal="right" vertical="center" wrapText="1"/>
      <protection locked="0"/>
    </xf>
    <xf numFmtId="166" fontId="21" fillId="3" borderId="0" xfId="1" applyNumberFormat="1" applyFont="1" applyFill="1" applyBorder="1" applyAlignment="1" applyProtection="1">
      <alignment horizontal="right" vertical="center" wrapText="1"/>
      <protection locked="0"/>
    </xf>
    <xf numFmtId="165" fontId="21" fillId="0" borderId="0" xfId="1" applyFont="1" applyFill="1" applyBorder="1" applyAlignment="1" applyProtection="1">
      <alignment horizontal="right" vertical="center" wrapText="1"/>
      <protection locked="0"/>
    </xf>
    <xf numFmtId="165" fontId="21" fillId="3" borderId="0" xfId="1" applyFont="1" applyFill="1" applyBorder="1" applyAlignment="1" applyProtection="1">
      <alignment horizontal="right" vertical="center" wrapText="1"/>
      <protection locked="0"/>
    </xf>
    <xf numFmtId="9" fontId="21" fillId="4" borderId="16" xfId="2" applyFont="1" applyFill="1" applyBorder="1" applyAlignment="1" applyProtection="1">
      <alignment vertical="center" wrapText="1"/>
    </xf>
    <xf numFmtId="166" fontId="21" fillId="3" borderId="0" xfId="1" applyNumberFormat="1" applyFont="1" applyFill="1" applyBorder="1" applyAlignment="1" applyProtection="1">
      <alignment vertical="center" wrapText="1"/>
    </xf>
    <xf numFmtId="165" fontId="21" fillId="0" borderId="0" xfId="1" applyFont="1" applyFill="1" applyBorder="1" applyAlignment="1" applyProtection="1">
      <alignment vertical="center" wrapText="1"/>
    </xf>
    <xf numFmtId="0" fontId="21" fillId="0" borderId="0" xfId="0" applyFont="1" applyAlignment="1">
      <alignment vertical="center" wrapText="1"/>
    </xf>
    <xf numFmtId="166" fontId="21" fillId="0" borderId="0" xfId="0" applyNumberFormat="1" applyFont="1" applyAlignment="1">
      <alignment vertical="center" wrapText="1"/>
    </xf>
    <xf numFmtId="164" fontId="21" fillId="0" borderId="0" xfId="0" applyNumberFormat="1" applyFont="1" applyAlignment="1">
      <alignment vertical="center" wrapText="1"/>
    </xf>
    <xf numFmtId="166" fontId="21" fillId="0" borderId="0" xfId="1" applyNumberFormat="1" applyFont="1" applyFill="1" applyBorder="1" applyAlignment="1">
      <alignment vertical="center" wrapText="1"/>
    </xf>
    <xf numFmtId="168" fontId="21" fillId="0" borderId="0" xfId="0" applyNumberFormat="1" applyFont="1" applyAlignment="1">
      <alignment vertical="center" wrapText="1"/>
    </xf>
    <xf numFmtId="0" fontId="32" fillId="4" borderId="17" xfId="0" applyFont="1" applyFill="1" applyBorder="1" applyAlignment="1">
      <alignment horizontal="left" vertical="center" wrapText="1"/>
    </xf>
    <xf numFmtId="166" fontId="21" fillId="4" borderId="20" xfId="0" applyNumberFormat="1" applyFont="1" applyFill="1" applyBorder="1" applyAlignment="1">
      <alignment vertical="center" wrapText="1"/>
    </xf>
    <xf numFmtId="164" fontId="21" fillId="4" borderId="17" xfId="0" applyNumberFormat="1" applyFont="1" applyFill="1" applyBorder="1" applyAlignment="1">
      <alignment vertical="center" wrapText="1"/>
    </xf>
    <xf numFmtId="170" fontId="28" fillId="4" borderId="20" xfId="1" applyNumberFormat="1" applyFont="1" applyFill="1" applyBorder="1" applyAlignment="1">
      <alignment vertical="center" wrapText="1"/>
    </xf>
    <xf numFmtId="165" fontId="28" fillId="0" borderId="0" xfId="1" applyFont="1" applyFill="1" applyBorder="1" applyAlignment="1">
      <alignment vertical="center" wrapText="1"/>
    </xf>
    <xf numFmtId="0" fontId="32" fillId="4" borderId="12" xfId="0" applyFont="1" applyFill="1" applyBorder="1" applyAlignment="1">
      <alignment horizontal="left" vertical="center" wrapText="1"/>
    </xf>
    <xf numFmtId="166" fontId="21" fillId="3" borderId="0" xfId="2" applyNumberFormat="1" applyFont="1" applyFill="1" applyBorder="1" applyAlignment="1">
      <alignment wrapText="1"/>
    </xf>
    <xf numFmtId="0" fontId="28" fillId="4" borderId="14" xfId="0" applyFont="1" applyFill="1" applyBorder="1" applyAlignment="1">
      <alignment wrapText="1"/>
    </xf>
    <xf numFmtId="9" fontId="28" fillId="4" borderId="16" xfId="2" applyFont="1" applyFill="1" applyBorder="1" applyAlignment="1">
      <alignment wrapText="1"/>
    </xf>
    <xf numFmtId="9" fontId="28" fillId="0" borderId="0" xfId="2" applyFont="1" applyFill="1" applyBorder="1" applyAlignment="1">
      <alignment wrapText="1"/>
    </xf>
    <xf numFmtId="9" fontId="21" fillId="3" borderId="0" xfId="2" applyFont="1" applyFill="1" applyBorder="1" applyAlignment="1">
      <alignment wrapText="1"/>
    </xf>
    <xf numFmtId="168" fontId="21" fillId="3" borderId="0" xfId="2" applyNumberFormat="1" applyFont="1" applyFill="1" applyBorder="1" applyAlignment="1">
      <alignment wrapText="1"/>
    </xf>
    <xf numFmtId="166" fontId="32" fillId="3" borderId="0" xfId="0" applyNumberFormat="1" applyFont="1" applyFill="1" applyAlignment="1">
      <alignment horizontal="center" vertical="center" wrapText="1"/>
    </xf>
    <xf numFmtId="0" fontId="32" fillId="3" borderId="0" xfId="0" applyFont="1" applyFill="1" applyAlignment="1">
      <alignment horizontal="center" vertical="center" wrapText="1"/>
    </xf>
    <xf numFmtId="168" fontId="32" fillId="3" borderId="0" xfId="0" applyNumberFormat="1" applyFont="1" applyFill="1" applyAlignment="1">
      <alignment horizontal="center" vertical="center" wrapText="1"/>
    </xf>
    <xf numFmtId="166" fontId="21" fillId="4" borderId="13" xfId="2" applyNumberFormat="1" applyFont="1" applyFill="1" applyBorder="1" applyAlignment="1" applyProtection="1">
      <alignment wrapText="1"/>
    </xf>
    <xf numFmtId="164" fontId="21" fillId="3" borderId="0" xfId="2" applyNumberFormat="1" applyFont="1" applyFill="1" applyBorder="1" applyAlignment="1">
      <alignment wrapText="1"/>
    </xf>
    <xf numFmtId="166" fontId="28" fillId="3" borderId="0" xfId="0" applyNumberFormat="1" applyFont="1" applyFill="1" applyAlignment="1">
      <alignment horizontal="center" vertical="center" wrapText="1"/>
    </xf>
    <xf numFmtId="166" fontId="28" fillId="0" borderId="0" xfId="1" applyNumberFormat="1" applyFont="1" applyFill="1" applyBorder="1" applyAlignment="1">
      <alignment wrapText="1"/>
    </xf>
    <xf numFmtId="0" fontId="28" fillId="3" borderId="0" xfId="0" applyFont="1" applyFill="1" applyAlignment="1">
      <alignment horizontal="center" vertical="center" wrapText="1"/>
    </xf>
    <xf numFmtId="168" fontId="28" fillId="3" borderId="0" xfId="0" applyNumberFormat="1" applyFont="1" applyFill="1" applyAlignment="1">
      <alignment horizontal="center" vertical="center" wrapText="1"/>
    </xf>
    <xf numFmtId="166" fontId="34" fillId="4" borderId="3" xfId="1" applyNumberFormat="1" applyFont="1" applyFill="1" applyBorder="1" applyAlignment="1" applyProtection="1">
      <alignment horizontal="center" vertical="center" wrapText="1"/>
    </xf>
    <xf numFmtId="164" fontId="24" fillId="0" borderId="2" xfId="1" applyNumberFormat="1" applyFont="1" applyBorder="1" applyAlignment="1" applyProtection="1">
      <alignment vertical="center" wrapText="1"/>
      <protection locked="0"/>
    </xf>
    <xf numFmtId="168" fontId="21" fillId="4" borderId="2" xfId="0" applyNumberFormat="1" applyFont="1" applyFill="1" applyBorder="1" applyAlignment="1">
      <alignment vertical="center" wrapText="1"/>
    </xf>
    <xf numFmtId="10" fontId="21" fillId="4" borderId="13" xfId="2" applyNumberFormat="1" applyFont="1" applyFill="1" applyBorder="1" applyAlignment="1" applyProtection="1">
      <alignment wrapText="1"/>
    </xf>
    <xf numFmtId="9" fontId="31" fillId="0" borderId="2" xfId="2" applyFont="1" applyBorder="1" applyAlignment="1" applyProtection="1">
      <alignment horizontal="center" vertical="center" wrapText="1"/>
      <protection locked="0"/>
    </xf>
    <xf numFmtId="168" fontId="30" fillId="4" borderId="2" xfId="0" applyNumberFormat="1" applyFont="1" applyFill="1" applyBorder="1" applyAlignment="1">
      <alignment vertical="center" wrapText="1"/>
    </xf>
    <xf numFmtId="166" fontId="29" fillId="4" borderId="2" xfId="1" applyNumberFormat="1" applyFont="1" applyFill="1" applyBorder="1" applyAlignment="1" applyProtection="1">
      <alignment vertical="center" wrapText="1"/>
    </xf>
    <xf numFmtId="166" fontId="29" fillId="4" borderId="15" xfId="1" applyNumberFormat="1" applyFont="1" applyFill="1" applyBorder="1" applyAlignment="1" applyProtection="1">
      <alignment vertical="center" wrapText="1"/>
    </xf>
    <xf numFmtId="168" fontId="29" fillId="4" borderId="52" xfId="1" applyNumberFormat="1" applyFont="1" applyFill="1" applyBorder="1" applyAlignment="1" applyProtection="1">
      <alignment vertical="center" wrapText="1"/>
    </xf>
    <xf numFmtId="10" fontId="21" fillId="0" borderId="0" xfId="1" applyNumberFormat="1" applyFont="1" applyFill="1" applyBorder="1" applyAlignment="1" applyProtection="1">
      <alignment vertical="center" wrapText="1"/>
      <protection locked="0"/>
    </xf>
    <xf numFmtId="10" fontId="19" fillId="0" borderId="0" xfId="0" applyNumberFormat="1" applyFont="1" applyAlignment="1">
      <alignment vertical="center" wrapText="1"/>
    </xf>
    <xf numFmtId="10" fontId="28" fillId="0" borderId="0" xfId="0" applyNumberFormat="1" applyFont="1" applyAlignment="1">
      <alignment wrapText="1"/>
    </xf>
    <xf numFmtId="9" fontId="21" fillId="4" borderId="13" xfId="2" applyFont="1" applyFill="1" applyBorder="1" applyAlignment="1" applyProtection="1">
      <alignment wrapText="1"/>
    </xf>
    <xf numFmtId="169" fontId="6" fillId="4" borderId="15" xfId="0" applyNumberFormat="1" applyFont="1" applyFill="1" applyBorder="1" applyAlignment="1">
      <alignment horizontal="center" wrapText="1"/>
    </xf>
    <xf numFmtId="169" fontId="6" fillId="4" borderId="21" xfId="0" applyNumberFormat="1" applyFont="1" applyFill="1" applyBorder="1" applyAlignment="1">
      <alignment wrapText="1"/>
    </xf>
    <xf numFmtId="169" fontId="6" fillId="4" borderId="15" xfId="0" applyNumberFormat="1" applyFont="1" applyFill="1" applyBorder="1" applyAlignment="1">
      <alignment horizontal="left" wrapText="1"/>
    </xf>
    <xf numFmtId="169" fontId="19" fillId="4" borderId="6" xfId="0" applyNumberFormat="1" applyFont="1" applyFill="1" applyBorder="1" applyAlignment="1">
      <alignment vertical="center" wrapText="1"/>
    </xf>
    <xf numFmtId="169" fontId="7" fillId="3" borderId="6" xfId="1" applyNumberFormat="1" applyFont="1" applyFill="1" applyBorder="1" applyAlignment="1" applyProtection="1">
      <alignment horizontal="center" vertical="center" wrapText="1"/>
      <protection locked="0"/>
    </xf>
    <xf numFmtId="169" fontId="19" fillId="4" borderId="2" xfId="0" applyNumberFormat="1" applyFont="1" applyFill="1" applyBorder="1" applyAlignment="1">
      <alignment vertical="center" wrapText="1"/>
    </xf>
    <xf numFmtId="169" fontId="7" fillId="3" borderId="2" xfId="1" applyNumberFormat="1" applyFont="1" applyFill="1" applyBorder="1" applyAlignment="1" applyProtection="1">
      <alignment horizontal="center" vertical="center" wrapText="1"/>
      <protection locked="0"/>
    </xf>
    <xf numFmtId="169" fontId="19" fillId="4" borderId="2" xfId="0" applyNumberFormat="1" applyFont="1" applyFill="1" applyBorder="1" applyAlignment="1" applyProtection="1">
      <alignment vertical="center" wrapText="1"/>
      <protection locked="0"/>
    </xf>
    <xf numFmtId="169" fontId="6" fillId="8" borderId="2" xfId="1" applyNumberFormat="1" applyFont="1" applyFill="1" applyBorder="1" applyAlignment="1" applyProtection="1">
      <alignment wrapText="1"/>
    </xf>
    <xf numFmtId="169" fontId="6" fillId="3" borderId="21" xfId="1" applyNumberFormat="1" applyFont="1" applyFill="1" applyBorder="1" applyAlignment="1" applyProtection="1">
      <alignment wrapText="1"/>
    </xf>
    <xf numFmtId="169" fontId="6" fillId="3" borderId="4" xfId="1" applyNumberFormat="1" applyFont="1" applyFill="1" applyBorder="1" applyAlignment="1">
      <alignment wrapText="1"/>
    </xf>
    <xf numFmtId="169" fontId="6" fillId="3" borderId="4" xfId="0" applyNumberFormat="1" applyFont="1" applyFill="1" applyBorder="1" applyAlignment="1">
      <alignment wrapText="1"/>
    </xf>
    <xf numFmtId="169" fontId="6" fillId="3" borderId="5" xfId="0" applyNumberFormat="1" applyFont="1" applyFill="1" applyBorder="1" applyAlignment="1">
      <alignment wrapText="1"/>
    </xf>
    <xf numFmtId="169" fontId="6" fillId="8" borderId="3" xfId="1" applyNumberFormat="1" applyFont="1" applyFill="1" applyBorder="1" applyAlignment="1" applyProtection="1">
      <alignment wrapText="1"/>
    </xf>
    <xf numFmtId="169" fontId="6" fillId="4" borderId="3" xfId="0" applyNumberFormat="1" applyFont="1" applyFill="1" applyBorder="1" applyAlignment="1">
      <alignment wrapText="1"/>
    </xf>
    <xf numFmtId="169" fontId="7" fillId="0" borderId="21" xfId="0" applyNumberFormat="1" applyFont="1" applyBorder="1" applyAlignment="1">
      <alignment wrapText="1"/>
    </xf>
    <xf numFmtId="169" fontId="7" fillId="3" borderId="4" xfId="0" applyNumberFormat="1" applyFont="1" applyFill="1" applyBorder="1" applyAlignment="1">
      <alignment wrapText="1"/>
    </xf>
    <xf numFmtId="169" fontId="7" fillId="0" borderId="5" xfId="0" applyNumberFormat="1" applyFont="1" applyBorder="1" applyAlignment="1">
      <alignment wrapText="1"/>
    </xf>
    <xf numFmtId="169" fontId="6" fillId="3" borderId="4" xfId="1" applyNumberFormat="1" applyFont="1" applyFill="1" applyBorder="1" applyAlignment="1" applyProtection="1">
      <alignment wrapText="1"/>
    </xf>
    <xf numFmtId="169" fontId="7" fillId="0" borderId="0" xfId="0" applyNumberFormat="1" applyFont="1" applyAlignment="1">
      <alignment wrapText="1"/>
    </xf>
    <xf numFmtId="169" fontId="7" fillId="3" borderId="0" xfId="0" applyNumberFormat="1" applyFont="1" applyFill="1" applyAlignment="1">
      <alignment wrapText="1"/>
    </xf>
    <xf numFmtId="169" fontId="6" fillId="4" borderId="2" xfId="1" applyNumberFormat="1" applyFont="1" applyFill="1" applyBorder="1" applyAlignment="1" applyProtection="1">
      <alignment horizontal="center" vertical="center" wrapText="1"/>
      <protection locked="0"/>
    </xf>
    <xf numFmtId="169" fontId="6" fillId="4" borderId="32" xfId="0" applyNumberFormat="1" applyFont="1" applyFill="1" applyBorder="1" applyAlignment="1">
      <alignment horizontal="center" vertical="center" wrapText="1"/>
    </xf>
    <xf numFmtId="169" fontId="21" fillId="4" borderId="33" xfId="0" applyNumberFormat="1" applyFont="1" applyFill="1" applyBorder="1" applyAlignment="1">
      <alignment vertical="center" wrapText="1"/>
    </xf>
    <xf numFmtId="169" fontId="7" fillId="4" borderId="2" xfId="0" applyNumberFormat="1" applyFont="1" applyFill="1" applyBorder="1" applyAlignment="1">
      <alignment wrapText="1"/>
    </xf>
    <xf numFmtId="169" fontId="6" fillId="4" borderId="34" xfId="0" applyNumberFormat="1" applyFont="1" applyFill="1" applyBorder="1" applyAlignment="1">
      <alignment wrapText="1"/>
    </xf>
    <xf numFmtId="169" fontId="21" fillId="4" borderId="35" xfId="0" applyNumberFormat="1" applyFont="1" applyFill="1" applyBorder="1" applyAlignment="1">
      <alignment vertical="center" wrapText="1"/>
    </xf>
    <xf numFmtId="169" fontId="7" fillId="4" borderId="6" xfId="0" applyNumberFormat="1" applyFont="1" applyFill="1" applyBorder="1" applyAlignment="1">
      <alignment wrapText="1"/>
    </xf>
    <xf numFmtId="169" fontId="6" fillId="4" borderId="13" xfId="0" applyNumberFormat="1" applyFont="1" applyFill="1" applyBorder="1" applyAlignment="1">
      <alignment wrapText="1"/>
    </xf>
    <xf numFmtId="169" fontId="21" fillId="4" borderId="35" xfId="0" applyNumberFormat="1" applyFont="1" applyFill="1" applyBorder="1" applyAlignment="1" applyProtection="1">
      <alignment vertical="center" wrapText="1"/>
      <protection locked="0"/>
    </xf>
    <xf numFmtId="169" fontId="7" fillId="4" borderId="12" xfId="0" applyNumberFormat="1" applyFont="1" applyFill="1" applyBorder="1" applyAlignment="1">
      <alignment vertical="center" wrapText="1"/>
    </xf>
    <xf numFmtId="169" fontId="7" fillId="4" borderId="2" xfId="1" applyNumberFormat="1" applyFont="1" applyFill="1" applyBorder="1" applyAlignment="1">
      <alignment wrapText="1"/>
    </xf>
    <xf numFmtId="169" fontId="7" fillId="4" borderId="13" xfId="0" applyNumberFormat="1" applyFont="1" applyFill="1" applyBorder="1" applyAlignment="1">
      <alignment wrapText="1"/>
    </xf>
    <xf numFmtId="169" fontId="7" fillId="4" borderId="15" xfId="0" applyNumberFormat="1" applyFont="1" applyFill="1" applyBorder="1" applyAlignment="1">
      <alignment wrapText="1"/>
    </xf>
    <xf numFmtId="169" fontId="7" fillId="4" borderId="16" xfId="0" applyNumberFormat="1" applyFont="1" applyFill="1" applyBorder="1" applyAlignment="1">
      <alignment wrapText="1"/>
    </xf>
    <xf numFmtId="169" fontId="6" fillId="4" borderId="36" xfId="0" applyNumberFormat="1" applyFont="1" applyFill="1" applyBorder="1" applyAlignment="1">
      <alignment wrapText="1"/>
    </xf>
    <xf numFmtId="169" fontId="6" fillId="4" borderId="37" xfId="0" applyNumberFormat="1" applyFont="1" applyFill="1" applyBorder="1" applyAlignment="1">
      <alignment wrapText="1"/>
    </xf>
    <xf numFmtId="169" fontId="6" fillId="4" borderId="38" xfId="0" applyNumberFormat="1" applyFont="1" applyFill="1" applyBorder="1" applyAlignment="1">
      <alignment wrapText="1"/>
    </xf>
    <xf numFmtId="169" fontId="6" fillId="4" borderId="2" xfId="0" applyNumberFormat="1" applyFont="1" applyFill="1" applyBorder="1" applyAlignment="1">
      <alignment horizontal="center" wrapText="1"/>
    </xf>
    <xf numFmtId="164" fontId="7" fillId="3" borderId="6" xfId="1" applyNumberFormat="1" applyFont="1" applyFill="1" applyBorder="1" applyAlignment="1" applyProtection="1">
      <alignment horizontal="center" vertical="center" wrapText="1"/>
      <protection locked="0"/>
    </xf>
    <xf numFmtId="164" fontId="7" fillId="3" borderId="2" xfId="1" applyNumberFormat="1" applyFont="1" applyFill="1" applyBorder="1" applyAlignment="1" applyProtection="1">
      <alignment horizontal="center" vertical="center" wrapText="1"/>
      <protection locked="0"/>
    </xf>
    <xf numFmtId="169" fontId="0" fillId="10" borderId="0" xfId="0" applyNumberFormat="1" applyFill="1"/>
    <xf numFmtId="169" fontId="2" fillId="4" borderId="44" xfId="0" applyNumberFormat="1" applyFont="1" applyFill="1" applyBorder="1"/>
    <xf numFmtId="169" fontId="6" fillId="4" borderId="2" xfId="3" applyNumberFormat="1" applyFont="1" applyFill="1" applyBorder="1" applyAlignment="1">
      <alignment vertical="center" wrapText="1"/>
    </xf>
    <xf numFmtId="169" fontId="0" fillId="0" borderId="0" xfId="0" applyNumberFormat="1"/>
    <xf numFmtId="169" fontId="2" fillId="4" borderId="15" xfId="0" applyNumberFormat="1" applyFont="1" applyFill="1" applyBorder="1"/>
    <xf numFmtId="169" fontId="6" fillId="4" borderId="13" xfId="2" applyNumberFormat="1" applyFont="1" applyFill="1" applyBorder="1" applyAlignment="1">
      <alignment vertical="center" wrapText="1"/>
    </xf>
    <xf numFmtId="169" fontId="7" fillId="4" borderId="18" xfId="3" applyNumberFormat="1" applyFont="1" applyFill="1" applyBorder="1" applyAlignment="1">
      <alignment wrapText="1"/>
    </xf>
    <xf numFmtId="169" fontId="7" fillId="4" borderId="20" xfId="0" applyNumberFormat="1" applyFont="1" applyFill="1" applyBorder="1" applyAlignment="1">
      <alignment wrapText="1"/>
    </xf>
    <xf numFmtId="169" fontId="6" fillId="4" borderId="2" xfId="3" applyNumberFormat="1" applyFont="1" applyFill="1" applyBorder="1" applyAlignment="1">
      <alignment wrapText="1"/>
    </xf>
    <xf numFmtId="169" fontId="6" fillId="4" borderId="13" xfId="3" applyNumberFormat="1" applyFont="1" applyFill="1" applyBorder="1" applyAlignment="1">
      <alignment wrapText="1"/>
    </xf>
    <xf numFmtId="169" fontId="6" fillId="4" borderId="15" xfId="3" applyNumberFormat="1" applyFont="1" applyFill="1" applyBorder="1" applyAlignment="1">
      <alignment wrapText="1"/>
    </xf>
    <xf numFmtId="169" fontId="6" fillId="4" borderId="16" xfId="3" applyNumberFormat="1" applyFont="1" applyFill="1" applyBorder="1" applyAlignment="1">
      <alignment wrapText="1"/>
    </xf>
    <xf numFmtId="0" fontId="0" fillId="11" borderId="0" xfId="0" applyFill="1"/>
    <xf numFmtId="0" fontId="6" fillId="4" borderId="2" xfId="0" applyFont="1" applyFill="1" applyBorder="1" applyAlignment="1">
      <alignment horizontal="center" wrapText="1"/>
    </xf>
    <xf numFmtId="0" fontId="0" fillId="10" borderId="0" xfId="0" applyFill="1" applyAlignment="1">
      <alignment horizontal="center"/>
    </xf>
    <xf numFmtId="0" fontId="6" fillId="2" borderId="0" xfId="0" applyFont="1" applyFill="1" applyAlignment="1">
      <alignment horizontal="center" vertical="center"/>
    </xf>
    <xf numFmtId="0" fontId="6" fillId="4" borderId="0" xfId="0" applyFont="1" applyFill="1" applyAlignment="1">
      <alignment horizontal="center" wrapText="1"/>
    </xf>
    <xf numFmtId="0" fontId="6" fillId="4" borderId="0" xfId="0" applyFont="1" applyFill="1" applyAlignment="1">
      <alignment horizontal="center" vertical="center" wrapText="1"/>
    </xf>
    <xf numFmtId="164" fontId="6" fillId="4" borderId="0" xfId="0" applyNumberFormat="1" applyFont="1" applyFill="1" applyAlignment="1">
      <alignment wrapText="1"/>
    </xf>
    <xf numFmtId="169" fontId="7" fillId="4" borderId="0" xfId="0" applyNumberFormat="1" applyFont="1" applyFill="1" applyAlignment="1">
      <alignment wrapText="1"/>
    </xf>
    <xf numFmtId="169" fontId="6" fillId="4" borderId="0" xfId="3" applyNumberFormat="1" applyFont="1" applyFill="1" applyBorder="1" applyAlignment="1">
      <alignment wrapText="1"/>
    </xf>
    <xf numFmtId="169" fontId="6" fillId="4" borderId="21" xfId="2" applyNumberFormat="1" applyFont="1" applyFill="1" applyBorder="1" applyAlignment="1">
      <alignment vertical="center" wrapText="1"/>
    </xf>
    <xf numFmtId="9" fontId="6" fillId="4" borderId="2" xfId="2" applyFont="1" applyFill="1" applyBorder="1" applyAlignment="1">
      <alignment vertical="center" wrapText="1"/>
    </xf>
    <xf numFmtId="9" fontId="21" fillId="4" borderId="2" xfId="2" applyFont="1" applyFill="1" applyBorder="1" applyAlignment="1" applyProtection="1">
      <alignment vertical="center" wrapText="1"/>
    </xf>
    <xf numFmtId="0" fontId="11" fillId="4" borderId="31" xfId="0" applyFont="1" applyFill="1" applyBorder="1" applyAlignment="1">
      <alignment horizontal="center" wrapText="1"/>
    </xf>
    <xf numFmtId="0" fontId="11" fillId="4" borderId="6" xfId="0" applyFont="1" applyFill="1" applyBorder="1" applyAlignment="1">
      <alignment horizontal="center" wrapText="1"/>
    </xf>
    <xf numFmtId="0" fontId="11" fillId="4" borderId="2" xfId="0" applyFont="1" applyFill="1" applyBorder="1" applyAlignment="1">
      <alignment horizontal="center" vertical="center" wrapText="1"/>
    </xf>
    <xf numFmtId="0" fontId="29" fillId="4" borderId="12" xfId="0" applyFont="1" applyFill="1" applyBorder="1" applyAlignment="1">
      <alignment vertical="center" wrapText="1"/>
    </xf>
    <xf numFmtId="164" fontId="24" fillId="4" borderId="6" xfId="0" applyNumberFormat="1" applyFont="1" applyFill="1" applyBorder="1" applyAlignment="1">
      <alignment wrapText="1"/>
    </xf>
    <xf numFmtId="164" fontId="11" fillId="4" borderId="34" xfId="0" applyNumberFormat="1" applyFont="1" applyFill="1" applyBorder="1" applyAlignment="1">
      <alignment wrapText="1"/>
    </xf>
    <xf numFmtId="164" fontId="11" fillId="4" borderId="13" xfId="0" applyNumberFormat="1" applyFont="1" applyFill="1" applyBorder="1" applyAlignment="1">
      <alignment wrapText="1"/>
    </xf>
    <xf numFmtId="0" fontId="29" fillId="4" borderId="12" xfId="0" applyFont="1" applyFill="1" applyBorder="1" applyAlignment="1" applyProtection="1">
      <alignment vertical="center" wrapText="1"/>
      <protection locked="0"/>
    </xf>
    <xf numFmtId="0" fontId="29" fillId="4" borderId="10" xfId="0" applyFont="1" applyFill="1" applyBorder="1" applyAlignment="1">
      <alignment vertical="center" wrapText="1"/>
    </xf>
    <xf numFmtId="164" fontId="24" fillId="4" borderId="3" xfId="0" applyNumberFormat="1" applyFont="1" applyFill="1" applyBorder="1" applyAlignment="1">
      <alignment wrapText="1"/>
    </xf>
    <xf numFmtId="164" fontId="11" fillId="4" borderId="11" xfId="0" applyNumberFormat="1" applyFont="1" applyFill="1" applyBorder="1" applyAlignment="1">
      <alignment wrapText="1"/>
    </xf>
    <xf numFmtId="164" fontId="24" fillId="4" borderId="17" xfId="3" applyFont="1" applyFill="1" applyBorder="1" applyAlignment="1" applyProtection="1">
      <alignment wrapText="1"/>
    </xf>
    <xf numFmtId="169" fontId="24" fillId="4" borderId="18" xfId="3" applyNumberFormat="1" applyFont="1" applyFill="1" applyBorder="1" applyAlignment="1">
      <alignment wrapText="1"/>
    </xf>
    <xf numFmtId="169" fontId="24" fillId="4" borderId="20" xfId="0" applyNumberFormat="1" applyFont="1" applyFill="1" applyBorder="1" applyAlignment="1">
      <alignment wrapText="1"/>
    </xf>
    <xf numFmtId="164" fontId="24" fillId="4" borderId="12" xfId="3" applyFont="1" applyFill="1" applyBorder="1" applyAlignment="1" applyProtection="1">
      <alignment wrapText="1"/>
    </xf>
    <xf numFmtId="169" fontId="11" fillId="4" borderId="2" xfId="3" applyNumberFormat="1" applyFont="1" applyFill="1" applyBorder="1" applyAlignment="1">
      <alignment wrapText="1"/>
    </xf>
    <xf numFmtId="169" fontId="11" fillId="4" borderId="13" xfId="3" applyNumberFormat="1" applyFont="1" applyFill="1" applyBorder="1" applyAlignment="1">
      <alignment wrapText="1"/>
    </xf>
    <xf numFmtId="164" fontId="11" fillId="4" borderId="14" xfId="3" applyFont="1" applyFill="1" applyBorder="1" applyAlignment="1" applyProtection="1">
      <alignment wrapText="1"/>
    </xf>
    <xf numFmtId="169" fontId="11" fillId="4" borderId="15" xfId="3" applyNumberFormat="1" applyFont="1" applyFill="1" applyBorder="1" applyAlignment="1">
      <alignment wrapText="1"/>
    </xf>
    <xf numFmtId="169" fontId="11" fillId="4" borderId="16" xfId="3" applyNumberFormat="1" applyFont="1" applyFill="1" applyBorder="1" applyAlignment="1">
      <alignment wrapText="1"/>
    </xf>
    <xf numFmtId="169" fontId="11" fillId="4" borderId="2" xfId="3" applyNumberFormat="1" applyFont="1" applyFill="1" applyBorder="1" applyAlignment="1">
      <alignment vertical="center" wrapText="1"/>
    </xf>
    <xf numFmtId="164" fontId="11" fillId="4" borderId="2" xfId="3" applyFont="1" applyFill="1" applyBorder="1" applyAlignment="1">
      <alignment vertical="center" wrapText="1"/>
    </xf>
    <xf numFmtId="169" fontId="11" fillId="4" borderId="13" xfId="2" applyNumberFormat="1" applyFont="1" applyFill="1" applyBorder="1" applyAlignment="1">
      <alignment vertical="center" wrapText="1"/>
    </xf>
    <xf numFmtId="9" fontId="11" fillId="4" borderId="24" xfId="2" applyFont="1" applyFill="1" applyBorder="1" applyAlignment="1">
      <alignment vertical="center" wrapText="1"/>
    </xf>
    <xf numFmtId="9" fontId="11" fillId="4" borderId="50" xfId="2" applyFont="1" applyFill="1" applyBorder="1" applyAlignment="1">
      <alignment vertical="center" wrapText="1"/>
    </xf>
    <xf numFmtId="169" fontId="35" fillId="4" borderId="15" xfId="0" applyNumberFormat="1" applyFont="1" applyFill="1" applyBorder="1"/>
    <xf numFmtId="164" fontId="35" fillId="4" borderId="15" xfId="0" applyNumberFormat="1" applyFont="1" applyFill="1" applyBorder="1"/>
    <xf numFmtId="0" fontId="36" fillId="0" borderId="0" xfId="0" applyFont="1"/>
    <xf numFmtId="165" fontId="19" fillId="12" borderId="2" xfId="1" applyFont="1" applyFill="1" applyBorder="1" applyAlignment="1" applyProtection="1">
      <alignment horizontal="center" vertical="center" wrapText="1"/>
      <protection locked="0"/>
    </xf>
    <xf numFmtId="164" fontId="31" fillId="0" borderId="2" xfId="1" applyNumberFormat="1" applyFont="1" applyFill="1" applyBorder="1" applyAlignment="1" applyProtection="1">
      <alignment horizontal="center" vertical="center" wrapText="1"/>
      <protection locked="0"/>
    </xf>
    <xf numFmtId="164" fontId="19" fillId="0" borderId="2" xfId="1" applyNumberFormat="1" applyFont="1" applyFill="1" applyBorder="1" applyAlignment="1" applyProtection="1">
      <alignment horizontal="center" vertical="center" wrapText="1"/>
      <protection locked="0"/>
    </xf>
    <xf numFmtId="166" fontId="37" fillId="0" borderId="2" xfId="1" applyNumberFormat="1" applyFont="1" applyFill="1" applyBorder="1" applyAlignment="1" applyProtection="1">
      <alignment horizontal="center" vertical="center" wrapText="1"/>
      <protection locked="0"/>
    </xf>
    <xf numFmtId="164" fontId="23" fillId="0" borderId="2" xfId="1" applyNumberFormat="1" applyFont="1" applyFill="1" applyBorder="1" applyAlignment="1" applyProtection="1">
      <alignment horizontal="center" vertical="center" wrapText="1"/>
      <protection locked="0"/>
    </xf>
    <xf numFmtId="166" fontId="19" fillId="0" borderId="2" xfId="1" applyNumberFormat="1" applyFont="1" applyFill="1" applyBorder="1" applyAlignment="1" applyProtection="1">
      <alignment vertical="center" wrapText="1"/>
      <protection locked="0"/>
    </xf>
    <xf numFmtId="164" fontId="7" fillId="0" borderId="2" xfId="1" applyNumberFormat="1" applyFont="1" applyFill="1" applyBorder="1" applyAlignment="1" applyProtection="1">
      <alignment horizontal="center" vertical="center" wrapText="1"/>
      <protection locked="0"/>
    </xf>
    <xf numFmtId="43" fontId="28" fillId="0" borderId="0" xfId="0" applyNumberFormat="1" applyFont="1" applyAlignment="1">
      <alignment wrapText="1"/>
    </xf>
    <xf numFmtId="164" fontId="31" fillId="3" borderId="2" xfId="1" applyNumberFormat="1" applyFont="1" applyFill="1" applyBorder="1" applyAlignment="1" applyProtection="1">
      <alignment horizontal="center" vertical="center" wrapText="1"/>
      <protection locked="0"/>
    </xf>
    <xf numFmtId="0" fontId="3" fillId="0" borderId="0" xfId="0" applyFont="1" applyAlignment="1">
      <alignment horizontal="left" vertical="top" wrapText="1"/>
    </xf>
    <xf numFmtId="0" fontId="21" fillId="3" borderId="2" xfId="0" applyFont="1" applyFill="1" applyBorder="1" applyAlignment="1" applyProtection="1">
      <alignment horizontal="left" vertical="top" wrapText="1"/>
      <protection locked="0"/>
    </xf>
    <xf numFmtId="165" fontId="21" fillId="3" borderId="2" xfId="1" applyFont="1" applyFill="1" applyBorder="1" applyAlignment="1" applyProtection="1">
      <alignment horizontal="left" vertical="top" wrapText="1"/>
      <protection locked="0"/>
    </xf>
    <xf numFmtId="0" fontId="19" fillId="3" borderId="2" xfId="0" applyFont="1" applyFill="1" applyBorder="1" applyAlignment="1" applyProtection="1">
      <alignment horizontal="left" vertical="top" wrapText="1"/>
      <protection locked="0"/>
    </xf>
    <xf numFmtId="165" fontId="19" fillId="3" borderId="2" xfId="1" applyFont="1" applyFill="1" applyBorder="1" applyAlignment="1" applyProtection="1">
      <alignment horizontal="left" vertical="top" wrapText="1"/>
      <protection locked="0"/>
    </xf>
    <xf numFmtId="0" fontId="18" fillId="0" borderId="0" xfId="0" applyFont="1" applyAlignment="1">
      <alignment horizontal="center" vertical="center" wrapText="1"/>
    </xf>
    <xf numFmtId="0" fontId="32" fillId="4" borderId="23" xfId="0" applyFont="1" applyFill="1" applyBorder="1" applyAlignment="1">
      <alignment horizontal="center" vertical="center" wrapText="1"/>
    </xf>
    <xf numFmtId="0" fontId="32" fillId="4" borderId="24" xfId="0" applyFont="1" applyFill="1" applyBorder="1" applyAlignment="1">
      <alignment horizontal="center" vertical="center" wrapText="1"/>
    </xf>
    <xf numFmtId="0" fontId="28" fillId="9" borderId="14" xfId="0" applyFont="1" applyFill="1" applyBorder="1" applyAlignment="1">
      <alignment horizontal="center" vertical="center" wrapText="1"/>
    </xf>
    <xf numFmtId="0" fontId="28" fillId="9" borderId="16" xfId="0" applyFont="1" applyFill="1" applyBorder="1" applyAlignment="1">
      <alignment horizontal="center" vertical="center" wrapText="1"/>
    </xf>
    <xf numFmtId="0" fontId="21" fillId="8" borderId="7" xfId="0" applyFont="1" applyFill="1" applyBorder="1" applyAlignment="1">
      <alignment horizontal="center" vertical="center" wrapText="1"/>
    </xf>
    <xf numFmtId="0" fontId="21" fillId="8" borderId="8" xfId="0" applyFont="1" applyFill="1" applyBorder="1" applyAlignment="1">
      <alignment horizontal="center" vertical="center" wrapText="1"/>
    </xf>
    <xf numFmtId="0" fontId="21" fillId="8" borderId="9"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21" fillId="4" borderId="19" xfId="0" applyFont="1" applyFill="1" applyBorder="1" applyAlignment="1">
      <alignment horizontal="center" vertical="center" wrapText="1"/>
    </xf>
    <xf numFmtId="0" fontId="21" fillId="4" borderId="20" xfId="0" applyFont="1" applyFill="1" applyBorder="1" applyAlignment="1">
      <alignment horizontal="center" vertical="center" wrapText="1"/>
    </xf>
    <xf numFmtId="0" fontId="19" fillId="3" borderId="21" xfId="0" applyFont="1" applyFill="1" applyBorder="1" applyAlignment="1" applyProtection="1">
      <alignment horizontal="left" vertical="top" wrapText="1"/>
      <protection locked="0"/>
    </xf>
    <xf numFmtId="0" fontId="19" fillId="3" borderId="4" xfId="0" applyFont="1" applyFill="1" applyBorder="1" applyAlignment="1" applyProtection="1">
      <alignment horizontal="left" vertical="top" wrapText="1"/>
      <protection locked="0"/>
    </xf>
    <xf numFmtId="0" fontId="19" fillId="3" borderId="5" xfId="0" applyFont="1" applyFill="1" applyBorder="1" applyAlignment="1" applyProtection="1">
      <alignment horizontal="left" vertical="top" wrapText="1"/>
      <protection locked="0"/>
    </xf>
    <xf numFmtId="0" fontId="34" fillId="2" borderId="21" xfId="0" applyFont="1" applyFill="1" applyBorder="1" applyAlignment="1" applyProtection="1">
      <alignment horizontal="left" vertical="top" wrapText="1"/>
      <protection locked="0"/>
    </xf>
    <xf numFmtId="0" fontId="34" fillId="2" borderId="4" xfId="0" applyFont="1" applyFill="1" applyBorder="1" applyAlignment="1" applyProtection="1">
      <alignment horizontal="left" vertical="top" wrapText="1"/>
      <protection locked="0"/>
    </xf>
    <xf numFmtId="0" fontId="34" fillId="2" borderId="5" xfId="0" applyFont="1" applyFill="1" applyBorder="1" applyAlignment="1" applyProtection="1">
      <alignment horizontal="left" vertical="top" wrapText="1"/>
      <protection locked="0"/>
    </xf>
    <xf numFmtId="0" fontId="21" fillId="3" borderId="21" xfId="0" applyFont="1" applyFill="1" applyBorder="1" applyAlignment="1" applyProtection="1">
      <alignment horizontal="left" vertical="top" wrapText="1"/>
      <protection locked="0"/>
    </xf>
    <xf numFmtId="0" fontId="21" fillId="3" borderId="4" xfId="0" applyFont="1" applyFill="1" applyBorder="1" applyAlignment="1" applyProtection="1">
      <alignment horizontal="left" vertical="top" wrapText="1"/>
      <protection locked="0"/>
    </xf>
    <xf numFmtId="0" fontId="21" fillId="3" borderId="5" xfId="0" applyFont="1" applyFill="1" applyBorder="1" applyAlignment="1" applyProtection="1">
      <alignment horizontal="left" vertical="top" wrapText="1"/>
      <protection locked="0"/>
    </xf>
    <xf numFmtId="0" fontId="21" fillId="8" borderId="53"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8" fillId="9" borderId="43" xfId="0" applyFont="1" applyFill="1" applyBorder="1" applyAlignment="1">
      <alignment horizontal="center" vertical="center" wrapText="1"/>
    </xf>
    <xf numFmtId="0" fontId="28" fillId="9" borderId="50" xfId="0" applyFont="1" applyFill="1" applyBorder="1" applyAlignment="1">
      <alignment horizontal="center" vertical="center" wrapText="1"/>
    </xf>
    <xf numFmtId="0" fontId="34" fillId="3" borderId="21" xfId="0" applyFont="1" applyFill="1" applyBorder="1" applyAlignment="1" applyProtection="1">
      <alignment horizontal="left" vertical="top" wrapText="1"/>
      <protection locked="0"/>
    </xf>
    <xf numFmtId="0" fontId="34" fillId="3" borderId="4" xfId="0" applyFont="1" applyFill="1" applyBorder="1" applyAlignment="1" applyProtection="1">
      <alignment horizontal="left" vertical="top" wrapText="1"/>
      <protection locked="0"/>
    </xf>
    <xf numFmtId="0" fontId="34" fillId="3" borderId="5" xfId="0" applyFont="1" applyFill="1" applyBorder="1" applyAlignment="1" applyProtection="1">
      <alignment horizontal="left" vertical="top" wrapText="1"/>
      <protection locked="0"/>
    </xf>
    <xf numFmtId="0" fontId="22" fillId="10" borderId="0" xfId="0" applyFont="1" applyFill="1" applyAlignment="1">
      <alignment horizontal="center" wrapText="1"/>
    </xf>
    <xf numFmtId="0" fontId="22" fillId="11" borderId="0" xfId="0" applyFont="1" applyFill="1" applyAlignment="1">
      <alignment horizontal="center" wrapText="1"/>
    </xf>
    <xf numFmtId="49" fontId="21" fillId="3" borderId="21" xfId="0" applyNumberFormat="1" applyFont="1" applyFill="1" applyBorder="1" applyAlignment="1" applyProtection="1">
      <alignment horizontal="left" vertical="top" wrapText="1"/>
      <protection locked="0"/>
    </xf>
    <xf numFmtId="49" fontId="21" fillId="3" borderId="4" xfId="0" applyNumberFormat="1" applyFont="1" applyFill="1" applyBorder="1" applyAlignment="1" applyProtection="1">
      <alignment horizontal="left" vertical="top" wrapText="1"/>
      <protection locked="0"/>
    </xf>
    <xf numFmtId="49" fontId="21" fillId="3" borderId="5" xfId="0" applyNumberFormat="1" applyFont="1" applyFill="1" applyBorder="1" applyAlignment="1" applyProtection="1">
      <alignment horizontal="left" vertical="top" wrapText="1"/>
      <protection locked="0"/>
    </xf>
    <xf numFmtId="0" fontId="13" fillId="0" borderId="0" xfId="0" applyFont="1" applyAlignment="1">
      <alignment horizontal="left" vertical="top" wrapText="1"/>
    </xf>
    <xf numFmtId="0" fontId="16" fillId="0" borderId="0" xfId="0" applyFont="1" applyAlignment="1">
      <alignment horizontal="left" wrapText="1"/>
    </xf>
    <xf numFmtId="49" fontId="21" fillId="3" borderId="2" xfId="0" applyNumberFormat="1" applyFont="1" applyFill="1" applyBorder="1" applyAlignment="1" applyProtection="1">
      <alignment horizontal="left" vertical="top" wrapText="1"/>
      <protection locked="0"/>
    </xf>
    <xf numFmtId="49" fontId="19" fillId="3" borderId="2" xfId="0" applyNumberFormat="1" applyFont="1" applyFill="1" applyBorder="1" applyAlignment="1" applyProtection="1">
      <alignment horizontal="left" vertical="top" wrapText="1"/>
      <protection locked="0"/>
    </xf>
    <xf numFmtId="0" fontId="10" fillId="0" borderId="25" xfId="0" applyFont="1" applyBorder="1" applyAlignment="1">
      <alignment horizontal="left" wrapText="1"/>
    </xf>
    <xf numFmtId="0" fontId="6" fillId="4" borderId="4" xfId="0" applyFont="1" applyFill="1" applyBorder="1" applyAlignment="1">
      <alignment horizontal="left" wrapText="1"/>
    </xf>
    <xf numFmtId="0" fontId="6" fillId="4" borderId="5" xfId="0" applyFont="1" applyFill="1" applyBorder="1" applyAlignment="1">
      <alignment horizontal="left" wrapText="1"/>
    </xf>
    <xf numFmtId="0" fontId="6" fillId="4" borderId="21" xfId="0" applyFont="1" applyFill="1" applyBorder="1" applyAlignment="1">
      <alignment horizontal="left" wrapText="1"/>
    </xf>
    <xf numFmtId="169" fontId="6" fillId="4" borderId="21" xfId="0" applyNumberFormat="1" applyFont="1" applyFill="1" applyBorder="1" applyAlignment="1">
      <alignment horizontal="left" wrapText="1"/>
    </xf>
    <xf numFmtId="169" fontId="6" fillId="4" borderId="4" xfId="0" applyNumberFormat="1" applyFont="1" applyFill="1" applyBorder="1" applyAlignment="1">
      <alignment horizontal="left" wrapText="1"/>
    </xf>
    <xf numFmtId="169" fontId="6" fillId="4" borderId="5" xfId="0" applyNumberFormat="1" applyFont="1" applyFill="1" applyBorder="1" applyAlignment="1">
      <alignment horizontal="left" wrapText="1"/>
    </xf>
    <xf numFmtId="169" fontId="6" fillId="4" borderId="41" xfId="0" applyNumberFormat="1" applyFont="1" applyFill="1" applyBorder="1" applyAlignment="1">
      <alignment horizontal="center" wrapText="1"/>
    </xf>
    <xf numFmtId="169" fontId="6" fillId="4" borderId="29" xfId="0" applyNumberFormat="1" applyFont="1" applyFill="1" applyBorder="1" applyAlignment="1">
      <alignment horizontal="center" wrapText="1"/>
    </xf>
    <xf numFmtId="169" fontId="6" fillId="4" borderId="30" xfId="0" applyNumberFormat="1" applyFont="1" applyFill="1" applyBorder="1" applyAlignment="1">
      <alignment horizontal="center" wrapText="1"/>
    </xf>
    <xf numFmtId="169" fontId="6" fillId="4" borderId="26" xfId="0" applyNumberFormat="1" applyFont="1" applyFill="1" applyBorder="1" applyAlignment="1">
      <alignment horizontal="left" wrapText="1"/>
    </xf>
    <xf numFmtId="169" fontId="6" fillId="4" borderId="25" xfId="0" applyNumberFormat="1" applyFont="1" applyFill="1" applyBorder="1" applyAlignment="1">
      <alignment horizontal="left" wrapText="1"/>
    </xf>
    <xf numFmtId="169" fontId="6" fillId="4" borderId="27" xfId="0" applyNumberFormat="1" applyFont="1" applyFill="1" applyBorder="1" applyAlignment="1">
      <alignment horizontal="left" wrapText="1"/>
    </xf>
    <xf numFmtId="0" fontId="6" fillId="4" borderId="41" xfId="0" applyFont="1" applyFill="1" applyBorder="1" applyAlignment="1">
      <alignment horizontal="center" wrapText="1"/>
    </xf>
    <xf numFmtId="0" fontId="6" fillId="4" borderId="45" xfId="0" applyFont="1" applyFill="1" applyBorder="1" applyAlignment="1">
      <alignment horizontal="center" wrapText="1"/>
    </xf>
    <xf numFmtId="0" fontId="6" fillId="4" borderId="48" xfId="0" applyFont="1" applyFill="1" applyBorder="1" applyAlignment="1">
      <alignment horizontal="center" wrapText="1"/>
    </xf>
    <xf numFmtId="0" fontId="6" fillId="10" borderId="0" xfId="0" applyFont="1" applyFill="1" applyAlignment="1">
      <alignment horizontal="center" wrapText="1"/>
    </xf>
    <xf numFmtId="0" fontId="6" fillId="11" borderId="0" xfId="0" applyFont="1" applyFill="1" applyAlignment="1">
      <alignment horizontal="center" wrapText="1"/>
    </xf>
    <xf numFmtId="164" fontId="2" fillId="4" borderId="26" xfId="0" applyNumberFormat="1" applyFont="1" applyFill="1" applyBorder="1" applyAlignment="1">
      <alignment horizontal="center"/>
    </xf>
    <xf numFmtId="164" fontId="2" fillId="4" borderId="51" xfId="0" applyNumberFormat="1" applyFont="1" applyFill="1" applyBorder="1" applyAlignment="1">
      <alignment horizontal="center"/>
    </xf>
    <xf numFmtId="164" fontId="2" fillId="4" borderId="21" xfId="0" applyNumberFormat="1" applyFont="1" applyFill="1" applyBorder="1" applyAlignment="1">
      <alignment horizontal="center"/>
    </xf>
    <xf numFmtId="164" fontId="2" fillId="4" borderId="24" xfId="0" applyNumberFormat="1" applyFont="1" applyFill="1" applyBorder="1" applyAlignment="1">
      <alignment horizontal="center"/>
    </xf>
    <xf numFmtId="49" fontId="0" fillId="4" borderId="43" xfId="0" applyNumberFormat="1" applyFill="1" applyBorder="1" applyAlignment="1">
      <alignment horizontal="center" wrapText="1"/>
    </xf>
    <xf numFmtId="49" fontId="0" fillId="4" borderId="47" xfId="0" applyNumberFormat="1" applyFill="1" applyBorder="1" applyAlignment="1">
      <alignment horizontal="center" wrapText="1"/>
    </xf>
    <xf numFmtId="49" fontId="0" fillId="4" borderId="50" xfId="0" applyNumberFormat="1" applyFill="1" applyBorder="1" applyAlignment="1">
      <alignment horizontal="center" wrapText="1"/>
    </xf>
    <xf numFmtId="0" fontId="2" fillId="4" borderId="7" xfId="0" applyFont="1" applyFill="1" applyBorder="1" applyAlignment="1">
      <alignment horizontal="left"/>
    </xf>
    <xf numFmtId="0" fontId="2" fillId="4" borderId="8" xfId="0" applyFont="1" applyFill="1" applyBorder="1" applyAlignment="1">
      <alignment horizontal="left"/>
    </xf>
    <xf numFmtId="0" fontId="2" fillId="4" borderId="9" xfId="0" applyFont="1" applyFill="1" applyBorder="1" applyAlignment="1">
      <alignment horizontal="left"/>
    </xf>
    <xf numFmtId="0" fontId="0" fillId="4" borderId="43" xfId="0" applyFill="1" applyBorder="1" applyAlignment="1">
      <alignment horizontal="center" wrapText="1"/>
    </xf>
    <xf numFmtId="0" fontId="0" fillId="4" borderId="47" xfId="0" applyFill="1" applyBorder="1" applyAlignment="1">
      <alignment horizontal="center" wrapText="1"/>
    </xf>
    <xf numFmtId="0" fontId="0" fillId="4" borderId="50" xfId="0" applyFill="1" applyBorder="1" applyAlignment="1">
      <alignment horizontal="center" wrapText="1"/>
    </xf>
    <xf numFmtId="169" fontId="2" fillId="4" borderId="26" xfId="0" applyNumberFormat="1" applyFont="1" applyFill="1" applyBorder="1" applyAlignment="1">
      <alignment horizontal="center"/>
    </xf>
    <xf numFmtId="169" fontId="2" fillId="4" borderId="51" xfId="0" applyNumberFormat="1" applyFont="1" applyFill="1" applyBorder="1" applyAlignment="1">
      <alignment horizontal="center"/>
    </xf>
    <xf numFmtId="0" fontId="2" fillId="2" borderId="41"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9" xfId="0" applyFont="1" applyFill="1" applyBorder="1" applyAlignment="1">
      <alignment horizontal="center" vertical="center"/>
    </xf>
    <xf numFmtId="0" fontId="0" fillId="10" borderId="46" xfId="0" applyFill="1" applyBorder="1" applyAlignment="1">
      <alignment horizontal="center"/>
    </xf>
    <xf numFmtId="0" fontId="0" fillId="11" borderId="46" xfId="0" applyFill="1" applyBorder="1" applyAlignment="1">
      <alignment horizontal="center"/>
    </xf>
    <xf numFmtId="0" fontId="6" fillId="2" borderId="41"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49" xfId="0" applyFont="1" applyFill="1" applyBorder="1" applyAlignment="1">
      <alignment horizontal="center" vertical="center"/>
    </xf>
    <xf numFmtId="0" fontId="11" fillId="4" borderId="28" xfId="0" applyFont="1" applyFill="1" applyBorder="1" applyAlignment="1">
      <alignment horizontal="center" wrapText="1"/>
    </xf>
    <xf numFmtId="0" fontId="11" fillId="4" borderId="29" xfId="0" applyFont="1" applyFill="1" applyBorder="1" applyAlignment="1">
      <alignment horizontal="center" wrapText="1"/>
    </xf>
    <xf numFmtId="0" fontId="11" fillId="4" borderId="48" xfId="0" applyFont="1" applyFill="1" applyBorder="1" applyAlignment="1">
      <alignment horizontal="center" wrapText="1"/>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8" xfId="0" applyFont="1" applyFill="1" applyBorder="1" applyAlignment="1">
      <alignment horizontal="center" wrapText="1"/>
    </xf>
    <xf numFmtId="0" fontId="6" fillId="4" borderId="29" xfId="0" applyFont="1" applyFill="1" applyBorder="1" applyAlignment="1">
      <alignment horizontal="center" wrapText="1"/>
    </xf>
    <xf numFmtId="170" fontId="28" fillId="0" borderId="0" xfId="0" applyNumberFormat="1" applyFont="1" applyAlignment="1">
      <alignment wrapText="1"/>
    </xf>
  </cellXfs>
  <cellStyles count="4">
    <cellStyle name="Currency" xfId="1" builtinId="4"/>
    <cellStyle name="Monétaire 2" xfId="3" xr:uid="{00000000-0005-0000-0000-00002F000000}"/>
    <cellStyle name="Normal" xfId="0" builtinId="0"/>
    <cellStyle name="Percent" xfId="2" builtinId="5"/>
  </cellStyles>
  <dxfs count="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Suivi%20des%20Projets%20PBF\Projet%20Secr&#233;tariat\Mise%20&#224;%20jour%20240223\Copie%20de%20budget%20secretariat%20Niger%20Draft%20Cost%20extension%20jusque%20fin%20juin%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uivi%20des%20Projets%20PBF\Projet%20Secr&#233;tariat\Mise%20&#224;%20jour%20240223\Copie%20de%20Budget_Projet%20Secr&#233;tariat%20PBF_VF%2020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unitednations.sharepoint.com/Suivi%20des%20Projets%20PBF/Projet%20Secr&#233;tariat/Mise%20&#224;%20jour%20240223/Copie%20de%20budget%20secretariat%20Niger%20Draft%20Cost%20extension%20jusque%20fin%20juin%20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unitednations.sharepoint.com/Suivi%20des%20Projets%20PBF/Projet%20Secr&#233;tariat/Mise%20&#224;%20jour%20240223/Copie%20de%20Budget_Projet%20Secr&#233;tariat%20PBF_VF%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1) Tableau budgétaire 1"/>
      <sheetName val="2) Tableau budgétaire 2"/>
      <sheetName val="3) Notes d'explication"/>
      <sheetName val="4) Pour utilisation par PBSO"/>
      <sheetName val="5) Pour utilisation par MPTFO"/>
      <sheetName val="Dropdowns"/>
      <sheetName val="Sheet2"/>
    </sheetNames>
    <sheetDataSet>
      <sheetData sheetId="0" refreshError="1"/>
      <sheetData sheetId="1" refreshError="1">
        <row r="5">
          <cell r="C5" t="str">
            <v>Formulation du resultat/ produit/activite</v>
          </cell>
          <cell r="E5" t="str">
            <v>Organisation recipiendiaire 2 (budget en USD)</v>
          </cell>
          <cell r="F5" t="str">
            <v>Organisation recipiendiaire 3 (budget en USD)</v>
          </cell>
        </row>
        <row r="16">
          <cell r="E16">
            <v>0</v>
          </cell>
        </row>
        <row r="26">
          <cell r="E26">
            <v>0</v>
          </cell>
        </row>
        <row r="36">
          <cell r="E36">
            <v>0</v>
          </cell>
        </row>
        <row r="46">
          <cell r="E46">
            <v>0</v>
          </cell>
        </row>
        <row r="58">
          <cell r="E58">
            <v>0</v>
          </cell>
        </row>
        <row r="68">
          <cell r="E68">
            <v>0</v>
          </cell>
        </row>
        <row r="78">
          <cell r="D78">
            <v>0</v>
          </cell>
          <cell r="E78">
            <v>0</v>
          </cell>
        </row>
        <row r="88">
          <cell r="D88">
            <v>0</v>
          </cell>
          <cell r="E88">
            <v>0</v>
          </cell>
        </row>
        <row r="100">
          <cell r="D100">
            <v>0</v>
          </cell>
          <cell r="E100">
            <v>0</v>
          </cell>
        </row>
        <row r="110">
          <cell r="D110">
            <v>0</v>
          </cell>
          <cell r="E110">
            <v>0</v>
          </cell>
        </row>
        <row r="120">
          <cell r="D120">
            <v>0</v>
          </cell>
          <cell r="E120">
            <v>0</v>
          </cell>
        </row>
        <row r="130">
          <cell r="D130">
            <v>0</v>
          </cell>
          <cell r="E130">
            <v>0</v>
          </cell>
        </row>
        <row r="142">
          <cell r="D142">
            <v>0</v>
          </cell>
          <cell r="E142">
            <v>0</v>
          </cell>
        </row>
        <row r="152">
          <cell r="D152">
            <v>0</v>
          </cell>
          <cell r="E152">
            <v>0</v>
          </cell>
        </row>
        <row r="162">
          <cell r="D162">
            <v>0</v>
          </cell>
          <cell r="E162">
            <v>0</v>
          </cell>
        </row>
        <row r="172">
          <cell r="D172">
            <v>0</v>
          </cell>
          <cell r="E172">
            <v>0</v>
          </cell>
        </row>
        <row r="179">
          <cell r="E179">
            <v>0</v>
          </cell>
        </row>
        <row r="196">
          <cell r="E196">
            <v>0</v>
          </cell>
          <cell r="F196">
            <v>0</v>
          </cell>
        </row>
        <row r="197">
          <cell r="E197">
            <v>0</v>
          </cell>
          <cell r="F197">
            <v>0</v>
          </cell>
        </row>
        <row r="198">
          <cell r="E198">
            <v>0</v>
          </cell>
          <cell r="F198">
            <v>0</v>
          </cell>
        </row>
        <row r="199">
          <cell r="E199">
            <v>0</v>
          </cell>
          <cell r="F199">
            <v>0</v>
          </cell>
        </row>
      </sheetData>
      <sheetData sheetId="2" refreshError="1">
        <row r="198">
          <cell r="D198">
            <v>779952</v>
          </cell>
          <cell r="E198">
            <v>0</v>
          </cell>
          <cell r="F198">
            <v>0</v>
          </cell>
        </row>
        <row r="199">
          <cell r="E199">
            <v>0</v>
          </cell>
          <cell r="F199">
            <v>0</v>
          </cell>
        </row>
        <row r="200">
          <cell r="E200">
            <v>0</v>
          </cell>
          <cell r="F200">
            <v>0</v>
          </cell>
        </row>
        <row r="201">
          <cell r="E201">
            <v>0</v>
          </cell>
          <cell r="F201">
            <v>0</v>
          </cell>
        </row>
        <row r="202">
          <cell r="E202">
            <v>0</v>
          </cell>
          <cell r="F202">
            <v>0</v>
          </cell>
        </row>
        <row r="203">
          <cell r="E203">
            <v>0</v>
          </cell>
          <cell r="F203">
            <v>0</v>
          </cell>
        </row>
        <row r="204">
          <cell r="E204">
            <v>0</v>
          </cell>
          <cell r="F204">
            <v>0</v>
          </cell>
        </row>
      </sheetData>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1) Tableau budgétaire 1"/>
      <sheetName val="2) Tableau budgétaire 2"/>
      <sheetName val="3) Notes d'explication"/>
      <sheetName val="4) Pour utilisation par PBSO"/>
      <sheetName val="5) Pour utilisation par MPTFO"/>
      <sheetName val="Dropdowns"/>
      <sheetName val="Sheet2"/>
    </sheetNames>
    <sheetDataSet>
      <sheetData sheetId="0" refreshError="1"/>
      <sheetData sheetId="1" refreshError="1">
        <row r="5">
          <cell r="D5" t="str">
            <v>UNDP (budget en USD)</v>
          </cell>
          <cell r="E5" t="str">
            <v>Organisation recipiendiaire 2 (budget en USD)</v>
          </cell>
          <cell r="F5" t="str">
            <v>Organisation recipiendiaire 3 (budget en USD)</v>
          </cell>
        </row>
        <row r="16">
          <cell r="E16">
            <v>0</v>
          </cell>
        </row>
        <row r="26">
          <cell r="E26">
            <v>0</v>
          </cell>
        </row>
        <row r="36">
          <cell r="E36">
            <v>0</v>
          </cell>
        </row>
        <row r="58">
          <cell r="E58">
            <v>0</v>
          </cell>
        </row>
        <row r="68">
          <cell r="E68">
            <v>0</v>
          </cell>
        </row>
        <row r="78">
          <cell r="D78">
            <v>0</v>
          </cell>
          <cell r="E78">
            <v>0</v>
          </cell>
        </row>
        <row r="88">
          <cell r="D88">
            <v>0</v>
          </cell>
          <cell r="E88">
            <v>0</v>
          </cell>
        </row>
        <row r="100">
          <cell r="D100">
            <v>0</v>
          </cell>
          <cell r="E100">
            <v>0</v>
          </cell>
        </row>
        <row r="110">
          <cell r="D110">
            <v>0</v>
          </cell>
          <cell r="E110">
            <v>0</v>
          </cell>
        </row>
        <row r="120">
          <cell r="D120">
            <v>0</v>
          </cell>
          <cell r="E120">
            <v>0</v>
          </cell>
        </row>
        <row r="130">
          <cell r="D130">
            <v>0</v>
          </cell>
          <cell r="E130">
            <v>0</v>
          </cell>
        </row>
        <row r="142">
          <cell r="D142">
            <v>0</v>
          </cell>
          <cell r="E142">
            <v>0</v>
          </cell>
        </row>
        <row r="152">
          <cell r="D152">
            <v>0</v>
          </cell>
          <cell r="E152">
            <v>0</v>
          </cell>
        </row>
        <row r="162">
          <cell r="D162">
            <v>0</v>
          </cell>
          <cell r="E162">
            <v>0</v>
          </cell>
        </row>
        <row r="172">
          <cell r="D172">
            <v>0</v>
          </cell>
          <cell r="E172">
            <v>0</v>
          </cell>
        </row>
        <row r="179">
          <cell r="E179">
            <v>0</v>
          </cell>
        </row>
        <row r="196">
          <cell r="E196">
            <v>0</v>
          </cell>
          <cell r="F196">
            <v>0</v>
          </cell>
        </row>
        <row r="197">
          <cell r="E197">
            <v>0</v>
          </cell>
          <cell r="F197">
            <v>0</v>
          </cell>
        </row>
        <row r="198">
          <cell r="E198">
            <v>0</v>
          </cell>
          <cell r="F198">
            <v>0</v>
          </cell>
        </row>
        <row r="199">
          <cell r="E199">
            <v>0</v>
          </cell>
          <cell r="F199">
            <v>0</v>
          </cell>
        </row>
      </sheetData>
      <sheetData sheetId="2" refreshError="1">
        <row r="198">
          <cell r="D198">
            <v>1242298</v>
          </cell>
          <cell r="E198">
            <v>0</v>
          </cell>
          <cell r="F198">
            <v>0</v>
          </cell>
        </row>
        <row r="199">
          <cell r="E199">
            <v>0</v>
          </cell>
          <cell r="F199">
            <v>0</v>
          </cell>
        </row>
        <row r="200">
          <cell r="E200">
            <v>0</v>
          </cell>
          <cell r="F200">
            <v>0</v>
          </cell>
        </row>
        <row r="201">
          <cell r="E201">
            <v>0</v>
          </cell>
          <cell r="F201">
            <v>0</v>
          </cell>
        </row>
        <row r="202">
          <cell r="E202">
            <v>0</v>
          </cell>
          <cell r="F202">
            <v>0</v>
          </cell>
        </row>
        <row r="203">
          <cell r="E203">
            <v>0</v>
          </cell>
          <cell r="F203">
            <v>0</v>
          </cell>
        </row>
        <row r="204">
          <cell r="E204">
            <v>0</v>
          </cell>
          <cell r="F204">
            <v>0</v>
          </cell>
        </row>
      </sheetData>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Tableau budgétaire 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Tableau budgétaire 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855F3-D3D3-4B36-AA4C-DFDB46833820}">
  <dimension ref="C2:F3"/>
  <sheetViews>
    <sheetView zoomScale="54" workbookViewId="0">
      <selection activeCell="B3" sqref="B3"/>
    </sheetView>
  </sheetViews>
  <sheetFormatPr defaultColWidth="10.6640625" defaultRowHeight="14.4" x14ac:dyDescent="0.3"/>
  <cols>
    <col min="3" max="3" width="121.5546875" customWidth="1"/>
  </cols>
  <sheetData>
    <row r="2" spans="3:6" ht="31.8" thickBot="1" x14ac:dyDescent="0.35">
      <c r="C2" s="407" t="s">
        <v>0</v>
      </c>
      <c r="D2" s="407"/>
      <c r="E2" s="407"/>
      <c r="F2" s="407"/>
    </row>
    <row r="3" spans="3:6" ht="409.5" customHeight="1" thickBot="1" x14ac:dyDescent="0.35">
      <c r="C3" s="1" t="s">
        <v>1</v>
      </c>
    </row>
  </sheetData>
  <mergeCells count="1">
    <mergeCell ref="C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BE697-617D-4EFC-972F-E6D2BAF07560}">
  <dimension ref="A1:AB271"/>
  <sheetViews>
    <sheetView tabSelected="1" zoomScale="74" zoomScaleNormal="74" workbookViewId="0">
      <selection activeCell="W205" sqref="W205"/>
    </sheetView>
  </sheetViews>
  <sheetFormatPr defaultColWidth="9.33203125" defaultRowHeight="13.8" x14ac:dyDescent="0.25"/>
  <cols>
    <col min="1" max="1" width="4.33203125" style="2" customWidth="1"/>
    <col min="2" max="2" width="16.44140625" style="2" hidden="1" customWidth="1"/>
    <col min="3" max="3" width="32.44140625" style="2" hidden="1" customWidth="1"/>
    <col min="4" max="4" width="17.44140625" style="12" hidden="1" customWidth="1"/>
    <col min="5" max="5" width="7.44140625" style="12" hidden="1" customWidth="1"/>
    <col min="6" max="6" width="7.5546875" style="12" hidden="1" customWidth="1"/>
    <col min="7" max="7" width="17.33203125" style="12" hidden="1" customWidth="1"/>
    <col min="8" max="8" width="16.44140625" style="2" hidden="1" customWidth="1"/>
    <col min="9" max="9" width="13.5546875" style="16" hidden="1" customWidth="1"/>
    <col min="10" max="10" width="17.44140625" style="6" hidden="1" customWidth="1"/>
    <col min="11" max="11" width="18.33203125" style="2" hidden="1" customWidth="1"/>
    <col min="12" max="12" width="18.6640625" style="9" customWidth="1"/>
    <col min="13" max="13" width="13" style="2" customWidth="1"/>
    <col min="14" max="14" width="30" style="2" customWidth="1"/>
    <col min="15" max="15" width="14.44140625" style="12" customWidth="1"/>
    <col min="16" max="16" width="7.33203125" style="2" customWidth="1"/>
    <col min="17" max="17" width="8.33203125" style="2" customWidth="1"/>
    <col min="18" max="18" width="15.5546875" style="12" customWidth="1"/>
    <col min="19" max="19" width="11.5546875" style="103" customWidth="1"/>
    <col min="20" max="20" width="16" style="2" customWidth="1"/>
    <col min="21" max="21" width="16.6640625" style="2" bestFit="1" customWidth="1"/>
    <col min="22" max="22" width="18.5546875" style="2" customWidth="1"/>
    <col min="23" max="23" width="12.6640625" style="2" customWidth="1"/>
    <col min="24" max="24" width="11.44140625" style="2" customWidth="1"/>
    <col min="25" max="25" width="14.5546875" style="2" bestFit="1" customWidth="1"/>
    <col min="26" max="26" width="9.33203125" style="2"/>
    <col min="27" max="27" width="12.44140625" style="2" bestFit="1" customWidth="1"/>
    <col min="28" max="28" width="11.33203125" style="2" bestFit="1" customWidth="1"/>
    <col min="29" max="30" width="9.33203125" style="2"/>
    <col min="31" max="31" width="22" style="2" customWidth="1"/>
    <col min="32" max="16384" width="9.33203125" style="2"/>
  </cols>
  <sheetData>
    <row r="1" spans="1:28" ht="17.399999999999999" x14ac:dyDescent="0.3">
      <c r="B1" s="442" t="s">
        <v>2</v>
      </c>
      <c r="C1" s="442"/>
      <c r="D1" s="442"/>
      <c r="E1" s="442"/>
      <c r="F1" s="442"/>
      <c r="G1" s="442"/>
      <c r="H1" s="442"/>
      <c r="I1" s="442"/>
      <c r="J1" s="442"/>
      <c r="K1" s="442"/>
      <c r="M1" s="443" t="s">
        <v>3</v>
      </c>
      <c r="N1" s="443"/>
      <c r="O1" s="443"/>
      <c r="P1" s="443"/>
      <c r="Q1" s="443"/>
      <c r="R1" s="443"/>
      <c r="S1" s="443"/>
      <c r="T1" s="443"/>
      <c r="U1" s="443"/>
      <c r="V1" s="443"/>
      <c r="W1" s="443"/>
    </row>
    <row r="2" spans="1:28" ht="45" x14ac:dyDescent="0.75">
      <c r="B2" s="447" t="s">
        <v>4</v>
      </c>
      <c r="C2" s="447"/>
      <c r="D2" s="447"/>
      <c r="E2" s="447"/>
      <c r="F2" s="10"/>
      <c r="G2" s="10"/>
      <c r="H2" s="3"/>
      <c r="I2" s="13"/>
      <c r="J2" s="4"/>
      <c r="K2" s="3"/>
    </row>
    <row r="3" spans="1:28" ht="24.6" x14ac:dyDescent="0.4">
      <c r="B3" s="448" t="s">
        <v>5</v>
      </c>
      <c r="C3" s="448"/>
      <c r="D3" s="448"/>
      <c r="E3" s="448"/>
      <c r="F3" s="448"/>
      <c r="G3" s="448"/>
      <c r="H3" s="448"/>
      <c r="I3" s="14"/>
      <c r="J3" s="5"/>
      <c r="M3" s="448" t="s">
        <v>5</v>
      </c>
      <c r="N3" s="448"/>
      <c r="O3" s="448"/>
      <c r="P3" s="448"/>
      <c r="Q3" s="448"/>
      <c r="R3" s="448"/>
      <c r="S3" s="448"/>
    </row>
    <row r="4" spans="1:28" x14ac:dyDescent="0.25">
      <c r="D4" s="11"/>
      <c r="E4" s="11"/>
      <c r="F4" s="11"/>
      <c r="G4" s="11"/>
      <c r="I4" s="15"/>
      <c r="K4" s="7"/>
    </row>
    <row r="5" spans="1:28" s="119" customFormat="1" ht="177.75" customHeight="1" x14ac:dyDescent="0.3">
      <c r="B5" s="120" t="s">
        <v>6</v>
      </c>
      <c r="C5" s="120" t="s">
        <v>7</v>
      </c>
      <c r="D5" s="121" t="s">
        <v>8</v>
      </c>
      <c r="E5" s="121" t="s">
        <v>9</v>
      </c>
      <c r="F5" s="121" t="s">
        <v>10</v>
      </c>
      <c r="G5" s="122" t="s">
        <v>11</v>
      </c>
      <c r="H5" s="120" t="s">
        <v>12</v>
      </c>
      <c r="I5" s="122" t="s">
        <v>13</v>
      </c>
      <c r="J5" s="123" t="s">
        <v>14</v>
      </c>
      <c r="K5" s="120" t="s">
        <v>15</v>
      </c>
      <c r="L5" s="124"/>
      <c r="M5" s="120" t="s">
        <v>6</v>
      </c>
      <c r="N5" s="120" t="s">
        <v>7</v>
      </c>
      <c r="O5" s="121" t="s">
        <v>8</v>
      </c>
      <c r="P5" s="125" t="s">
        <v>9</v>
      </c>
      <c r="Q5" s="125" t="s">
        <v>10</v>
      </c>
      <c r="R5" s="122" t="s">
        <v>11</v>
      </c>
      <c r="S5" s="126" t="s">
        <v>16</v>
      </c>
      <c r="T5" s="120" t="s">
        <v>12</v>
      </c>
      <c r="U5" s="120" t="s">
        <v>13</v>
      </c>
      <c r="V5" s="123" t="s">
        <v>14</v>
      </c>
      <c r="W5" s="120" t="s">
        <v>15</v>
      </c>
      <c r="X5" s="120" t="s">
        <v>17</v>
      </c>
    </row>
    <row r="6" spans="1:28" s="119" customFormat="1" ht="30" customHeight="1" x14ac:dyDescent="0.3">
      <c r="B6" s="127" t="s">
        <v>18</v>
      </c>
      <c r="C6" s="449" t="s">
        <v>19</v>
      </c>
      <c r="D6" s="449"/>
      <c r="E6" s="449"/>
      <c r="F6" s="449"/>
      <c r="G6" s="449"/>
      <c r="H6" s="449"/>
      <c r="I6" s="409"/>
      <c r="J6" s="409"/>
      <c r="K6" s="449"/>
      <c r="L6" s="128"/>
      <c r="M6" s="127" t="s">
        <v>18</v>
      </c>
      <c r="N6" s="444" t="s">
        <v>19</v>
      </c>
      <c r="O6" s="445"/>
      <c r="P6" s="445"/>
      <c r="Q6" s="445"/>
      <c r="R6" s="445"/>
      <c r="S6" s="445"/>
      <c r="T6" s="445"/>
      <c r="U6" s="445"/>
      <c r="V6" s="445"/>
      <c r="W6" s="446"/>
      <c r="X6" s="129"/>
    </row>
    <row r="7" spans="1:28" s="119" customFormat="1" ht="15.6" customHeight="1" x14ac:dyDescent="0.3">
      <c r="B7" s="127" t="s">
        <v>20</v>
      </c>
      <c r="C7" s="450" t="s">
        <v>21</v>
      </c>
      <c r="D7" s="450"/>
      <c r="E7" s="450"/>
      <c r="F7" s="450"/>
      <c r="G7" s="450"/>
      <c r="H7" s="450"/>
      <c r="I7" s="411"/>
      <c r="J7" s="411"/>
      <c r="K7" s="450"/>
      <c r="L7" s="130"/>
      <c r="M7" s="127" t="s">
        <v>20</v>
      </c>
      <c r="N7" s="444" t="s">
        <v>21</v>
      </c>
      <c r="O7" s="445"/>
      <c r="P7" s="445"/>
      <c r="Q7" s="445"/>
      <c r="R7" s="445"/>
      <c r="S7" s="445"/>
      <c r="T7" s="445"/>
      <c r="U7" s="445"/>
      <c r="V7" s="445"/>
      <c r="W7" s="446"/>
      <c r="X7" s="129"/>
    </row>
    <row r="8" spans="1:28" s="119" customFormat="1" ht="48.6" customHeight="1" x14ac:dyDescent="0.3">
      <c r="B8" s="131" t="s">
        <v>22</v>
      </c>
      <c r="C8" s="132" t="s">
        <v>23</v>
      </c>
      <c r="D8" s="133">
        <v>434100</v>
      </c>
      <c r="E8" s="134"/>
      <c r="F8" s="133"/>
      <c r="G8" s="135">
        <f>SUM(D8:F8)</f>
        <v>434100</v>
      </c>
      <c r="H8" s="136">
        <v>0.3</v>
      </c>
      <c r="I8" s="133">
        <v>169932.2</v>
      </c>
      <c r="J8" s="137"/>
      <c r="K8" s="138"/>
      <c r="L8" s="139"/>
      <c r="M8" s="131" t="s">
        <v>22</v>
      </c>
      <c r="N8" s="109" t="s">
        <v>23</v>
      </c>
      <c r="O8" s="141">
        <v>823046.78</v>
      </c>
      <c r="P8" s="142"/>
      <c r="Q8" s="142"/>
      <c r="R8" s="143">
        <f>SUM(O8:Q8)</f>
        <v>823046.78</v>
      </c>
      <c r="S8" s="144">
        <f>+R8-G8</f>
        <v>388946.78</v>
      </c>
      <c r="T8" s="296">
        <v>0.3</v>
      </c>
      <c r="U8" s="162">
        <v>510101.15</v>
      </c>
      <c r="V8" s="137" t="s">
        <v>24</v>
      </c>
      <c r="W8" s="138"/>
      <c r="X8" s="145">
        <f>IFERROR(R8/G8,"")</f>
        <v>1.8959842893342549</v>
      </c>
    </row>
    <row r="9" spans="1:28" s="119" customFormat="1" ht="62.4" customHeight="1" x14ac:dyDescent="0.3">
      <c r="B9" s="131" t="s">
        <v>25</v>
      </c>
      <c r="C9" s="146" t="s">
        <v>26</v>
      </c>
      <c r="D9" s="133">
        <v>28000</v>
      </c>
      <c r="E9" s="134"/>
      <c r="F9" s="133"/>
      <c r="G9" s="135">
        <f t="shared" ref="G9" si="0">SUM(D9:F9)</f>
        <v>28000</v>
      </c>
      <c r="H9" s="136">
        <v>0.3</v>
      </c>
      <c r="I9" s="133">
        <v>6883.04</v>
      </c>
      <c r="J9" s="137"/>
      <c r="K9" s="138"/>
      <c r="L9" s="139"/>
      <c r="M9" s="131" t="s">
        <v>25</v>
      </c>
      <c r="N9" s="113" t="s">
        <v>26</v>
      </c>
      <c r="O9" s="147">
        <v>28000</v>
      </c>
      <c r="P9" s="142"/>
      <c r="Q9" s="142"/>
      <c r="R9" s="143">
        <f t="shared" ref="R9:R15" si="1">SUM(O9:Q9)</f>
        <v>28000</v>
      </c>
      <c r="S9" s="144">
        <f t="shared" ref="S9:S16" si="2">+R9-G9</f>
        <v>0</v>
      </c>
      <c r="T9" s="296">
        <v>0.3</v>
      </c>
      <c r="U9" s="406">
        <v>16883.03</v>
      </c>
      <c r="V9" s="137" t="s">
        <v>299</v>
      </c>
      <c r="W9" s="138"/>
      <c r="X9" s="145">
        <f>IFERROR(R9/G9,"")</f>
        <v>1</v>
      </c>
      <c r="AA9" s="405"/>
    </row>
    <row r="10" spans="1:28" s="119" customFormat="1" ht="60" customHeight="1" x14ac:dyDescent="0.3">
      <c r="B10" s="131" t="s">
        <v>27</v>
      </c>
      <c r="C10" s="140"/>
      <c r="D10" s="147"/>
      <c r="E10" s="147"/>
      <c r="F10" s="147"/>
      <c r="G10" s="143"/>
      <c r="H10" s="136"/>
      <c r="I10" s="147"/>
      <c r="J10" s="137"/>
      <c r="K10" s="138"/>
      <c r="L10" s="139"/>
      <c r="M10" s="131" t="s">
        <v>27</v>
      </c>
      <c r="N10" s="140"/>
      <c r="O10" s="141"/>
      <c r="P10" s="142"/>
      <c r="Q10" s="142"/>
      <c r="R10" s="143">
        <f t="shared" si="1"/>
        <v>0</v>
      </c>
      <c r="S10" s="144">
        <f t="shared" si="2"/>
        <v>0</v>
      </c>
      <c r="T10" s="136"/>
      <c r="U10" s="401"/>
      <c r="W10" s="138"/>
      <c r="X10" s="145" t="str">
        <f t="shared" ref="X10:X15" si="3">IFERROR(R10/G10,"")</f>
        <v/>
      </c>
    </row>
    <row r="11" spans="1:28" s="119" customFormat="1" ht="30" customHeight="1" x14ac:dyDescent="0.3">
      <c r="B11" s="131" t="s">
        <v>28</v>
      </c>
      <c r="C11" s="140"/>
      <c r="D11" s="147"/>
      <c r="E11" s="147"/>
      <c r="F11" s="147"/>
      <c r="G11" s="143"/>
      <c r="H11" s="136"/>
      <c r="I11" s="147"/>
      <c r="J11" s="137"/>
      <c r="K11" s="138"/>
      <c r="L11" s="139"/>
      <c r="M11" s="131" t="s">
        <v>28</v>
      </c>
      <c r="N11" s="140"/>
      <c r="O11" s="147"/>
      <c r="P11" s="142"/>
      <c r="Q11" s="142"/>
      <c r="R11" s="143">
        <f t="shared" si="1"/>
        <v>0</v>
      </c>
      <c r="S11" s="144">
        <f t="shared" si="2"/>
        <v>0</v>
      </c>
      <c r="T11" s="136"/>
      <c r="U11" s="401"/>
      <c r="V11" s="137"/>
      <c r="W11" s="138"/>
      <c r="X11" s="145" t="str">
        <f t="shared" si="3"/>
        <v/>
      </c>
    </row>
    <row r="12" spans="1:28" s="119" customFormat="1" ht="30" customHeight="1" x14ac:dyDescent="0.3">
      <c r="B12" s="131" t="s">
        <v>29</v>
      </c>
      <c r="C12" s="140"/>
      <c r="D12" s="147"/>
      <c r="E12" s="147"/>
      <c r="F12" s="147"/>
      <c r="G12" s="143"/>
      <c r="H12" s="136"/>
      <c r="I12" s="147"/>
      <c r="J12" s="137"/>
      <c r="K12" s="138"/>
      <c r="L12" s="139"/>
      <c r="M12" s="131" t="s">
        <v>29</v>
      </c>
      <c r="N12" s="140"/>
      <c r="O12" s="147"/>
      <c r="P12" s="142"/>
      <c r="Q12" s="142"/>
      <c r="R12" s="143">
        <f t="shared" si="1"/>
        <v>0</v>
      </c>
      <c r="S12" s="144">
        <f t="shared" si="2"/>
        <v>0</v>
      </c>
      <c r="T12" s="136"/>
      <c r="U12" s="401"/>
      <c r="V12" s="137"/>
      <c r="W12" s="138"/>
      <c r="X12" s="145" t="str">
        <f t="shared" si="3"/>
        <v/>
      </c>
      <c r="AA12" s="405"/>
      <c r="AB12" s="405"/>
    </row>
    <row r="13" spans="1:28" s="119" customFormat="1" ht="30" customHeight="1" x14ac:dyDescent="0.3">
      <c r="B13" s="131" t="s">
        <v>30</v>
      </c>
      <c r="C13" s="140"/>
      <c r="D13" s="147"/>
      <c r="E13" s="147"/>
      <c r="F13" s="147"/>
      <c r="G13" s="143"/>
      <c r="H13" s="136"/>
      <c r="I13" s="147"/>
      <c r="J13" s="137"/>
      <c r="K13" s="138"/>
      <c r="L13" s="139"/>
      <c r="M13" s="131" t="s">
        <v>30</v>
      </c>
      <c r="N13" s="140"/>
      <c r="O13" s="147"/>
      <c r="P13" s="142"/>
      <c r="Q13" s="142"/>
      <c r="R13" s="143">
        <f t="shared" si="1"/>
        <v>0</v>
      </c>
      <c r="S13" s="144">
        <f t="shared" si="2"/>
        <v>0</v>
      </c>
      <c r="T13" s="136"/>
      <c r="U13" s="401"/>
      <c r="V13" s="137"/>
      <c r="W13" s="138"/>
      <c r="X13" s="145" t="str">
        <f t="shared" si="3"/>
        <v/>
      </c>
      <c r="AB13" s="405"/>
    </row>
    <row r="14" spans="1:28" s="119" customFormat="1" ht="30" customHeight="1" x14ac:dyDescent="0.3">
      <c r="B14" s="131" t="s">
        <v>31</v>
      </c>
      <c r="C14" s="148"/>
      <c r="D14" s="149"/>
      <c r="E14" s="149"/>
      <c r="F14" s="149"/>
      <c r="G14" s="143"/>
      <c r="H14" s="150"/>
      <c r="I14" s="149"/>
      <c r="J14" s="137"/>
      <c r="K14" s="151"/>
      <c r="L14" s="139"/>
      <c r="M14" s="131" t="s">
        <v>31</v>
      </c>
      <c r="N14" s="148"/>
      <c r="O14" s="149"/>
      <c r="P14" s="152"/>
      <c r="Q14" s="152"/>
      <c r="R14" s="143">
        <f t="shared" si="1"/>
        <v>0</v>
      </c>
      <c r="S14" s="144">
        <f t="shared" si="2"/>
        <v>0</v>
      </c>
      <c r="T14" s="150"/>
      <c r="U14" s="401"/>
      <c r="V14" s="137"/>
      <c r="W14" s="151"/>
      <c r="X14" s="145" t="str">
        <f t="shared" si="3"/>
        <v/>
      </c>
    </row>
    <row r="15" spans="1:28" s="119" customFormat="1" ht="30" customHeight="1" x14ac:dyDescent="0.3">
      <c r="A15" s="153"/>
      <c r="B15" s="131" t="s">
        <v>32</v>
      </c>
      <c r="C15" s="148"/>
      <c r="D15" s="149"/>
      <c r="E15" s="149"/>
      <c r="F15" s="149"/>
      <c r="G15" s="143"/>
      <c r="H15" s="150"/>
      <c r="I15" s="149"/>
      <c r="J15" s="137"/>
      <c r="K15" s="151"/>
      <c r="L15" s="154"/>
      <c r="M15" s="131" t="s">
        <v>32</v>
      </c>
      <c r="N15" s="148"/>
      <c r="O15" s="149"/>
      <c r="P15" s="152"/>
      <c r="Q15" s="152"/>
      <c r="R15" s="143">
        <f t="shared" si="1"/>
        <v>0</v>
      </c>
      <c r="S15" s="144">
        <f t="shared" si="2"/>
        <v>0</v>
      </c>
      <c r="T15" s="150"/>
      <c r="U15" s="401"/>
      <c r="V15" s="137"/>
      <c r="W15" s="151"/>
      <c r="X15" s="145" t="str">
        <f t="shared" si="3"/>
        <v/>
      </c>
    </row>
    <row r="16" spans="1:28" s="119" customFormat="1" ht="30" customHeight="1" x14ac:dyDescent="0.3">
      <c r="A16" s="153"/>
      <c r="C16" s="155" t="s">
        <v>33</v>
      </c>
      <c r="D16" s="156">
        <f>SUM(D8:D15)</f>
        <v>462100</v>
      </c>
      <c r="E16" s="156">
        <f>SUM(E8:E15)</f>
        <v>0</v>
      </c>
      <c r="F16" s="156">
        <f>SUM(F8:F15)</f>
        <v>0</v>
      </c>
      <c r="G16" s="156">
        <f>SUM(G8:G15)</f>
        <v>462100</v>
      </c>
      <c r="H16" s="156">
        <f>(H8*G8)+(H9*G9)+(H10*G10)+(H11*G11)+(H12*G12)+(H13*G13)+(H14*G14)+(H15*G15)</f>
        <v>138630</v>
      </c>
      <c r="I16" s="156">
        <f>SUM(I8:I15)</f>
        <v>176815.24000000002</v>
      </c>
      <c r="J16" s="157"/>
      <c r="K16" s="151"/>
      <c r="L16" s="158"/>
      <c r="N16" s="155" t="s">
        <v>33</v>
      </c>
      <c r="O16" s="159">
        <f>SUM(O8:O15)</f>
        <v>851046.78</v>
      </c>
      <c r="P16" s="156">
        <f>SUM(P8:P15)</f>
        <v>0</v>
      </c>
      <c r="Q16" s="156">
        <f>SUM(Q8:Q15)</f>
        <v>0</v>
      </c>
      <c r="R16" s="156">
        <f>SUM(R8:R15)</f>
        <v>851046.78</v>
      </c>
      <c r="S16" s="144">
        <f t="shared" si="2"/>
        <v>388946.78</v>
      </c>
      <c r="T16" s="156">
        <f>(T8*R8)+(T9*R9)+(T10*R10)+(T11*R11)+(T12*R12)+(T13*R13)+(T14*R14)+(T15*R15)</f>
        <v>255314.03399999999</v>
      </c>
      <c r="U16" s="156">
        <f>SUM(U8:U15)</f>
        <v>526984.18000000005</v>
      </c>
      <c r="V16" s="157"/>
      <c r="W16" s="151"/>
      <c r="X16" s="145">
        <f>IFERROR(R16/G16,"")</f>
        <v>1.8416939623458126</v>
      </c>
    </row>
    <row r="17" spans="1:24" s="119" customFormat="1" ht="30" customHeight="1" x14ac:dyDescent="0.3">
      <c r="A17" s="153"/>
      <c r="B17" s="127" t="s">
        <v>34</v>
      </c>
      <c r="C17" s="424" t="s">
        <v>35</v>
      </c>
      <c r="D17" s="425"/>
      <c r="E17" s="425"/>
      <c r="F17" s="425"/>
      <c r="G17" s="425"/>
      <c r="H17" s="425"/>
      <c r="I17" s="425"/>
      <c r="J17" s="425"/>
      <c r="K17" s="426"/>
      <c r="L17" s="130"/>
      <c r="M17" s="127" t="s">
        <v>34</v>
      </c>
      <c r="N17" s="430" t="s">
        <v>36</v>
      </c>
      <c r="O17" s="431"/>
      <c r="P17" s="431"/>
      <c r="Q17" s="431"/>
      <c r="R17" s="431"/>
      <c r="S17" s="431"/>
      <c r="T17" s="431"/>
      <c r="U17" s="431"/>
      <c r="V17" s="431"/>
      <c r="W17" s="432"/>
      <c r="X17" s="129"/>
    </row>
    <row r="18" spans="1:24" s="119" customFormat="1" ht="62.7" customHeight="1" x14ac:dyDescent="0.3">
      <c r="A18" s="153"/>
      <c r="B18" s="131" t="s">
        <v>37</v>
      </c>
      <c r="C18" s="132" t="s">
        <v>38</v>
      </c>
      <c r="D18" s="133">
        <v>7000</v>
      </c>
      <c r="E18" s="160"/>
      <c r="F18" s="133"/>
      <c r="G18" s="135">
        <f>SUM(D18:F18)</f>
        <v>7000</v>
      </c>
      <c r="H18" s="136">
        <v>0.15</v>
      </c>
      <c r="I18" s="133">
        <v>0</v>
      </c>
      <c r="J18" s="137"/>
      <c r="K18" s="138"/>
      <c r="L18" s="139"/>
      <c r="M18" s="131" t="s">
        <v>37</v>
      </c>
      <c r="N18" s="109" t="s">
        <v>39</v>
      </c>
      <c r="O18" s="141">
        <v>24000</v>
      </c>
      <c r="P18" s="142"/>
      <c r="Q18" s="142"/>
      <c r="R18" s="143">
        <f>SUM(O18:Q18)</f>
        <v>24000</v>
      </c>
      <c r="S18" s="144">
        <f>+R18-G18</f>
        <v>17000</v>
      </c>
      <c r="T18" s="111">
        <v>0.15</v>
      </c>
      <c r="U18" s="399">
        <v>440</v>
      </c>
      <c r="V18" s="137"/>
      <c r="W18" s="138"/>
      <c r="X18" s="145">
        <f>IFERROR(R18/G18,"")</f>
        <v>3.4285714285714284</v>
      </c>
    </row>
    <row r="19" spans="1:24" s="119" customFormat="1" ht="66" customHeight="1" x14ac:dyDescent="0.3">
      <c r="A19" s="153"/>
      <c r="B19" s="131" t="s">
        <v>40</v>
      </c>
      <c r="C19" s="140" t="s">
        <v>41</v>
      </c>
      <c r="D19" s="133">
        <v>10000</v>
      </c>
      <c r="E19" s="160"/>
      <c r="F19" s="133"/>
      <c r="G19" s="135">
        <f t="shared" ref="G19:G25" si="4">SUM(D19:F19)</f>
        <v>10000</v>
      </c>
      <c r="H19" s="136">
        <v>0.15</v>
      </c>
      <c r="I19" s="133">
        <v>0</v>
      </c>
      <c r="J19" s="137"/>
      <c r="K19" s="138"/>
      <c r="L19" s="139"/>
      <c r="M19" s="131" t="s">
        <v>40</v>
      </c>
      <c r="N19" s="115" t="s">
        <v>41</v>
      </c>
      <c r="O19" s="141">
        <v>20000</v>
      </c>
      <c r="P19" s="142"/>
      <c r="Q19" s="142"/>
      <c r="R19" s="143">
        <f t="shared" ref="R19:R25" si="5">SUM(O19:Q19)</f>
        <v>20000</v>
      </c>
      <c r="S19" s="144">
        <f t="shared" ref="S19:S26" si="6">+R19-G19</f>
        <v>10000</v>
      </c>
      <c r="T19" s="111">
        <v>0.15</v>
      </c>
      <c r="U19" s="137"/>
      <c r="V19" s="137"/>
      <c r="W19" s="138"/>
      <c r="X19" s="145">
        <f>IFERROR(R19/G19,"")</f>
        <v>2</v>
      </c>
    </row>
    <row r="20" spans="1:24" s="119" customFormat="1" ht="72" customHeight="1" x14ac:dyDescent="0.3">
      <c r="A20" s="153"/>
      <c r="B20" s="131" t="s">
        <v>42</v>
      </c>
      <c r="C20" s="132" t="s">
        <v>43</v>
      </c>
      <c r="D20" s="133">
        <v>40000</v>
      </c>
      <c r="E20" s="160"/>
      <c r="F20" s="133"/>
      <c r="G20" s="135">
        <f t="shared" si="4"/>
        <v>40000</v>
      </c>
      <c r="H20" s="136"/>
      <c r="I20" s="133">
        <v>0</v>
      </c>
      <c r="J20" s="137"/>
      <c r="K20" s="138"/>
      <c r="L20" s="139"/>
      <c r="M20" s="131"/>
      <c r="N20" s="109" t="s">
        <v>43</v>
      </c>
      <c r="O20" s="141">
        <v>60000</v>
      </c>
      <c r="P20" s="142"/>
      <c r="Q20" s="142"/>
      <c r="R20" s="143">
        <f t="shared" si="5"/>
        <v>60000</v>
      </c>
      <c r="S20" s="144">
        <f t="shared" si="6"/>
        <v>20000</v>
      </c>
      <c r="T20" s="136"/>
      <c r="U20" s="137"/>
      <c r="V20" s="137"/>
      <c r="W20" s="138"/>
      <c r="X20" s="145">
        <f>IFERROR(R20/G20,"")</f>
        <v>1.5</v>
      </c>
    </row>
    <row r="21" spans="1:24" s="119" customFormat="1" ht="70.5" customHeight="1" x14ac:dyDescent="0.3">
      <c r="A21" s="153"/>
      <c r="B21" s="131" t="s">
        <v>44</v>
      </c>
      <c r="C21" s="140" t="s">
        <v>45</v>
      </c>
      <c r="D21" s="133">
        <v>30000</v>
      </c>
      <c r="E21" s="160"/>
      <c r="F21" s="133"/>
      <c r="G21" s="135">
        <f t="shared" si="4"/>
        <v>30000</v>
      </c>
      <c r="H21" s="136"/>
      <c r="I21" s="133">
        <v>0</v>
      </c>
      <c r="J21" s="137"/>
      <c r="K21" s="138"/>
      <c r="L21" s="139"/>
      <c r="M21" s="131" t="s">
        <v>44</v>
      </c>
      <c r="N21" s="115" t="s">
        <v>45</v>
      </c>
      <c r="O21" s="147">
        <v>30000</v>
      </c>
      <c r="P21" s="142"/>
      <c r="Q21" s="142"/>
      <c r="R21" s="143">
        <f t="shared" si="5"/>
        <v>30000</v>
      </c>
      <c r="S21" s="144">
        <f t="shared" si="6"/>
        <v>0</v>
      </c>
      <c r="T21" s="136"/>
      <c r="U21" s="137"/>
      <c r="V21" s="137"/>
      <c r="W21" s="138"/>
      <c r="X21" s="145">
        <f t="shared" ref="X21:X26" si="7">IFERROR(R21/G21,"")</f>
        <v>1</v>
      </c>
    </row>
    <row r="22" spans="1:24" s="119" customFormat="1" ht="23.1" customHeight="1" x14ac:dyDescent="0.3">
      <c r="A22" s="153"/>
      <c r="B22" s="131" t="s">
        <v>46</v>
      </c>
      <c r="C22" s="132"/>
      <c r="D22" s="133"/>
      <c r="E22" s="133"/>
      <c r="F22" s="133"/>
      <c r="G22" s="135">
        <f t="shared" si="4"/>
        <v>0</v>
      </c>
      <c r="H22" s="136"/>
      <c r="I22" s="133">
        <f t="shared" ref="I22" si="8">SUM(H22)</f>
        <v>0</v>
      </c>
      <c r="J22" s="137"/>
      <c r="K22" s="138"/>
      <c r="L22" s="139"/>
      <c r="M22" s="131" t="s">
        <v>46</v>
      </c>
      <c r="N22" s="140"/>
      <c r="O22" s="141"/>
      <c r="P22" s="142"/>
      <c r="Q22" s="142"/>
      <c r="R22" s="143">
        <f t="shared" si="5"/>
        <v>0</v>
      </c>
      <c r="S22" s="144">
        <f t="shared" si="6"/>
        <v>0</v>
      </c>
      <c r="T22" s="136"/>
      <c r="U22" s="137"/>
      <c r="V22" s="137"/>
      <c r="W22" s="138"/>
      <c r="X22" s="145" t="str">
        <f t="shared" si="7"/>
        <v/>
      </c>
    </row>
    <row r="23" spans="1:24" s="119" customFormat="1" ht="22.2" customHeight="1" x14ac:dyDescent="0.3">
      <c r="A23" s="153"/>
      <c r="B23" s="131" t="s">
        <v>47</v>
      </c>
      <c r="C23" s="140"/>
      <c r="D23" s="133"/>
      <c r="E23" s="133"/>
      <c r="F23" s="133"/>
      <c r="G23" s="135">
        <f t="shared" si="4"/>
        <v>0</v>
      </c>
      <c r="H23" s="136"/>
      <c r="I23" s="133">
        <v>0</v>
      </c>
      <c r="J23" s="137"/>
      <c r="K23" s="138"/>
      <c r="L23" s="139"/>
      <c r="M23" s="131" t="s">
        <v>47</v>
      </c>
      <c r="N23" s="140"/>
      <c r="O23" s="161"/>
      <c r="P23" s="142"/>
      <c r="Q23" s="142"/>
      <c r="R23" s="143">
        <f t="shared" si="5"/>
        <v>0</v>
      </c>
      <c r="S23" s="144">
        <f t="shared" si="6"/>
        <v>0</v>
      </c>
      <c r="T23" s="136"/>
      <c r="U23" s="137"/>
      <c r="V23" s="137"/>
      <c r="W23" s="138"/>
      <c r="X23" s="145" t="str">
        <f t="shared" si="7"/>
        <v/>
      </c>
    </row>
    <row r="24" spans="1:24" s="119" customFormat="1" ht="20.100000000000001" customHeight="1" x14ac:dyDescent="0.3">
      <c r="A24" s="153"/>
      <c r="B24" s="131" t="s">
        <v>48</v>
      </c>
      <c r="C24" s="148"/>
      <c r="D24" s="162"/>
      <c r="E24" s="162"/>
      <c r="F24" s="162"/>
      <c r="G24" s="135">
        <f t="shared" si="4"/>
        <v>0</v>
      </c>
      <c r="H24" s="150"/>
      <c r="I24" s="162">
        <v>0</v>
      </c>
      <c r="J24" s="137"/>
      <c r="K24" s="151"/>
      <c r="L24" s="139"/>
      <c r="M24" s="131" t="s">
        <v>48</v>
      </c>
      <c r="N24" s="140"/>
      <c r="O24" s="149"/>
      <c r="P24" s="152"/>
      <c r="Q24" s="152"/>
      <c r="R24" s="143">
        <f t="shared" si="5"/>
        <v>0</v>
      </c>
      <c r="S24" s="144">
        <f t="shared" si="6"/>
        <v>0</v>
      </c>
      <c r="T24" s="150"/>
      <c r="U24" s="137"/>
      <c r="V24" s="137"/>
      <c r="W24" s="151"/>
      <c r="X24" s="145" t="str">
        <f t="shared" si="7"/>
        <v/>
      </c>
    </row>
    <row r="25" spans="1:24" s="119" customFormat="1" ht="30" customHeight="1" x14ac:dyDescent="0.3">
      <c r="A25" s="153"/>
      <c r="B25" s="131" t="s">
        <v>49</v>
      </c>
      <c r="C25" s="148"/>
      <c r="D25" s="162"/>
      <c r="E25" s="162"/>
      <c r="F25" s="162"/>
      <c r="G25" s="135">
        <f t="shared" si="4"/>
        <v>0</v>
      </c>
      <c r="H25" s="150"/>
      <c r="I25" s="162">
        <v>0</v>
      </c>
      <c r="J25" s="137"/>
      <c r="K25" s="151"/>
      <c r="L25" s="139"/>
      <c r="M25" s="131" t="s">
        <v>49</v>
      </c>
      <c r="N25" s="148"/>
      <c r="O25" s="149"/>
      <c r="P25" s="152"/>
      <c r="Q25" s="152"/>
      <c r="R25" s="143">
        <f t="shared" si="5"/>
        <v>0</v>
      </c>
      <c r="S25" s="144">
        <f t="shared" si="6"/>
        <v>0</v>
      </c>
      <c r="T25" s="150"/>
      <c r="U25" s="137"/>
      <c r="V25" s="137"/>
      <c r="W25" s="151"/>
      <c r="X25" s="145" t="str">
        <f t="shared" si="7"/>
        <v/>
      </c>
    </row>
    <row r="26" spans="1:24" s="119" customFormat="1" ht="30" customHeight="1" x14ac:dyDescent="0.3">
      <c r="A26" s="153"/>
      <c r="C26" s="155" t="s">
        <v>33</v>
      </c>
      <c r="D26" s="163">
        <f>SUM(D18:D25)</f>
        <v>87000</v>
      </c>
      <c r="E26" s="163">
        <f>SUM(E18:E25)</f>
        <v>0</v>
      </c>
      <c r="F26" s="163">
        <f>SUM(F18:F25)</f>
        <v>0</v>
      </c>
      <c r="G26" s="163">
        <f>SUM(G18:G25)</f>
        <v>87000</v>
      </c>
      <c r="H26" s="156">
        <f>(H18*G18)+(H19*G19)+(H20*G20)+(H21*G21)+(H22*G22)+(H23*G23)+(H24*G24)+(H25*G25)</f>
        <v>2550</v>
      </c>
      <c r="I26" s="156">
        <f>SUM(I18:I25)</f>
        <v>0</v>
      </c>
      <c r="J26" s="157"/>
      <c r="K26" s="151"/>
      <c r="L26" s="158"/>
      <c r="N26" s="155" t="s">
        <v>33</v>
      </c>
      <c r="O26" s="164">
        <f>SUM(O18:O25)</f>
        <v>134000</v>
      </c>
      <c r="P26" s="163">
        <f>SUM(P18:P25)</f>
        <v>0</v>
      </c>
      <c r="Q26" s="163">
        <f>SUM(Q18:Q25)</f>
        <v>0</v>
      </c>
      <c r="R26" s="163">
        <f>SUM(R18:R25)</f>
        <v>134000</v>
      </c>
      <c r="S26" s="219">
        <f t="shared" si="6"/>
        <v>47000</v>
      </c>
      <c r="T26" s="163">
        <f>(T18*R18)+(T19*R19)+(T21*R21)+(T22*R22)+(T23*R23)+(T24*R24)+(T25*R25)+(T20*R20)</f>
        <v>6600</v>
      </c>
      <c r="U26" s="163">
        <f>SUM(U18:U25)</f>
        <v>440</v>
      </c>
      <c r="V26" s="157"/>
      <c r="W26" s="151"/>
      <c r="X26" s="145">
        <f t="shared" si="7"/>
        <v>1.5402298850574712</v>
      </c>
    </row>
    <row r="27" spans="1:24" s="119" customFormat="1" ht="30" customHeight="1" x14ac:dyDescent="0.3">
      <c r="A27" s="153"/>
      <c r="B27" s="127" t="s">
        <v>50</v>
      </c>
      <c r="C27" s="410" t="s">
        <v>51</v>
      </c>
      <c r="D27" s="410"/>
      <c r="E27" s="410"/>
      <c r="F27" s="410"/>
      <c r="G27" s="410"/>
      <c r="H27" s="410"/>
      <c r="I27" s="411"/>
      <c r="J27" s="411"/>
      <c r="K27" s="410"/>
      <c r="L27" s="130"/>
      <c r="M27" s="127" t="s">
        <v>50</v>
      </c>
      <c r="N27" s="430" t="s">
        <v>51</v>
      </c>
      <c r="O27" s="431"/>
      <c r="P27" s="431"/>
      <c r="Q27" s="431"/>
      <c r="R27" s="431"/>
      <c r="S27" s="431"/>
      <c r="T27" s="431"/>
      <c r="U27" s="431"/>
      <c r="V27" s="431"/>
      <c r="W27" s="432"/>
      <c r="X27" s="129"/>
    </row>
    <row r="28" spans="1:24" s="119" customFormat="1" ht="68.099999999999994" customHeight="1" x14ac:dyDescent="0.3">
      <c r="A28" s="153"/>
      <c r="B28" s="131" t="s">
        <v>52</v>
      </c>
      <c r="C28" s="132" t="s">
        <v>53</v>
      </c>
      <c r="D28" s="133">
        <v>9000</v>
      </c>
      <c r="E28" s="160"/>
      <c r="F28" s="133"/>
      <c r="G28" s="135">
        <f>SUM(D28:F28)</f>
        <v>9000</v>
      </c>
      <c r="H28" s="136">
        <v>0.15</v>
      </c>
      <c r="I28" s="142"/>
      <c r="J28" s="137"/>
      <c r="K28" s="138"/>
      <c r="L28" s="139"/>
      <c r="M28" s="131" t="s">
        <v>52</v>
      </c>
      <c r="N28" s="109" t="s">
        <v>53</v>
      </c>
      <c r="O28" s="147">
        <v>9000</v>
      </c>
      <c r="P28" s="142"/>
      <c r="Q28" s="142"/>
      <c r="R28" s="143">
        <f>SUM(O28:Q28)</f>
        <v>9000</v>
      </c>
      <c r="S28" s="144">
        <f>R28-G28</f>
        <v>0</v>
      </c>
      <c r="T28" s="136">
        <v>0.15</v>
      </c>
      <c r="U28" s="137"/>
      <c r="V28" s="137"/>
      <c r="W28" s="138"/>
      <c r="X28" s="145">
        <f>IFERROR(R28/G28,"")</f>
        <v>1</v>
      </c>
    </row>
    <row r="29" spans="1:24" s="119" customFormat="1" ht="94.2" customHeight="1" x14ac:dyDescent="0.3">
      <c r="A29" s="153"/>
      <c r="B29" s="131" t="s">
        <v>54</v>
      </c>
      <c r="C29" s="140" t="s">
        <v>55</v>
      </c>
      <c r="D29" s="133">
        <v>6000</v>
      </c>
      <c r="E29" s="160"/>
      <c r="F29" s="133"/>
      <c r="G29" s="135">
        <f t="shared" ref="G29:G31" si="9">SUM(D29:F29)</f>
        <v>6000</v>
      </c>
      <c r="H29" s="136">
        <v>0.15</v>
      </c>
      <c r="I29" s="142"/>
      <c r="J29" s="137"/>
      <c r="K29" s="138"/>
      <c r="L29" s="139"/>
      <c r="M29" s="131" t="s">
        <v>54</v>
      </c>
      <c r="N29" s="115" t="s">
        <v>55</v>
      </c>
      <c r="O29" s="186">
        <v>6000</v>
      </c>
      <c r="P29" s="142"/>
      <c r="Q29" s="142"/>
      <c r="R29" s="143">
        <f t="shared" ref="R29:R35" si="10">SUM(O29:Q29)</f>
        <v>6000</v>
      </c>
      <c r="S29" s="144">
        <f t="shared" ref="S29:S36" si="11">R29-G29</f>
        <v>0</v>
      </c>
      <c r="T29" s="136">
        <v>0.15</v>
      </c>
      <c r="U29" s="137"/>
      <c r="V29" s="137"/>
      <c r="W29" s="138"/>
      <c r="X29" s="145">
        <f t="shared" ref="X29:X36" si="12">IFERROR(R29/G29,"")</f>
        <v>1</v>
      </c>
    </row>
    <row r="30" spans="1:24" s="119" customFormat="1" ht="79.2" customHeight="1" x14ac:dyDescent="0.3">
      <c r="A30" s="153"/>
      <c r="B30" s="131" t="s">
        <v>56</v>
      </c>
      <c r="C30" s="140" t="s">
        <v>57</v>
      </c>
      <c r="D30" s="133">
        <v>6000</v>
      </c>
      <c r="E30" s="160"/>
      <c r="F30" s="133"/>
      <c r="G30" s="135">
        <f t="shared" si="9"/>
        <v>6000</v>
      </c>
      <c r="H30" s="136">
        <v>0.3</v>
      </c>
      <c r="I30" s="142"/>
      <c r="J30" s="137"/>
      <c r="K30" s="138"/>
      <c r="L30" s="139"/>
      <c r="M30" s="131" t="s">
        <v>56</v>
      </c>
      <c r="N30" s="115" t="s">
        <v>57</v>
      </c>
      <c r="O30" s="186">
        <v>6000</v>
      </c>
      <c r="P30" s="142"/>
      <c r="Q30" s="142"/>
      <c r="R30" s="143">
        <f t="shared" si="10"/>
        <v>6000</v>
      </c>
      <c r="S30" s="144">
        <f t="shared" si="11"/>
        <v>0</v>
      </c>
      <c r="T30" s="136">
        <v>0.3</v>
      </c>
      <c r="U30" s="400">
        <v>1905.37037037037</v>
      </c>
      <c r="V30" s="137"/>
      <c r="W30" s="138"/>
      <c r="X30" s="145">
        <f t="shared" si="12"/>
        <v>1</v>
      </c>
    </row>
    <row r="31" spans="1:24" s="119" customFormat="1" ht="78" customHeight="1" x14ac:dyDescent="0.3">
      <c r="A31" s="153"/>
      <c r="B31" s="131" t="s">
        <v>58</v>
      </c>
      <c r="C31" s="140" t="s">
        <v>59</v>
      </c>
      <c r="D31" s="133">
        <v>4000</v>
      </c>
      <c r="E31" s="160"/>
      <c r="F31" s="133"/>
      <c r="G31" s="135">
        <f t="shared" si="9"/>
        <v>4000</v>
      </c>
      <c r="H31" s="136"/>
      <c r="I31" s="142"/>
      <c r="J31" s="137"/>
      <c r="K31" s="138"/>
      <c r="L31" s="139"/>
      <c r="M31" s="131" t="s">
        <v>58</v>
      </c>
      <c r="N31" s="115" t="s">
        <v>59</v>
      </c>
      <c r="O31" s="147">
        <v>6000</v>
      </c>
      <c r="P31" s="142"/>
      <c r="Q31" s="142"/>
      <c r="R31" s="143">
        <f t="shared" si="10"/>
        <v>6000</v>
      </c>
      <c r="S31" s="144">
        <f t="shared" si="11"/>
        <v>2000</v>
      </c>
      <c r="T31" s="136"/>
      <c r="U31" s="402">
        <v>25515.9596296296</v>
      </c>
      <c r="V31" s="137"/>
      <c r="W31" s="138"/>
      <c r="X31" s="145">
        <f t="shared" si="12"/>
        <v>1.5</v>
      </c>
    </row>
    <row r="32" spans="1:24" s="153" customFormat="1" ht="15.6" customHeight="1" x14ac:dyDescent="0.3">
      <c r="B32" s="131" t="s">
        <v>60</v>
      </c>
      <c r="C32" s="140"/>
      <c r="D32" s="133"/>
      <c r="E32" s="133"/>
      <c r="F32" s="133"/>
      <c r="G32" s="135">
        <v>0</v>
      </c>
      <c r="H32" s="136"/>
      <c r="I32" s="147"/>
      <c r="J32" s="137"/>
      <c r="K32" s="138"/>
      <c r="L32" s="139"/>
      <c r="M32" s="131" t="s">
        <v>60</v>
      </c>
      <c r="N32" s="148"/>
      <c r="O32" s="141"/>
      <c r="P32" s="142"/>
      <c r="Q32" s="142"/>
      <c r="R32" s="143">
        <f t="shared" si="10"/>
        <v>0</v>
      </c>
      <c r="S32" s="144">
        <f t="shared" si="11"/>
        <v>0</v>
      </c>
      <c r="T32" s="136"/>
      <c r="U32" s="137"/>
      <c r="V32" s="137"/>
      <c r="W32" s="138"/>
      <c r="X32" s="145" t="str">
        <f t="shared" si="12"/>
        <v/>
      </c>
    </row>
    <row r="33" spans="1:24" s="153" customFormat="1" ht="14.1" customHeight="1" x14ac:dyDescent="0.3">
      <c r="B33" s="131" t="s">
        <v>61</v>
      </c>
      <c r="C33" s="140"/>
      <c r="D33" s="133"/>
      <c r="E33" s="133"/>
      <c r="F33" s="133"/>
      <c r="G33" s="135">
        <v>0</v>
      </c>
      <c r="H33" s="136"/>
      <c r="I33" s="147"/>
      <c r="J33" s="137"/>
      <c r="K33" s="138"/>
      <c r="L33" s="139"/>
      <c r="M33" s="131" t="s">
        <v>61</v>
      </c>
      <c r="N33" s="148"/>
      <c r="O33" s="141"/>
      <c r="P33" s="142"/>
      <c r="Q33" s="142"/>
      <c r="R33" s="143">
        <f t="shared" si="10"/>
        <v>0</v>
      </c>
      <c r="S33" s="144">
        <f t="shared" si="11"/>
        <v>0</v>
      </c>
      <c r="T33" s="136"/>
      <c r="U33" s="137"/>
      <c r="V33" s="137"/>
      <c r="W33" s="138"/>
      <c r="X33" s="145" t="str">
        <f>IFERROR(R33/G33,"")</f>
        <v/>
      </c>
    </row>
    <row r="34" spans="1:24" s="153" customFormat="1" ht="15.6" x14ac:dyDescent="0.3">
      <c r="A34" s="119"/>
      <c r="B34" s="131" t="s">
        <v>62</v>
      </c>
      <c r="C34" s="148"/>
      <c r="D34" s="162"/>
      <c r="E34" s="162"/>
      <c r="F34" s="162"/>
      <c r="G34" s="135">
        <v>0</v>
      </c>
      <c r="H34" s="150"/>
      <c r="I34" s="149"/>
      <c r="J34" s="137"/>
      <c r="K34" s="151"/>
      <c r="L34" s="139"/>
      <c r="M34" s="131" t="s">
        <v>62</v>
      </c>
      <c r="N34" s="148"/>
      <c r="O34" s="149"/>
      <c r="P34" s="152"/>
      <c r="Q34" s="152"/>
      <c r="R34" s="143">
        <f t="shared" si="10"/>
        <v>0</v>
      </c>
      <c r="S34" s="144">
        <f t="shared" si="11"/>
        <v>0</v>
      </c>
      <c r="T34" s="150"/>
      <c r="U34" s="137"/>
      <c r="V34" s="137"/>
      <c r="W34" s="151"/>
      <c r="X34" s="145" t="str">
        <f t="shared" si="12"/>
        <v/>
      </c>
    </row>
    <row r="35" spans="1:24" s="119" customFormat="1" ht="13.5" customHeight="1" x14ac:dyDescent="0.3">
      <c r="B35" s="131" t="s">
        <v>63</v>
      </c>
      <c r="C35" s="148"/>
      <c r="D35" s="162"/>
      <c r="E35" s="162"/>
      <c r="F35" s="162"/>
      <c r="G35" s="135">
        <v>0</v>
      </c>
      <c r="H35" s="150"/>
      <c r="I35" s="149"/>
      <c r="J35" s="137"/>
      <c r="K35" s="151"/>
      <c r="L35" s="139"/>
      <c r="M35" s="131" t="s">
        <v>63</v>
      </c>
      <c r="N35" s="148"/>
      <c r="O35" s="149"/>
      <c r="P35" s="152"/>
      <c r="Q35" s="152"/>
      <c r="R35" s="143">
        <f t="shared" si="10"/>
        <v>0</v>
      </c>
      <c r="S35" s="144">
        <f t="shared" si="11"/>
        <v>0</v>
      </c>
      <c r="T35" s="150"/>
      <c r="U35" s="152"/>
      <c r="V35" s="137"/>
      <c r="W35" s="151"/>
      <c r="X35" s="145" t="str">
        <f t="shared" si="12"/>
        <v/>
      </c>
    </row>
    <row r="36" spans="1:24" s="119" customFormat="1" ht="30" customHeight="1" x14ac:dyDescent="0.3">
      <c r="C36" s="155" t="s">
        <v>33</v>
      </c>
      <c r="D36" s="166">
        <v>25000</v>
      </c>
      <c r="E36" s="167"/>
      <c r="F36" s="166"/>
      <c r="G36" s="166">
        <f>SUM(G28:G35)</f>
        <v>25000</v>
      </c>
      <c r="H36" s="168">
        <v>4050</v>
      </c>
      <c r="I36" s="156">
        <v>0</v>
      </c>
      <c r="J36" s="157"/>
      <c r="K36" s="151"/>
      <c r="L36" s="158"/>
      <c r="N36" s="155" t="s">
        <v>33</v>
      </c>
      <c r="O36" s="292">
        <f>SUM(O28:O35)</f>
        <v>27000</v>
      </c>
      <c r="P36" s="163">
        <f>SUM(P28:P35)</f>
        <v>0</v>
      </c>
      <c r="Q36" s="163">
        <f>SUM(Q28:Q35)</f>
        <v>0</v>
      </c>
      <c r="R36" s="163">
        <f>SUM(R28:R35)</f>
        <v>27000</v>
      </c>
      <c r="S36" s="144">
        <f t="shared" si="11"/>
        <v>2000</v>
      </c>
      <c r="T36" s="163">
        <f>(T28*R28)+(T29*R29)+(T30*R30)+(T31*R31)+(T32*R32)+(T33*R33)+(T34*R34)+(T35*R35)</f>
        <v>4050</v>
      </c>
      <c r="U36" s="163">
        <f>SUM(U28:U35)</f>
        <v>27421.329999999969</v>
      </c>
      <c r="V36" s="157"/>
      <c r="W36" s="151"/>
      <c r="X36" s="145">
        <f t="shared" si="12"/>
        <v>1.08</v>
      </c>
    </row>
    <row r="37" spans="1:24" s="119" customFormat="1" ht="23.1" customHeight="1" x14ac:dyDescent="0.3">
      <c r="B37" s="127" t="s">
        <v>64</v>
      </c>
      <c r="C37" s="408"/>
      <c r="D37" s="410"/>
      <c r="E37" s="410"/>
      <c r="F37" s="410"/>
      <c r="G37" s="410"/>
      <c r="H37" s="410"/>
      <c r="I37" s="411"/>
      <c r="J37" s="411"/>
      <c r="K37" s="410"/>
      <c r="L37" s="130"/>
      <c r="M37" s="127" t="s">
        <v>64</v>
      </c>
      <c r="N37" s="430"/>
      <c r="O37" s="431"/>
      <c r="P37" s="431"/>
      <c r="Q37" s="431"/>
      <c r="R37" s="431"/>
      <c r="S37" s="431"/>
      <c r="T37" s="431"/>
      <c r="U37" s="431"/>
      <c r="V37" s="431"/>
      <c r="W37" s="432"/>
      <c r="X37" s="129"/>
    </row>
    <row r="38" spans="1:24" s="119" customFormat="1" ht="23.1" customHeight="1" x14ac:dyDescent="0.3">
      <c r="B38" s="131" t="s">
        <v>65</v>
      </c>
      <c r="C38" s="140"/>
      <c r="D38" s="147"/>
      <c r="E38" s="147"/>
      <c r="F38" s="147"/>
      <c r="G38" s="143"/>
      <c r="H38" s="136"/>
      <c r="I38" s="147"/>
      <c r="J38" s="137"/>
      <c r="K38" s="138"/>
      <c r="L38" s="139"/>
      <c r="M38" s="131" t="s">
        <v>65</v>
      </c>
      <c r="N38" s="165"/>
      <c r="O38" s="141"/>
      <c r="P38" s="142"/>
      <c r="Q38" s="142"/>
      <c r="R38" s="143">
        <f>SUM(O38:Q38)</f>
        <v>0</v>
      </c>
      <c r="S38" s="144">
        <f>+R38-G38</f>
        <v>0</v>
      </c>
      <c r="T38" s="136"/>
      <c r="U38" s="137"/>
      <c r="V38" s="137"/>
      <c r="W38" s="138"/>
      <c r="X38" s="145" t="str">
        <f>IFERROR(R38/G38,"")</f>
        <v/>
      </c>
    </row>
    <row r="39" spans="1:24" s="119" customFormat="1" ht="23.7" customHeight="1" x14ac:dyDescent="0.3">
      <c r="B39" s="131" t="s">
        <v>66</v>
      </c>
      <c r="C39" s="140"/>
      <c r="D39" s="147"/>
      <c r="E39" s="147"/>
      <c r="F39" s="147"/>
      <c r="G39" s="143"/>
      <c r="H39" s="136"/>
      <c r="I39" s="147"/>
      <c r="J39" s="137"/>
      <c r="K39" s="138"/>
      <c r="L39" s="139"/>
      <c r="M39" s="131" t="s">
        <v>66</v>
      </c>
      <c r="N39" s="165"/>
      <c r="O39" s="141"/>
      <c r="P39" s="142"/>
      <c r="Q39" s="142"/>
      <c r="R39" s="143">
        <f t="shared" ref="R39:R45" si="13">SUM(O39:Q39)</f>
        <v>0</v>
      </c>
      <c r="S39" s="144">
        <f t="shared" ref="S39:S46" si="14">+R39-G39</f>
        <v>0</v>
      </c>
      <c r="T39" s="136"/>
      <c r="U39" s="137"/>
      <c r="V39" s="137"/>
      <c r="W39" s="138"/>
      <c r="X39" s="145" t="str">
        <f t="shared" ref="X39:X58" si="15">IFERROR(R39/G39,"")</f>
        <v/>
      </c>
    </row>
    <row r="40" spans="1:24" s="119" customFormat="1" ht="23.1" customHeight="1" x14ac:dyDescent="0.3">
      <c r="B40" s="131" t="s">
        <v>67</v>
      </c>
      <c r="C40" s="140"/>
      <c r="D40" s="147"/>
      <c r="E40" s="147"/>
      <c r="F40" s="147"/>
      <c r="G40" s="143"/>
      <c r="H40" s="136"/>
      <c r="I40" s="147"/>
      <c r="J40" s="137"/>
      <c r="K40" s="138"/>
      <c r="L40" s="139"/>
      <c r="M40" s="131" t="s">
        <v>67</v>
      </c>
      <c r="N40" s="165"/>
      <c r="O40" s="141"/>
      <c r="P40" s="142"/>
      <c r="Q40" s="142"/>
      <c r="R40" s="171">
        <f t="shared" si="13"/>
        <v>0</v>
      </c>
      <c r="S40" s="144">
        <f t="shared" si="14"/>
        <v>0</v>
      </c>
      <c r="T40" s="136"/>
      <c r="U40" s="137"/>
      <c r="V40" s="137"/>
      <c r="W40" s="138"/>
      <c r="X40" s="145" t="str">
        <f t="shared" si="15"/>
        <v/>
      </c>
    </row>
    <row r="41" spans="1:24" s="119" customFormat="1" ht="21" customHeight="1" x14ac:dyDescent="0.3">
      <c r="B41" s="131" t="s">
        <v>68</v>
      </c>
      <c r="C41" s="140"/>
      <c r="D41" s="147"/>
      <c r="E41" s="147"/>
      <c r="F41" s="147"/>
      <c r="G41" s="143"/>
      <c r="H41" s="136"/>
      <c r="I41" s="147"/>
      <c r="J41" s="137"/>
      <c r="K41" s="138"/>
      <c r="L41" s="139"/>
      <c r="M41" s="131" t="s">
        <v>68</v>
      </c>
      <c r="N41" s="165"/>
      <c r="O41" s="141"/>
      <c r="P41" s="142"/>
      <c r="Q41" s="142"/>
      <c r="R41" s="171">
        <f t="shared" si="13"/>
        <v>0</v>
      </c>
      <c r="S41" s="144">
        <f t="shared" si="14"/>
        <v>0</v>
      </c>
      <c r="T41" s="136"/>
      <c r="U41" s="137"/>
      <c r="V41" s="137"/>
      <c r="W41" s="138"/>
      <c r="X41" s="145" t="str">
        <f t="shared" si="15"/>
        <v/>
      </c>
    </row>
    <row r="42" spans="1:24" s="119" customFormat="1" ht="22.2" customHeight="1" x14ac:dyDescent="0.3">
      <c r="B42" s="131" t="s">
        <v>69</v>
      </c>
      <c r="C42" s="140"/>
      <c r="D42" s="147"/>
      <c r="E42" s="147"/>
      <c r="F42" s="147"/>
      <c r="G42" s="143"/>
      <c r="H42" s="136"/>
      <c r="I42" s="147"/>
      <c r="J42" s="137"/>
      <c r="K42" s="138"/>
      <c r="L42" s="139"/>
      <c r="M42" s="131" t="s">
        <v>69</v>
      </c>
      <c r="N42" s="170"/>
      <c r="O42" s="141"/>
      <c r="P42" s="142"/>
      <c r="Q42" s="142"/>
      <c r="R42" s="171">
        <f t="shared" si="13"/>
        <v>0</v>
      </c>
      <c r="S42" s="144">
        <f t="shared" si="14"/>
        <v>0</v>
      </c>
      <c r="T42" s="136"/>
      <c r="U42" s="137"/>
      <c r="V42" s="137"/>
      <c r="W42" s="138"/>
      <c r="X42" s="145" t="str">
        <f t="shared" si="15"/>
        <v/>
      </c>
    </row>
    <row r="43" spans="1:24" s="119" customFormat="1" ht="20.100000000000001" customHeight="1" x14ac:dyDescent="0.3">
      <c r="A43" s="153"/>
      <c r="B43" s="131" t="s">
        <v>70</v>
      </c>
      <c r="C43" s="148"/>
      <c r="D43" s="147"/>
      <c r="E43" s="147"/>
      <c r="F43" s="147"/>
      <c r="G43" s="143"/>
      <c r="H43" s="136"/>
      <c r="I43" s="147"/>
      <c r="J43" s="137"/>
      <c r="K43" s="138"/>
      <c r="L43" s="139"/>
      <c r="M43" s="131" t="s">
        <v>70</v>
      </c>
      <c r="N43" s="170"/>
      <c r="O43" s="141"/>
      <c r="P43" s="142"/>
      <c r="Q43" s="142"/>
      <c r="R43" s="143">
        <f t="shared" si="13"/>
        <v>0</v>
      </c>
      <c r="S43" s="144">
        <f t="shared" si="14"/>
        <v>0</v>
      </c>
      <c r="T43" s="136"/>
      <c r="U43" s="137"/>
      <c r="V43" s="137"/>
      <c r="W43" s="138"/>
      <c r="X43" s="145" t="str">
        <f t="shared" si="15"/>
        <v/>
      </c>
    </row>
    <row r="44" spans="1:24" s="153" customFormat="1" ht="19.5" customHeight="1" x14ac:dyDescent="0.3">
      <c r="A44" s="119"/>
      <c r="B44" s="172" t="s">
        <v>71</v>
      </c>
      <c r="C44" s="170"/>
      <c r="D44" s="161"/>
      <c r="E44" s="161"/>
      <c r="F44" s="161"/>
      <c r="G44" s="169"/>
      <c r="H44" s="173"/>
      <c r="I44" s="161"/>
      <c r="J44" s="174"/>
      <c r="K44" s="175"/>
      <c r="L44" s="139"/>
      <c r="M44" s="131" t="s">
        <v>71</v>
      </c>
      <c r="N44" s="170"/>
      <c r="O44" s="161"/>
      <c r="P44" s="152"/>
      <c r="Q44" s="152"/>
      <c r="R44" s="143">
        <f t="shared" si="13"/>
        <v>0</v>
      </c>
      <c r="S44" s="144">
        <f t="shared" si="14"/>
        <v>0</v>
      </c>
      <c r="T44" s="150"/>
      <c r="U44" s="137"/>
      <c r="V44" s="137"/>
      <c r="W44" s="151"/>
      <c r="X44" s="145" t="str">
        <f t="shared" si="15"/>
        <v/>
      </c>
    </row>
    <row r="45" spans="1:24" s="119" customFormat="1" ht="15.6" x14ac:dyDescent="0.3">
      <c r="B45" s="172" t="s">
        <v>72</v>
      </c>
      <c r="C45" s="170"/>
      <c r="D45" s="161"/>
      <c r="E45" s="161"/>
      <c r="F45" s="161"/>
      <c r="G45" s="169"/>
      <c r="H45" s="173"/>
      <c r="I45" s="161"/>
      <c r="J45" s="176"/>
      <c r="K45" s="175"/>
      <c r="L45" s="139"/>
      <c r="M45" s="131" t="s">
        <v>72</v>
      </c>
      <c r="N45" s="148"/>
      <c r="O45" s="149"/>
      <c r="P45" s="152"/>
      <c r="Q45" s="152"/>
      <c r="R45" s="143">
        <f t="shared" si="13"/>
        <v>0</v>
      </c>
      <c r="S45" s="144">
        <f t="shared" si="14"/>
        <v>0</v>
      </c>
      <c r="T45" s="150"/>
      <c r="U45" s="137"/>
      <c r="V45" s="137"/>
      <c r="W45" s="151"/>
      <c r="X45" s="145" t="str">
        <f t="shared" si="15"/>
        <v/>
      </c>
    </row>
    <row r="46" spans="1:24" s="119" customFormat="1" ht="30" customHeight="1" x14ac:dyDescent="0.3">
      <c r="C46" s="155" t="s">
        <v>33</v>
      </c>
      <c r="D46" s="156">
        <f>SUM(D38:D45)</f>
        <v>0</v>
      </c>
      <c r="E46" s="156">
        <f>SUM(E38:E45)</f>
        <v>0</v>
      </c>
      <c r="F46" s="156">
        <f>SUM(F38:F45)</f>
        <v>0</v>
      </c>
      <c r="G46" s="156">
        <f>SUM(G38:G45)</f>
        <v>0</v>
      </c>
      <c r="H46" s="156">
        <f>(H38*G38)+(H39*G39)+(H40*G40)+(H41*G41)+(H42*G42)+(H43*G43)+(H44*G44)+(H45*G45)</f>
        <v>0</v>
      </c>
      <c r="I46" s="156">
        <f>SUM(I38:I45)</f>
        <v>0</v>
      </c>
      <c r="J46" s="157"/>
      <c r="K46" s="151"/>
      <c r="L46" s="158"/>
      <c r="N46" s="155" t="s">
        <v>33</v>
      </c>
      <c r="O46" s="156">
        <f>SUM(O38:O45)</f>
        <v>0</v>
      </c>
      <c r="P46" s="156">
        <f>SUM(P38:P45)</f>
        <v>0</v>
      </c>
      <c r="Q46" s="156">
        <f>SUM(Q38:Q45)</f>
        <v>0</v>
      </c>
      <c r="R46" s="156">
        <f>SUM(R38:R45)</f>
        <v>0</v>
      </c>
      <c r="S46" s="144">
        <f t="shared" si="14"/>
        <v>0</v>
      </c>
      <c r="T46" s="156">
        <f>(T38*R38)+(T39*R39)+(T40*R40)+(T41*R41)+(T42*R42)+(T43*R43)+(T44*R44)+(T45*R45)</f>
        <v>0</v>
      </c>
      <c r="U46" s="156">
        <f>SUM(U38:U45)</f>
        <v>0</v>
      </c>
      <c r="V46" s="157"/>
      <c r="W46" s="151"/>
      <c r="X46" s="145" t="str">
        <f t="shared" si="15"/>
        <v/>
      </c>
    </row>
    <row r="47" spans="1:24" s="119" customFormat="1" ht="15.6" x14ac:dyDescent="0.3">
      <c r="B47" s="177"/>
      <c r="C47" s="178"/>
      <c r="D47" s="179"/>
      <c r="E47" s="179"/>
      <c r="F47" s="179"/>
      <c r="G47" s="179"/>
      <c r="H47" s="180"/>
      <c r="I47" s="179"/>
      <c r="J47" s="181"/>
      <c r="K47" s="180"/>
      <c r="L47" s="139"/>
      <c r="M47" s="177"/>
      <c r="N47" s="178"/>
      <c r="O47" s="179"/>
      <c r="P47" s="180"/>
      <c r="Q47" s="180"/>
      <c r="R47" s="179"/>
      <c r="S47" s="182"/>
      <c r="T47" s="180"/>
      <c r="U47" s="180"/>
      <c r="V47" s="181"/>
      <c r="W47" s="180"/>
      <c r="X47" s="145" t="str">
        <f t="shared" si="15"/>
        <v/>
      </c>
    </row>
    <row r="48" spans="1:24" s="119" customFormat="1" ht="30" customHeight="1" x14ac:dyDescent="0.3">
      <c r="B48" s="155" t="s">
        <v>73</v>
      </c>
      <c r="C48" s="408" t="s">
        <v>74</v>
      </c>
      <c r="D48" s="408"/>
      <c r="E48" s="408"/>
      <c r="F48" s="408"/>
      <c r="G48" s="408"/>
      <c r="H48" s="408"/>
      <c r="I48" s="409"/>
      <c r="J48" s="409"/>
      <c r="K48" s="408"/>
      <c r="L48" s="128"/>
      <c r="M48" s="155" t="s">
        <v>73</v>
      </c>
      <c r="N48" s="439" t="s">
        <v>74</v>
      </c>
      <c r="O48" s="440"/>
      <c r="P48" s="440"/>
      <c r="Q48" s="440"/>
      <c r="R48" s="440"/>
      <c r="S48" s="440"/>
      <c r="T48" s="440"/>
      <c r="U48" s="440"/>
      <c r="V48" s="440"/>
      <c r="W48" s="441"/>
      <c r="X48" s="145" t="str">
        <f t="shared" si="15"/>
        <v/>
      </c>
    </row>
    <row r="49" spans="1:24" s="119" customFormat="1" ht="30" customHeight="1" x14ac:dyDescent="0.3">
      <c r="B49" s="127" t="s">
        <v>75</v>
      </c>
      <c r="C49" s="410" t="s">
        <v>76</v>
      </c>
      <c r="D49" s="410"/>
      <c r="E49" s="410"/>
      <c r="F49" s="410"/>
      <c r="G49" s="410"/>
      <c r="H49" s="410"/>
      <c r="I49" s="411"/>
      <c r="J49" s="411"/>
      <c r="K49" s="410"/>
      <c r="L49" s="130"/>
      <c r="M49" s="127" t="s">
        <v>75</v>
      </c>
      <c r="N49" s="439" t="s">
        <v>76</v>
      </c>
      <c r="O49" s="440"/>
      <c r="P49" s="440"/>
      <c r="Q49" s="440"/>
      <c r="R49" s="440"/>
      <c r="S49" s="440"/>
      <c r="T49" s="440"/>
      <c r="U49" s="440"/>
      <c r="V49" s="440"/>
      <c r="W49" s="441"/>
      <c r="X49" s="145" t="str">
        <f t="shared" si="15"/>
        <v/>
      </c>
    </row>
    <row r="50" spans="1:24" s="119" customFormat="1" ht="83.1" customHeight="1" x14ac:dyDescent="0.3">
      <c r="B50" s="131" t="s">
        <v>77</v>
      </c>
      <c r="C50" s="132" t="s">
        <v>78</v>
      </c>
      <c r="D50" s="133">
        <v>15000</v>
      </c>
      <c r="E50" s="160"/>
      <c r="F50" s="133"/>
      <c r="G50" s="135">
        <f>SUM(D50:F50)</f>
        <v>15000</v>
      </c>
      <c r="H50" s="136">
        <v>0.15</v>
      </c>
      <c r="I50" s="142"/>
      <c r="J50" s="137"/>
      <c r="K50" s="138" t="s">
        <v>79</v>
      </c>
      <c r="L50" s="139"/>
      <c r="M50" s="172" t="s">
        <v>77</v>
      </c>
      <c r="N50" s="109" t="s">
        <v>78</v>
      </c>
      <c r="O50" s="110">
        <v>15000</v>
      </c>
      <c r="P50" s="184"/>
      <c r="Q50" s="184"/>
      <c r="R50" s="143">
        <f>SUM(O50:Q50)</f>
        <v>15000</v>
      </c>
      <c r="S50" s="144">
        <f>+R50-G50</f>
        <v>0</v>
      </c>
      <c r="T50" s="136">
        <v>0.15</v>
      </c>
      <c r="U50" s="137"/>
      <c r="V50" s="137"/>
      <c r="W50" s="112" t="s">
        <v>79</v>
      </c>
      <c r="X50" s="145">
        <f t="shared" si="15"/>
        <v>1</v>
      </c>
    </row>
    <row r="51" spans="1:24" s="119" customFormat="1" ht="63" customHeight="1" x14ac:dyDescent="0.3">
      <c r="B51" s="131" t="s">
        <v>80</v>
      </c>
      <c r="C51" s="140" t="s">
        <v>81</v>
      </c>
      <c r="D51" s="133">
        <v>15000</v>
      </c>
      <c r="E51" s="160"/>
      <c r="F51" s="133"/>
      <c r="G51" s="135">
        <f t="shared" ref="G51:G54" si="16">SUM(D51:F51)</f>
        <v>15000</v>
      </c>
      <c r="H51" s="136">
        <v>0.15</v>
      </c>
      <c r="I51" s="142"/>
      <c r="J51" s="137"/>
      <c r="K51" s="138" t="s">
        <v>82</v>
      </c>
      <c r="L51" s="139"/>
      <c r="M51" s="172" t="s">
        <v>80</v>
      </c>
      <c r="N51" s="115" t="s">
        <v>81</v>
      </c>
      <c r="O51" s="110">
        <v>15000</v>
      </c>
      <c r="P51" s="184"/>
      <c r="Q51" s="184"/>
      <c r="R51" s="143">
        <f t="shared" ref="R51:R57" si="17">SUM(O51:Q51)</f>
        <v>15000</v>
      </c>
      <c r="S51" s="144">
        <f t="shared" ref="S51:S58" si="18">+R51-G51</f>
        <v>0</v>
      </c>
      <c r="T51" s="136">
        <v>0.15</v>
      </c>
      <c r="U51" s="137"/>
      <c r="V51" s="137"/>
      <c r="W51" s="112" t="s">
        <v>82</v>
      </c>
      <c r="X51" s="145">
        <f t="shared" si="15"/>
        <v>1</v>
      </c>
    </row>
    <row r="52" spans="1:24" s="119" customFormat="1" ht="80.099999999999994" customHeight="1" x14ac:dyDescent="0.3">
      <c r="B52" s="131" t="s">
        <v>83</v>
      </c>
      <c r="C52" s="140" t="s">
        <v>84</v>
      </c>
      <c r="D52" s="133">
        <v>11000</v>
      </c>
      <c r="E52" s="160"/>
      <c r="F52" s="133"/>
      <c r="G52" s="135">
        <f t="shared" si="16"/>
        <v>11000</v>
      </c>
      <c r="H52" s="136"/>
      <c r="I52" s="142"/>
      <c r="J52" s="137"/>
      <c r="K52" s="138"/>
      <c r="L52" s="139"/>
      <c r="M52" s="172" t="s">
        <v>83</v>
      </c>
      <c r="N52" s="115" t="s">
        <v>84</v>
      </c>
      <c r="O52" s="110">
        <v>11000</v>
      </c>
      <c r="P52" s="184"/>
      <c r="Q52" s="184"/>
      <c r="R52" s="143">
        <f t="shared" si="17"/>
        <v>11000</v>
      </c>
      <c r="S52" s="144">
        <f t="shared" si="18"/>
        <v>0</v>
      </c>
      <c r="T52" s="136"/>
      <c r="U52" s="137"/>
      <c r="V52" s="137"/>
      <c r="W52" s="112"/>
      <c r="X52" s="145">
        <f t="shared" si="15"/>
        <v>1</v>
      </c>
    </row>
    <row r="53" spans="1:24" s="119" customFormat="1" ht="91.5" customHeight="1" x14ac:dyDescent="0.3">
      <c r="B53" s="131" t="s">
        <v>85</v>
      </c>
      <c r="C53" s="140" t="s">
        <v>86</v>
      </c>
      <c r="D53" s="133">
        <v>27000</v>
      </c>
      <c r="E53" s="160"/>
      <c r="F53" s="133"/>
      <c r="G53" s="135">
        <f t="shared" si="16"/>
        <v>27000</v>
      </c>
      <c r="H53" s="136"/>
      <c r="I53" s="142"/>
      <c r="J53" s="137"/>
      <c r="K53" s="138"/>
      <c r="L53" s="139"/>
      <c r="M53" s="172" t="s">
        <v>85</v>
      </c>
      <c r="N53" s="115" t="s">
        <v>86</v>
      </c>
      <c r="O53" s="110">
        <v>27000</v>
      </c>
      <c r="P53" s="142"/>
      <c r="Q53" s="142"/>
      <c r="R53" s="143">
        <f t="shared" si="17"/>
        <v>27000</v>
      </c>
      <c r="S53" s="144">
        <f t="shared" si="18"/>
        <v>0</v>
      </c>
      <c r="T53" s="136"/>
      <c r="U53" s="137"/>
      <c r="V53" s="137"/>
      <c r="W53" s="138"/>
      <c r="X53" s="145">
        <f t="shared" si="15"/>
        <v>1</v>
      </c>
    </row>
    <row r="54" spans="1:24" s="119" customFormat="1" ht="49.2" customHeight="1" x14ac:dyDescent="0.3">
      <c r="B54" s="131" t="s">
        <v>87</v>
      </c>
      <c r="C54" s="146" t="s">
        <v>88</v>
      </c>
      <c r="D54" s="133">
        <v>40000</v>
      </c>
      <c r="E54" s="160"/>
      <c r="F54" s="133"/>
      <c r="G54" s="135">
        <f t="shared" si="16"/>
        <v>40000</v>
      </c>
      <c r="H54" s="136"/>
      <c r="I54" s="142"/>
      <c r="J54" s="137"/>
      <c r="K54" s="138"/>
      <c r="L54" s="139"/>
      <c r="M54" s="131" t="s">
        <v>87</v>
      </c>
      <c r="N54" s="116" t="s">
        <v>89</v>
      </c>
      <c r="O54" s="114">
        <v>30000</v>
      </c>
      <c r="P54" s="142"/>
      <c r="Q54" s="142"/>
      <c r="R54" s="143">
        <f t="shared" si="17"/>
        <v>30000</v>
      </c>
      <c r="S54" s="144">
        <f>+R54-G55</f>
        <v>30000</v>
      </c>
      <c r="T54" s="136"/>
      <c r="U54" s="137"/>
      <c r="V54" s="137"/>
      <c r="W54" s="185"/>
      <c r="X54" s="145" t="str">
        <f>IFERROR(R54/G55,"")</f>
        <v/>
      </c>
    </row>
    <row r="55" spans="1:24" s="119" customFormat="1" ht="30" customHeight="1" x14ac:dyDescent="0.3">
      <c r="B55" s="131" t="s">
        <v>90</v>
      </c>
      <c r="C55" s="140"/>
      <c r="D55" s="147"/>
      <c r="E55" s="147"/>
      <c r="F55" s="147"/>
      <c r="G55" s="143">
        <f t="shared" ref="G55:G57" si="19">SUM(D55:F55)</f>
        <v>0</v>
      </c>
      <c r="H55" s="136"/>
      <c r="I55" s="147"/>
      <c r="J55" s="137"/>
      <c r="K55" s="138"/>
      <c r="L55" s="139"/>
      <c r="M55" s="131" t="s">
        <v>90</v>
      </c>
      <c r="N55" s="140"/>
      <c r="O55" s="147"/>
      <c r="P55" s="142"/>
      <c r="Q55" s="142"/>
      <c r="R55" s="143">
        <f t="shared" si="17"/>
        <v>0</v>
      </c>
      <c r="S55" s="144">
        <f t="shared" si="18"/>
        <v>0</v>
      </c>
      <c r="T55" s="136"/>
      <c r="U55" s="137"/>
      <c r="V55" s="137"/>
      <c r="W55" s="138"/>
      <c r="X55" s="145" t="str">
        <f t="shared" si="15"/>
        <v/>
      </c>
    </row>
    <row r="56" spans="1:24" s="119" customFormat="1" ht="30" customHeight="1" x14ac:dyDescent="0.3">
      <c r="A56" s="153"/>
      <c r="B56" s="131" t="s">
        <v>91</v>
      </c>
      <c r="C56" s="148"/>
      <c r="D56" s="149"/>
      <c r="E56" s="149"/>
      <c r="F56" s="149"/>
      <c r="G56" s="143">
        <f t="shared" si="19"/>
        <v>0</v>
      </c>
      <c r="H56" s="150"/>
      <c r="I56" s="149"/>
      <c r="J56" s="137"/>
      <c r="K56" s="151"/>
      <c r="L56" s="139"/>
      <c r="M56" s="131" t="s">
        <v>91</v>
      </c>
      <c r="N56" s="148"/>
      <c r="O56" s="149"/>
      <c r="P56" s="152"/>
      <c r="Q56" s="152"/>
      <c r="R56" s="143">
        <f t="shared" si="17"/>
        <v>0</v>
      </c>
      <c r="S56" s="144">
        <f t="shared" si="18"/>
        <v>0</v>
      </c>
      <c r="T56" s="150"/>
      <c r="U56" s="137"/>
      <c r="V56" s="137"/>
      <c r="W56" s="151"/>
      <c r="X56" s="145" t="str">
        <f t="shared" si="15"/>
        <v/>
      </c>
    </row>
    <row r="57" spans="1:24" s="153" customFormat="1" ht="30" customHeight="1" x14ac:dyDescent="0.3">
      <c r="B57" s="131" t="s">
        <v>92</v>
      </c>
      <c r="C57" s="148"/>
      <c r="D57" s="149"/>
      <c r="E57" s="149"/>
      <c r="F57" s="149"/>
      <c r="G57" s="143">
        <f t="shared" si="19"/>
        <v>0</v>
      </c>
      <c r="H57" s="150"/>
      <c r="I57" s="149"/>
      <c r="J57" s="137"/>
      <c r="K57" s="151"/>
      <c r="L57" s="139"/>
      <c r="M57" s="131" t="s">
        <v>92</v>
      </c>
      <c r="N57" s="148"/>
      <c r="O57" s="149"/>
      <c r="P57" s="152"/>
      <c r="Q57" s="152"/>
      <c r="R57" s="143">
        <f t="shared" si="17"/>
        <v>0</v>
      </c>
      <c r="S57" s="144">
        <f t="shared" si="18"/>
        <v>0</v>
      </c>
      <c r="T57" s="150"/>
      <c r="U57" s="137"/>
      <c r="V57" s="137"/>
      <c r="W57" s="151"/>
      <c r="X57" s="145" t="str">
        <f t="shared" si="15"/>
        <v/>
      </c>
    </row>
    <row r="58" spans="1:24" s="153" customFormat="1" ht="30" customHeight="1" x14ac:dyDescent="0.3">
      <c r="A58" s="119"/>
      <c r="B58" s="119"/>
      <c r="C58" s="155" t="s">
        <v>33</v>
      </c>
      <c r="D58" s="156">
        <f>SUM(D50:D57)</f>
        <v>108000</v>
      </c>
      <c r="E58" s="156">
        <f>SUM(E50:E57)</f>
        <v>0</v>
      </c>
      <c r="F58" s="156">
        <f>SUM(F50:F57)</f>
        <v>0</v>
      </c>
      <c r="G58" s="163">
        <f>SUM(G50:G57)</f>
        <v>108000</v>
      </c>
      <c r="H58" s="163">
        <f>(H50*G50)+(H51*G51)+(H52*G52)+(H53*G53)+(H54*G54)+(H55*G55)+(H56*G56)+(H57*G57)</f>
        <v>4500</v>
      </c>
      <c r="I58" s="156">
        <f>SUM(I50:I57)</f>
        <v>0</v>
      </c>
      <c r="J58" s="157"/>
      <c r="K58" s="151"/>
      <c r="L58" s="158"/>
      <c r="M58" s="119"/>
      <c r="N58" s="155" t="s">
        <v>33</v>
      </c>
      <c r="O58" s="159">
        <f>SUM(O50:O57)</f>
        <v>98000</v>
      </c>
      <c r="P58" s="156">
        <f>SUM(P50:P57)</f>
        <v>0</v>
      </c>
      <c r="Q58" s="156">
        <f>SUM(Q50:Q57)</f>
        <v>0</v>
      </c>
      <c r="R58" s="163">
        <f>SUM(R50:R57)</f>
        <v>98000</v>
      </c>
      <c r="S58" s="144">
        <f t="shared" si="18"/>
        <v>-10000</v>
      </c>
      <c r="T58" s="156">
        <f>(T50*R50)+(T51*R51)+(T52*R52)+(T53*R53)+(T54*R54)+(T55*R55)+(T56*R56)+(T57*R57)</f>
        <v>4500</v>
      </c>
      <c r="U58" s="156">
        <f>SUM(U50:U57)</f>
        <v>0</v>
      </c>
      <c r="V58" s="157"/>
      <c r="W58" s="151"/>
      <c r="X58" s="145">
        <f t="shared" si="15"/>
        <v>0.90740740740740744</v>
      </c>
    </row>
    <row r="59" spans="1:24" s="119" customFormat="1" ht="30" customHeight="1" x14ac:dyDescent="0.3">
      <c r="B59" s="127" t="s">
        <v>93</v>
      </c>
      <c r="C59" s="410" t="s">
        <v>94</v>
      </c>
      <c r="D59" s="410"/>
      <c r="E59" s="410"/>
      <c r="F59" s="410"/>
      <c r="G59" s="410"/>
      <c r="H59" s="410"/>
      <c r="I59" s="411"/>
      <c r="J59" s="411"/>
      <c r="K59" s="410"/>
      <c r="L59" s="130"/>
      <c r="M59" s="127" t="s">
        <v>93</v>
      </c>
      <c r="N59" s="427" t="s">
        <v>94</v>
      </c>
      <c r="O59" s="428"/>
      <c r="P59" s="428"/>
      <c r="Q59" s="428"/>
      <c r="R59" s="428"/>
      <c r="S59" s="428"/>
      <c r="T59" s="428"/>
      <c r="U59" s="428"/>
      <c r="V59" s="428"/>
      <c r="W59" s="429"/>
      <c r="X59" s="129"/>
    </row>
    <row r="60" spans="1:24" s="119" customFormat="1" ht="79.5" customHeight="1" x14ac:dyDescent="0.3">
      <c r="B60" s="131" t="s">
        <v>95</v>
      </c>
      <c r="C60" s="132" t="s">
        <v>96</v>
      </c>
      <c r="D60" s="133">
        <v>11000</v>
      </c>
      <c r="E60" s="160"/>
      <c r="F60" s="133"/>
      <c r="G60" s="135">
        <f>SUM(D60:F60)</f>
        <v>11000</v>
      </c>
      <c r="H60" s="136">
        <v>0.3</v>
      </c>
      <c r="I60" s="133">
        <v>3287.86</v>
      </c>
      <c r="J60" s="137"/>
      <c r="K60" s="138" t="s">
        <v>97</v>
      </c>
      <c r="L60" s="139"/>
      <c r="M60" s="131" t="s">
        <v>95</v>
      </c>
      <c r="N60" s="109" t="s">
        <v>96</v>
      </c>
      <c r="O60" s="147">
        <v>16000</v>
      </c>
      <c r="P60" s="142"/>
      <c r="Q60" s="142"/>
      <c r="R60" s="143">
        <f>SUM(O60:Q60)</f>
        <v>16000</v>
      </c>
      <c r="S60" s="144">
        <f>+R60-G60</f>
        <v>5000</v>
      </c>
      <c r="T60" s="136"/>
      <c r="U60" s="400">
        <v>18572.235000000001</v>
      </c>
      <c r="V60" s="137"/>
      <c r="W60" s="138" t="s">
        <v>97</v>
      </c>
      <c r="X60" s="145">
        <f>IFERROR(R60/G60,"")</f>
        <v>1.4545454545454546</v>
      </c>
    </row>
    <row r="61" spans="1:24" s="119" customFormat="1" ht="79.5" customHeight="1" x14ac:dyDescent="0.3">
      <c r="B61" s="131" t="s">
        <v>98</v>
      </c>
      <c r="C61" s="140" t="s">
        <v>99</v>
      </c>
      <c r="D61" s="133">
        <v>11000</v>
      </c>
      <c r="E61" s="133"/>
      <c r="F61" s="133"/>
      <c r="G61" s="135">
        <f t="shared" ref="G61:G63" si="20">SUM(D61:F61)</f>
        <v>11000</v>
      </c>
      <c r="H61" s="136"/>
      <c r="I61" s="142"/>
      <c r="J61" s="137"/>
      <c r="K61" s="138"/>
      <c r="L61" s="139"/>
      <c r="M61" s="131" t="s">
        <v>98</v>
      </c>
      <c r="N61" s="115" t="s">
        <v>99</v>
      </c>
      <c r="O61" s="147">
        <v>11000</v>
      </c>
      <c r="P61" s="142"/>
      <c r="Q61" s="142"/>
      <c r="R61" s="143">
        <f t="shared" ref="R61:R67" si="21">SUM(O61:Q61)</f>
        <v>11000</v>
      </c>
      <c r="S61" s="144">
        <f t="shared" ref="S61:S68" si="22">+R61-G61</f>
        <v>0</v>
      </c>
      <c r="T61" s="136"/>
      <c r="U61" s="137"/>
      <c r="V61" s="137"/>
      <c r="W61" s="138"/>
      <c r="X61" s="145">
        <f t="shared" ref="X61:X80" si="23">IFERROR(R61/G61,"")</f>
        <v>1</v>
      </c>
    </row>
    <row r="62" spans="1:24" s="119" customFormat="1" ht="48.6" customHeight="1" x14ac:dyDescent="0.3">
      <c r="B62" s="131" t="s">
        <v>100</v>
      </c>
      <c r="C62" s="140" t="s">
        <v>101</v>
      </c>
      <c r="D62" s="133">
        <v>10000</v>
      </c>
      <c r="E62" s="133"/>
      <c r="F62" s="133"/>
      <c r="G62" s="135">
        <f t="shared" si="20"/>
        <v>10000</v>
      </c>
      <c r="H62" s="136">
        <v>0.3</v>
      </c>
      <c r="I62" s="142"/>
      <c r="J62" s="137"/>
      <c r="K62" s="138" t="s">
        <v>102</v>
      </c>
      <c r="L62" s="139"/>
      <c r="M62" s="131" t="s">
        <v>100</v>
      </c>
      <c r="N62" s="115" t="s">
        <v>101</v>
      </c>
      <c r="O62" s="186">
        <v>10000</v>
      </c>
      <c r="P62" s="142"/>
      <c r="Q62" s="142"/>
      <c r="R62" s="143">
        <f t="shared" si="21"/>
        <v>10000</v>
      </c>
      <c r="S62" s="144">
        <f t="shared" si="22"/>
        <v>0</v>
      </c>
      <c r="T62" s="136">
        <v>0.3</v>
      </c>
      <c r="U62" s="137"/>
      <c r="V62" s="137"/>
      <c r="W62" s="138" t="s">
        <v>102</v>
      </c>
      <c r="X62" s="145">
        <f t="shared" si="23"/>
        <v>1</v>
      </c>
    </row>
    <row r="63" spans="1:24" s="119" customFormat="1" ht="49.2" customHeight="1" x14ac:dyDescent="0.3">
      <c r="B63" s="131" t="s">
        <v>103</v>
      </c>
      <c r="C63" s="165"/>
      <c r="D63" s="133"/>
      <c r="E63" s="160"/>
      <c r="F63" s="133"/>
      <c r="G63" s="135">
        <f t="shared" si="20"/>
        <v>0</v>
      </c>
      <c r="H63" s="136"/>
      <c r="I63" s="142"/>
      <c r="J63" s="137"/>
      <c r="K63" s="138"/>
      <c r="L63" s="139"/>
      <c r="M63" s="183" t="s">
        <v>103</v>
      </c>
      <c r="N63" s="116" t="s">
        <v>104</v>
      </c>
      <c r="O63" s="141">
        <v>60000</v>
      </c>
      <c r="P63" s="142"/>
      <c r="Q63" s="142"/>
      <c r="R63" s="143">
        <f t="shared" si="21"/>
        <v>60000</v>
      </c>
      <c r="S63" s="144">
        <f t="shared" si="22"/>
        <v>60000</v>
      </c>
      <c r="T63" s="136"/>
      <c r="U63" s="137"/>
      <c r="V63" s="137"/>
      <c r="W63" s="138"/>
      <c r="X63" s="145" t="str">
        <f t="shared" si="23"/>
        <v/>
      </c>
    </row>
    <row r="64" spans="1:24" s="119" customFormat="1" ht="15.6" customHeight="1" x14ac:dyDescent="0.3">
      <c r="B64" s="131" t="s">
        <v>105</v>
      </c>
      <c r="C64" s="140"/>
      <c r="D64" s="147"/>
      <c r="E64" s="147"/>
      <c r="F64" s="147"/>
      <c r="G64" s="143"/>
      <c r="H64" s="136"/>
      <c r="I64" s="147"/>
      <c r="J64" s="137"/>
      <c r="K64" s="138"/>
      <c r="L64" s="139"/>
      <c r="M64" s="131" t="s">
        <v>105</v>
      </c>
      <c r="N64" s="165"/>
      <c r="O64" s="147"/>
      <c r="P64" s="142"/>
      <c r="Q64" s="142"/>
      <c r="R64" s="143">
        <f t="shared" si="21"/>
        <v>0</v>
      </c>
      <c r="S64" s="144">
        <f t="shared" si="22"/>
        <v>0</v>
      </c>
      <c r="T64" s="136"/>
      <c r="U64" s="137"/>
      <c r="V64" s="137"/>
      <c r="W64" s="138"/>
      <c r="X64" s="145" t="str">
        <f t="shared" si="23"/>
        <v/>
      </c>
    </row>
    <row r="65" spans="1:24" s="119" customFormat="1" ht="16.2" customHeight="1" x14ac:dyDescent="0.3">
      <c r="B65" s="131" t="s">
        <v>106</v>
      </c>
      <c r="C65" s="140"/>
      <c r="D65" s="147"/>
      <c r="E65" s="147"/>
      <c r="F65" s="147"/>
      <c r="G65" s="143"/>
      <c r="H65" s="136"/>
      <c r="I65" s="147"/>
      <c r="J65" s="137"/>
      <c r="K65" s="138"/>
      <c r="L65" s="139"/>
      <c r="M65" s="131" t="s">
        <v>106</v>
      </c>
      <c r="N65" s="165"/>
      <c r="O65" s="141"/>
      <c r="P65" s="142"/>
      <c r="Q65" s="142"/>
      <c r="R65" s="143">
        <f t="shared" si="21"/>
        <v>0</v>
      </c>
      <c r="S65" s="144">
        <f t="shared" si="22"/>
        <v>0</v>
      </c>
      <c r="T65" s="136"/>
      <c r="U65" s="137"/>
      <c r="V65" s="137"/>
      <c r="W65" s="138"/>
      <c r="X65" s="145" t="str">
        <f t="shared" si="23"/>
        <v/>
      </c>
    </row>
    <row r="66" spans="1:24" s="119" customFormat="1" ht="18.600000000000001" customHeight="1" x14ac:dyDescent="0.3">
      <c r="B66" s="131" t="s">
        <v>107</v>
      </c>
      <c r="C66" s="140"/>
      <c r="D66" s="186"/>
      <c r="E66" s="149"/>
      <c r="F66" s="149"/>
      <c r="G66" s="143"/>
      <c r="H66" s="150"/>
      <c r="I66" s="149"/>
      <c r="J66" s="137"/>
      <c r="K66" s="151"/>
      <c r="L66" s="139"/>
      <c r="M66" s="131" t="s">
        <v>107</v>
      </c>
      <c r="N66" s="165"/>
      <c r="O66" s="141"/>
      <c r="P66" s="152"/>
      <c r="Q66" s="152"/>
      <c r="R66" s="143">
        <f t="shared" si="21"/>
        <v>0</v>
      </c>
      <c r="S66" s="144">
        <f t="shared" si="22"/>
        <v>0</v>
      </c>
      <c r="T66" s="150"/>
      <c r="U66" s="137"/>
      <c r="V66" s="137"/>
      <c r="W66" s="151"/>
      <c r="X66" s="145" t="str">
        <f t="shared" si="23"/>
        <v/>
      </c>
    </row>
    <row r="67" spans="1:24" s="119" customFormat="1" ht="20.7" customHeight="1" x14ac:dyDescent="0.3">
      <c r="B67" s="131"/>
      <c r="C67" s="140"/>
      <c r="D67" s="149"/>
      <c r="E67" s="149"/>
      <c r="F67" s="149"/>
      <c r="G67" s="143"/>
      <c r="H67" s="150"/>
      <c r="I67" s="149"/>
      <c r="J67" s="137"/>
      <c r="K67" s="151"/>
      <c r="L67" s="139"/>
      <c r="M67" s="131" t="s">
        <v>108</v>
      </c>
      <c r="N67" s="165"/>
      <c r="O67" s="149"/>
      <c r="P67" s="152"/>
      <c r="Q67" s="152"/>
      <c r="R67" s="143">
        <f t="shared" si="21"/>
        <v>0</v>
      </c>
      <c r="S67" s="144">
        <f t="shared" si="22"/>
        <v>0</v>
      </c>
      <c r="T67" s="150"/>
      <c r="U67" s="137"/>
      <c r="V67" s="137"/>
      <c r="W67" s="151"/>
      <c r="X67" s="145" t="str">
        <f t="shared" si="23"/>
        <v/>
      </c>
    </row>
    <row r="68" spans="1:24" s="119" customFormat="1" ht="30" customHeight="1" x14ac:dyDescent="0.3">
      <c r="C68" s="155" t="s">
        <v>33</v>
      </c>
      <c r="D68" s="163">
        <f>SUM(D60:D67)</f>
        <v>32000</v>
      </c>
      <c r="E68" s="163">
        <f>SUM(E60:E67)</f>
        <v>0</v>
      </c>
      <c r="F68" s="163">
        <f>SUM(F60:F67)</f>
        <v>0</v>
      </c>
      <c r="G68" s="163">
        <f>SUM(G60:G67)</f>
        <v>32000</v>
      </c>
      <c r="H68" s="163">
        <f>(H60*G60)+(H61*G61)+(H62*G62)+(H63*G63)+(H64*G64)+(H65*G65)+(H66*G66)+(H67*G67)</f>
        <v>6300</v>
      </c>
      <c r="I68" s="156">
        <f>SUM(I60:I67)</f>
        <v>3287.86</v>
      </c>
      <c r="J68" s="157"/>
      <c r="K68" s="151"/>
      <c r="L68" s="158"/>
      <c r="N68" s="155" t="s">
        <v>33</v>
      </c>
      <c r="O68" s="164">
        <f>SUM(O60:O67)</f>
        <v>97000</v>
      </c>
      <c r="P68" s="163">
        <f>SUM(P60:P67)</f>
        <v>0</v>
      </c>
      <c r="Q68" s="163">
        <f>SUM(Q60:Q67)</f>
        <v>0</v>
      </c>
      <c r="R68" s="163">
        <f>SUM(R60:R67)</f>
        <v>97000</v>
      </c>
      <c r="S68" s="144">
        <f t="shared" si="22"/>
        <v>65000</v>
      </c>
      <c r="T68" s="163">
        <f>(T60*R60)+(T61*R61)+(T62*R62)+(T63*R63)+(T64*R64)+(T65*R65)+(T66*R66)+(T67*R67)</f>
        <v>3000</v>
      </c>
      <c r="U68" s="163">
        <f>SUM(U60:U67)</f>
        <v>18572.235000000001</v>
      </c>
      <c r="V68" s="157"/>
      <c r="W68" s="151"/>
      <c r="X68" s="145">
        <f>IFERROR(R68/G68,"")</f>
        <v>3.03125</v>
      </c>
    </row>
    <row r="69" spans="1:24" s="119" customFormat="1" ht="30" customHeight="1" x14ac:dyDescent="0.3">
      <c r="B69" s="127" t="s">
        <v>109</v>
      </c>
      <c r="C69" s="410"/>
      <c r="D69" s="410"/>
      <c r="E69" s="410"/>
      <c r="F69" s="410"/>
      <c r="G69" s="410"/>
      <c r="H69" s="410"/>
      <c r="I69" s="411"/>
      <c r="J69" s="411"/>
      <c r="K69" s="410"/>
      <c r="L69" s="130"/>
      <c r="M69" s="127" t="s">
        <v>109</v>
      </c>
      <c r="N69" s="424"/>
      <c r="O69" s="425"/>
      <c r="P69" s="425"/>
      <c r="Q69" s="425"/>
      <c r="R69" s="425"/>
      <c r="S69" s="425"/>
      <c r="T69" s="425"/>
      <c r="U69" s="425"/>
      <c r="V69" s="425"/>
      <c r="W69" s="426"/>
      <c r="X69" s="145" t="str">
        <f t="shared" si="23"/>
        <v/>
      </c>
    </row>
    <row r="70" spans="1:24" s="119" customFormat="1" ht="30" customHeight="1" x14ac:dyDescent="0.3">
      <c r="B70" s="131" t="s">
        <v>110</v>
      </c>
      <c r="C70" s="140"/>
      <c r="D70" s="147"/>
      <c r="E70" s="147"/>
      <c r="F70" s="147"/>
      <c r="G70" s="143">
        <f>SUM(D70:F70)</f>
        <v>0</v>
      </c>
      <c r="H70" s="136"/>
      <c r="I70" s="147"/>
      <c r="J70" s="137"/>
      <c r="K70" s="138"/>
      <c r="L70" s="139"/>
      <c r="M70" s="131" t="s">
        <v>110</v>
      </c>
      <c r="N70" s="140"/>
      <c r="O70" s="147"/>
      <c r="P70" s="142"/>
      <c r="Q70" s="142"/>
      <c r="R70" s="143">
        <f>SUM(O70:Q70)</f>
        <v>0</v>
      </c>
      <c r="S70" s="144">
        <f>+R70-G70</f>
        <v>0</v>
      </c>
      <c r="T70" s="136"/>
      <c r="U70" s="398"/>
      <c r="V70" s="137"/>
      <c r="W70" s="138"/>
      <c r="X70" s="145" t="str">
        <f t="shared" si="23"/>
        <v/>
      </c>
    </row>
    <row r="71" spans="1:24" s="119" customFormat="1" ht="30" customHeight="1" x14ac:dyDescent="0.3">
      <c r="B71" s="131" t="s">
        <v>111</v>
      </c>
      <c r="C71" s="140"/>
      <c r="D71" s="147"/>
      <c r="E71" s="147"/>
      <c r="F71" s="147"/>
      <c r="G71" s="143">
        <f t="shared" ref="G71:G77" si="24">SUM(D71:F71)</f>
        <v>0</v>
      </c>
      <c r="H71" s="136"/>
      <c r="I71" s="147"/>
      <c r="J71" s="137"/>
      <c r="K71" s="138"/>
      <c r="L71" s="139"/>
      <c r="M71" s="131" t="s">
        <v>111</v>
      </c>
      <c r="N71" s="140"/>
      <c r="O71" s="147"/>
      <c r="P71" s="142"/>
      <c r="Q71" s="142"/>
      <c r="R71" s="143">
        <f t="shared" ref="R71:R77" si="25">SUM(O71:Q71)</f>
        <v>0</v>
      </c>
      <c r="S71" s="144">
        <f t="shared" ref="S71:S78" si="26">+R71-G71</f>
        <v>0</v>
      </c>
      <c r="T71" s="136"/>
      <c r="U71" s="398"/>
      <c r="V71" s="137"/>
      <c r="W71" s="138"/>
      <c r="X71" s="145" t="str">
        <f t="shared" si="23"/>
        <v/>
      </c>
    </row>
    <row r="72" spans="1:24" s="119" customFormat="1" ht="30" customHeight="1" x14ac:dyDescent="0.3">
      <c r="B72" s="131" t="s">
        <v>112</v>
      </c>
      <c r="C72" s="140"/>
      <c r="D72" s="147"/>
      <c r="E72" s="147"/>
      <c r="F72" s="147"/>
      <c r="G72" s="143">
        <f t="shared" si="24"/>
        <v>0</v>
      </c>
      <c r="H72" s="136"/>
      <c r="I72" s="147"/>
      <c r="J72" s="137"/>
      <c r="K72" s="138"/>
      <c r="L72" s="139"/>
      <c r="M72" s="131" t="s">
        <v>112</v>
      </c>
      <c r="N72" s="140"/>
      <c r="O72" s="147"/>
      <c r="P72" s="142"/>
      <c r="Q72" s="142"/>
      <c r="R72" s="143">
        <f t="shared" si="25"/>
        <v>0</v>
      </c>
      <c r="S72" s="144">
        <f t="shared" si="26"/>
        <v>0</v>
      </c>
      <c r="T72" s="136"/>
      <c r="U72" s="398"/>
      <c r="V72" s="137"/>
      <c r="W72" s="138"/>
      <c r="X72" s="145" t="str">
        <f t="shared" si="23"/>
        <v/>
      </c>
    </row>
    <row r="73" spans="1:24" s="119" customFormat="1" ht="30" customHeight="1" x14ac:dyDescent="0.3">
      <c r="A73" s="153"/>
      <c r="B73" s="131" t="s">
        <v>113</v>
      </c>
      <c r="C73" s="140"/>
      <c r="D73" s="147"/>
      <c r="E73" s="147"/>
      <c r="F73" s="147"/>
      <c r="G73" s="143">
        <f t="shared" si="24"/>
        <v>0</v>
      </c>
      <c r="H73" s="136"/>
      <c r="I73" s="147"/>
      <c r="J73" s="137"/>
      <c r="K73" s="138"/>
      <c r="L73" s="139"/>
      <c r="M73" s="131" t="s">
        <v>113</v>
      </c>
      <c r="N73" s="140"/>
      <c r="O73" s="147"/>
      <c r="P73" s="142"/>
      <c r="Q73" s="142"/>
      <c r="R73" s="143">
        <f t="shared" si="25"/>
        <v>0</v>
      </c>
      <c r="S73" s="144">
        <f t="shared" si="26"/>
        <v>0</v>
      </c>
      <c r="T73" s="136"/>
      <c r="U73" s="398"/>
      <c r="V73" s="137"/>
      <c r="W73" s="138"/>
      <c r="X73" s="145" t="str">
        <f t="shared" si="23"/>
        <v/>
      </c>
    </row>
    <row r="74" spans="1:24" s="153" customFormat="1" ht="30" customHeight="1" x14ac:dyDescent="0.3">
      <c r="A74" s="119"/>
      <c r="B74" s="131" t="s">
        <v>114</v>
      </c>
      <c r="C74" s="140"/>
      <c r="D74" s="147"/>
      <c r="E74" s="147"/>
      <c r="F74" s="147"/>
      <c r="G74" s="143">
        <f t="shared" si="24"/>
        <v>0</v>
      </c>
      <c r="H74" s="136"/>
      <c r="I74" s="147"/>
      <c r="J74" s="137"/>
      <c r="K74" s="138"/>
      <c r="L74" s="139"/>
      <c r="M74" s="131" t="s">
        <v>114</v>
      </c>
      <c r="N74" s="140"/>
      <c r="O74" s="147"/>
      <c r="P74" s="142"/>
      <c r="Q74" s="142"/>
      <c r="R74" s="143">
        <f t="shared" si="25"/>
        <v>0</v>
      </c>
      <c r="S74" s="144">
        <f t="shared" si="26"/>
        <v>0</v>
      </c>
      <c r="T74" s="136"/>
      <c r="U74" s="398"/>
      <c r="V74" s="137"/>
      <c r="W74" s="138"/>
      <c r="X74" s="145" t="str">
        <f t="shared" si="23"/>
        <v/>
      </c>
    </row>
    <row r="75" spans="1:24" s="119" customFormat="1" ht="30" customHeight="1" x14ac:dyDescent="0.3">
      <c r="B75" s="131" t="s">
        <v>115</v>
      </c>
      <c r="C75" s="140"/>
      <c r="D75" s="147"/>
      <c r="E75" s="147"/>
      <c r="F75" s="147"/>
      <c r="G75" s="143">
        <f t="shared" si="24"/>
        <v>0</v>
      </c>
      <c r="H75" s="136"/>
      <c r="I75" s="147"/>
      <c r="J75" s="137"/>
      <c r="K75" s="138"/>
      <c r="L75" s="139"/>
      <c r="M75" s="131" t="s">
        <v>115</v>
      </c>
      <c r="N75" s="140"/>
      <c r="O75" s="147"/>
      <c r="P75" s="142"/>
      <c r="Q75" s="142"/>
      <c r="R75" s="143">
        <f t="shared" si="25"/>
        <v>0</v>
      </c>
      <c r="S75" s="144">
        <f t="shared" si="26"/>
        <v>0</v>
      </c>
      <c r="T75" s="136"/>
      <c r="U75" s="398"/>
      <c r="V75" s="137"/>
      <c r="W75" s="138"/>
      <c r="X75" s="145" t="str">
        <f t="shared" si="23"/>
        <v/>
      </c>
    </row>
    <row r="76" spans="1:24" s="119" customFormat="1" ht="30" customHeight="1" x14ac:dyDescent="0.3">
      <c r="B76" s="131" t="s">
        <v>116</v>
      </c>
      <c r="C76" s="148"/>
      <c r="D76" s="149"/>
      <c r="E76" s="149"/>
      <c r="F76" s="149"/>
      <c r="G76" s="143">
        <f t="shared" si="24"/>
        <v>0</v>
      </c>
      <c r="H76" s="150"/>
      <c r="I76" s="149"/>
      <c r="J76" s="137"/>
      <c r="K76" s="151"/>
      <c r="L76" s="139"/>
      <c r="M76" s="131" t="s">
        <v>116</v>
      </c>
      <c r="N76" s="148"/>
      <c r="O76" s="149"/>
      <c r="P76" s="152"/>
      <c r="Q76" s="152"/>
      <c r="R76" s="143">
        <f t="shared" si="25"/>
        <v>0</v>
      </c>
      <c r="S76" s="144">
        <f t="shared" si="26"/>
        <v>0</v>
      </c>
      <c r="T76" s="150"/>
      <c r="U76" s="398"/>
      <c r="V76" s="137"/>
      <c r="W76" s="151"/>
      <c r="X76" s="145" t="str">
        <f t="shared" si="23"/>
        <v/>
      </c>
    </row>
    <row r="77" spans="1:24" s="119" customFormat="1" ht="30" customHeight="1" x14ac:dyDescent="0.3">
      <c r="B77" s="131" t="s">
        <v>117</v>
      </c>
      <c r="C77" s="148"/>
      <c r="D77" s="149"/>
      <c r="E77" s="149"/>
      <c r="F77" s="149"/>
      <c r="G77" s="143">
        <f t="shared" si="24"/>
        <v>0</v>
      </c>
      <c r="H77" s="150"/>
      <c r="I77" s="149"/>
      <c r="J77" s="137"/>
      <c r="K77" s="151"/>
      <c r="L77" s="139"/>
      <c r="M77" s="131" t="s">
        <v>117</v>
      </c>
      <c r="N77" s="148"/>
      <c r="O77" s="149"/>
      <c r="P77" s="152"/>
      <c r="Q77" s="152"/>
      <c r="R77" s="143">
        <f t="shared" si="25"/>
        <v>0</v>
      </c>
      <c r="S77" s="144">
        <f t="shared" si="26"/>
        <v>0</v>
      </c>
      <c r="T77" s="150"/>
      <c r="U77" s="398"/>
      <c r="V77" s="137"/>
      <c r="W77" s="151"/>
      <c r="X77" s="145" t="str">
        <f t="shared" si="23"/>
        <v/>
      </c>
    </row>
    <row r="78" spans="1:24" s="119" customFormat="1" ht="30" customHeight="1" x14ac:dyDescent="0.3">
      <c r="C78" s="155" t="s">
        <v>33</v>
      </c>
      <c r="D78" s="163">
        <f>SUM(D70:D77)</f>
        <v>0</v>
      </c>
      <c r="E78" s="163">
        <f>SUM(E70:E77)</f>
        <v>0</v>
      </c>
      <c r="F78" s="163">
        <f>SUM(F70:F77)</f>
        <v>0</v>
      </c>
      <c r="G78" s="163">
        <f>SUM(G70:G77)</f>
        <v>0</v>
      </c>
      <c r="H78" s="163">
        <f>(H70*G70)+(H71*G71)+(H72*G72)+(H73*G73)+(H74*G74)+(H75*G75)+(H76*G76)+(H77*G77)</f>
        <v>0</v>
      </c>
      <c r="I78" s="156">
        <f>SUM(I70:I77)</f>
        <v>0</v>
      </c>
      <c r="J78" s="157"/>
      <c r="K78" s="151"/>
      <c r="L78" s="158"/>
      <c r="N78" s="155" t="s">
        <v>33</v>
      </c>
      <c r="O78" s="163">
        <f>SUM(O70:O77)</f>
        <v>0</v>
      </c>
      <c r="P78" s="163">
        <f>SUM(P70:P77)</f>
        <v>0</v>
      </c>
      <c r="Q78" s="163">
        <f>SUM(Q70:Q77)</f>
        <v>0</v>
      </c>
      <c r="R78" s="163">
        <f>SUM(R70:R77)</f>
        <v>0</v>
      </c>
      <c r="S78" s="144">
        <f t="shared" si="26"/>
        <v>0</v>
      </c>
      <c r="T78" s="163">
        <f>(T70*R70)+(T71*R71)+(T72*R72)+(T73*R73)+(T74*R74)+(T75*R75)+(T76*R76)+(T77*R77)</f>
        <v>0</v>
      </c>
      <c r="U78" s="163">
        <f>SUM(U70:U77)</f>
        <v>0</v>
      </c>
      <c r="V78" s="157"/>
      <c r="W78" s="151"/>
      <c r="X78" s="145" t="str">
        <f t="shared" si="23"/>
        <v/>
      </c>
    </row>
    <row r="79" spans="1:24" s="119" customFormat="1" ht="30" customHeight="1" x14ac:dyDescent="0.3">
      <c r="B79" s="127" t="s">
        <v>118</v>
      </c>
      <c r="C79" s="410"/>
      <c r="D79" s="410"/>
      <c r="E79" s="410"/>
      <c r="F79" s="410"/>
      <c r="G79" s="410"/>
      <c r="H79" s="410"/>
      <c r="I79" s="411"/>
      <c r="J79" s="411"/>
      <c r="K79" s="410"/>
      <c r="L79" s="130"/>
      <c r="M79" s="127" t="s">
        <v>118</v>
      </c>
      <c r="N79" s="424"/>
      <c r="O79" s="425"/>
      <c r="P79" s="425"/>
      <c r="Q79" s="425"/>
      <c r="R79" s="425"/>
      <c r="S79" s="425"/>
      <c r="T79" s="425"/>
      <c r="U79" s="425"/>
      <c r="V79" s="425"/>
      <c r="W79" s="426"/>
      <c r="X79" s="145" t="str">
        <f t="shared" si="23"/>
        <v/>
      </c>
    </row>
    <row r="80" spans="1:24" s="119" customFormat="1" ht="30" customHeight="1" x14ac:dyDescent="0.3">
      <c r="B80" s="131" t="s">
        <v>119</v>
      </c>
      <c r="C80" s="140"/>
      <c r="D80" s="147"/>
      <c r="E80" s="147"/>
      <c r="F80" s="147"/>
      <c r="G80" s="143">
        <f>SUM(D80:F80)</f>
        <v>0</v>
      </c>
      <c r="H80" s="136"/>
      <c r="I80" s="147"/>
      <c r="J80" s="137"/>
      <c r="K80" s="138"/>
      <c r="L80" s="139"/>
      <c r="M80" s="131" t="s">
        <v>119</v>
      </c>
      <c r="N80" s="140"/>
      <c r="O80" s="147"/>
      <c r="P80" s="142"/>
      <c r="Q80" s="142"/>
      <c r="R80" s="143">
        <f>SUM(O80:Q80)</f>
        <v>0</v>
      </c>
      <c r="S80" s="144">
        <f>+R80-G80</f>
        <v>0</v>
      </c>
      <c r="T80" s="136"/>
      <c r="U80" s="398"/>
      <c r="V80" s="137"/>
      <c r="W80" s="138"/>
      <c r="X80" s="145" t="str">
        <f t="shared" si="23"/>
        <v/>
      </c>
    </row>
    <row r="81" spans="2:24" s="119" customFormat="1" ht="30" customHeight="1" x14ac:dyDescent="0.3">
      <c r="B81" s="131" t="s">
        <v>120</v>
      </c>
      <c r="C81" s="140"/>
      <c r="D81" s="147"/>
      <c r="E81" s="147"/>
      <c r="F81" s="147"/>
      <c r="G81" s="143">
        <f t="shared" ref="G81:G87" si="27">SUM(D81:F81)</f>
        <v>0</v>
      </c>
      <c r="H81" s="136"/>
      <c r="I81" s="147"/>
      <c r="J81" s="137"/>
      <c r="K81" s="138"/>
      <c r="L81" s="139"/>
      <c r="M81" s="131" t="s">
        <v>120</v>
      </c>
      <c r="N81" s="140"/>
      <c r="O81" s="147"/>
      <c r="P81" s="142"/>
      <c r="Q81" s="142"/>
      <c r="R81" s="143">
        <f t="shared" ref="R81:R87" si="28">SUM(O81:Q81)</f>
        <v>0</v>
      </c>
      <c r="S81" s="144">
        <f t="shared" ref="S81:S88" si="29">+R81-G81</f>
        <v>0</v>
      </c>
      <c r="T81" s="136"/>
      <c r="U81" s="398"/>
      <c r="V81" s="137"/>
      <c r="W81" s="138"/>
      <c r="X81" s="129"/>
    </row>
    <row r="82" spans="2:24" s="119" customFormat="1" ht="30" customHeight="1" x14ac:dyDescent="0.3">
      <c r="B82" s="131" t="s">
        <v>121</v>
      </c>
      <c r="C82" s="140"/>
      <c r="D82" s="147"/>
      <c r="E82" s="147"/>
      <c r="F82" s="147"/>
      <c r="G82" s="143">
        <f t="shared" si="27"/>
        <v>0</v>
      </c>
      <c r="H82" s="136"/>
      <c r="I82" s="147"/>
      <c r="J82" s="137"/>
      <c r="K82" s="138"/>
      <c r="L82" s="139"/>
      <c r="M82" s="131" t="s">
        <v>121</v>
      </c>
      <c r="N82" s="140"/>
      <c r="O82" s="147"/>
      <c r="P82" s="142"/>
      <c r="Q82" s="142"/>
      <c r="R82" s="143">
        <f t="shared" si="28"/>
        <v>0</v>
      </c>
      <c r="S82" s="144">
        <f t="shared" si="29"/>
        <v>0</v>
      </c>
      <c r="T82" s="136"/>
      <c r="U82" s="398"/>
      <c r="V82" s="137"/>
      <c r="W82" s="138"/>
      <c r="X82" s="129"/>
    </row>
    <row r="83" spans="2:24" s="119" customFormat="1" ht="30" customHeight="1" x14ac:dyDescent="0.3">
      <c r="B83" s="131" t="s">
        <v>122</v>
      </c>
      <c r="C83" s="140"/>
      <c r="D83" s="147"/>
      <c r="E83" s="147"/>
      <c r="F83" s="147"/>
      <c r="G83" s="143">
        <f t="shared" si="27"/>
        <v>0</v>
      </c>
      <c r="H83" s="136"/>
      <c r="I83" s="147"/>
      <c r="J83" s="137"/>
      <c r="K83" s="138"/>
      <c r="L83" s="139"/>
      <c r="M83" s="131" t="s">
        <v>122</v>
      </c>
      <c r="N83" s="140"/>
      <c r="O83" s="147"/>
      <c r="P83" s="142"/>
      <c r="Q83" s="142"/>
      <c r="R83" s="143">
        <f t="shared" si="28"/>
        <v>0</v>
      </c>
      <c r="S83" s="144">
        <f t="shared" si="29"/>
        <v>0</v>
      </c>
      <c r="T83" s="136"/>
      <c r="U83" s="398"/>
      <c r="V83" s="137"/>
      <c r="W83" s="138"/>
      <c r="X83" s="129"/>
    </row>
    <row r="84" spans="2:24" s="119" customFormat="1" ht="30" customHeight="1" x14ac:dyDescent="0.3">
      <c r="B84" s="131" t="s">
        <v>123</v>
      </c>
      <c r="C84" s="140"/>
      <c r="D84" s="147"/>
      <c r="E84" s="147"/>
      <c r="F84" s="147"/>
      <c r="G84" s="143">
        <f t="shared" si="27"/>
        <v>0</v>
      </c>
      <c r="H84" s="136"/>
      <c r="I84" s="147"/>
      <c r="J84" s="137"/>
      <c r="K84" s="138"/>
      <c r="L84" s="139"/>
      <c r="M84" s="131" t="s">
        <v>123</v>
      </c>
      <c r="N84" s="140"/>
      <c r="O84" s="147"/>
      <c r="P84" s="142"/>
      <c r="Q84" s="142"/>
      <c r="R84" s="143">
        <f t="shared" si="28"/>
        <v>0</v>
      </c>
      <c r="S84" s="144">
        <f t="shared" si="29"/>
        <v>0</v>
      </c>
      <c r="T84" s="136"/>
      <c r="U84" s="398"/>
      <c r="V84" s="137"/>
      <c r="W84" s="138"/>
      <c r="X84" s="129"/>
    </row>
    <row r="85" spans="2:24" s="119" customFormat="1" ht="30" customHeight="1" x14ac:dyDescent="0.3">
      <c r="B85" s="131" t="s">
        <v>124</v>
      </c>
      <c r="C85" s="140"/>
      <c r="D85" s="147"/>
      <c r="E85" s="147"/>
      <c r="F85" s="147"/>
      <c r="G85" s="143">
        <f t="shared" si="27"/>
        <v>0</v>
      </c>
      <c r="H85" s="136"/>
      <c r="I85" s="147"/>
      <c r="J85" s="137"/>
      <c r="K85" s="138"/>
      <c r="L85" s="139"/>
      <c r="M85" s="131" t="s">
        <v>124</v>
      </c>
      <c r="N85" s="140"/>
      <c r="O85" s="147"/>
      <c r="P85" s="142"/>
      <c r="Q85" s="142"/>
      <c r="R85" s="143">
        <f t="shared" si="28"/>
        <v>0</v>
      </c>
      <c r="S85" s="144">
        <f t="shared" si="29"/>
        <v>0</v>
      </c>
      <c r="T85" s="136"/>
      <c r="U85" s="398"/>
      <c r="V85" s="137"/>
      <c r="W85" s="138"/>
      <c r="X85" s="129"/>
    </row>
    <row r="86" spans="2:24" s="119" customFormat="1" ht="30" customHeight="1" x14ac:dyDescent="0.3">
      <c r="B86" s="131" t="s">
        <v>125</v>
      </c>
      <c r="C86" s="148"/>
      <c r="D86" s="149"/>
      <c r="E86" s="149"/>
      <c r="F86" s="149"/>
      <c r="G86" s="143">
        <f t="shared" si="27"/>
        <v>0</v>
      </c>
      <c r="H86" s="150"/>
      <c r="I86" s="149"/>
      <c r="J86" s="137"/>
      <c r="K86" s="151"/>
      <c r="L86" s="139"/>
      <c r="M86" s="131" t="s">
        <v>125</v>
      </c>
      <c r="N86" s="148"/>
      <c r="O86" s="149"/>
      <c r="P86" s="152"/>
      <c r="Q86" s="152"/>
      <c r="R86" s="143">
        <f t="shared" si="28"/>
        <v>0</v>
      </c>
      <c r="S86" s="144">
        <f t="shared" si="29"/>
        <v>0</v>
      </c>
      <c r="T86" s="150"/>
      <c r="U86" s="398"/>
      <c r="V86" s="137"/>
      <c r="W86" s="151"/>
      <c r="X86" s="129"/>
    </row>
    <row r="87" spans="2:24" s="119" customFormat="1" ht="30" customHeight="1" x14ac:dyDescent="0.3">
      <c r="B87" s="131" t="s">
        <v>126</v>
      </c>
      <c r="C87" s="148"/>
      <c r="D87" s="149"/>
      <c r="E87" s="149"/>
      <c r="F87" s="149"/>
      <c r="G87" s="143">
        <f t="shared" si="27"/>
        <v>0</v>
      </c>
      <c r="H87" s="150"/>
      <c r="I87" s="149"/>
      <c r="J87" s="137"/>
      <c r="K87" s="151"/>
      <c r="L87" s="139"/>
      <c r="M87" s="131" t="s">
        <v>126</v>
      </c>
      <c r="N87" s="148"/>
      <c r="O87" s="149"/>
      <c r="P87" s="152"/>
      <c r="Q87" s="152"/>
      <c r="R87" s="143">
        <f t="shared" si="28"/>
        <v>0</v>
      </c>
      <c r="S87" s="144">
        <f t="shared" si="29"/>
        <v>0</v>
      </c>
      <c r="T87" s="150"/>
      <c r="U87" s="398"/>
      <c r="V87" s="137"/>
      <c r="W87" s="151"/>
      <c r="X87" s="129"/>
    </row>
    <row r="88" spans="2:24" s="119" customFormat="1" ht="30" customHeight="1" x14ac:dyDescent="0.3">
      <c r="C88" s="155" t="s">
        <v>33</v>
      </c>
      <c r="D88" s="156">
        <f>SUM(D80:D87)</f>
        <v>0</v>
      </c>
      <c r="E88" s="156">
        <f>SUM(E80:E87)</f>
        <v>0</v>
      </c>
      <c r="F88" s="156">
        <f>SUM(F80:F87)</f>
        <v>0</v>
      </c>
      <c r="G88" s="156">
        <f>SUM(G80:G87)</f>
        <v>0</v>
      </c>
      <c r="H88" s="163">
        <f>(H80*G80)+(H81*G81)+(H82*G82)+(H83*G83)+(H84*G84)+(H85*G85)+(H86*G86)+(H87*G87)</f>
        <v>0</v>
      </c>
      <c r="I88" s="156">
        <f>SUM(I80:I87)</f>
        <v>0</v>
      </c>
      <c r="J88" s="157"/>
      <c r="K88" s="151"/>
      <c r="L88" s="158"/>
      <c r="N88" s="155" t="s">
        <v>33</v>
      </c>
      <c r="O88" s="156">
        <f>SUM(O80:O87)</f>
        <v>0</v>
      </c>
      <c r="P88" s="163">
        <f>SUM(P80:P87)</f>
        <v>0</v>
      </c>
      <c r="Q88" s="163">
        <f>SUM(Q80:Q87)</f>
        <v>0</v>
      </c>
      <c r="R88" s="156">
        <f>SUM(R80:R87)</f>
        <v>0</v>
      </c>
      <c r="S88" s="144">
        <f t="shared" si="29"/>
        <v>0</v>
      </c>
      <c r="T88" s="163">
        <f>(T80*R80)+(T81*R81)+(T82*R82)+(T83*R83)+(T84*R84)+(T85*R85)+(T86*R86)+(T87*R87)</f>
        <v>0</v>
      </c>
      <c r="U88" s="163">
        <f>SUM(U80:U87)</f>
        <v>0</v>
      </c>
      <c r="V88" s="157"/>
      <c r="W88" s="151"/>
      <c r="X88" s="129"/>
    </row>
    <row r="89" spans="2:24" s="119" customFormat="1" ht="15.6" x14ac:dyDescent="0.3">
      <c r="B89" s="187"/>
      <c r="C89" s="177"/>
      <c r="D89" s="188"/>
      <c r="E89" s="188"/>
      <c r="F89" s="188"/>
      <c r="G89" s="188"/>
      <c r="H89" s="189"/>
      <c r="I89" s="188"/>
      <c r="J89" s="190"/>
      <c r="K89" s="177"/>
      <c r="L89" s="191"/>
      <c r="M89" s="187"/>
      <c r="N89" s="177"/>
      <c r="O89" s="188"/>
      <c r="P89" s="189"/>
      <c r="Q89" s="189"/>
      <c r="R89" s="188"/>
      <c r="S89" s="192"/>
      <c r="T89" s="189"/>
      <c r="U89" s="189"/>
      <c r="V89" s="190"/>
      <c r="W89" s="177"/>
      <c r="X89" s="129"/>
    </row>
    <row r="90" spans="2:24" s="119" customFormat="1" ht="30" customHeight="1" x14ac:dyDescent="0.3">
      <c r="B90" s="155" t="s">
        <v>127</v>
      </c>
      <c r="C90" s="408"/>
      <c r="D90" s="408"/>
      <c r="E90" s="408"/>
      <c r="F90" s="408"/>
      <c r="G90" s="408"/>
      <c r="H90" s="408"/>
      <c r="I90" s="409"/>
      <c r="J90" s="409"/>
      <c r="K90" s="408"/>
      <c r="L90" s="128"/>
      <c r="M90" s="155" t="s">
        <v>127</v>
      </c>
      <c r="N90" s="430"/>
      <c r="O90" s="431"/>
      <c r="P90" s="431"/>
      <c r="Q90" s="431"/>
      <c r="R90" s="431"/>
      <c r="S90" s="431"/>
      <c r="T90" s="431"/>
      <c r="U90" s="431"/>
      <c r="V90" s="431"/>
      <c r="W90" s="432"/>
      <c r="X90" s="129"/>
    </row>
    <row r="91" spans="2:24" s="119" customFormat="1" ht="30" customHeight="1" x14ac:dyDescent="0.3">
      <c r="B91" s="127" t="s">
        <v>128</v>
      </c>
      <c r="C91" s="410"/>
      <c r="D91" s="410"/>
      <c r="E91" s="410"/>
      <c r="F91" s="410"/>
      <c r="G91" s="410"/>
      <c r="H91" s="410"/>
      <c r="I91" s="411"/>
      <c r="J91" s="411"/>
      <c r="K91" s="410"/>
      <c r="L91" s="130"/>
      <c r="M91" s="127" t="s">
        <v>128</v>
      </c>
      <c r="N91" s="424"/>
      <c r="O91" s="425"/>
      <c r="P91" s="425"/>
      <c r="Q91" s="425"/>
      <c r="R91" s="425"/>
      <c r="S91" s="425"/>
      <c r="T91" s="425"/>
      <c r="U91" s="425"/>
      <c r="V91" s="425"/>
      <c r="W91" s="426"/>
      <c r="X91" s="129"/>
    </row>
    <row r="92" spans="2:24" s="119" customFormat="1" ht="30" customHeight="1" x14ac:dyDescent="0.3">
      <c r="B92" s="131" t="s">
        <v>129</v>
      </c>
      <c r="C92" s="140"/>
      <c r="D92" s="147"/>
      <c r="E92" s="147"/>
      <c r="F92" s="147"/>
      <c r="G92" s="143">
        <f>SUM(D92:F92)</f>
        <v>0</v>
      </c>
      <c r="H92" s="136"/>
      <c r="I92" s="147"/>
      <c r="J92" s="137"/>
      <c r="K92" s="138"/>
      <c r="L92" s="139"/>
      <c r="M92" s="131" t="s">
        <v>129</v>
      </c>
      <c r="N92" s="140"/>
      <c r="O92" s="147"/>
      <c r="P92" s="142"/>
      <c r="Q92" s="142"/>
      <c r="R92" s="143">
        <f>SUM(O92:Q92)</f>
        <v>0</v>
      </c>
      <c r="S92" s="144">
        <f>+R92-G92</f>
        <v>0</v>
      </c>
      <c r="T92" s="136"/>
      <c r="U92" s="142"/>
      <c r="V92" s="137"/>
      <c r="W92" s="138"/>
      <c r="X92" s="129"/>
    </row>
    <row r="93" spans="2:24" s="119" customFormat="1" ht="30" customHeight="1" x14ac:dyDescent="0.3">
      <c r="B93" s="131" t="s">
        <v>130</v>
      </c>
      <c r="C93" s="140"/>
      <c r="D93" s="147"/>
      <c r="E93" s="147"/>
      <c r="F93" s="147"/>
      <c r="G93" s="143">
        <f t="shared" ref="G93:G99" si="30">SUM(D93:F93)</f>
        <v>0</v>
      </c>
      <c r="H93" s="136"/>
      <c r="I93" s="147"/>
      <c r="J93" s="137"/>
      <c r="K93" s="138"/>
      <c r="L93" s="139"/>
      <c r="M93" s="131" t="s">
        <v>130</v>
      </c>
      <c r="N93" s="140"/>
      <c r="O93" s="147"/>
      <c r="P93" s="142"/>
      <c r="Q93" s="142"/>
      <c r="R93" s="143">
        <f t="shared" ref="R93:R99" si="31">SUM(O93:Q93)</f>
        <v>0</v>
      </c>
      <c r="S93" s="144">
        <f t="shared" ref="S93:S100" si="32">+R93-G93</f>
        <v>0</v>
      </c>
      <c r="T93" s="136"/>
      <c r="U93" s="142"/>
      <c r="V93" s="137"/>
      <c r="W93" s="138"/>
      <c r="X93" s="129"/>
    </row>
    <row r="94" spans="2:24" s="119" customFormat="1" ht="30" customHeight="1" x14ac:dyDescent="0.3">
      <c r="B94" s="131" t="s">
        <v>131</v>
      </c>
      <c r="C94" s="140"/>
      <c r="D94" s="147"/>
      <c r="E94" s="147"/>
      <c r="F94" s="147"/>
      <c r="G94" s="143">
        <f t="shared" si="30"/>
        <v>0</v>
      </c>
      <c r="H94" s="136"/>
      <c r="I94" s="147"/>
      <c r="J94" s="137"/>
      <c r="K94" s="138"/>
      <c r="L94" s="139"/>
      <c r="M94" s="131" t="s">
        <v>131</v>
      </c>
      <c r="N94" s="140"/>
      <c r="O94" s="147"/>
      <c r="P94" s="142"/>
      <c r="Q94" s="142"/>
      <c r="R94" s="143">
        <f t="shared" si="31"/>
        <v>0</v>
      </c>
      <c r="S94" s="144">
        <f t="shared" si="32"/>
        <v>0</v>
      </c>
      <c r="T94" s="136"/>
      <c r="U94" s="142"/>
      <c r="V94" s="137"/>
      <c r="W94" s="138"/>
      <c r="X94" s="129"/>
    </row>
    <row r="95" spans="2:24" s="119" customFormat="1" ht="30" customHeight="1" x14ac:dyDescent="0.3">
      <c r="B95" s="131" t="s">
        <v>132</v>
      </c>
      <c r="C95" s="140"/>
      <c r="D95" s="147"/>
      <c r="E95" s="147"/>
      <c r="F95" s="147"/>
      <c r="G95" s="143">
        <f t="shared" si="30"/>
        <v>0</v>
      </c>
      <c r="H95" s="136"/>
      <c r="I95" s="147"/>
      <c r="J95" s="137"/>
      <c r="K95" s="138"/>
      <c r="L95" s="139"/>
      <c r="M95" s="131" t="s">
        <v>132</v>
      </c>
      <c r="N95" s="140"/>
      <c r="O95" s="147"/>
      <c r="P95" s="142"/>
      <c r="Q95" s="142"/>
      <c r="R95" s="143">
        <f t="shared" si="31"/>
        <v>0</v>
      </c>
      <c r="S95" s="144">
        <f t="shared" si="32"/>
        <v>0</v>
      </c>
      <c r="T95" s="136"/>
      <c r="U95" s="142"/>
      <c r="V95" s="137"/>
      <c r="W95" s="138"/>
      <c r="X95" s="129"/>
    </row>
    <row r="96" spans="2:24" s="119" customFormat="1" ht="30" customHeight="1" x14ac:dyDescent="0.3">
      <c r="B96" s="131" t="s">
        <v>133</v>
      </c>
      <c r="C96" s="140"/>
      <c r="D96" s="147"/>
      <c r="E96" s="147"/>
      <c r="F96" s="147"/>
      <c r="G96" s="143">
        <f t="shared" si="30"/>
        <v>0</v>
      </c>
      <c r="H96" s="136"/>
      <c r="I96" s="147"/>
      <c r="J96" s="137"/>
      <c r="K96" s="138"/>
      <c r="L96" s="139"/>
      <c r="M96" s="131" t="s">
        <v>133</v>
      </c>
      <c r="N96" s="140"/>
      <c r="O96" s="147"/>
      <c r="P96" s="142"/>
      <c r="Q96" s="142"/>
      <c r="R96" s="143">
        <f t="shared" si="31"/>
        <v>0</v>
      </c>
      <c r="S96" s="144">
        <f t="shared" si="32"/>
        <v>0</v>
      </c>
      <c r="T96" s="136"/>
      <c r="U96" s="142"/>
      <c r="V96" s="137"/>
      <c r="W96" s="138"/>
      <c r="X96" s="129"/>
    </row>
    <row r="97" spans="2:24" s="119" customFormat="1" ht="30" customHeight="1" x14ac:dyDescent="0.3">
      <c r="B97" s="131" t="s">
        <v>134</v>
      </c>
      <c r="C97" s="140"/>
      <c r="D97" s="147"/>
      <c r="E97" s="147"/>
      <c r="F97" s="147"/>
      <c r="G97" s="143">
        <f t="shared" si="30"/>
        <v>0</v>
      </c>
      <c r="H97" s="136"/>
      <c r="I97" s="147"/>
      <c r="J97" s="137"/>
      <c r="K97" s="138"/>
      <c r="L97" s="139"/>
      <c r="M97" s="131" t="s">
        <v>134</v>
      </c>
      <c r="N97" s="140"/>
      <c r="O97" s="147"/>
      <c r="P97" s="142"/>
      <c r="Q97" s="142"/>
      <c r="R97" s="143">
        <f t="shared" si="31"/>
        <v>0</v>
      </c>
      <c r="S97" s="144">
        <f t="shared" si="32"/>
        <v>0</v>
      </c>
      <c r="T97" s="136"/>
      <c r="U97" s="142"/>
      <c r="V97" s="137"/>
      <c r="W97" s="138"/>
      <c r="X97" s="129"/>
    </row>
    <row r="98" spans="2:24" s="119" customFormat="1" ht="30" customHeight="1" x14ac:dyDescent="0.3">
      <c r="B98" s="131" t="s">
        <v>135</v>
      </c>
      <c r="C98" s="148"/>
      <c r="D98" s="149"/>
      <c r="E98" s="149"/>
      <c r="F98" s="149"/>
      <c r="G98" s="143">
        <f t="shared" si="30"/>
        <v>0</v>
      </c>
      <c r="H98" s="150"/>
      <c r="I98" s="149"/>
      <c r="J98" s="137"/>
      <c r="K98" s="151"/>
      <c r="L98" s="139"/>
      <c r="M98" s="131" t="s">
        <v>135</v>
      </c>
      <c r="N98" s="148"/>
      <c r="O98" s="149"/>
      <c r="P98" s="152"/>
      <c r="Q98" s="152"/>
      <c r="R98" s="143">
        <f t="shared" si="31"/>
        <v>0</v>
      </c>
      <c r="S98" s="144">
        <f t="shared" si="32"/>
        <v>0</v>
      </c>
      <c r="T98" s="150"/>
      <c r="U98" s="152"/>
      <c r="V98" s="137"/>
      <c r="W98" s="151"/>
      <c r="X98" s="129"/>
    </row>
    <row r="99" spans="2:24" s="119" customFormat="1" ht="30" customHeight="1" x14ac:dyDescent="0.3">
      <c r="B99" s="131" t="s">
        <v>136</v>
      </c>
      <c r="C99" s="148"/>
      <c r="D99" s="149"/>
      <c r="E99" s="149"/>
      <c r="F99" s="149"/>
      <c r="G99" s="143">
        <f t="shared" si="30"/>
        <v>0</v>
      </c>
      <c r="H99" s="150"/>
      <c r="I99" s="149"/>
      <c r="J99" s="137"/>
      <c r="K99" s="151"/>
      <c r="L99" s="139"/>
      <c r="M99" s="131" t="s">
        <v>136</v>
      </c>
      <c r="N99" s="148"/>
      <c r="O99" s="149"/>
      <c r="P99" s="152"/>
      <c r="Q99" s="152"/>
      <c r="R99" s="143">
        <f t="shared" si="31"/>
        <v>0</v>
      </c>
      <c r="S99" s="144">
        <f t="shared" si="32"/>
        <v>0</v>
      </c>
      <c r="T99" s="150"/>
      <c r="U99" s="152"/>
      <c r="V99" s="137"/>
      <c r="W99" s="151"/>
      <c r="X99" s="129"/>
    </row>
    <row r="100" spans="2:24" s="119" customFormat="1" ht="30" customHeight="1" x14ac:dyDescent="0.3">
      <c r="C100" s="155" t="s">
        <v>33</v>
      </c>
      <c r="D100" s="156">
        <f>SUM(D92:D99)</f>
        <v>0</v>
      </c>
      <c r="E100" s="156">
        <f>SUM(E92:E99)</f>
        <v>0</v>
      </c>
      <c r="F100" s="156">
        <f>SUM(F92:F99)</f>
        <v>0</v>
      </c>
      <c r="G100" s="163">
        <f>SUM(G92:G99)</f>
        <v>0</v>
      </c>
      <c r="H100" s="163">
        <f>(H92*G92)+(H93*G93)+(H94*G94)+(H95*G95)+(H96*G96)+(H97*G97)+(H98*G98)+(H99*G99)</f>
        <v>0</v>
      </c>
      <c r="I100" s="156">
        <f>SUM(I92:I99)</f>
        <v>0</v>
      </c>
      <c r="J100" s="157"/>
      <c r="K100" s="151"/>
      <c r="L100" s="158"/>
      <c r="N100" s="155" t="s">
        <v>33</v>
      </c>
      <c r="O100" s="156">
        <f>SUM(O92:O99)</f>
        <v>0</v>
      </c>
      <c r="P100" s="163">
        <f>SUM(P92:P99)</f>
        <v>0</v>
      </c>
      <c r="Q100" s="163">
        <f>SUM(Q92:Q99)</f>
        <v>0</v>
      </c>
      <c r="R100" s="163">
        <f>SUM(R92:R99)</f>
        <v>0</v>
      </c>
      <c r="S100" s="144">
        <f t="shared" si="32"/>
        <v>0</v>
      </c>
      <c r="T100" s="163">
        <f>(T92*R92)+(T93*R93)+(T94*R94)+(T95*R95)+(T96*R96)+(T97*R97)+(T98*R98)+(T99*R99)</f>
        <v>0</v>
      </c>
      <c r="U100" s="163">
        <f>SUM(U92:U99)</f>
        <v>0</v>
      </c>
      <c r="V100" s="157"/>
      <c r="W100" s="151"/>
      <c r="X100" s="129"/>
    </row>
    <row r="101" spans="2:24" s="119" customFormat="1" ht="30" customHeight="1" x14ac:dyDescent="0.3">
      <c r="B101" s="127" t="s">
        <v>137</v>
      </c>
      <c r="C101" s="410"/>
      <c r="D101" s="410"/>
      <c r="E101" s="410"/>
      <c r="F101" s="410"/>
      <c r="G101" s="410"/>
      <c r="H101" s="410"/>
      <c r="I101" s="411"/>
      <c r="J101" s="411"/>
      <c r="K101" s="410"/>
      <c r="L101" s="130"/>
      <c r="M101" s="127" t="s">
        <v>137</v>
      </c>
      <c r="N101" s="424"/>
      <c r="O101" s="425"/>
      <c r="P101" s="425"/>
      <c r="Q101" s="425"/>
      <c r="R101" s="425"/>
      <c r="S101" s="425"/>
      <c r="T101" s="425"/>
      <c r="U101" s="425"/>
      <c r="V101" s="425"/>
      <c r="W101" s="426"/>
      <c r="X101" s="129"/>
    </row>
    <row r="102" spans="2:24" s="119" customFormat="1" ht="30" customHeight="1" x14ac:dyDescent="0.3">
      <c r="B102" s="131" t="s">
        <v>138</v>
      </c>
      <c r="C102" s="140"/>
      <c r="D102" s="147"/>
      <c r="E102" s="147"/>
      <c r="F102" s="147"/>
      <c r="G102" s="143">
        <f>SUM(D102:F102)</f>
        <v>0</v>
      </c>
      <c r="H102" s="136"/>
      <c r="I102" s="147"/>
      <c r="J102" s="137"/>
      <c r="K102" s="138"/>
      <c r="L102" s="139"/>
      <c r="M102" s="131" t="s">
        <v>138</v>
      </c>
      <c r="N102" s="140"/>
      <c r="O102" s="147"/>
      <c r="P102" s="142"/>
      <c r="Q102" s="142"/>
      <c r="R102" s="143">
        <f>SUM(O102:Q102)</f>
        <v>0</v>
      </c>
      <c r="S102" s="144">
        <f>+R102-G102</f>
        <v>0</v>
      </c>
      <c r="T102" s="136"/>
      <c r="U102" s="142"/>
      <c r="V102" s="137"/>
      <c r="W102" s="138"/>
      <c r="X102" s="129"/>
    </row>
    <row r="103" spans="2:24" s="119" customFormat="1" ht="30" customHeight="1" x14ac:dyDescent="0.3">
      <c r="B103" s="131" t="s">
        <v>139</v>
      </c>
      <c r="C103" s="140"/>
      <c r="D103" s="147"/>
      <c r="E103" s="147"/>
      <c r="F103" s="147"/>
      <c r="G103" s="143">
        <f t="shared" ref="G103:G109" si="33">SUM(D103:F103)</f>
        <v>0</v>
      </c>
      <c r="H103" s="136"/>
      <c r="I103" s="147"/>
      <c r="J103" s="137"/>
      <c r="K103" s="138"/>
      <c r="L103" s="139"/>
      <c r="M103" s="131" t="s">
        <v>139</v>
      </c>
      <c r="N103" s="140"/>
      <c r="O103" s="147"/>
      <c r="P103" s="142"/>
      <c r="Q103" s="142"/>
      <c r="R103" s="143">
        <f t="shared" ref="R103:R109" si="34">SUM(O103:Q103)</f>
        <v>0</v>
      </c>
      <c r="S103" s="144">
        <f t="shared" ref="S103:S110" si="35">+R103-G103</f>
        <v>0</v>
      </c>
      <c r="T103" s="136"/>
      <c r="U103" s="142"/>
      <c r="V103" s="137"/>
      <c r="W103" s="138"/>
      <c r="X103" s="129"/>
    </row>
    <row r="104" spans="2:24" s="119" customFormat="1" ht="30" customHeight="1" x14ac:dyDescent="0.3">
      <c r="B104" s="131" t="s">
        <v>140</v>
      </c>
      <c r="C104" s="140"/>
      <c r="D104" s="147"/>
      <c r="E104" s="147"/>
      <c r="F104" s="147"/>
      <c r="G104" s="143">
        <f t="shared" si="33"/>
        <v>0</v>
      </c>
      <c r="H104" s="136"/>
      <c r="I104" s="147"/>
      <c r="J104" s="137"/>
      <c r="K104" s="138"/>
      <c r="L104" s="139"/>
      <c r="M104" s="131" t="s">
        <v>140</v>
      </c>
      <c r="N104" s="140"/>
      <c r="O104" s="147"/>
      <c r="P104" s="142"/>
      <c r="Q104" s="142"/>
      <c r="R104" s="143">
        <f t="shared" si="34"/>
        <v>0</v>
      </c>
      <c r="S104" s="144">
        <f t="shared" si="35"/>
        <v>0</v>
      </c>
      <c r="T104" s="136"/>
      <c r="U104" s="142"/>
      <c r="V104" s="137"/>
      <c r="W104" s="138"/>
      <c r="X104" s="129"/>
    </row>
    <row r="105" spans="2:24" s="119" customFormat="1" ht="30" customHeight="1" x14ac:dyDescent="0.3">
      <c r="B105" s="131" t="s">
        <v>141</v>
      </c>
      <c r="C105" s="140"/>
      <c r="D105" s="147"/>
      <c r="E105" s="147"/>
      <c r="F105" s="147"/>
      <c r="G105" s="143">
        <f t="shared" si="33"/>
        <v>0</v>
      </c>
      <c r="H105" s="136"/>
      <c r="I105" s="147"/>
      <c r="J105" s="137"/>
      <c r="K105" s="138"/>
      <c r="L105" s="139"/>
      <c r="M105" s="131" t="s">
        <v>141</v>
      </c>
      <c r="N105" s="140"/>
      <c r="O105" s="147"/>
      <c r="P105" s="142"/>
      <c r="Q105" s="142"/>
      <c r="R105" s="143">
        <f t="shared" si="34"/>
        <v>0</v>
      </c>
      <c r="S105" s="144">
        <f t="shared" si="35"/>
        <v>0</v>
      </c>
      <c r="T105" s="136"/>
      <c r="U105" s="142"/>
      <c r="V105" s="137"/>
      <c r="W105" s="138"/>
      <c r="X105" s="129"/>
    </row>
    <row r="106" spans="2:24" s="119" customFormat="1" ht="30" customHeight="1" x14ac:dyDescent="0.3">
      <c r="B106" s="131" t="s">
        <v>142</v>
      </c>
      <c r="C106" s="140"/>
      <c r="D106" s="147"/>
      <c r="E106" s="147"/>
      <c r="F106" s="147"/>
      <c r="G106" s="143">
        <f t="shared" si="33"/>
        <v>0</v>
      </c>
      <c r="H106" s="136"/>
      <c r="I106" s="147"/>
      <c r="J106" s="137"/>
      <c r="K106" s="138"/>
      <c r="L106" s="139"/>
      <c r="M106" s="131" t="s">
        <v>142</v>
      </c>
      <c r="N106" s="140"/>
      <c r="O106" s="147"/>
      <c r="P106" s="142"/>
      <c r="Q106" s="142"/>
      <c r="R106" s="143">
        <f t="shared" si="34"/>
        <v>0</v>
      </c>
      <c r="S106" s="144">
        <f t="shared" si="35"/>
        <v>0</v>
      </c>
      <c r="T106" s="136"/>
      <c r="U106" s="142"/>
      <c r="V106" s="137"/>
      <c r="W106" s="138"/>
      <c r="X106" s="129"/>
    </row>
    <row r="107" spans="2:24" s="119" customFormat="1" ht="30" customHeight="1" x14ac:dyDescent="0.3">
      <c r="B107" s="131" t="s">
        <v>143</v>
      </c>
      <c r="C107" s="140"/>
      <c r="D107" s="147"/>
      <c r="E107" s="147"/>
      <c r="F107" s="147"/>
      <c r="G107" s="143">
        <f t="shared" si="33"/>
        <v>0</v>
      </c>
      <c r="H107" s="136"/>
      <c r="I107" s="147"/>
      <c r="J107" s="137"/>
      <c r="K107" s="138"/>
      <c r="L107" s="139"/>
      <c r="M107" s="131" t="s">
        <v>143</v>
      </c>
      <c r="N107" s="140"/>
      <c r="O107" s="147"/>
      <c r="P107" s="142"/>
      <c r="Q107" s="142"/>
      <c r="R107" s="143">
        <f t="shared" si="34"/>
        <v>0</v>
      </c>
      <c r="S107" s="144">
        <f t="shared" si="35"/>
        <v>0</v>
      </c>
      <c r="T107" s="136"/>
      <c r="U107" s="142"/>
      <c r="V107" s="137"/>
      <c r="W107" s="138"/>
      <c r="X107" s="129"/>
    </row>
    <row r="108" spans="2:24" s="119" customFormat="1" ht="30" customHeight="1" x14ac:dyDescent="0.3">
      <c r="B108" s="131" t="s">
        <v>144</v>
      </c>
      <c r="C108" s="148"/>
      <c r="D108" s="149"/>
      <c r="E108" s="149"/>
      <c r="F108" s="149"/>
      <c r="G108" s="143">
        <f t="shared" si="33"/>
        <v>0</v>
      </c>
      <c r="H108" s="150"/>
      <c r="I108" s="149"/>
      <c r="J108" s="137"/>
      <c r="K108" s="151"/>
      <c r="L108" s="139"/>
      <c r="M108" s="131" t="s">
        <v>144</v>
      </c>
      <c r="N108" s="148"/>
      <c r="O108" s="149"/>
      <c r="P108" s="152"/>
      <c r="Q108" s="152"/>
      <c r="R108" s="143">
        <f t="shared" si="34"/>
        <v>0</v>
      </c>
      <c r="S108" s="144">
        <f t="shared" si="35"/>
        <v>0</v>
      </c>
      <c r="T108" s="150"/>
      <c r="U108" s="152"/>
      <c r="V108" s="137"/>
      <c r="W108" s="151"/>
      <c r="X108" s="129"/>
    </row>
    <row r="109" spans="2:24" s="119" customFormat="1" ht="30" customHeight="1" x14ac:dyDescent="0.3">
      <c r="B109" s="131" t="s">
        <v>145</v>
      </c>
      <c r="C109" s="148"/>
      <c r="D109" s="149"/>
      <c r="E109" s="149"/>
      <c r="F109" s="149"/>
      <c r="G109" s="143">
        <f t="shared" si="33"/>
        <v>0</v>
      </c>
      <c r="H109" s="150"/>
      <c r="I109" s="149"/>
      <c r="J109" s="137"/>
      <c r="K109" s="151"/>
      <c r="L109" s="139"/>
      <c r="M109" s="131" t="s">
        <v>145</v>
      </c>
      <c r="N109" s="148"/>
      <c r="O109" s="149"/>
      <c r="P109" s="152"/>
      <c r="Q109" s="152"/>
      <c r="R109" s="143">
        <f t="shared" si="34"/>
        <v>0</v>
      </c>
      <c r="S109" s="144">
        <f t="shared" si="35"/>
        <v>0</v>
      </c>
      <c r="T109" s="150"/>
      <c r="U109" s="152"/>
      <c r="V109" s="137"/>
      <c r="W109" s="151"/>
      <c r="X109" s="129"/>
    </row>
    <row r="110" spans="2:24" s="119" customFormat="1" ht="30" customHeight="1" x14ac:dyDescent="0.3">
      <c r="C110" s="155" t="s">
        <v>33</v>
      </c>
      <c r="D110" s="163">
        <f>SUM(D102:D109)</f>
        <v>0</v>
      </c>
      <c r="E110" s="163">
        <f>SUM(E102:E109)</f>
        <v>0</v>
      </c>
      <c r="F110" s="163">
        <f>SUM(F102:F109)</f>
        <v>0</v>
      </c>
      <c r="G110" s="163">
        <f>SUM(G102:G109)</f>
        <v>0</v>
      </c>
      <c r="H110" s="163">
        <f>(H102*G102)+(H103*G103)+(H104*G104)+(H105*G105)+(H106*G106)+(H107*G107)+(H108*G108)+(H109*G109)</f>
        <v>0</v>
      </c>
      <c r="I110" s="156">
        <f>SUM(I102:I109)</f>
        <v>0</v>
      </c>
      <c r="J110" s="157"/>
      <c r="K110" s="151"/>
      <c r="L110" s="158"/>
      <c r="N110" s="155" t="s">
        <v>33</v>
      </c>
      <c r="O110" s="163">
        <f>SUM(O102:O109)</f>
        <v>0</v>
      </c>
      <c r="P110" s="163">
        <f>SUM(P102:P109)</f>
        <v>0</v>
      </c>
      <c r="Q110" s="163">
        <f>SUM(Q102:Q109)</f>
        <v>0</v>
      </c>
      <c r="R110" s="163">
        <f>SUM(R102:R109)</f>
        <v>0</v>
      </c>
      <c r="S110" s="144">
        <f t="shared" si="35"/>
        <v>0</v>
      </c>
      <c r="T110" s="163">
        <f>(T102*R102)+(T103*R103)+(T104*R104)+(T105*R105)+(T106*R106)+(T107*R107)+(T108*R108)+(T109*R109)</f>
        <v>0</v>
      </c>
      <c r="U110" s="163">
        <f>SUM(U102:U109)</f>
        <v>0</v>
      </c>
      <c r="V110" s="157"/>
      <c r="W110" s="151"/>
      <c r="X110" s="129"/>
    </row>
    <row r="111" spans="2:24" s="119" customFormat="1" ht="30" customHeight="1" x14ac:dyDescent="0.3">
      <c r="B111" s="193" t="s">
        <v>146</v>
      </c>
      <c r="C111" s="410"/>
      <c r="D111" s="410"/>
      <c r="E111" s="410"/>
      <c r="F111" s="410"/>
      <c r="G111" s="410"/>
      <c r="H111" s="410"/>
      <c r="I111" s="411"/>
      <c r="J111" s="411"/>
      <c r="K111" s="410"/>
      <c r="L111" s="130"/>
      <c r="M111" s="193" t="s">
        <v>146</v>
      </c>
      <c r="N111" s="424"/>
      <c r="O111" s="425"/>
      <c r="P111" s="425"/>
      <c r="Q111" s="425"/>
      <c r="R111" s="425"/>
      <c r="S111" s="425"/>
      <c r="T111" s="425"/>
      <c r="U111" s="425"/>
      <c r="V111" s="425"/>
      <c r="W111" s="426"/>
      <c r="X111" s="129"/>
    </row>
    <row r="112" spans="2:24" s="119" customFormat="1" ht="30" customHeight="1" x14ac:dyDescent="0.3">
      <c r="B112" s="131" t="s">
        <v>147</v>
      </c>
      <c r="C112" s="140"/>
      <c r="D112" s="147"/>
      <c r="E112" s="147"/>
      <c r="F112" s="147"/>
      <c r="G112" s="143">
        <f>SUM(D112:F112)</f>
        <v>0</v>
      </c>
      <c r="H112" s="136"/>
      <c r="I112" s="147"/>
      <c r="J112" s="137"/>
      <c r="K112" s="138"/>
      <c r="L112" s="139"/>
      <c r="M112" s="131" t="s">
        <v>147</v>
      </c>
      <c r="N112" s="140"/>
      <c r="O112" s="147"/>
      <c r="P112" s="142"/>
      <c r="Q112" s="142"/>
      <c r="R112" s="143">
        <f>SUM(O112:Q112)</f>
        <v>0</v>
      </c>
      <c r="S112" s="144">
        <f>+R112-G112</f>
        <v>0</v>
      </c>
      <c r="T112" s="136"/>
      <c r="U112" s="142"/>
      <c r="V112" s="137"/>
      <c r="W112" s="138"/>
      <c r="X112" s="129"/>
    </row>
    <row r="113" spans="2:24" s="119" customFormat="1" ht="30" customHeight="1" x14ac:dyDescent="0.3">
      <c r="B113" s="131" t="s">
        <v>148</v>
      </c>
      <c r="C113" s="140"/>
      <c r="D113" s="147"/>
      <c r="E113" s="147"/>
      <c r="F113" s="147"/>
      <c r="G113" s="143">
        <f t="shared" ref="G113:G119" si="36">SUM(D113:F113)</f>
        <v>0</v>
      </c>
      <c r="H113" s="136"/>
      <c r="I113" s="147"/>
      <c r="J113" s="137"/>
      <c r="K113" s="138"/>
      <c r="L113" s="139"/>
      <c r="M113" s="131" t="s">
        <v>148</v>
      </c>
      <c r="N113" s="140"/>
      <c r="O113" s="147"/>
      <c r="P113" s="142"/>
      <c r="Q113" s="142"/>
      <c r="R113" s="143">
        <f t="shared" ref="R113:R119" si="37">SUM(O113:Q113)</f>
        <v>0</v>
      </c>
      <c r="S113" s="144">
        <f t="shared" ref="S113:S120" si="38">+R113-G113</f>
        <v>0</v>
      </c>
      <c r="T113" s="136"/>
      <c r="U113" s="142"/>
      <c r="V113" s="137"/>
      <c r="W113" s="138"/>
      <c r="X113" s="129"/>
    </row>
    <row r="114" spans="2:24" s="119" customFormat="1" ht="30" customHeight="1" x14ac:dyDescent="0.3">
      <c r="B114" s="131" t="s">
        <v>149</v>
      </c>
      <c r="C114" s="140"/>
      <c r="D114" s="147"/>
      <c r="E114" s="147"/>
      <c r="F114" s="147"/>
      <c r="G114" s="143">
        <f t="shared" si="36"/>
        <v>0</v>
      </c>
      <c r="H114" s="136"/>
      <c r="I114" s="147"/>
      <c r="J114" s="137"/>
      <c r="K114" s="138"/>
      <c r="L114" s="139"/>
      <c r="M114" s="131" t="s">
        <v>149</v>
      </c>
      <c r="N114" s="140"/>
      <c r="O114" s="147"/>
      <c r="P114" s="142"/>
      <c r="Q114" s="142"/>
      <c r="R114" s="143">
        <f t="shared" si="37"/>
        <v>0</v>
      </c>
      <c r="S114" s="144">
        <f t="shared" si="38"/>
        <v>0</v>
      </c>
      <c r="T114" s="136"/>
      <c r="U114" s="142"/>
      <c r="V114" s="137"/>
      <c r="W114" s="138"/>
      <c r="X114" s="129"/>
    </row>
    <row r="115" spans="2:24" s="119" customFormat="1" ht="30" customHeight="1" x14ac:dyDescent="0.3">
      <c r="B115" s="131" t="s">
        <v>150</v>
      </c>
      <c r="C115" s="140"/>
      <c r="D115" s="147"/>
      <c r="E115" s="147"/>
      <c r="F115" s="147"/>
      <c r="G115" s="143">
        <f t="shared" si="36"/>
        <v>0</v>
      </c>
      <c r="H115" s="136"/>
      <c r="I115" s="147"/>
      <c r="J115" s="137"/>
      <c r="K115" s="138"/>
      <c r="L115" s="139"/>
      <c r="M115" s="131" t="s">
        <v>150</v>
      </c>
      <c r="N115" s="140"/>
      <c r="O115" s="147"/>
      <c r="P115" s="142"/>
      <c r="Q115" s="142"/>
      <c r="R115" s="143">
        <f t="shared" si="37"/>
        <v>0</v>
      </c>
      <c r="S115" s="144">
        <f t="shared" si="38"/>
        <v>0</v>
      </c>
      <c r="T115" s="136"/>
      <c r="U115" s="142"/>
      <c r="V115" s="137"/>
      <c r="W115" s="138"/>
      <c r="X115" s="129"/>
    </row>
    <row r="116" spans="2:24" s="119" customFormat="1" ht="30" customHeight="1" x14ac:dyDescent="0.3">
      <c r="B116" s="131" t="s">
        <v>151</v>
      </c>
      <c r="C116" s="140"/>
      <c r="D116" s="147"/>
      <c r="E116" s="147"/>
      <c r="F116" s="147"/>
      <c r="G116" s="143">
        <f t="shared" si="36"/>
        <v>0</v>
      </c>
      <c r="H116" s="136"/>
      <c r="I116" s="147"/>
      <c r="J116" s="137"/>
      <c r="K116" s="138"/>
      <c r="L116" s="139"/>
      <c r="M116" s="131" t="s">
        <v>151</v>
      </c>
      <c r="N116" s="140"/>
      <c r="O116" s="147"/>
      <c r="P116" s="142"/>
      <c r="Q116" s="142"/>
      <c r="R116" s="143">
        <f t="shared" si="37"/>
        <v>0</v>
      </c>
      <c r="S116" s="144">
        <f t="shared" si="38"/>
        <v>0</v>
      </c>
      <c r="T116" s="136"/>
      <c r="U116" s="142"/>
      <c r="V116" s="137"/>
      <c r="W116" s="138"/>
      <c r="X116" s="129"/>
    </row>
    <row r="117" spans="2:24" s="119" customFormat="1" ht="30" customHeight="1" x14ac:dyDescent="0.3">
      <c r="B117" s="131" t="s">
        <v>152</v>
      </c>
      <c r="C117" s="140"/>
      <c r="D117" s="147"/>
      <c r="E117" s="147"/>
      <c r="F117" s="147"/>
      <c r="G117" s="143">
        <f t="shared" si="36"/>
        <v>0</v>
      </c>
      <c r="H117" s="136"/>
      <c r="I117" s="147"/>
      <c r="J117" s="137"/>
      <c r="K117" s="138"/>
      <c r="L117" s="139"/>
      <c r="M117" s="131" t="s">
        <v>152</v>
      </c>
      <c r="N117" s="140"/>
      <c r="O117" s="147"/>
      <c r="P117" s="142"/>
      <c r="Q117" s="142"/>
      <c r="R117" s="143">
        <f t="shared" si="37"/>
        <v>0</v>
      </c>
      <c r="S117" s="144">
        <f t="shared" si="38"/>
        <v>0</v>
      </c>
      <c r="T117" s="136"/>
      <c r="U117" s="142"/>
      <c r="V117" s="137"/>
      <c r="W117" s="138"/>
      <c r="X117" s="129"/>
    </row>
    <row r="118" spans="2:24" s="119" customFormat="1" ht="30" customHeight="1" x14ac:dyDescent="0.3">
      <c r="B118" s="131" t="s">
        <v>153</v>
      </c>
      <c r="C118" s="148"/>
      <c r="D118" s="149"/>
      <c r="E118" s="149"/>
      <c r="F118" s="149"/>
      <c r="G118" s="143">
        <f t="shared" si="36"/>
        <v>0</v>
      </c>
      <c r="H118" s="150"/>
      <c r="I118" s="149"/>
      <c r="J118" s="137"/>
      <c r="K118" s="151"/>
      <c r="L118" s="139"/>
      <c r="M118" s="131" t="s">
        <v>153</v>
      </c>
      <c r="N118" s="148"/>
      <c r="O118" s="149"/>
      <c r="P118" s="152"/>
      <c r="Q118" s="152"/>
      <c r="R118" s="143">
        <f t="shared" si="37"/>
        <v>0</v>
      </c>
      <c r="S118" s="144">
        <f t="shared" si="38"/>
        <v>0</v>
      </c>
      <c r="T118" s="150"/>
      <c r="U118" s="152"/>
      <c r="V118" s="137"/>
      <c r="W118" s="151"/>
      <c r="X118" s="129"/>
    </row>
    <row r="119" spans="2:24" s="119" customFormat="1" ht="30" customHeight="1" x14ac:dyDescent="0.3">
      <c r="B119" s="131" t="s">
        <v>154</v>
      </c>
      <c r="C119" s="148"/>
      <c r="D119" s="149"/>
      <c r="E119" s="149"/>
      <c r="F119" s="149"/>
      <c r="G119" s="143">
        <f t="shared" si="36"/>
        <v>0</v>
      </c>
      <c r="H119" s="150"/>
      <c r="I119" s="149"/>
      <c r="J119" s="137"/>
      <c r="K119" s="151"/>
      <c r="L119" s="139"/>
      <c r="M119" s="131" t="s">
        <v>154</v>
      </c>
      <c r="N119" s="148"/>
      <c r="O119" s="149"/>
      <c r="P119" s="152"/>
      <c r="Q119" s="152"/>
      <c r="R119" s="143">
        <f t="shared" si="37"/>
        <v>0</v>
      </c>
      <c r="S119" s="144">
        <f t="shared" si="38"/>
        <v>0</v>
      </c>
      <c r="T119" s="150"/>
      <c r="U119" s="152"/>
      <c r="V119" s="137"/>
      <c r="W119" s="151"/>
      <c r="X119" s="129"/>
    </row>
    <row r="120" spans="2:24" s="119" customFormat="1" ht="30" customHeight="1" x14ac:dyDescent="0.3">
      <c r="C120" s="155" t="s">
        <v>33</v>
      </c>
      <c r="D120" s="163">
        <f>SUM(D112:D119)</f>
        <v>0</v>
      </c>
      <c r="E120" s="163">
        <f>SUM(E112:E119)</f>
        <v>0</v>
      </c>
      <c r="F120" s="163">
        <f>SUM(F112:F119)</f>
        <v>0</v>
      </c>
      <c r="G120" s="163">
        <f>SUM(G112:G119)</f>
        <v>0</v>
      </c>
      <c r="H120" s="163">
        <f>(H112*G112)+(H113*G113)+(H114*G114)+(H115*G115)+(H116*G116)+(H117*G117)+(H118*G118)+(H119*G119)</f>
        <v>0</v>
      </c>
      <c r="I120" s="156">
        <f>SUM(I112:I119)</f>
        <v>0</v>
      </c>
      <c r="J120" s="157"/>
      <c r="K120" s="151"/>
      <c r="L120" s="158"/>
      <c r="N120" s="155" t="s">
        <v>33</v>
      </c>
      <c r="O120" s="163">
        <f>SUM(O112:O119)</f>
        <v>0</v>
      </c>
      <c r="P120" s="163">
        <f>SUM(P112:P119)</f>
        <v>0</v>
      </c>
      <c r="Q120" s="163">
        <f>SUM(Q112:Q119)</f>
        <v>0</v>
      </c>
      <c r="R120" s="163">
        <f>SUM(R112:R119)</f>
        <v>0</v>
      </c>
      <c r="S120" s="144">
        <f t="shared" si="38"/>
        <v>0</v>
      </c>
      <c r="T120" s="163">
        <f>(T112*R112)+(T113*R113)+(T114*R114)+(T115*R115)+(T116*R116)+(T117*R117)+(T118*R118)+(T119*R119)</f>
        <v>0</v>
      </c>
      <c r="U120" s="163">
        <f>SUM(U112:U119)</f>
        <v>0</v>
      </c>
      <c r="V120" s="157"/>
      <c r="W120" s="151"/>
      <c r="X120" s="129"/>
    </row>
    <row r="121" spans="2:24" s="119" customFormat="1" ht="30" customHeight="1" x14ac:dyDescent="0.3">
      <c r="B121" s="193" t="s">
        <v>155</v>
      </c>
      <c r="C121" s="410"/>
      <c r="D121" s="410"/>
      <c r="E121" s="410"/>
      <c r="F121" s="410"/>
      <c r="G121" s="410"/>
      <c r="H121" s="410"/>
      <c r="I121" s="411"/>
      <c r="J121" s="411"/>
      <c r="K121" s="410"/>
      <c r="L121" s="130"/>
      <c r="M121" s="193" t="s">
        <v>155</v>
      </c>
      <c r="N121" s="424"/>
      <c r="O121" s="425"/>
      <c r="P121" s="425"/>
      <c r="Q121" s="425"/>
      <c r="R121" s="425"/>
      <c r="S121" s="425"/>
      <c r="T121" s="425"/>
      <c r="U121" s="425"/>
      <c r="V121" s="425"/>
      <c r="W121" s="426"/>
      <c r="X121" s="129"/>
    </row>
    <row r="122" spans="2:24" s="119" customFormat="1" ht="30" customHeight="1" x14ac:dyDescent="0.3">
      <c r="B122" s="131" t="s">
        <v>156</v>
      </c>
      <c r="C122" s="140"/>
      <c r="D122" s="147"/>
      <c r="E122" s="147"/>
      <c r="F122" s="147"/>
      <c r="G122" s="143">
        <f>SUM(D122:F122)</f>
        <v>0</v>
      </c>
      <c r="H122" s="136"/>
      <c r="I122" s="147"/>
      <c r="J122" s="137"/>
      <c r="K122" s="138"/>
      <c r="L122" s="139"/>
      <c r="M122" s="131" t="s">
        <v>156</v>
      </c>
      <c r="N122" s="140"/>
      <c r="O122" s="147"/>
      <c r="P122" s="142"/>
      <c r="Q122" s="142"/>
      <c r="R122" s="143">
        <f>SUM(O122:Q122)</f>
        <v>0</v>
      </c>
      <c r="S122" s="144">
        <f>+R122-G122</f>
        <v>0</v>
      </c>
      <c r="T122" s="136"/>
      <c r="U122" s="142"/>
      <c r="V122" s="137"/>
      <c r="W122" s="138"/>
      <c r="X122" s="129"/>
    </row>
    <row r="123" spans="2:24" s="119" customFormat="1" ht="30" customHeight="1" x14ac:dyDescent="0.3">
      <c r="B123" s="131" t="s">
        <v>157</v>
      </c>
      <c r="C123" s="140"/>
      <c r="D123" s="147"/>
      <c r="E123" s="147"/>
      <c r="F123" s="147"/>
      <c r="G123" s="143">
        <f t="shared" ref="G123:G129" si="39">SUM(D123:F123)</f>
        <v>0</v>
      </c>
      <c r="H123" s="136"/>
      <c r="I123" s="147"/>
      <c r="J123" s="137"/>
      <c r="K123" s="138"/>
      <c r="L123" s="139"/>
      <c r="M123" s="131" t="s">
        <v>157</v>
      </c>
      <c r="N123" s="140"/>
      <c r="O123" s="147"/>
      <c r="P123" s="142"/>
      <c r="Q123" s="142"/>
      <c r="R123" s="143">
        <f t="shared" ref="R123:R129" si="40">SUM(O123:Q123)</f>
        <v>0</v>
      </c>
      <c r="S123" s="144">
        <f t="shared" ref="S123:S130" si="41">+R123-G123</f>
        <v>0</v>
      </c>
      <c r="T123" s="136"/>
      <c r="U123" s="142"/>
      <c r="V123" s="137"/>
      <c r="W123" s="138"/>
      <c r="X123" s="129"/>
    </row>
    <row r="124" spans="2:24" s="119" customFormat="1" ht="30" customHeight="1" x14ac:dyDescent="0.3">
      <c r="B124" s="131" t="s">
        <v>158</v>
      </c>
      <c r="C124" s="140"/>
      <c r="D124" s="147"/>
      <c r="E124" s="147"/>
      <c r="F124" s="147"/>
      <c r="G124" s="143">
        <f t="shared" si="39"/>
        <v>0</v>
      </c>
      <c r="H124" s="136"/>
      <c r="I124" s="147"/>
      <c r="J124" s="137"/>
      <c r="K124" s="138"/>
      <c r="L124" s="139"/>
      <c r="M124" s="131" t="s">
        <v>158</v>
      </c>
      <c r="N124" s="140"/>
      <c r="O124" s="147"/>
      <c r="P124" s="142"/>
      <c r="Q124" s="142"/>
      <c r="R124" s="143">
        <f t="shared" si="40"/>
        <v>0</v>
      </c>
      <c r="S124" s="144">
        <f t="shared" si="41"/>
        <v>0</v>
      </c>
      <c r="T124" s="136"/>
      <c r="U124" s="142"/>
      <c r="V124" s="137"/>
      <c r="W124" s="138"/>
      <c r="X124" s="129"/>
    </row>
    <row r="125" spans="2:24" s="119" customFormat="1" ht="30" customHeight="1" x14ac:dyDescent="0.3">
      <c r="B125" s="131" t="s">
        <v>159</v>
      </c>
      <c r="C125" s="140"/>
      <c r="D125" s="147"/>
      <c r="E125" s="147"/>
      <c r="F125" s="147"/>
      <c r="G125" s="143">
        <f t="shared" si="39"/>
        <v>0</v>
      </c>
      <c r="H125" s="136"/>
      <c r="I125" s="147"/>
      <c r="J125" s="137"/>
      <c r="K125" s="138"/>
      <c r="L125" s="139"/>
      <c r="M125" s="131" t="s">
        <v>159</v>
      </c>
      <c r="N125" s="140"/>
      <c r="O125" s="147"/>
      <c r="P125" s="142"/>
      <c r="Q125" s="142"/>
      <c r="R125" s="143">
        <f t="shared" si="40"/>
        <v>0</v>
      </c>
      <c r="S125" s="144">
        <f t="shared" si="41"/>
        <v>0</v>
      </c>
      <c r="T125" s="136"/>
      <c r="U125" s="142"/>
      <c r="V125" s="137"/>
      <c r="W125" s="138"/>
      <c r="X125" s="129"/>
    </row>
    <row r="126" spans="2:24" s="119" customFormat="1" ht="30" customHeight="1" x14ac:dyDescent="0.3">
      <c r="B126" s="131" t="s">
        <v>160</v>
      </c>
      <c r="C126" s="140"/>
      <c r="D126" s="147"/>
      <c r="E126" s="147"/>
      <c r="F126" s="147"/>
      <c r="G126" s="143">
        <f t="shared" si="39"/>
        <v>0</v>
      </c>
      <c r="H126" s="136"/>
      <c r="I126" s="147"/>
      <c r="J126" s="137"/>
      <c r="K126" s="138"/>
      <c r="L126" s="139"/>
      <c r="M126" s="131" t="s">
        <v>160</v>
      </c>
      <c r="N126" s="140"/>
      <c r="O126" s="147"/>
      <c r="P126" s="142"/>
      <c r="Q126" s="142"/>
      <c r="R126" s="143">
        <f t="shared" si="40"/>
        <v>0</v>
      </c>
      <c r="S126" s="144">
        <f t="shared" si="41"/>
        <v>0</v>
      </c>
      <c r="T126" s="136"/>
      <c r="U126" s="142"/>
      <c r="V126" s="137"/>
      <c r="W126" s="138"/>
      <c r="X126" s="129"/>
    </row>
    <row r="127" spans="2:24" s="119" customFormat="1" ht="30" customHeight="1" x14ac:dyDescent="0.3">
      <c r="B127" s="131" t="s">
        <v>161</v>
      </c>
      <c r="C127" s="140"/>
      <c r="D127" s="147"/>
      <c r="E127" s="147"/>
      <c r="F127" s="147"/>
      <c r="G127" s="143">
        <f t="shared" si="39"/>
        <v>0</v>
      </c>
      <c r="H127" s="136"/>
      <c r="I127" s="147"/>
      <c r="J127" s="137"/>
      <c r="K127" s="138"/>
      <c r="L127" s="139"/>
      <c r="M127" s="131" t="s">
        <v>161</v>
      </c>
      <c r="N127" s="140"/>
      <c r="O127" s="147"/>
      <c r="P127" s="142"/>
      <c r="Q127" s="142"/>
      <c r="R127" s="143">
        <f t="shared" si="40"/>
        <v>0</v>
      </c>
      <c r="S127" s="144">
        <f t="shared" si="41"/>
        <v>0</v>
      </c>
      <c r="T127" s="136"/>
      <c r="U127" s="142"/>
      <c r="V127" s="137"/>
      <c r="W127" s="138"/>
      <c r="X127" s="129"/>
    </row>
    <row r="128" spans="2:24" s="119" customFormat="1" ht="30" customHeight="1" x14ac:dyDescent="0.3">
      <c r="B128" s="131" t="s">
        <v>162</v>
      </c>
      <c r="C128" s="148"/>
      <c r="D128" s="149"/>
      <c r="E128" s="149"/>
      <c r="F128" s="149"/>
      <c r="G128" s="143">
        <f t="shared" si="39"/>
        <v>0</v>
      </c>
      <c r="H128" s="150"/>
      <c r="I128" s="149"/>
      <c r="J128" s="137"/>
      <c r="K128" s="151"/>
      <c r="L128" s="139"/>
      <c r="M128" s="131" t="s">
        <v>162</v>
      </c>
      <c r="N128" s="148"/>
      <c r="O128" s="149"/>
      <c r="P128" s="152"/>
      <c r="Q128" s="152"/>
      <c r="R128" s="143">
        <f t="shared" si="40"/>
        <v>0</v>
      </c>
      <c r="S128" s="144">
        <f t="shared" si="41"/>
        <v>0</v>
      </c>
      <c r="T128" s="150"/>
      <c r="U128" s="152"/>
      <c r="V128" s="137"/>
      <c r="W128" s="151"/>
      <c r="X128" s="129"/>
    </row>
    <row r="129" spans="2:24" s="119" customFormat="1" ht="30" customHeight="1" x14ac:dyDescent="0.3">
      <c r="B129" s="131" t="s">
        <v>163</v>
      </c>
      <c r="C129" s="148"/>
      <c r="D129" s="149"/>
      <c r="E129" s="149"/>
      <c r="F129" s="149"/>
      <c r="G129" s="143">
        <f t="shared" si="39"/>
        <v>0</v>
      </c>
      <c r="H129" s="150"/>
      <c r="I129" s="149"/>
      <c r="J129" s="137"/>
      <c r="K129" s="151"/>
      <c r="L129" s="139"/>
      <c r="M129" s="131" t="s">
        <v>163</v>
      </c>
      <c r="N129" s="148"/>
      <c r="O129" s="149"/>
      <c r="P129" s="152"/>
      <c r="Q129" s="152"/>
      <c r="R129" s="143">
        <f t="shared" si="40"/>
        <v>0</v>
      </c>
      <c r="S129" s="144">
        <f t="shared" si="41"/>
        <v>0</v>
      </c>
      <c r="T129" s="150"/>
      <c r="U129" s="152"/>
      <c r="V129" s="137"/>
      <c r="W129" s="151"/>
      <c r="X129" s="129"/>
    </row>
    <row r="130" spans="2:24" s="119" customFormat="1" ht="30" customHeight="1" x14ac:dyDescent="0.3">
      <c r="C130" s="155" t="s">
        <v>33</v>
      </c>
      <c r="D130" s="156">
        <f>SUM(D122:D129)</f>
        <v>0</v>
      </c>
      <c r="E130" s="156">
        <f>SUM(E122:E129)</f>
        <v>0</v>
      </c>
      <c r="F130" s="156">
        <f>SUM(F122:F129)</f>
        <v>0</v>
      </c>
      <c r="G130" s="156">
        <f>SUM(G122:G129)</f>
        <v>0</v>
      </c>
      <c r="H130" s="163">
        <f>(H122*G122)+(H123*G123)+(H124*G124)+(H125*G125)+(H126*G126)+(H127*G127)+(H128*G128)+(H129*G129)</f>
        <v>0</v>
      </c>
      <c r="I130" s="156">
        <f>SUM(I122:I129)</f>
        <v>0</v>
      </c>
      <c r="J130" s="157"/>
      <c r="K130" s="151"/>
      <c r="L130" s="158"/>
      <c r="N130" s="155" t="s">
        <v>33</v>
      </c>
      <c r="O130" s="156">
        <f>SUM(O122:O129)</f>
        <v>0</v>
      </c>
      <c r="P130" s="163">
        <f>SUM(P122:P129)</f>
        <v>0</v>
      </c>
      <c r="Q130" s="163">
        <f>SUM(Q122:Q129)</f>
        <v>0</v>
      </c>
      <c r="R130" s="156">
        <f>SUM(R122:R129)</f>
        <v>0</v>
      </c>
      <c r="S130" s="144">
        <f t="shared" si="41"/>
        <v>0</v>
      </c>
      <c r="T130" s="163">
        <f>(T122*R122)+(T123*R123)+(T124*R124)+(T125*R125)+(T126*R126)+(T127*R127)+(T128*R128)+(T129*R129)</f>
        <v>0</v>
      </c>
      <c r="U130" s="163">
        <f>SUM(U122:U129)</f>
        <v>0</v>
      </c>
      <c r="V130" s="157"/>
      <c r="W130" s="151"/>
      <c r="X130" s="129"/>
    </row>
    <row r="131" spans="2:24" s="119" customFormat="1" ht="15.6" x14ac:dyDescent="0.3">
      <c r="B131" s="187"/>
      <c r="C131" s="177"/>
      <c r="D131" s="188"/>
      <c r="E131" s="188"/>
      <c r="F131" s="188"/>
      <c r="G131" s="188"/>
      <c r="H131" s="189"/>
      <c r="I131" s="188"/>
      <c r="J131" s="190"/>
      <c r="K131" s="194"/>
      <c r="L131" s="191"/>
      <c r="M131" s="187"/>
      <c r="N131" s="177"/>
      <c r="O131" s="188"/>
      <c r="P131" s="189"/>
      <c r="Q131" s="189"/>
      <c r="R131" s="188"/>
      <c r="S131" s="192"/>
      <c r="T131" s="189"/>
      <c r="U131" s="189"/>
      <c r="V131" s="190"/>
      <c r="W131" s="194"/>
      <c r="X131" s="129"/>
    </row>
    <row r="132" spans="2:24" s="119" customFormat="1" ht="30" customHeight="1" x14ac:dyDescent="0.3">
      <c r="B132" s="155" t="s">
        <v>164</v>
      </c>
      <c r="C132" s="408"/>
      <c r="D132" s="408"/>
      <c r="E132" s="408"/>
      <c r="F132" s="408"/>
      <c r="G132" s="408"/>
      <c r="H132" s="408"/>
      <c r="I132" s="409"/>
      <c r="J132" s="409"/>
      <c r="K132" s="408"/>
      <c r="L132" s="128"/>
      <c r="M132" s="155" t="s">
        <v>164</v>
      </c>
      <c r="N132" s="430"/>
      <c r="O132" s="431"/>
      <c r="P132" s="431"/>
      <c r="Q132" s="431"/>
      <c r="R132" s="431"/>
      <c r="S132" s="431"/>
      <c r="T132" s="431"/>
      <c r="U132" s="431"/>
      <c r="V132" s="431"/>
      <c r="W132" s="432"/>
      <c r="X132" s="129"/>
    </row>
    <row r="133" spans="2:24" s="119" customFormat="1" ht="30" customHeight="1" x14ac:dyDescent="0.3">
      <c r="B133" s="127" t="s">
        <v>165</v>
      </c>
      <c r="C133" s="410"/>
      <c r="D133" s="410"/>
      <c r="E133" s="410"/>
      <c r="F133" s="410"/>
      <c r="G133" s="410"/>
      <c r="H133" s="410"/>
      <c r="I133" s="411"/>
      <c r="J133" s="411"/>
      <c r="K133" s="410"/>
      <c r="L133" s="130"/>
      <c r="M133" s="127" t="s">
        <v>165</v>
      </c>
      <c r="N133" s="424"/>
      <c r="O133" s="425"/>
      <c r="P133" s="425"/>
      <c r="Q133" s="425"/>
      <c r="R133" s="425"/>
      <c r="S133" s="425"/>
      <c r="T133" s="425"/>
      <c r="U133" s="425"/>
      <c r="V133" s="425"/>
      <c r="W133" s="426"/>
      <c r="X133" s="129"/>
    </row>
    <row r="134" spans="2:24" s="119" customFormat="1" ht="30" customHeight="1" x14ac:dyDescent="0.3">
      <c r="B134" s="131" t="s">
        <v>166</v>
      </c>
      <c r="C134" s="140"/>
      <c r="D134" s="147"/>
      <c r="E134" s="147"/>
      <c r="F134" s="147"/>
      <c r="G134" s="143">
        <f>SUM(D134:F134)</f>
        <v>0</v>
      </c>
      <c r="H134" s="136"/>
      <c r="I134" s="147"/>
      <c r="J134" s="137"/>
      <c r="K134" s="138"/>
      <c r="L134" s="139"/>
      <c r="M134" s="131" t="s">
        <v>166</v>
      </c>
      <c r="N134" s="140"/>
      <c r="O134" s="147"/>
      <c r="P134" s="142"/>
      <c r="Q134" s="142"/>
      <c r="R134" s="143">
        <f>SUM(O134:Q134)</f>
        <v>0</v>
      </c>
      <c r="S134" s="144">
        <f>+R134-G134</f>
        <v>0</v>
      </c>
      <c r="T134" s="136"/>
      <c r="U134" s="142"/>
      <c r="V134" s="137"/>
      <c r="W134" s="138"/>
      <c r="X134" s="129"/>
    </row>
    <row r="135" spans="2:24" s="119" customFormat="1" ht="30" customHeight="1" x14ac:dyDescent="0.3">
      <c r="B135" s="131" t="s">
        <v>167</v>
      </c>
      <c r="C135" s="140"/>
      <c r="D135" s="147"/>
      <c r="E135" s="147"/>
      <c r="F135" s="147"/>
      <c r="G135" s="143">
        <f t="shared" ref="G135:G141" si="42">SUM(D135:F135)</f>
        <v>0</v>
      </c>
      <c r="H135" s="136"/>
      <c r="I135" s="147"/>
      <c r="J135" s="137"/>
      <c r="K135" s="138"/>
      <c r="L135" s="139"/>
      <c r="M135" s="131" t="s">
        <v>167</v>
      </c>
      <c r="N135" s="140"/>
      <c r="O135" s="147"/>
      <c r="P135" s="142"/>
      <c r="Q135" s="142"/>
      <c r="R135" s="143">
        <f t="shared" ref="R135:R141" si="43">SUM(O135:Q135)</f>
        <v>0</v>
      </c>
      <c r="S135" s="144">
        <f t="shared" ref="S135:S142" si="44">+R135-G135</f>
        <v>0</v>
      </c>
      <c r="T135" s="136"/>
      <c r="U135" s="142"/>
      <c r="V135" s="137"/>
      <c r="W135" s="138"/>
      <c r="X135" s="129"/>
    </row>
    <row r="136" spans="2:24" s="119" customFormat="1" ht="30" customHeight="1" x14ac:dyDescent="0.3">
      <c r="B136" s="131" t="s">
        <v>168</v>
      </c>
      <c r="C136" s="140"/>
      <c r="D136" s="147"/>
      <c r="E136" s="147"/>
      <c r="F136" s="147"/>
      <c r="G136" s="143">
        <f t="shared" si="42"/>
        <v>0</v>
      </c>
      <c r="H136" s="136"/>
      <c r="I136" s="147"/>
      <c r="J136" s="137"/>
      <c r="K136" s="138"/>
      <c r="L136" s="139"/>
      <c r="M136" s="131" t="s">
        <v>168</v>
      </c>
      <c r="N136" s="140"/>
      <c r="O136" s="147"/>
      <c r="P136" s="142"/>
      <c r="Q136" s="142"/>
      <c r="R136" s="143">
        <f t="shared" si="43"/>
        <v>0</v>
      </c>
      <c r="S136" s="144">
        <f t="shared" si="44"/>
        <v>0</v>
      </c>
      <c r="T136" s="136"/>
      <c r="U136" s="142"/>
      <c r="V136" s="137"/>
      <c r="W136" s="138"/>
      <c r="X136" s="129"/>
    </row>
    <row r="137" spans="2:24" s="119" customFormat="1" ht="30" customHeight="1" x14ac:dyDescent="0.3">
      <c r="B137" s="131" t="s">
        <v>169</v>
      </c>
      <c r="C137" s="140"/>
      <c r="D137" s="147"/>
      <c r="E137" s="147"/>
      <c r="F137" s="147"/>
      <c r="G137" s="143">
        <f t="shared" si="42"/>
        <v>0</v>
      </c>
      <c r="H137" s="136"/>
      <c r="I137" s="147"/>
      <c r="J137" s="137"/>
      <c r="K137" s="138"/>
      <c r="L137" s="139"/>
      <c r="M137" s="131" t="s">
        <v>169</v>
      </c>
      <c r="N137" s="140"/>
      <c r="O137" s="147"/>
      <c r="P137" s="142"/>
      <c r="Q137" s="142"/>
      <c r="R137" s="143">
        <f t="shared" si="43"/>
        <v>0</v>
      </c>
      <c r="S137" s="144">
        <f t="shared" si="44"/>
        <v>0</v>
      </c>
      <c r="T137" s="136"/>
      <c r="U137" s="142"/>
      <c r="V137" s="137"/>
      <c r="W137" s="138"/>
      <c r="X137" s="129"/>
    </row>
    <row r="138" spans="2:24" s="119" customFormat="1" ht="30" customHeight="1" x14ac:dyDescent="0.3">
      <c r="B138" s="131" t="s">
        <v>170</v>
      </c>
      <c r="C138" s="140"/>
      <c r="D138" s="147"/>
      <c r="E138" s="147"/>
      <c r="F138" s="147"/>
      <c r="G138" s="143">
        <f t="shared" si="42"/>
        <v>0</v>
      </c>
      <c r="H138" s="136"/>
      <c r="I138" s="147"/>
      <c r="J138" s="137"/>
      <c r="K138" s="138"/>
      <c r="L138" s="139"/>
      <c r="M138" s="131" t="s">
        <v>170</v>
      </c>
      <c r="N138" s="140"/>
      <c r="O138" s="147"/>
      <c r="P138" s="142"/>
      <c r="Q138" s="142"/>
      <c r="R138" s="143">
        <f t="shared" si="43"/>
        <v>0</v>
      </c>
      <c r="S138" s="144">
        <f t="shared" si="44"/>
        <v>0</v>
      </c>
      <c r="T138" s="136"/>
      <c r="U138" s="142"/>
      <c r="V138" s="137"/>
      <c r="W138" s="138"/>
      <c r="X138" s="129"/>
    </row>
    <row r="139" spans="2:24" s="119" customFormat="1" ht="30" customHeight="1" x14ac:dyDescent="0.3">
      <c r="B139" s="131" t="s">
        <v>171</v>
      </c>
      <c r="C139" s="140"/>
      <c r="D139" s="147"/>
      <c r="E139" s="147"/>
      <c r="F139" s="147"/>
      <c r="G139" s="143">
        <f t="shared" si="42"/>
        <v>0</v>
      </c>
      <c r="H139" s="136"/>
      <c r="I139" s="147"/>
      <c r="J139" s="137"/>
      <c r="K139" s="138"/>
      <c r="L139" s="139"/>
      <c r="M139" s="131" t="s">
        <v>171</v>
      </c>
      <c r="N139" s="140"/>
      <c r="O139" s="147"/>
      <c r="P139" s="142"/>
      <c r="Q139" s="142"/>
      <c r="R139" s="143">
        <f t="shared" si="43"/>
        <v>0</v>
      </c>
      <c r="S139" s="144">
        <f t="shared" si="44"/>
        <v>0</v>
      </c>
      <c r="T139" s="136"/>
      <c r="U139" s="142"/>
      <c r="V139" s="137"/>
      <c r="W139" s="138"/>
      <c r="X139" s="129"/>
    </row>
    <row r="140" spans="2:24" s="119" customFormat="1" ht="30" customHeight="1" x14ac:dyDescent="0.3">
      <c r="B140" s="131" t="s">
        <v>172</v>
      </c>
      <c r="C140" s="148"/>
      <c r="D140" s="149"/>
      <c r="E140" s="149"/>
      <c r="F140" s="149"/>
      <c r="G140" s="143">
        <f t="shared" si="42"/>
        <v>0</v>
      </c>
      <c r="H140" s="150"/>
      <c r="I140" s="149"/>
      <c r="J140" s="137"/>
      <c r="K140" s="151"/>
      <c r="L140" s="139"/>
      <c r="M140" s="131" t="s">
        <v>172</v>
      </c>
      <c r="N140" s="148"/>
      <c r="O140" s="149"/>
      <c r="P140" s="152"/>
      <c r="Q140" s="152"/>
      <c r="R140" s="143">
        <f t="shared" si="43"/>
        <v>0</v>
      </c>
      <c r="S140" s="144">
        <f t="shared" si="44"/>
        <v>0</v>
      </c>
      <c r="T140" s="150"/>
      <c r="U140" s="152"/>
      <c r="V140" s="137"/>
      <c r="W140" s="151"/>
      <c r="X140" s="129"/>
    </row>
    <row r="141" spans="2:24" s="119" customFormat="1" ht="30" customHeight="1" x14ac:dyDescent="0.3">
      <c r="B141" s="131" t="s">
        <v>173</v>
      </c>
      <c r="C141" s="148"/>
      <c r="D141" s="149"/>
      <c r="E141" s="149"/>
      <c r="F141" s="149"/>
      <c r="G141" s="143">
        <f t="shared" si="42"/>
        <v>0</v>
      </c>
      <c r="H141" s="150"/>
      <c r="I141" s="149"/>
      <c r="J141" s="137"/>
      <c r="K141" s="151"/>
      <c r="L141" s="139"/>
      <c r="M141" s="131" t="s">
        <v>173</v>
      </c>
      <c r="N141" s="148"/>
      <c r="O141" s="149"/>
      <c r="P141" s="152"/>
      <c r="Q141" s="152"/>
      <c r="R141" s="143">
        <f t="shared" si="43"/>
        <v>0</v>
      </c>
      <c r="S141" s="144">
        <f t="shared" si="44"/>
        <v>0</v>
      </c>
      <c r="T141" s="150"/>
      <c r="U141" s="152"/>
      <c r="V141" s="137"/>
      <c r="W141" s="151"/>
      <c r="X141" s="129"/>
    </row>
    <row r="142" spans="2:24" s="119" customFormat="1" ht="30" customHeight="1" x14ac:dyDescent="0.3">
      <c r="C142" s="155" t="s">
        <v>33</v>
      </c>
      <c r="D142" s="156">
        <f>SUM(D134:D141)</f>
        <v>0</v>
      </c>
      <c r="E142" s="156">
        <f>SUM(E134:E141)</f>
        <v>0</v>
      </c>
      <c r="F142" s="156">
        <f>SUM(F134:F141)</f>
        <v>0</v>
      </c>
      <c r="G142" s="163">
        <f>SUM(G134:G141)</f>
        <v>0</v>
      </c>
      <c r="H142" s="163">
        <f>(H134*G134)+(H135*G135)+(H136*G136)+(H137*G137)+(H138*G138)+(H139*G139)+(H140*G140)+(H141*G141)</f>
        <v>0</v>
      </c>
      <c r="I142" s="156">
        <f>SUM(I134:I141)</f>
        <v>0</v>
      </c>
      <c r="J142" s="157"/>
      <c r="K142" s="151"/>
      <c r="L142" s="158"/>
      <c r="N142" s="155" t="s">
        <v>33</v>
      </c>
      <c r="O142" s="156">
        <f>SUM(O134:O141)</f>
        <v>0</v>
      </c>
      <c r="P142" s="163">
        <f>SUM(P134:P141)</f>
        <v>0</v>
      </c>
      <c r="Q142" s="163">
        <f>SUM(Q134:Q141)</f>
        <v>0</v>
      </c>
      <c r="R142" s="163">
        <f>SUM(R134:R141)</f>
        <v>0</v>
      </c>
      <c r="S142" s="144">
        <f t="shared" si="44"/>
        <v>0</v>
      </c>
      <c r="T142" s="163">
        <f>(T134*R134)+(T135*R135)+(T136*R136)+(T137*R137)+(T138*R138)+(T139*R139)+(T140*R140)+(T141*R141)</f>
        <v>0</v>
      </c>
      <c r="U142" s="163">
        <f>SUM(U134:U141)</f>
        <v>0</v>
      </c>
      <c r="V142" s="157"/>
      <c r="W142" s="151"/>
      <c r="X142" s="129"/>
    </row>
    <row r="143" spans="2:24" s="119" customFormat="1" ht="30" customHeight="1" x14ac:dyDescent="0.3">
      <c r="B143" s="127" t="s">
        <v>174</v>
      </c>
      <c r="C143" s="410"/>
      <c r="D143" s="410"/>
      <c r="E143" s="410"/>
      <c r="F143" s="410"/>
      <c r="G143" s="410"/>
      <c r="H143" s="410"/>
      <c r="I143" s="411"/>
      <c r="J143" s="411"/>
      <c r="K143" s="410"/>
      <c r="L143" s="130"/>
      <c r="M143" s="127" t="s">
        <v>174</v>
      </c>
      <c r="N143" s="424"/>
      <c r="O143" s="425"/>
      <c r="P143" s="425"/>
      <c r="Q143" s="425"/>
      <c r="R143" s="425"/>
      <c r="S143" s="425"/>
      <c r="T143" s="425"/>
      <c r="U143" s="425"/>
      <c r="V143" s="425"/>
      <c r="W143" s="426"/>
      <c r="X143" s="129"/>
    </row>
    <row r="144" spans="2:24" s="119" customFormat="1" ht="30" customHeight="1" x14ac:dyDescent="0.3">
      <c r="B144" s="131" t="s">
        <v>175</v>
      </c>
      <c r="C144" s="140"/>
      <c r="D144" s="147"/>
      <c r="E144" s="147"/>
      <c r="F144" s="147"/>
      <c r="G144" s="143">
        <f>SUM(D144:F144)</f>
        <v>0</v>
      </c>
      <c r="H144" s="136"/>
      <c r="I144" s="147"/>
      <c r="J144" s="137"/>
      <c r="K144" s="138"/>
      <c r="L144" s="139"/>
      <c r="M144" s="131" t="s">
        <v>175</v>
      </c>
      <c r="N144" s="140"/>
      <c r="O144" s="147"/>
      <c r="P144" s="142"/>
      <c r="Q144" s="142"/>
      <c r="R144" s="143">
        <f>SUM(O144:Q144)</f>
        <v>0</v>
      </c>
      <c r="S144" s="144">
        <f>+R144-G144</f>
        <v>0</v>
      </c>
      <c r="T144" s="136"/>
      <c r="U144" s="142"/>
      <c r="V144" s="137"/>
      <c r="W144" s="138"/>
      <c r="X144" s="129"/>
    </row>
    <row r="145" spans="2:24" s="119" customFormat="1" ht="30" customHeight="1" x14ac:dyDescent="0.3">
      <c r="B145" s="131" t="s">
        <v>176</v>
      </c>
      <c r="C145" s="140"/>
      <c r="D145" s="147"/>
      <c r="E145" s="147"/>
      <c r="F145" s="147"/>
      <c r="G145" s="143">
        <f t="shared" ref="G145:G151" si="45">SUM(D145:F145)</f>
        <v>0</v>
      </c>
      <c r="H145" s="136"/>
      <c r="I145" s="147"/>
      <c r="J145" s="137"/>
      <c r="K145" s="138"/>
      <c r="L145" s="139"/>
      <c r="M145" s="131" t="s">
        <v>176</v>
      </c>
      <c r="N145" s="140"/>
      <c r="O145" s="147"/>
      <c r="P145" s="142"/>
      <c r="Q145" s="142"/>
      <c r="R145" s="143">
        <f t="shared" ref="R145:R151" si="46">SUM(O145:Q145)</f>
        <v>0</v>
      </c>
      <c r="S145" s="144">
        <f t="shared" ref="S145:S152" si="47">+R145-G145</f>
        <v>0</v>
      </c>
      <c r="T145" s="136"/>
      <c r="U145" s="142"/>
      <c r="V145" s="137"/>
      <c r="W145" s="138"/>
      <c r="X145" s="129"/>
    </row>
    <row r="146" spans="2:24" s="119" customFormat="1" ht="30" customHeight="1" x14ac:dyDescent="0.3">
      <c r="B146" s="131" t="s">
        <v>177</v>
      </c>
      <c r="C146" s="140"/>
      <c r="D146" s="147"/>
      <c r="E146" s="147"/>
      <c r="F146" s="147"/>
      <c r="G146" s="143">
        <f t="shared" si="45"/>
        <v>0</v>
      </c>
      <c r="H146" s="136"/>
      <c r="I146" s="147"/>
      <c r="J146" s="137"/>
      <c r="K146" s="138"/>
      <c r="L146" s="139"/>
      <c r="M146" s="131" t="s">
        <v>177</v>
      </c>
      <c r="N146" s="140"/>
      <c r="O146" s="147"/>
      <c r="P146" s="142"/>
      <c r="Q146" s="142"/>
      <c r="R146" s="143">
        <f t="shared" si="46"/>
        <v>0</v>
      </c>
      <c r="S146" s="144">
        <f t="shared" si="47"/>
        <v>0</v>
      </c>
      <c r="T146" s="136"/>
      <c r="U146" s="142"/>
      <c r="V146" s="137"/>
      <c r="W146" s="138"/>
      <c r="X146" s="129"/>
    </row>
    <row r="147" spans="2:24" s="119" customFormat="1" ht="30" customHeight="1" x14ac:dyDescent="0.3">
      <c r="B147" s="131" t="s">
        <v>178</v>
      </c>
      <c r="C147" s="140"/>
      <c r="D147" s="147"/>
      <c r="E147" s="147"/>
      <c r="F147" s="147"/>
      <c r="G147" s="143">
        <f t="shared" si="45"/>
        <v>0</v>
      </c>
      <c r="H147" s="136"/>
      <c r="I147" s="147"/>
      <c r="J147" s="137"/>
      <c r="K147" s="138"/>
      <c r="L147" s="139"/>
      <c r="M147" s="131" t="s">
        <v>178</v>
      </c>
      <c r="N147" s="140"/>
      <c r="O147" s="147"/>
      <c r="P147" s="142"/>
      <c r="Q147" s="142"/>
      <c r="R147" s="143">
        <f t="shared" si="46"/>
        <v>0</v>
      </c>
      <c r="S147" s="144">
        <f t="shared" si="47"/>
        <v>0</v>
      </c>
      <c r="T147" s="136"/>
      <c r="U147" s="142"/>
      <c r="V147" s="137"/>
      <c r="W147" s="138"/>
      <c r="X147" s="129"/>
    </row>
    <row r="148" spans="2:24" s="119" customFormat="1" ht="30" customHeight="1" x14ac:dyDescent="0.3">
      <c r="B148" s="131" t="s">
        <v>179</v>
      </c>
      <c r="C148" s="140"/>
      <c r="D148" s="147"/>
      <c r="E148" s="147"/>
      <c r="F148" s="147"/>
      <c r="G148" s="143">
        <f t="shared" si="45"/>
        <v>0</v>
      </c>
      <c r="H148" s="136"/>
      <c r="I148" s="147"/>
      <c r="J148" s="137"/>
      <c r="K148" s="138"/>
      <c r="L148" s="139"/>
      <c r="M148" s="131" t="s">
        <v>179</v>
      </c>
      <c r="N148" s="140"/>
      <c r="O148" s="147"/>
      <c r="P148" s="142"/>
      <c r="Q148" s="142"/>
      <c r="R148" s="143">
        <f t="shared" si="46"/>
        <v>0</v>
      </c>
      <c r="S148" s="144">
        <f t="shared" si="47"/>
        <v>0</v>
      </c>
      <c r="T148" s="136"/>
      <c r="U148" s="142"/>
      <c r="V148" s="137"/>
      <c r="W148" s="138"/>
      <c r="X148" s="129"/>
    </row>
    <row r="149" spans="2:24" s="119" customFormat="1" ht="30" customHeight="1" x14ac:dyDescent="0.3">
      <c r="B149" s="131" t="s">
        <v>180</v>
      </c>
      <c r="C149" s="140"/>
      <c r="D149" s="147"/>
      <c r="E149" s="147"/>
      <c r="F149" s="147"/>
      <c r="G149" s="143">
        <f t="shared" si="45"/>
        <v>0</v>
      </c>
      <c r="H149" s="136"/>
      <c r="I149" s="147"/>
      <c r="J149" s="137"/>
      <c r="K149" s="138"/>
      <c r="L149" s="139"/>
      <c r="M149" s="131" t="s">
        <v>180</v>
      </c>
      <c r="N149" s="140"/>
      <c r="O149" s="147"/>
      <c r="P149" s="142"/>
      <c r="Q149" s="142"/>
      <c r="R149" s="143">
        <f t="shared" si="46"/>
        <v>0</v>
      </c>
      <c r="S149" s="144">
        <f t="shared" si="47"/>
        <v>0</v>
      </c>
      <c r="T149" s="136"/>
      <c r="U149" s="142"/>
      <c r="V149" s="137"/>
      <c r="W149" s="138"/>
      <c r="X149" s="129"/>
    </row>
    <row r="150" spans="2:24" s="119" customFormat="1" ht="30" customHeight="1" x14ac:dyDescent="0.3">
      <c r="B150" s="131" t="s">
        <v>181</v>
      </c>
      <c r="C150" s="148"/>
      <c r="D150" s="149"/>
      <c r="E150" s="149"/>
      <c r="F150" s="149"/>
      <c r="G150" s="143">
        <f t="shared" si="45"/>
        <v>0</v>
      </c>
      <c r="H150" s="150"/>
      <c r="I150" s="149"/>
      <c r="J150" s="137"/>
      <c r="K150" s="151"/>
      <c r="L150" s="139"/>
      <c r="M150" s="131" t="s">
        <v>181</v>
      </c>
      <c r="N150" s="148"/>
      <c r="O150" s="149"/>
      <c r="P150" s="152"/>
      <c r="Q150" s="152"/>
      <c r="R150" s="143">
        <f t="shared" si="46"/>
        <v>0</v>
      </c>
      <c r="S150" s="144">
        <f t="shared" si="47"/>
        <v>0</v>
      </c>
      <c r="T150" s="150"/>
      <c r="U150" s="152"/>
      <c r="V150" s="137"/>
      <c r="W150" s="151"/>
      <c r="X150" s="129"/>
    </row>
    <row r="151" spans="2:24" s="119" customFormat="1" ht="30" customHeight="1" x14ac:dyDescent="0.3">
      <c r="B151" s="131" t="s">
        <v>182</v>
      </c>
      <c r="C151" s="148"/>
      <c r="D151" s="149"/>
      <c r="E151" s="149"/>
      <c r="F151" s="149"/>
      <c r="G151" s="143">
        <f t="shared" si="45"/>
        <v>0</v>
      </c>
      <c r="H151" s="150"/>
      <c r="I151" s="149"/>
      <c r="J151" s="137"/>
      <c r="K151" s="151"/>
      <c r="L151" s="139"/>
      <c r="M151" s="131" t="s">
        <v>182</v>
      </c>
      <c r="N151" s="148"/>
      <c r="O151" s="149"/>
      <c r="P151" s="152"/>
      <c r="Q151" s="152"/>
      <c r="R151" s="143">
        <f t="shared" si="46"/>
        <v>0</v>
      </c>
      <c r="S151" s="144">
        <f t="shared" si="47"/>
        <v>0</v>
      </c>
      <c r="T151" s="150"/>
      <c r="U151" s="152"/>
      <c r="V151" s="137"/>
      <c r="W151" s="151"/>
      <c r="X151" s="129"/>
    </row>
    <row r="152" spans="2:24" s="119" customFormat="1" ht="30" customHeight="1" x14ac:dyDescent="0.3">
      <c r="C152" s="155" t="s">
        <v>33</v>
      </c>
      <c r="D152" s="163">
        <f>SUM(D144:D151)</f>
        <v>0</v>
      </c>
      <c r="E152" s="163">
        <f>SUM(E144:E151)</f>
        <v>0</v>
      </c>
      <c r="F152" s="163">
        <f>SUM(F144:F151)</f>
        <v>0</v>
      </c>
      <c r="G152" s="163">
        <f>SUM(G144:G151)</f>
        <v>0</v>
      </c>
      <c r="H152" s="163">
        <f>(H144*G144)+(H145*G145)+(H146*G146)+(H147*G147)+(H148*G148)+(H149*G149)+(H150*G150)+(H151*G151)</f>
        <v>0</v>
      </c>
      <c r="I152" s="156">
        <f>SUM(I144:I151)</f>
        <v>0</v>
      </c>
      <c r="J152" s="157"/>
      <c r="K152" s="151"/>
      <c r="L152" s="158"/>
      <c r="N152" s="155" t="s">
        <v>33</v>
      </c>
      <c r="O152" s="163">
        <f>SUM(O144:O151)</f>
        <v>0</v>
      </c>
      <c r="P152" s="163">
        <f>SUM(P144:P151)</f>
        <v>0</v>
      </c>
      <c r="Q152" s="163">
        <f>SUM(Q144:Q151)</f>
        <v>0</v>
      </c>
      <c r="R152" s="163">
        <f>SUM(R144:R151)</f>
        <v>0</v>
      </c>
      <c r="S152" s="144">
        <f t="shared" si="47"/>
        <v>0</v>
      </c>
      <c r="T152" s="163">
        <f>(T144*R144)+(T145*R145)+(T146*R146)+(T147*R147)+(T148*R148)+(T149*R149)+(T150*R150)+(T151*R151)</f>
        <v>0</v>
      </c>
      <c r="U152" s="163">
        <f>SUM(U144:U151)</f>
        <v>0</v>
      </c>
      <c r="V152" s="157"/>
      <c r="W152" s="151"/>
      <c r="X152" s="129"/>
    </row>
    <row r="153" spans="2:24" s="119" customFormat="1" ht="30" customHeight="1" x14ac:dyDescent="0.3">
      <c r="B153" s="127" t="s">
        <v>183</v>
      </c>
      <c r="C153" s="410"/>
      <c r="D153" s="410"/>
      <c r="E153" s="410"/>
      <c r="F153" s="410"/>
      <c r="G153" s="410"/>
      <c r="H153" s="410"/>
      <c r="I153" s="411"/>
      <c r="J153" s="411"/>
      <c r="K153" s="410"/>
      <c r="L153" s="130"/>
      <c r="M153" s="127" t="s">
        <v>183</v>
      </c>
      <c r="N153" s="424"/>
      <c r="O153" s="425"/>
      <c r="P153" s="425"/>
      <c r="Q153" s="425"/>
      <c r="R153" s="425"/>
      <c r="S153" s="425"/>
      <c r="T153" s="425"/>
      <c r="U153" s="425"/>
      <c r="V153" s="425"/>
      <c r="W153" s="426"/>
      <c r="X153" s="129"/>
    </row>
    <row r="154" spans="2:24" s="119" customFormat="1" ht="30" customHeight="1" x14ac:dyDescent="0.3">
      <c r="B154" s="131" t="s">
        <v>184</v>
      </c>
      <c r="C154" s="140"/>
      <c r="D154" s="147"/>
      <c r="E154" s="147"/>
      <c r="F154" s="147"/>
      <c r="G154" s="143">
        <f>SUM(D154:F154)</f>
        <v>0</v>
      </c>
      <c r="H154" s="136"/>
      <c r="I154" s="147"/>
      <c r="J154" s="137"/>
      <c r="K154" s="138"/>
      <c r="L154" s="139"/>
      <c r="M154" s="131" t="s">
        <v>184</v>
      </c>
      <c r="N154" s="140"/>
      <c r="O154" s="147"/>
      <c r="P154" s="142"/>
      <c r="Q154" s="142"/>
      <c r="R154" s="143">
        <f>SUM(O154:Q154)</f>
        <v>0</v>
      </c>
      <c r="S154" s="144">
        <f>+R154-G154</f>
        <v>0</v>
      </c>
      <c r="T154" s="136"/>
      <c r="U154" s="142"/>
      <c r="V154" s="137"/>
      <c r="W154" s="138"/>
      <c r="X154" s="129"/>
    </row>
    <row r="155" spans="2:24" s="119" customFormat="1" ht="30" customHeight="1" x14ac:dyDescent="0.3">
      <c r="B155" s="131" t="s">
        <v>185</v>
      </c>
      <c r="C155" s="140"/>
      <c r="D155" s="147"/>
      <c r="E155" s="147"/>
      <c r="F155" s="147"/>
      <c r="G155" s="143">
        <f t="shared" ref="G155:G161" si="48">SUM(D155:F155)</f>
        <v>0</v>
      </c>
      <c r="H155" s="136"/>
      <c r="I155" s="147"/>
      <c r="J155" s="137"/>
      <c r="K155" s="138"/>
      <c r="L155" s="139"/>
      <c r="M155" s="131" t="s">
        <v>185</v>
      </c>
      <c r="N155" s="140"/>
      <c r="O155" s="147"/>
      <c r="P155" s="142"/>
      <c r="Q155" s="142"/>
      <c r="R155" s="143">
        <f t="shared" ref="R155:R161" si="49">SUM(O155:Q155)</f>
        <v>0</v>
      </c>
      <c r="S155" s="144">
        <f t="shared" ref="S155:S162" si="50">+R155-G155</f>
        <v>0</v>
      </c>
      <c r="T155" s="136"/>
      <c r="U155" s="142"/>
      <c r="V155" s="137"/>
      <c r="W155" s="138"/>
      <c r="X155" s="129"/>
    </row>
    <row r="156" spans="2:24" s="119" customFormat="1" ht="30" customHeight="1" x14ac:dyDescent="0.3">
      <c r="B156" s="131" t="s">
        <v>186</v>
      </c>
      <c r="C156" s="140"/>
      <c r="D156" s="147"/>
      <c r="E156" s="147"/>
      <c r="F156" s="147"/>
      <c r="G156" s="143">
        <f t="shared" si="48"/>
        <v>0</v>
      </c>
      <c r="H156" s="136"/>
      <c r="I156" s="147"/>
      <c r="J156" s="137"/>
      <c r="K156" s="138"/>
      <c r="L156" s="139"/>
      <c r="M156" s="131" t="s">
        <v>186</v>
      </c>
      <c r="N156" s="140"/>
      <c r="O156" s="147"/>
      <c r="P156" s="142"/>
      <c r="Q156" s="142"/>
      <c r="R156" s="143">
        <f t="shared" si="49"/>
        <v>0</v>
      </c>
      <c r="S156" s="144">
        <f t="shared" si="50"/>
        <v>0</v>
      </c>
      <c r="T156" s="136"/>
      <c r="U156" s="142"/>
      <c r="V156" s="137"/>
      <c r="W156" s="138"/>
      <c r="X156" s="129"/>
    </row>
    <row r="157" spans="2:24" s="119" customFormat="1" ht="30" customHeight="1" x14ac:dyDescent="0.3">
      <c r="B157" s="131" t="s">
        <v>187</v>
      </c>
      <c r="C157" s="140"/>
      <c r="D157" s="147"/>
      <c r="E157" s="147"/>
      <c r="F157" s="147"/>
      <c r="G157" s="143">
        <f t="shared" si="48"/>
        <v>0</v>
      </c>
      <c r="H157" s="136"/>
      <c r="I157" s="147"/>
      <c r="J157" s="137"/>
      <c r="K157" s="138"/>
      <c r="L157" s="139"/>
      <c r="M157" s="131" t="s">
        <v>187</v>
      </c>
      <c r="N157" s="140"/>
      <c r="O157" s="147"/>
      <c r="P157" s="142"/>
      <c r="Q157" s="142"/>
      <c r="R157" s="143">
        <f t="shared" si="49"/>
        <v>0</v>
      </c>
      <c r="S157" s="144">
        <f t="shared" si="50"/>
        <v>0</v>
      </c>
      <c r="T157" s="136"/>
      <c r="U157" s="142"/>
      <c r="V157" s="137"/>
      <c r="W157" s="138"/>
      <c r="X157" s="129"/>
    </row>
    <row r="158" spans="2:24" s="119" customFormat="1" ht="30" customHeight="1" x14ac:dyDescent="0.3">
      <c r="B158" s="131" t="s">
        <v>188</v>
      </c>
      <c r="C158" s="140"/>
      <c r="D158" s="147"/>
      <c r="E158" s="147"/>
      <c r="F158" s="147"/>
      <c r="G158" s="143">
        <f t="shared" si="48"/>
        <v>0</v>
      </c>
      <c r="H158" s="136"/>
      <c r="I158" s="147"/>
      <c r="J158" s="137"/>
      <c r="K158" s="138"/>
      <c r="L158" s="139"/>
      <c r="M158" s="131" t="s">
        <v>188</v>
      </c>
      <c r="N158" s="140"/>
      <c r="O158" s="147"/>
      <c r="P158" s="142"/>
      <c r="Q158" s="142"/>
      <c r="R158" s="143">
        <f t="shared" si="49"/>
        <v>0</v>
      </c>
      <c r="S158" s="144">
        <f t="shared" si="50"/>
        <v>0</v>
      </c>
      <c r="T158" s="136"/>
      <c r="U158" s="142"/>
      <c r="V158" s="137"/>
      <c r="W158" s="138"/>
      <c r="X158" s="129"/>
    </row>
    <row r="159" spans="2:24" s="119" customFormat="1" ht="30" customHeight="1" x14ac:dyDescent="0.3">
      <c r="B159" s="131" t="s">
        <v>189</v>
      </c>
      <c r="C159" s="140"/>
      <c r="D159" s="147"/>
      <c r="E159" s="147"/>
      <c r="F159" s="147"/>
      <c r="G159" s="143">
        <f t="shared" si="48"/>
        <v>0</v>
      </c>
      <c r="H159" s="136"/>
      <c r="I159" s="147"/>
      <c r="J159" s="137"/>
      <c r="K159" s="138"/>
      <c r="L159" s="139"/>
      <c r="M159" s="131" t="s">
        <v>189</v>
      </c>
      <c r="N159" s="140"/>
      <c r="O159" s="147"/>
      <c r="P159" s="142"/>
      <c r="Q159" s="142"/>
      <c r="R159" s="143">
        <f t="shared" si="49"/>
        <v>0</v>
      </c>
      <c r="S159" s="144">
        <f t="shared" si="50"/>
        <v>0</v>
      </c>
      <c r="T159" s="136"/>
      <c r="U159" s="142"/>
      <c r="V159" s="137"/>
      <c r="W159" s="138"/>
      <c r="X159" s="129"/>
    </row>
    <row r="160" spans="2:24" s="119" customFormat="1" ht="30" customHeight="1" x14ac:dyDescent="0.3">
      <c r="B160" s="131" t="s">
        <v>190</v>
      </c>
      <c r="C160" s="148"/>
      <c r="D160" s="149"/>
      <c r="E160" s="149"/>
      <c r="F160" s="149"/>
      <c r="G160" s="143">
        <f t="shared" si="48"/>
        <v>0</v>
      </c>
      <c r="H160" s="150"/>
      <c r="I160" s="149"/>
      <c r="J160" s="137"/>
      <c r="K160" s="151"/>
      <c r="L160" s="139"/>
      <c r="M160" s="131" t="s">
        <v>190</v>
      </c>
      <c r="N160" s="148"/>
      <c r="O160" s="149"/>
      <c r="P160" s="152"/>
      <c r="Q160" s="152"/>
      <c r="R160" s="143">
        <f t="shared" si="49"/>
        <v>0</v>
      </c>
      <c r="S160" s="144">
        <f t="shared" si="50"/>
        <v>0</v>
      </c>
      <c r="T160" s="150"/>
      <c r="U160" s="152"/>
      <c r="V160" s="137"/>
      <c r="W160" s="151"/>
      <c r="X160" s="129"/>
    </row>
    <row r="161" spans="2:24" s="119" customFormat="1" ht="30" customHeight="1" x14ac:dyDescent="0.3">
      <c r="B161" s="131" t="s">
        <v>191</v>
      </c>
      <c r="C161" s="148"/>
      <c r="D161" s="149"/>
      <c r="E161" s="149"/>
      <c r="F161" s="149"/>
      <c r="G161" s="143">
        <f t="shared" si="48"/>
        <v>0</v>
      </c>
      <c r="H161" s="150"/>
      <c r="I161" s="149"/>
      <c r="J161" s="137"/>
      <c r="K161" s="151"/>
      <c r="L161" s="139"/>
      <c r="M161" s="131" t="s">
        <v>191</v>
      </c>
      <c r="N161" s="148"/>
      <c r="O161" s="149"/>
      <c r="P161" s="152"/>
      <c r="Q161" s="152"/>
      <c r="R161" s="143">
        <f t="shared" si="49"/>
        <v>0</v>
      </c>
      <c r="S161" s="144">
        <f t="shared" si="50"/>
        <v>0</v>
      </c>
      <c r="T161" s="150"/>
      <c r="U161" s="152"/>
      <c r="V161" s="137"/>
      <c r="W161" s="151"/>
      <c r="X161" s="129"/>
    </row>
    <row r="162" spans="2:24" s="119" customFormat="1" ht="30" customHeight="1" x14ac:dyDescent="0.3">
      <c r="C162" s="155" t="s">
        <v>33</v>
      </c>
      <c r="D162" s="163">
        <f>SUM(D154:D161)</f>
        <v>0</v>
      </c>
      <c r="E162" s="163">
        <f>SUM(E154:E161)</f>
        <v>0</v>
      </c>
      <c r="F162" s="163">
        <f>SUM(F154:F161)</f>
        <v>0</v>
      </c>
      <c r="G162" s="163">
        <f>SUM(G154:G161)</f>
        <v>0</v>
      </c>
      <c r="H162" s="163">
        <f>(H154*G154)+(H155*G155)+(H156*G156)+(H157*G157)+(H158*G158)+(H159*G159)+(H160*G160)+(H161*G161)</f>
        <v>0</v>
      </c>
      <c r="I162" s="156">
        <f>SUM(I154:I161)</f>
        <v>0</v>
      </c>
      <c r="J162" s="157"/>
      <c r="K162" s="151"/>
      <c r="L162" s="158"/>
      <c r="N162" s="155" t="s">
        <v>33</v>
      </c>
      <c r="O162" s="163">
        <f>SUM(O154:O161)</f>
        <v>0</v>
      </c>
      <c r="P162" s="163">
        <f>SUM(P154:P161)</f>
        <v>0</v>
      </c>
      <c r="Q162" s="163">
        <f>SUM(Q154:Q161)</f>
        <v>0</v>
      </c>
      <c r="R162" s="163">
        <f>SUM(R154:R161)</f>
        <v>0</v>
      </c>
      <c r="S162" s="144">
        <f t="shared" si="50"/>
        <v>0</v>
      </c>
      <c r="T162" s="163">
        <f>(T154*R154)+(T155*R155)+(T156*R156)+(T157*R157)+(T158*R158)+(T159*R159)+(T160*R160)+(T161*R161)</f>
        <v>0</v>
      </c>
      <c r="U162" s="163">
        <f>SUM(U154:U161)</f>
        <v>0</v>
      </c>
      <c r="V162" s="157"/>
      <c r="W162" s="151"/>
      <c r="X162" s="129"/>
    </row>
    <row r="163" spans="2:24" s="119" customFormat="1" ht="30" customHeight="1" x14ac:dyDescent="0.3">
      <c r="B163" s="127" t="s">
        <v>192</v>
      </c>
      <c r="C163" s="410"/>
      <c r="D163" s="410"/>
      <c r="E163" s="410"/>
      <c r="F163" s="410"/>
      <c r="G163" s="410"/>
      <c r="H163" s="410"/>
      <c r="I163" s="411"/>
      <c r="J163" s="411"/>
      <c r="K163" s="410"/>
      <c r="L163" s="130"/>
      <c r="M163" s="127" t="s">
        <v>192</v>
      </c>
      <c r="N163" s="424"/>
      <c r="O163" s="425"/>
      <c r="P163" s="425"/>
      <c r="Q163" s="425"/>
      <c r="R163" s="425"/>
      <c r="S163" s="425"/>
      <c r="T163" s="425"/>
      <c r="U163" s="425"/>
      <c r="V163" s="425"/>
      <c r="W163" s="426"/>
      <c r="X163" s="129"/>
    </row>
    <row r="164" spans="2:24" s="119" customFormat="1" ht="30" customHeight="1" x14ac:dyDescent="0.3">
      <c r="B164" s="131" t="s">
        <v>193</v>
      </c>
      <c r="C164" s="140"/>
      <c r="D164" s="147"/>
      <c r="E164" s="147"/>
      <c r="F164" s="147"/>
      <c r="G164" s="143">
        <f>SUM(D164:F164)</f>
        <v>0</v>
      </c>
      <c r="H164" s="136"/>
      <c r="I164" s="147"/>
      <c r="J164" s="137"/>
      <c r="K164" s="138"/>
      <c r="L164" s="139"/>
      <c r="M164" s="131" t="s">
        <v>193</v>
      </c>
      <c r="N164" s="140"/>
      <c r="O164" s="147"/>
      <c r="P164" s="142"/>
      <c r="Q164" s="142"/>
      <c r="R164" s="143">
        <f>SUM(O164:Q164)</f>
        <v>0</v>
      </c>
      <c r="S164" s="144">
        <f>+R164-G164</f>
        <v>0</v>
      </c>
      <c r="T164" s="136"/>
      <c r="U164" s="142"/>
      <c r="V164" s="137"/>
      <c r="W164" s="138"/>
      <c r="X164" s="129"/>
    </row>
    <row r="165" spans="2:24" s="119" customFormat="1" ht="30" customHeight="1" x14ac:dyDescent="0.3">
      <c r="B165" s="131" t="s">
        <v>194</v>
      </c>
      <c r="C165" s="140"/>
      <c r="D165" s="147"/>
      <c r="E165" s="147"/>
      <c r="F165" s="147"/>
      <c r="G165" s="143">
        <f t="shared" ref="G165:G171" si="51">SUM(D165:F165)</f>
        <v>0</v>
      </c>
      <c r="H165" s="136"/>
      <c r="I165" s="147"/>
      <c r="J165" s="137"/>
      <c r="K165" s="138"/>
      <c r="L165" s="139"/>
      <c r="M165" s="131" t="s">
        <v>194</v>
      </c>
      <c r="N165" s="140"/>
      <c r="O165" s="147"/>
      <c r="P165" s="142"/>
      <c r="Q165" s="142"/>
      <c r="R165" s="143">
        <f t="shared" ref="R165:R171" si="52">SUM(O165:Q165)</f>
        <v>0</v>
      </c>
      <c r="S165" s="144">
        <f t="shared" ref="S165:S172" si="53">+R165-G165</f>
        <v>0</v>
      </c>
      <c r="T165" s="136"/>
      <c r="U165" s="142"/>
      <c r="V165" s="137"/>
      <c r="W165" s="138"/>
      <c r="X165" s="129"/>
    </row>
    <row r="166" spans="2:24" s="119" customFormat="1" ht="30" customHeight="1" x14ac:dyDescent="0.3">
      <c r="B166" s="131" t="s">
        <v>195</v>
      </c>
      <c r="C166" s="140"/>
      <c r="D166" s="147"/>
      <c r="E166" s="147"/>
      <c r="F166" s="147"/>
      <c r="G166" s="143">
        <f t="shared" si="51"/>
        <v>0</v>
      </c>
      <c r="H166" s="136"/>
      <c r="I166" s="147"/>
      <c r="J166" s="137"/>
      <c r="K166" s="138"/>
      <c r="L166" s="139"/>
      <c r="M166" s="131" t="s">
        <v>195</v>
      </c>
      <c r="N166" s="140"/>
      <c r="O166" s="147"/>
      <c r="P166" s="142"/>
      <c r="Q166" s="142"/>
      <c r="R166" s="143">
        <f t="shared" si="52"/>
        <v>0</v>
      </c>
      <c r="S166" s="144">
        <f t="shared" si="53"/>
        <v>0</v>
      </c>
      <c r="T166" s="136"/>
      <c r="U166" s="142"/>
      <c r="V166" s="137"/>
      <c r="W166" s="138"/>
      <c r="X166" s="129"/>
    </row>
    <row r="167" spans="2:24" s="119" customFormat="1" ht="30" customHeight="1" x14ac:dyDescent="0.3">
      <c r="B167" s="131" t="s">
        <v>196</v>
      </c>
      <c r="C167" s="140"/>
      <c r="D167" s="147"/>
      <c r="E167" s="147"/>
      <c r="F167" s="147"/>
      <c r="G167" s="143">
        <f t="shared" si="51"/>
        <v>0</v>
      </c>
      <c r="H167" s="136"/>
      <c r="I167" s="147"/>
      <c r="J167" s="137"/>
      <c r="K167" s="138"/>
      <c r="L167" s="139"/>
      <c r="M167" s="131" t="s">
        <v>196</v>
      </c>
      <c r="N167" s="140"/>
      <c r="O167" s="147"/>
      <c r="P167" s="142"/>
      <c r="Q167" s="142"/>
      <c r="R167" s="143">
        <f t="shared" si="52"/>
        <v>0</v>
      </c>
      <c r="S167" s="144">
        <f t="shared" si="53"/>
        <v>0</v>
      </c>
      <c r="T167" s="136"/>
      <c r="U167" s="142"/>
      <c r="V167" s="137"/>
      <c r="W167" s="138"/>
      <c r="X167" s="129"/>
    </row>
    <row r="168" spans="2:24" s="119" customFormat="1" ht="30" customHeight="1" x14ac:dyDescent="0.3">
      <c r="B168" s="131" t="s">
        <v>197</v>
      </c>
      <c r="C168" s="140"/>
      <c r="D168" s="147"/>
      <c r="E168" s="147"/>
      <c r="F168" s="147"/>
      <c r="G168" s="143">
        <f>SUM(D168:F168)</f>
        <v>0</v>
      </c>
      <c r="H168" s="136"/>
      <c r="I168" s="147"/>
      <c r="J168" s="137"/>
      <c r="K168" s="138"/>
      <c r="L168" s="139"/>
      <c r="M168" s="131" t="s">
        <v>197</v>
      </c>
      <c r="N168" s="140"/>
      <c r="O168" s="147"/>
      <c r="P168" s="142"/>
      <c r="Q168" s="142"/>
      <c r="R168" s="143">
        <f>SUM(O168:Q168)</f>
        <v>0</v>
      </c>
      <c r="S168" s="144">
        <f t="shared" si="53"/>
        <v>0</v>
      </c>
      <c r="T168" s="136"/>
      <c r="U168" s="142"/>
      <c r="V168" s="137"/>
      <c r="W168" s="138"/>
      <c r="X168" s="129"/>
    </row>
    <row r="169" spans="2:24" s="119" customFormat="1" ht="30" customHeight="1" x14ac:dyDescent="0.3">
      <c r="B169" s="131" t="s">
        <v>198</v>
      </c>
      <c r="C169" s="140"/>
      <c r="D169" s="147"/>
      <c r="E169" s="147"/>
      <c r="F169" s="147"/>
      <c r="G169" s="143">
        <f t="shared" si="51"/>
        <v>0</v>
      </c>
      <c r="H169" s="136"/>
      <c r="I169" s="147"/>
      <c r="J169" s="137"/>
      <c r="K169" s="138"/>
      <c r="L169" s="139"/>
      <c r="M169" s="131" t="s">
        <v>198</v>
      </c>
      <c r="N169" s="140"/>
      <c r="O169" s="147"/>
      <c r="P169" s="142"/>
      <c r="Q169" s="142"/>
      <c r="R169" s="143">
        <f t="shared" si="52"/>
        <v>0</v>
      </c>
      <c r="S169" s="144">
        <f t="shared" si="53"/>
        <v>0</v>
      </c>
      <c r="T169" s="136"/>
      <c r="U169" s="142"/>
      <c r="V169" s="137"/>
      <c r="W169" s="138"/>
      <c r="X169" s="129"/>
    </row>
    <row r="170" spans="2:24" s="119" customFormat="1" ht="30" customHeight="1" x14ac:dyDescent="0.3">
      <c r="B170" s="131" t="s">
        <v>199</v>
      </c>
      <c r="C170" s="148"/>
      <c r="D170" s="149"/>
      <c r="E170" s="149"/>
      <c r="F170" s="149"/>
      <c r="G170" s="143">
        <f t="shared" si="51"/>
        <v>0</v>
      </c>
      <c r="H170" s="150"/>
      <c r="I170" s="149"/>
      <c r="J170" s="137"/>
      <c r="K170" s="151"/>
      <c r="L170" s="139"/>
      <c r="M170" s="131" t="s">
        <v>199</v>
      </c>
      <c r="N170" s="148"/>
      <c r="O170" s="149"/>
      <c r="P170" s="152"/>
      <c r="Q170" s="152"/>
      <c r="R170" s="143">
        <f t="shared" si="52"/>
        <v>0</v>
      </c>
      <c r="S170" s="144">
        <f t="shared" si="53"/>
        <v>0</v>
      </c>
      <c r="T170" s="150"/>
      <c r="U170" s="152"/>
      <c r="V170" s="137"/>
      <c r="W170" s="151"/>
      <c r="X170" s="129"/>
    </row>
    <row r="171" spans="2:24" s="119" customFormat="1" ht="30" customHeight="1" x14ac:dyDescent="0.3">
      <c r="B171" s="131" t="s">
        <v>200</v>
      </c>
      <c r="C171" s="148"/>
      <c r="D171" s="149"/>
      <c r="E171" s="149"/>
      <c r="F171" s="149"/>
      <c r="G171" s="143">
        <f t="shared" si="51"/>
        <v>0</v>
      </c>
      <c r="H171" s="150"/>
      <c r="I171" s="149"/>
      <c r="J171" s="137"/>
      <c r="K171" s="151"/>
      <c r="L171" s="139"/>
      <c r="M171" s="131" t="s">
        <v>200</v>
      </c>
      <c r="N171" s="148"/>
      <c r="O171" s="149"/>
      <c r="P171" s="152"/>
      <c r="Q171" s="152"/>
      <c r="R171" s="143">
        <f t="shared" si="52"/>
        <v>0</v>
      </c>
      <c r="S171" s="144">
        <f t="shared" si="53"/>
        <v>0</v>
      </c>
      <c r="T171" s="150"/>
      <c r="U171" s="152"/>
      <c r="V171" s="137"/>
      <c r="W171" s="151"/>
      <c r="X171" s="129"/>
    </row>
    <row r="172" spans="2:24" s="119" customFormat="1" ht="30" customHeight="1" x14ac:dyDescent="0.3">
      <c r="C172" s="155" t="s">
        <v>33</v>
      </c>
      <c r="D172" s="156">
        <f>SUM(D164:D171)</f>
        <v>0</v>
      </c>
      <c r="E172" s="156">
        <f>SUM(E164:E171)</f>
        <v>0</v>
      </c>
      <c r="F172" s="156">
        <f>SUM(F164:F171)</f>
        <v>0</v>
      </c>
      <c r="G172" s="156">
        <f>SUM(G164:G171)</f>
        <v>0</v>
      </c>
      <c r="H172" s="163">
        <f>(H164*G164)+(H165*G165)+(H166*G166)+(H167*G167)+(H168*G168)+(H169*G169)+(H170*G170)+(H171*G171)</f>
        <v>0</v>
      </c>
      <c r="I172" s="156">
        <f>SUM(I164:I171)</f>
        <v>0</v>
      </c>
      <c r="J172" s="157"/>
      <c r="K172" s="151"/>
      <c r="L172" s="158"/>
      <c r="N172" s="155" t="s">
        <v>33</v>
      </c>
      <c r="O172" s="156">
        <f>SUM(O164:O171)</f>
        <v>0</v>
      </c>
      <c r="P172" s="163">
        <f>SUM(P164:P171)</f>
        <v>0</v>
      </c>
      <c r="Q172" s="163">
        <f>SUM(Q164:Q171)</f>
        <v>0</v>
      </c>
      <c r="R172" s="156">
        <f>SUM(R164:R171)</f>
        <v>0</v>
      </c>
      <c r="S172" s="144">
        <f t="shared" si="53"/>
        <v>0</v>
      </c>
      <c r="T172" s="163">
        <f>(T164*R164)+(T165*R165)+(T166*R166)+(T167*R167)+(T168*R168)+(T169*R169)+(T170*R170)+(T171*R171)</f>
        <v>0</v>
      </c>
      <c r="U172" s="163">
        <f>SUM(U164:U171)</f>
        <v>0</v>
      </c>
      <c r="V172" s="157"/>
      <c r="W172" s="151"/>
      <c r="X172" s="129"/>
    </row>
    <row r="173" spans="2:24" s="119" customFormat="1" ht="15.6" x14ac:dyDescent="0.3">
      <c r="B173" s="187"/>
      <c r="C173" s="177"/>
      <c r="D173" s="188"/>
      <c r="E173" s="188"/>
      <c r="F173" s="188"/>
      <c r="G173" s="188"/>
      <c r="H173" s="189"/>
      <c r="I173" s="188"/>
      <c r="J173" s="190"/>
      <c r="K173" s="177"/>
      <c r="L173" s="191"/>
      <c r="M173" s="187"/>
      <c r="N173" s="177"/>
      <c r="O173" s="188"/>
      <c r="P173" s="189"/>
      <c r="Q173" s="189"/>
      <c r="R173" s="188"/>
      <c r="S173" s="192"/>
      <c r="T173" s="189"/>
      <c r="U173" s="189"/>
      <c r="V173" s="190"/>
      <c r="W173" s="177"/>
      <c r="X173" s="129"/>
    </row>
    <row r="174" spans="2:24" s="119" customFormat="1" ht="15.6" x14ac:dyDescent="0.3">
      <c r="B174" s="187"/>
      <c r="C174" s="177"/>
      <c r="D174" s="188"/>
      <c r="E174" s="188"/>
      <c r="F174" s="188"/>
      <c r="G174" s="188"/>
      <c r="H174" s="189"/>
      <c r="I174" s="188"/>
      <c r="J174" s="190"/>
      <c r="K174" s="177"/>
      <c r="L174" s="191"/>
      <c r="M174" s="187"/>
      <c r="N174" s="177"/>
      <c r="O174" s="188"/>
      <c r="P174" s="189"/>
      <c r="Q174" s="189"/>
      <c r="R174" s="188"/>
      <c r="S174" s="192"/>
      <c r="T174" s="189"/>
      <c r="U174" s="189"/>
      <c r="V174" s="190"/>
      <c r="W174" s="177"/>
      <c r="X174" s="129"/>
    </row>
    <row r="175" spans="2:24" s="119" customFormat="1" ht="64.2" customHeight="1" x14ac:dyDescent="0.3">
      <c r="B175" s="155" t="s">
        <v>201</v>
      </c>
      <c r="C175" s="195"/>
      <c r="D175" s="196"/>
      <c r="E175" s="196"/>
      <c r="F175" s="196"/>
      <c r="G175" s="197">
        <f>SUM(D175:F175)</f>
        <v>0</v>
      </c>
      <c r="H175" s="198"/>
      <c r="I175" s="196"/>
      <c r="J175" s="199"/>
      <c r="K175" s="200"/>
      <c r="L175" s="158"/>
      <c r="M175" s="155" t="s">
        <v>201</v>
      </c>
      <c r="N175" s="195"/>
      <c r="O175" s="293">
        <v>11500</v>
      </c>
      <c r="P175" s="201"/>
      <c r="Q175" s="201"/>
      <c r="R175" s="197">
        <f>SUM(O175:Q175)</f>
        <v>11500</v>
      </c>
      <c r="S175" s="144">
        <f>+R175-G175</f>
        <v>11500</v>
      </c>
      <c r="T175" s="198"/>
      <c r="U175" s="403"/>
      <c r="V175" s="199"/>
      <c r="W175" s="200"/>
      <c r="X175" s="129" t="str">
        <f>IFERROR(R175/G175,"")</f>
        <v/>
      </c>
    </row>
    <row r="176" spans="2:24" s="119" customFormat="1" ht="91.95" customHeight="1" x14ac:dyDescent="0.3">
      <c r="B176" s="155" t="s">
        <v>202</v>
      </c>
      <c r="C176" s="195" t="s">
        <v>203</v>
      </c>
      <c r="D176" s="133">
        <v>65800</v>
      </c>
      <c r="E176" s="196"/>
      <c r="F176" s="196"/>
      <c r="G176" s="197">
        <f>SUM(D176:F176)</f>
        <v>65800</v>
      </c>
      <c r="H176" s="198"/>
      <c r="I176" s="202">
        <v>565.71</v>
      </c>
      <c r="J176" s="199"/>
      <c r="K176" s="200"/>
      <c r="L176" s="158"/>
      <c r="M176" s="155" t="s">
        <v>202</v>
      </c>
      <c r="N176" s="117" t="s">
        <v>203</v>
      </c>
      <c r="O176" s="114">
        <v>94300</v>
      </c>
      <c r="P176" s="201"/>
      <c r="Q176" s="201"/>
      <c r="R176" s="197">
        <f>SUM(O176:Q176)</f>
        <v>94300</v>
      </c>
      <c r="S176" s="144">
        <f t="shared" ref="S176:S183" si="54">+R176-G176</f>
        <v>28500</v>
      </c>
      <c r="T176" s="198"/>
      <c r="U176" s="404">
        <v>126452.3698</v>
      </c>
      <c r="V176" s="199"/>
      <c r="W176" s="200"/>
      <c r="X176" s="129"/>
    </row>
    <row r="177" spans="2:28" s="119" customFormat="1" ht="98.25" customHeight="1" x14ac:dyDescent="0.3">
      <c r="B177" s="155" t="s">
        <v>204</v>
      </c>
      <c r="C177" s="203" t="s">
        <v>205</v>
      </c>
      <c r="D177" s="204">
        <v>52400</v>
      </c>
      <c r="E177" s="196"/>
      <c r="F177" s="196"/>
      <c r="G177" s="197">
        <f>SUM(D177:F177)</f>
        <v>52400</v>
      </c>
      <c r="H177" s="198"/>
      <c r="I177" s="202">
        <v>7591.78</v>
      </c>
      <c r="J177" s="199"/>
      <c r="K177" s="200"/>
      <c r="L177" s="158"/>
      <c r="M177" s="155" t="s">
        <v>204</v>
      </c>
      <c r="N177" s="118" t="s">
        <v>205</v>
      </c>
      <c r="O177" s="114">
        <v>72400</v>
      </c>
      <c r="P177" s="201"/>
      <c r="Q177" s="201"/>
      <c r="R177" s="197">
        <f>SUM(O177:Q177)</f>
        <v>72400</v>
      </c>
      <c r="S177" s="144">
        <f t="shared" si="54"/>
        <v>20000</v>
      </c>
      <c r="T177" s="198"/>
      <c r="U177" s="404">
        <v>58180.24</v>
      </c>
      <c r="V177" s="199"/>
      <c r="W177" s="200"/>
      <c r="X177" s="129"/>
    </row>
    <row r="178" spans="2:28" s="119" customFormat="1" ht="105" customHeight="1" x14ac:dyDescent="0.3">
      <c r="B178" s="205" t="s">
        <v>206</v>
      </c>
      <c r="C178" s="195"/>
      <c r="D178" s="204">
        <v>0</v>
      </c>
      <c r="E178" s="196"/>
      <c r="F178" s="196"/>
      <c r="G178" s="197">
        <f>SUM(D178:F178)</f>
        <v>0</v>
      </c>
      <c r="H178" s="198"/>
      <c r="I178" s="196"/>
      <c r="J178" s="199"/>
      <c r="K178" s="200"/>
      <c r="L178" s="158"/>
      <c r="M178" s="205" t="s">
        <v>206</v>
      </c>
      <c r="N178" s="195"/>
      <c r="O178" s="196"/>
      <c r="P178" s="201"/>
      <c r="Q178" s="201"/>
      <c r="R178" s="197">
        <f>SUM(O178:Q178)</f>
        <v>0</v>
      </c>
      <c r="S178" s="144">
        <f t="shared" si="54"/>
        <v>0</v>
      </c>
      <c r="T178" s="198"/>
      <c r="U178" s="403"/>
      <c r="V178" s="199"/>
      <c r="W178" s="200"/>
      <c r="X178" s="129"/>
      <c r="AA178" s="405"/>
      <c r="AB178" s="405"/>
    </row>
    <row r="179" spans="2:28" s="119" customFormat="1" ht="60" customHeight="1" x14ac:dyDescent="0.3">
      <c r="B179" s="187"/>
      <c r="C179" s="206" t="s">
        <v>207</v>
      </c>
      <c r="D179" s="207">
        <f>SUM(D175:D178)</f>
        <v>118200</v>
      </c>
      <c r="E179" s="207">
        <f>SUM(E175:E178)</f>
        <v>0</v>
      </c>
      <c r="F179" s="207">
        <f>SUM(F175:F178)</f>
        <v>0</v>
      </c>
      <c r="G179" s="207">
        <f>SUM(G175:G178)</f>
        <v>118200</v>
      </c>
      <c r="H179" s="207">
        <f>(H175*G175)+(H176*G176)+(H177*G177)+(H178*G178)</f>
        <v>0</v>
      </c>
      <c r="I179" s="156">
        <f>SUM(I175:I178)</f>
        <v>8157.49</v>
      </c>
      <c r="J179" s="157"/>
      <c r="K179" s="195"/>
      <c r="L179" s="191"/>
      <c r="M179" s="187"/>
      <c r="N179" s="206" t="s">
        <v>207</v>
      </c>
      <c r="O179" s="208">
        <f>SUM(O175:O178)</f>
        <v>178200</v>
      </c>
      <c r="P179" s="207">
        <f>SUM(P175:P178)</f>
        <v>0</v>
      </c>
      <c r="Q179" s="207">
        <f>SUM(Q175:Q178)</f>
        <v>0</v>
      </c>
      <c r="R179" s="207">
        <f>SUM(R175:R178)</f>
        <v>178200</v>
      </c>
      <c r="S179" s="144">
        <f t="shared" si="54"/>
        <v>60000</v>
      </c>
      <c r="T179" s="207">
        <f>(T175*R175)+(T176*R176)+(T177*R177)+(T178*R178)</f>
        <v>0</v>
      </c>
      <c r="U179" s="207">
        <f>SUM(U175:U178)</f>
        <v>184632.60980000001</v>
      </c>
      <c r="V179" s="157"/>
      <c r="W179" s="195"/>
      <c r="X179" s="129"/>
    </row>
    <row r="180" spans="2:28" s="119" customFormat="1" ht="15.6" x14ac:dyDescent="0.3">
      <c r="B180" s="187"/>
      <c r="C180" s="177"/>
      <c r="D180" s="188"/>
      <c r="E180" s="188"/>
      <c r="F180" s="188"/>
      <c r="G180" s="188"/>
      <c r="H180" s="189"/>
      <c r="I180" s="188"/>
      <c r="J180" s="190"/>
      <c r="K180" s="177"/>
      <c r="L180" s="191"/>
      <c r="M180" s="187"/>
      <c r="N180" s="177"/>
      <c r="O180" s="188"/>
      <c r="P180" s="189"/>
      <c r="Q180" s="189"/>
      <c r="R180" s="188"/>
      <c r="S180" s="144">
        <f t="shared" si="54"/>
        <v>0</v>
      </c>
      <c r="T180" s="189"/>
      <c r="U180" s="189"/>
      <c r="V180" s="190"/>
      <c r="W180" s="177"/>
      <c r="X180" s="129"/>
    </row>
    <row r="181" spans="2:28" s="119" customFormat="1" ht="15.6" x14ac:dyDescent="0.3">
      <c r="B181" s="187"/>
      <c r="C181" s="177"/>
      <c r="D181" s="188"/>
      <c r="E181" s="188"/>
      <c r="F181" s="188"/>
      <c r="G181" s="188"/>
      <c r="H181" s="189"/>
      <c r="I181" s="188"/>
      <c r="J181" s="190"/>
      <c r="K181" s="177"/>
      <c r="L181" s="191"/>
      <c r="M181" s="187"/>
      <c r="N181" s="177"/>
      <c r="O181" s="188"/>
      <c r="P181" s="189"/>
      <c r="Q181" s="189"/>
      <c r="R181" s="188"/>
      <c r="S181" s="144">
        <f t="shared" si="54"/>
        <v>0</v>
      </c>
      <c r="T181" s="189"/>
      <c r="U181" s="189"/>
      <c r="V181" s="190"/>
      <c r="W181" s="177"/>
      <c r="X181" s="129"/>
    </row>
    <row r="182" spans="2:28" s="119" customFormat="1" ht="15.6" x14ac:dyDescent="0.3">
      <c r="B182" s="187"/>
      <c r="C182" s="177"/>
      <c r="D182" s="188"/>
      <c r="E182" s="188"/>
      <c r="F182" s="188"/>
      <c r="G182" s="188"/>
      <c r="H182" s="189"/>
      <c r="I182" s="188"/>
      <c r="J182" s="190"/>
      <c r="K182" s="177"/>
      <c r="L182" s="191"/>
      <c r="M182" s="187"/>
      <c r="N182" s="177"/>
      <c r="O182" s="188"/>
      <c r="P182" s="189"/>
      <c r="Q182" s="189"/>
      <c r="R182" s="188"/>
      <c r="S182" s="144">
        <f t="shared" si="54"/>
        <v>0</v>
      </c>
      <c r="T182" s="189"/>
      <c r="U182" s="189"/>
      <c r="V182" s="190"/>
      <c r="W182" s="177"/>
      <c r="X182" s="129"/>
    </row>
    <row r="183" spans="2:28" s="119" customFormat="1" ht="15.6" x14ac:dyDescent="0.3">
      <c r="B183" s="187"/>
      <c r="C183" s="177"/>
      <c r="D183" s="188"/>
      <c r="E183" s="188"/>
      <c r="F183" s="188"/>
      <c r="G183" s="188"/>
      <c r="H183" s="189"/>
      <c r="I183" s="188"/>
      <c r="J183" s="190"/>
      <c r="K183" s="177"/>
      <c r="L183" s="191"/>
      <c r="M183" s="187"/>
      <c r="N183" s="177"/>
      <c r="O183" s="188"/>
      <c r="P183" s="189"/>
      <c r="Q183" s="189"/>
      <c r="R183" s="188"/>
      <c r="S183" s="144">
        <f t="shared" si="54"/>
        <v>0</v>
      </c>
      <c r="T183" s="189"/>
      <c r="U183" s="189"/>
      <c r="V183" s="190"/>
      <c r="W183" s="177"/>
      <c r="X183" s="129"/>
    </row>
    <row r="184" spans="2:28" s="119" customFormat="1" ht="15.6" x14ac:dyDescent="0.3">
      <c r="B184" s="187"/>
      <c r="C184" s="177"/>
      <c r="D184" s="188"/>
      <c r="E184" s="188"/>
      <c r="F184" s="188"/>
      <c r="G184" s="188"/>
      <c r="H184" s="189"/>
      <c r="I184" s="188"/>
      <c r="J184" s="190"/>
      <c r="K184" s="177"/>
      <c r="L184" s="191"/>
      <c r="M184" s="187"/>
      <c r="N184" s="177"/>
      <c r="O184" s="188"/>
      <c r="P184" s="189"/>
      <c r="Q184" s="189"/>
      <c r="R184" s="188"/>
      <c r="S184" s="192"/>
      <c r="T184" s="189"/>
      <c r="U184" s="189"/>
      <c r="V184" s="190"/>
      <c r="W184" s="177"/>
      <c r="X184" s="129"/>
    </row>
    <row r="185" spans="2:28" s="119" customFormat="1" ht="15.6" x14ac:dyDescent="0.3">
      <c r="B185" s="187"/>
      <c r="C185" s="177"/>
      <c r="D185" s="188"/>
      <c r="E185" s="188"/>
      <c r="F185" s="188"/>
      <c r="G185" s="188"/>
      <c r="H185" s="189"/>
      <c r="I185" s="188"/>
      <c r="J185" s="190"/>
      <c r="K185" s="177"/>
      <c r="L185" s="191"/>
      <c r="M185" s="187"/>
      <c r="N185" s="177"/>
      <c r="O185" s="188"/>
      <c r="P185" s="189"/>
      <c r="Q185" s="189"/>
      <c r="R185" s="188"/>
      <c r="S185" s="192"/>
      <c r="T185" s="189"/>
      <c r="U185" s="189"/>
      <c r="V185" s="190"/>
      <c r="W185" s="177"/>
      <c r="X185" s="129"/>
    </row>
    <row r="186" spans="2:28" s="119" customFormat="1" ht="16.2" thickBot="1" x14ac:dyDescent="0.35">
      <c r="B186" s="187"/>
      <c r="C186" s="177"/>
      <c r="D186" s="188"/>
      <c r="E186" s="188"/>
      <c r="F186" s="188"/>
      <c r="G186" s="188"/>
      <c r="H186" s="189"/>
      <c r="I186" s="188"/>
      <c r="J186" s="190"/>
      <c r="K186" s="177"/>
      <c r="L186" s="191"/>
      <c r="M186" s="187"/>
      <c r="N186" s="177"/>
      <c r="O186" s="188"/>
      <c r="P186" s="189"/>
      <c r="Q186" s="189"/>
      <c r="R186" s="188"/>
      <c r="S186" s="192"/>
      <c r="T186" s="189"/>
      <c r="U186" s="189"/>
      <c r="V186" s="190"/>
      <c r="W186" s="177"/>
      <c r="X186" s="129"/>
    </row>
    <row r="187" spans="2:28" s="119" customFormat="1" ht="15.6" x14ac:dyDescent="0.3">
      <c r="B187" s="187"/>
      <c r="C187" s="417" t="s">
        <v>208</v>
      </c>
      <c r="D187" s="418"/>
      <c r="E187" s="418"/>
      <c r="F187" s="418"/>
      <c r="G187" s="419"/>
      <c r="H187" s="209"/>
      <c r="I187" s="210"/>
      <c r="J187" s="211"/>
      <c r="K187" s="209"/>
      <c r="L187" s="154"/>
      <c r="M187" s="187"/>
      <c r="N187" s="417" t="s">
        <v>208</v>
      </c>
      <c r="O187" s="418"/>
      <c r="P187" s="418"/>
      <c r="Q187" s="418"/>
      <c r="R187" s="433"/>
      <c r="S187" s="212"/>
      <c r="T187" s="209"/>
      <c r="U187" s="213"/>
      <c r="V187" s="211"/>
      <c r="W187" s="209"/>
      <c r="X187" s="129"/>
    </row>
    <row r="188" spans="2:28" s="119" customFormat="1" ht="105" customHeight="1" x14ac:dyDescent="0.3">
      <c r="B188" s="187"/>
      <c r="C188" s="214"/>
      <c r="D188" s="215" t="str">
        <f>D5</f>
        <v>PAM (budget en USD)</v>
      </c>
      <c r="E188" s="215" t="str">
        <f>E5</f>
        <v>Organisation recipiendiaire 2 (budget en USD)</v>
      </c>
      <c r="F188" s="215" t="str">
        <f>F5</f>
        <v>Organisation recipiendiaire 3 (budget en USD)</v>
      </c>
      <c r="G188" s="216" t="s">
        <v>11</v>
      </c>
      <c r="H188" s="177"/>
      <c r="I188" s="188"/>
      <c r="J188" s="190"/>
      <c r="K188" s="209"/>
      <c r="L188" s="154"/>
      <c r="M188" s="187"/>
      <c r="N188" s="214"/>
      <c r="O188" s="215" t="str">
        <f>O5</f>
        <v>PAM (budget en USD)</v>
      </c>
      <c r="P188" s="217" t="str">
        <f>P5</f>
        <v>Organisation recipiendiaire 2 (budget en USD)</v>
      </c>
      <c r="Q188" s="217" t="str">
        <f>Q5</f>
        <v>Organisation recipiendiaire 3 (budget en USD)</v>
      </c>
      <c r="R188" s="218" t="s">
        <v>11</v>
      </c>
      <c r="S188" s="219" t="s">
        <v>16</v>
      </c>
      <c r="T188" s="177"/>
      <c r="U188" s="189"/>
      <c r="V188" s="190"/>
      <c r="W188" s="209"/>
      <c r="X188" s="129"/>
    </row>
    <row r="189" spans="2:28" s="119" customFormat="1" ht="42.6" customHeight="1" x14ac:dyDescent="0.3">
      <c r="B189" s="220"/>
      <c r="C189" s="221" t="s">
        <v>209</v>
      </c>
      <c r="D189" s="222">
        <f>SUM(D16,D26,D36,D46,D58,D68,D78,D88,D100,D110,D120,D130,D142,D152,D162,D172,D175,D176,D177,D178)</f>
        <v>832300</v>
      </c>
      <c r="E189" s="222">
        <f>SUM(E16,E26,E36,E46,E58,E68,E78,E88,E100,E110,E120,E130,E142,E152,E162,E172,E175,E176,E177,E178)</f>
        <v>0</v>
      </c>
      <c r="F189" s="222">
        <f>SUM(F16,F26,F36,F46,F58,F68,F78,F88,F100,F110,F120,F130,F142,F152,F162,F172,F175,F176,F177,F178)</f>
        <v>0</v>
      </c>
      <c r="G189" s="223">
        <f>SUM(D189:F189)</f>
        <v>832300</v>
      </c>
      <c r="H189" s="177"/>
      <c r="I189" s="188"/>
      <c r="J189" s="190"/>
      <c r="K189" s="220"/>
      <c r="L189" s="154"/>
      <c r="M189" s="220"/>
      <c r="N189" s="221" t="s">
        <v>209</v>
      </c>
      <c r="O189" s="222">
        <f>SUM(O16,O26,O36,O46,O58,O68,O78,O88,O100,O110,O120,O130,O142,O152,O162,O172,O175,O176,O177,O178)</f>
        <v>1385246.78</v>
      </c>
      <c r="P189" s="224">
        <f>SUM(P16,P26,P36,P46,P58,P68,P78,P88,P100,P110,P120,P130,P142,P152,P162,P172,P175,P176,P177,P178)</f>
        <v>0</v>
      </c>
      <c r="Q189" s="224">
        <f>SUM(Q16,Q26,Q36,Q46,Q58,Q68,Q78,Q88,Q100,Q110,Q120,Q130,Q142,Q152,Q162,Q172,Q175,Q176,Q177,Q178)</f>
        <v>0</v>
      </c>
      <c r="R189" s="225">
        <f>SUM(O189:Q189)</f>
        <v>1385246.78</v>
      </c>
      <c r="S189" s="226">
        <f>+R189-G189</f>
        <v>552946.78</v>
      </c>
      <c r="T189" s="177"/>
      <c r="U189" s="189"/>
      <c r="V189" s="190"/>
      <c r="W189" s="220"/>
      <c r="X189" s="145">
        <f>IFERROR(R189/G189,"")</f>
        <v>1.6643599423284874</v>
      </c>
    </row>
    <row r="190" spans="2:28" s="119" customFormat="1" ht="45" customHeight="1" x14ac:dyDescent="0.3">
      <c r="B190" s="227"/>
      <c r="C190" s="221" t="s">
        <v>210</v>
      </c>
      <c r="D190" s="222">
        <f>D189*0.07</f>
        <v>58261.000000000007</v>
      </c>
      <c r="E190" s="222">
        <f>E189*0.07</f>
        <v>0</v>
      </c>
      <c r="F190" s="222">
        <f>F189*0.07</f>
        <v>0</v>
      </c>
      <c r="G190" s="223">
        <f>G189*0.07</f>
        <v>58261.000000000007</v>
      </c>
      <c r="H190" s="227"/>
      <c r="I190" s="228"/>
      <c r="J190" s="190"/>
      <c r="K190" s="35"/>
      <c r="L190" s="154"/>
      <c r="M190" s="227"/>
      <c r="N190" s="221" t="s">
        <v>210</v>
      </c>
      <c r="O190" s="222">
        <f>O189*0.07</f>
        <v>96967.274600000004</v>
      </c>
      <c r="P190" s="224">
        <f>P189*0.07</f>
        <v>0</v>
      </c>
      <c r="Q190" s="224">
        <f>Q189*0.07</f>
        <v>0</v>
      </c>
      <c r="R190" s="225">
        <f>R189*0.07</f>
        <v>96967.274600000004</v>
      </c>
      <c r="S190" s="226">
        <f t="shared" ref="S190:S191" si="55">+R190-G190</f>
        <v>38706.274599999997</v>
      </c>
      <c r="T190" s="227"/>
      <c r="U190" s="190"/>
      <c r="V190" s="190"/>
      <c r="W190" s="35"/>
      <c r="X190" s="145">
        <f t="shared" ref="X190:X191" si="56">IFERROR(R190/G190,"")</f>
        <v>1.6643599423284872</v>
      </c>
    </row>
    <row r="191" spans="2:28" s="119" customFormat="1" ht="16.2" thickBot="1" x14ac:dyDescent="0.35">
      <c r="B191" s="227"/>
      <c r="C191" s="229" t="s">
        <v>11</v>
      </c>
      <c r="D191" s="230">
        <f>SUM(D189:D190)</f>
        <v>890561</v>
      </c>
      <c r="E191" s="230">
        <f>SUM(E189:E190)</f>
        <v>0</v>
      </c>
      <c r="F191" s="230">
        <f>SUM(F189:F190)</f>
        <v>0</v>
      </c>
      <c r="G191" s="231">
        <f>SUM(G189:G190)</f>
        <v>890561</v>
      </c>
      <c r="H191" s="227"/>
      <c r="I191" s="228"/>
      <c r="J191" s="190"/>
      <c r="K191" s="35"/>
      <c r="L191" s="154"/>
      <c r="M191" s="227"/>
      <c r="N191" s="229" t="s">
        <v>11</v>
      </c>
      <c r="O191" s="230">
        <f>SUM(O189:O190)</f>
        <v>1482214.0545999999</v>
      </c>
      <c r="P191" s="230">
        <f>SUM(P189:P190)</f>
        <v>0</v>
      </c>
      <c r="Q191" s="230">
        <f>SUM(Q189:Q190)</f>
        <v>0</v>
      </c>
      <c r="R191" s="232">
        <f>SUM(R189:R190)</f>
        <v>1482214.0545999999</v>
      </c>
      <c r="S191" s="294">
        <f t="shared" si="55"/>
        <v>591653.05459999992</v>
      </c>
      <c r="T191" s="227"/>
      <c r="U191" s="190"/>
      <c r="V191" s="190"/>
      <c r="W191" s="35"/>
      <c r="X191" s="145">
        <f t="shared" si="56"/>
        <v>1.6643599423284872</v>
      </c>
    </row>
    <row r="192" spans="2:28" s="119" customFormat="1" ht="15.6" x14ac:dyDescent="0.3">
      <c r="B192" s="227"/>
      <c r="D192" s="233"/>
      <c r="E192" s="233"/>
      <c r="F192" s="233"/>
      <c r="G192" s="233"/>
      <c r="I192" s="234"/>
      <c r="J192" s="235"/>
      <c r="K192" s="236"/>
      <c r="L192" s="237"/>
      <c r="M192" s="227"/>
      <c r="O192" s="233"/>
      <c r="R192" s="233"/>
      <c r="S192" s="238"/>
      <c r="U192" s="239"/>
      <c r="V192" s="235"/>
      <c r="W192" s="236"/>
      <c r="X192" s="129"/>
    </row>
    <row r="193" spans="2:25" s="153" customFormat="1" ht="16.2" thickBot="1" x14ac:dyDescent="0.35">
      <c r="B193" s="177"/>
      <c r="C193" s="187"/>
      <c r="D193" s="240"/>
      <c r="E193" s="240"/>
      <c r="F193" s="240"/>
      <c r="G193" s="240"/>
      <c r="H193" s="241"/>
      <c r="I193" s="242"/>
      <c r="J193" s="243"/>
      <c r="K193" s="209"/>
      <c r="L193" s="237"/>
      <c r="M193" s="177"/>
      <c r="N193" s="187"/>
      <c r="O193" s="240"/>
      <c r="P193" s="241"/>
      <c r="Q193" s="241"/>
      <c r="R193" s="240"/>
      <c r="S193" s="244"/>
      <c r="T193" s="241"/>
      <c r="U193" s="245"/>
      <c r="V193" s="243"/>
      <c r="W193" s="209"/>
      <c r="X193" s="246"/>
    </row>
    <row r="194" spans="2:25" s="119" customFormat="1" ht="15" customHeight="1" x14ac:dyDescent="0.3">
      <c r="B194" s="35"/>
      <c r="C194" s="420" t="s">
        <v>211</v>
      </c>
      <c r="D194" s="421"/>
      <c r="E194" s="422"/>
      <c r="F194" s="422"/>
      <c r="G194" s="422"/>
      <c r="H194" s="423"/>
      <c r="I194" s="247"/>
      <c r="J194" s="248"/>
      <c r="K194" s="35"/>
      <c r="L194" s="154"/>
      <c r="M194" s="35"/>
      <c r="N194" s="434" t="s">
        <v>211</v>
      </c>
      <c r="O194" s="435"/>
      <c r="P194" s="435"/>
      <c r="Q194" s="435"/>
      <c r="R194" s="435"/>
      <c r="S194" s="435"/>
      <c r="T194" s="436"/>
      <c r="U194" s="249"/>
      <c r="V194" s="248"/>
      <c r="W194" s="35"/>
      <c r="X194" s="129"/>
    </row>
    <row r="195" spans="2:25" s="119" customFormat="1" ht="105" customHeight="1" x14ac:dyDescent="0.3">
      <c r="B195" s="35"/>
      <c r="C195" s="250"/>
      <c r="D195" s="215" t="str">
        <f>D5</f>
        <v>PAM (budget en USD)</v>
      </c>
      <c r="E195" s="215" t="str">
        <f>E5</f>
        <v>Organisation recipiendiaire 2 (budget en USD)</v>
      </c>
      <c r="F195" s="215" t="str">
        <f>F5</f>
        <v>Organisation recipiendiaire 3 (budget en USD)</v>
      </c>
      <c r="G195" s="251" t="s">
        <v>11</v>
      </c>
      <c r="H195" s="252" t="s">
        <v>212</v>
      </c>
      <c r="I195" s="247"/>
      <c r="J195" s="248"/>
      <c r="K195" s="35"/>
      <c r="L195" s="154"/>
      <c r="M195" s="35"/>
      <c r="N195" s="250"/>
      <c r="O195" s="215" t="str">
        <f>O5</f>
        <v>PAM (budget en USD)</v>
      </c>
      <c r="P195" s="217" t="str">
        <f>P5</f>
        <v>Organisation recipiendiaire 2 (budget en USD)</v>
      </c>
      <c r="Q195" s="217" t="str">
        <f>Q5</f>
        <v>Organisation recipiendiaire 3 (budget en USD)</v>
      </c>
      <c r="R195" s="251" t="s">
        <v>11</v>
      </c>
      <c r="S195" s="253" t="s">
        <v>16</v>
      </c>
      <c r="T195" s="252" t="s">
        <v>212</v>
      </c>
      <c r="U195" s="249"/>
      <c r="V195" s="248"/>
      <c r="W195" s="35"/>
      <c r="X195" s="129"/>
    </row>
    <row r="196" spans="2:25" s="119" customFormat="1" ht="35.1" customHeight="1" x14ac:dyDescent="0.3">
      <c r="B196" s="35"/>
      <c r="C196" s="70" t="s">
        <v>213</v>
      </c>
      <c r="D196" s="254">
        <f>$D$191*H196</f>
        <v>623392.69999999995</v>
      </c>
      <c r="E196" s="255">
        <f>$E$191*H196</f>
        <v>0</v>
      </c>
      <c r="F196" s="255">
        <f>$F$191*H196</f>
        <v>0</v>
      </c>
      <c r="G196" s="255">
        <f>SUM(D196:F196)</f>
        <v>623392.69999999995</v>
      </c>
      <c r="H196" s="256">
        <v>0.7</v>
      </c>
      <c r="I196" s="210"/>
      <c r="J196" s="301"/>
      <c r="K196" s="302"/>
      <c r="L196" s="154"/>
      <c r="M196" s="35"/>
      <c r="N196" s="70" t="s">
        <v>213</v>
      </c>
      <c r="O196" s="298">
        <f>$O$191*T196</f>
        <v>623392.69999999995</v>
      </c>
      <c r="P196" s="254">
        <f>$E$191*T196</f>
        <v>0</v>
      </c>
      <c r="Q196" s="254">
        <f>$F$191*T196</f>
        <v>0</v>
      </c>
      <c r="R196" s="298">
        <f>SUM(O196:Q196)</f>
        <v>623392.69999999995</v>
      </c>
      <c r="S196" s="297">
        <f>+R196-G196</f>
        <v>0</v>
      </c>
      <c r="T196" s="256">
        <f>D196/O191</f>
        <v>0.42058210018001269</v>
      </c>
      <c r="U196" s="213"/>
      <c r="V196" s="211"/>
      <c r="W196" s="35"/>
      <c r="X196" s="145">
        <f>IFERROR(R196/G196,"")</f>
        <v>1</v>
      </c>
    </row>
    <row r="197" spans="2:25" s="119" customFormat="1" ht="28.2" customHeight="1" x14ac:dyDescent="0.3">
      <c r="B197" s="412"/>
      <c r="C197" s="95" t="s">
        <v>214</v>
      </c>
      <c r="D197" s="254">
        <f>$D$191*H197</f>
        <v>267168.3</v>
      </c>
      <c r="E197" s="255">
        <f>$E$191*H197</f>
        <v>0</v>
      </c>
      <c r="F197" s="255">
        <f>$F$191*H197</f>
        <v>0</v>
      </c>
      <c r="G197" s="257">
        <f>SUM(D197:F197)</f>
        <v>267168.3</v>
      </c>
      <c r="H197" s="258">
        <v>0.3</v>
      </c>
      <c r="I197" s="210"/>
      <c r="J197" s="211"/>
      <c r="K197" s="303"/>
      <c r="L197" s="154"/>
      <c r="M197" s="412"/>
      <c r="N197" s="95" t="s">
        <v>214</v>
      </c>
      <c r="O197" s="298">
        <f t="shared" ref="O197:O199" si="57">$O$191*T197</f>
        <v>518774.91910999996</v>
      </c>
      <c r="P197" s="254">
        <f>$E$191*T197</f>
        <v>0</v>
      </c>
      <c r="Q197" s="254">
        <f>$F$191*T197</f>
        <v>0</v>
      </c>
      <c r="R197" s="298">
        <f>SUM(O197:Q197)</f>
        <v>518774.91910999996</v>
      </c>
      <c r="S197" s="297">
        <f t="shared" ref="S197:S198" si="58">+R197-G197</f>
        <v>251606.61910999997</v>
      </c>
      <c r="T197" s="258">
        <v>0.35</v>
      </c>
      <c r="U197" s="213"/>
      <c r="V197" s="211"/>
      <c r="X197" s="145">
        <f t="shared" ref="X197:X199" si="59">IFERROR(R197/G197,"")</f>
        <v>1.9417532660499017</v>
      </c>
    </row>
    <row r="198" spans="2:25" s="119" customFormat="1" ht="37.200000000000003" customHeight="1" x14ac:dyDescent="0.3">
      <c r="B198" s="412"/>
      <c r="C198" s="95"/>
      <c r="D198" s="254"/>
      <c r="E198" s="255">
        <f>$E$191*H198</f>
        <v>0</v>
      </c>
      <c r="F198" s="255">
        <f>$F$191*H198</f>
        <v>0</v>
      </c>
      <c r="G198" s="257">
        <f>SUM(D198:F198)</f>
        <v>0</v>
      </c>
      <c r="H198" s="259"/>
      <c r="I198" s="260"/>
      <c r="J198" s="261"/>
      <c r="K198" s="303"/>
      <c r="L198" s="154"/>
      <c r="M198" s="412"/>
      <c r="N198" s="95" t="s">
        <v>215</v>
      </c>
      <c r="O198" s="298">
        <f t="shared" si="57"/>
        <v>340046.43549000012</v>
      </c>
      <c r="P198" s="254">
        <f>$E$191*T198</f>
        <v>0</v>
      </c>
      <c r="Q198" s="254">
        <f>$F$191*T198</f>
        <v>0</v>
      </c>
      <c r="R198" s="298">
        <f>SUM(O198:Q198)</f>
        <v>340046.43549000012</v>
      </c>
      <c r="S198" s="297">
        <f t="shared" si="58"/>
        <v>340046.43549000012</v>
      </c>
      <c r="T198" s="259">
        <f>100%-(T196+T197)</f>
        <v>0.22941789981998739</v>
      </c>
      <c r="U198" s="262"/>
      <c r="V198" s="261"/>
      <c r="X198" s="145" t="str">
        <f t="shared" si="59"/>
        <v/>
      </c>
    </row>
    <row r="199" spans="2:25" s="119" customFormat="1" ht="16.2" thickBot="1" x14ac:dyDescent="0.35">
      <c r="B199" s="412"/>
      <c r="C199" s="229" t="s">
        <v>11</v>
      </c>
      <c r="D199" s="230">
        <f>SUM(D196:D198)</f>
        <v>890561</v>
      </c>
      <c r="E199" s="230">
        <f>SUM(E196:E198)</f>
        <v>0</v>
      </c>
      <c r="F199" s="230">
        <f>SUM(F196:F198)</f>
        <v>0</v>
      </c>
      <c r="G199" s="230">
        <f>SUM(G196:G198)</f>
        <v>890561</v>
      </c>
      <c r="H199" s="263">
        <f>SUM(H196:H198)</f>
        <v>1</v>
      </c>
      <c r="I199" s="264"/>
      <c r="J199" s="265"/>
      <c r="L199" s="154"/>
      <c r="M199" s="412"/>
      <c r="N199" s="229" t="s">
        <v>11</v>
      </c>
      <c r="O199" s="298">
        <f t="shared" si="57"/>
        <v>1482214.0545999999</v>
      </c>
      <c r="P199" s="254">
        <f>SUM(P196:P198)</f>
        <v>0</v>
      </c>
      <c r="Q199" s="254">
        <f>SUM(Q196:Q198)</f>
        <v>0</v>
      </c>
      <c r="R199" s="299">
        <f>SUM(R196:R198)</f>
        <v>1482214.0545999999</v>
      </c>
      <c r="S199" s="300">
        <f>+R199-G199</f>
        <v>591653.05459999992</v>
      </c>
      <c r="T199" s="263">
        <f>SUM(T196:T198)</f>
        <v>1</v>
      </c>
      <c r="U199" s="34"/>
      <c r="V199" s="265"/>
      <c r="X199" s="145">
        <f t="shared" si="59"/>
        <v>1.6643599423284872</v>
      </c>
    </row>
    <row r="200" spans="2:25" s="119" customFormat="1" ht="16.2" thickBot="1" x14ac:dyDescent="0.35">
      <c r="B200" s="412"/>
      <c r="C200" s="266"/>
      <c r="D200" s="267"/>
      <c r="E200" s="267"/>
      <c r="F200" s="267"/>
      <c r="G200" s="267"/>
      <c r="H200" s="268"/>
      <c r="I200" s="269"/>
      <c r="J200" s="243"/>
      <c r="L200" s="154"/>
      <c r="M200" s="412"/>
      <c r="N200" s="266"/>
      <c r="O200" s="267"/>
      <c r="P200" s="268"/>
      <c r="Q200" s="268"/>
      <c r="R200" s="267"/>
      <c r="S200" s="270"/>
      <c r="T200" s="268"/>
      <c r="U200" s="243"/>
      <c r="V200" s="243"/>
    </row>
    <row r="201" spans="2:25" s="119" customFormat="1" ht="27.75" customHeight="1" x14ac:dyDescent="0.3">
      <c r="B201" s="412"/>
      <c r="C201" s="271" t="s">
        <v>216</v>
      </c>
      <c r="D201" s="272">
        <f>SUM(H16,H26,H36,H46,H58,H68,H78,H88,H100,H110,H120,H130,H142,H152,H162,H172,H179)*1.07</f>
        <v>166952.1</v>
      </c>
      <c r="E201" s="240"/>
      <c r="F201" s="240"/>
      <c r="G201" s="240"/>
      <c r="H201" s="273" t="s">
        <v>217</v>
      </c>
      <c r="I201" s="274">
        <f>SUM(I179,I172,I162,I152,I142,I130,I120,I110,I100,I88,I78,I68,I58,I46,I36,I26,I16)</f>
        <v>188260.59000000003</v>
      </c>
      <c r="J201" s="275"/>
      <c r="L201" s="154"/>
      <c r="M201" s="412"/>
      <c r="N201" s="271" t="s">
        <v>216</v>
      </c>
      <c r="O201" s="272">
        <f>SUM(T16,T26,T36,T46,T58,T68,T78,T88,T100,T110,T120,T130,T142,T152,T162,T172,T179)*1.07</f>
        <v>292606.51637999999</v>
      </c>
      <c r="P201" s="241"/>
      <c r="Q201" s="241"/>
      <c r="R201" s="240"/>
      <c r="S201" s="244"/>
      <c r="T201" s="273" t="s">
        <v>217</v>
      </c>
      <c r="U201" s="254">
        <f>SUM(U179,U172,U162,U152,U142,U130,U120,U110,U100,U88,U78,U68,U58,U46,U36,U26,U16)</f>
        <v>758050.35480000009</v>
      </c>
      <c r="V201" s="275"/>
    </row>
    <row r="202" spans="2:25" s="119" customFormat="1" ht="30.75" customHeight="1" thickBot="1" x14ac:dyDescent="0.35">
      <c r="B202" s="412"/>
      <c r="C202" s="276" t="s">
        <v>218</v>
      </c>
      <c r="D202" s="295">
        <f>D201/G199</f>
        <v>0.18746846089150548</v>
      </c>
      <c r="E202" s="277"/>
      <c r="F202" s="277"/>
      <c r="G202" s="277"/>
      <c r="H202" s="278" t="s">
        <v>219</v>
      </c>
      <c r="I202" s="279">
        <f>I201/G189</f>
        <v>0.22619318755256521</v>
      </c>
      <c r="J202" s="280"/>
      <c r="L202" s="154"/>
      <c r="M202" s="412"/>
      <c r="N202" s="276" t="s">
        <v>218</v>
      </c>
      <c r="O202" s="304">
        <f>O201/R191</f>
        <v>0.19741178102576062</v>
      </c>
      <c r="P202" s="281"/>
      <c r="Q202" s="281"/>
      <c r="R202" s="277"/>
      <c r="S202" s="282"/>
      <c r="T202" s="278" t="s">
        <v>219</v>
      </c>
      <c r="U202" s="279">
        <f>U201/R189</f>
        <v>0.54723127008459826</v>
      </c>
      <c r="V202" s="280"/>
      <c r="Y202" s="506"/>
    </row>
    <row r="203" spans="2:25" s="119" customFormat="1" ht="14.25" customHeight="1" x14ac:dyDescent="0.3">
      <c r="B203" s="412"/>
      <c r="C203" s="413"/>
      <c r="D203" s="414"/>
      <c r="E203" s="283"/>
      <c r="F203" s="283"/>
      <c r="G203" s="283"/>
      <c r="I203" s="234"/>
      <c r="J203" s="235"/>
      <c r="L203" s="154"/>
      <c r="M203" s="412"/>
      <c r="N203" s="413"/>
      <c r="O203" s="414"/>
      <c r="P203" s="284"/>
      <c r="Q203" s="284"/>
      <c r="R203" s="283"/>
      <c r="S203" s="285"/>
      <c r="U203" s="239"/>
      <c r="V203" s="235"/>
      <c r="Y203" s="506"/>
    </row>
    <row r="204" spans="2:25" s="119" customFormat="1" ht="33.6" customHeight="1" x14ac:dyDescent="0.3">
      <c r="B204" s="412"/>
      <c r="C204" s="276" t="s">
        <v>220</v>
      </c>
      <c r="D204" s="286">
        <f>SUM(D177:F178)*1.07</f>
        <v>56068</v>
      </c>
      <c r="E204" s="277"/>
      <c r="F204" s="277"/>
      <c r="G204" s="277"/>
      <c r="I204" s="234"/>
      <c r="J204" s="235"/>
      <c r="L204" s="154"/>
      <c r="M204" s="412"/>
      <c r="N204" s="276" t="s">
        <v>220</v>
      </c>
      <c r="O204" s="286">
        <f>SUM(O177:Q178)*1.07</f>
        <v>77468</v>
      </c>
      <c r="P204" s="287"/>
      <c r="Q204" s="287"/>
      <c r="R204" s="277"/>
      <c r="S204" s="282"/>
      <c r="U204" s="239"/>
      <c r="V204" s="235"/>
    </row>
    <row r="205" spans="2:25" s="119" customFormat="1" ht="28.2" customHeight="1" x14ac:dyDescent="0.3">
      <c r="B205" s="412"/>
      <c r="C205" s="276" t="s">
        <v>221</v>
      </c>
      <c r="D205" s="295">
        <f>D204/G191</f>
        <v>6.2958068004325365E-2</v>
      </c>
      <c r="E205" s="277"/>
      <c r="F205" s="277"/>
      <c r="G205" s="277"/>
      <c r="I205" s="234"/>
      <c r="J205" s="235"/>
      <c r="L205" s="154"/>
      <c r="M205" s="412"/>
      <c r="N205" s="276" t="s">
        <v>221</v>
      </c>
      <c r="O205" s="304">
        <f>O204/R191</f>
        <v>5.2265055617021543E-2</v>
      </c>
      <c r="P205" s="287"/>
      <c r="Q205" s="287"/>
      <c r="R205" s="277"/>
      <c r="S205" s="282"/>
      <c r="U205" s="239"/>
      <c r="V205" s="235"/>
    </row>
    <row r="206" spans="2:25" s="119" customFormat="1" ht="62.7" customHeight="1" thickBot="1" x14ac:dyDescent="0.35">
      <c r="B206" s="412"/>
      <c r="C206" s="415" t="s">
        <v>222</v>
      </c>
      <c r="D206" s="416"/>
      <c r="E206" s="288"/>
      <c r="F206" s="288"/>
      <c r="G206" s="288"/>
      <c r="I206" s="289"/>
      <c r="J206" s="235"/>
      <c r="L206" s="154"/>
      <c r="M206" s="412"/>
      <c r="N206" s="437" t="s">
        <v>222</v>
      </c>
      <c r="O206" s="438"/>
      <c r="P206" s="290"/>
      <c r="Q206" s="290"/>
      <c r="R206" s="288"/>
      <c r="S206" s="291"/>
      <c r="U206" s="235"/>
      <c r="V206" s="235"/>
      <c r="W206" s="233"/>
    </row>
    <row r="207" spans="2:25" ht="13.95" customHeight="1" x14ac:dyDescent="0.25">
      <c r="B207" s="412"/>
      <c r="M207" s="412"/>
      <c r="U207" s="8"/>
      <c r="V207" s="6"/>
    </row>
    <row r="208" spans="2:25" ht="13.95" customHeight="1" x14ac:dyDescent="0.25">
      <c r="B208" s="412"/>
      <c r="M208" s="412"/>
      <c r="U208" s="8"/>
      <c r="V208" s="6"/>
    </row>
    <row r="209" spans="2:22" ht="13.95" customHeight="1" x14ac:dyDescent="0.25">
      <c r="B209" s="412"/>
      <c r="M209" s="412"/>
      <c r="U209" s="8"/>
      <c r="V209" s="6"/>
    </row>
    <row r="210" spans="2:22" ht="13.95" customHeight="1" x14ac:dyDescent="0.25">
      <c r="B210" s="412"/>
      <c r="M210" s="412"/>
      <c r="U210" s="8"/>
      <c r="V210" s="6"/>
    </row>
    <row r="211" spans="2:22" ht="13.95" customHeight="1" x14ac:dyDescent="0.25">
      <c r="B211" s="412"/>
      <c r="M211" s="412"/>
      <c r="U211" s="8"/>
      <c r="V211" s="6"/>
    </row>
    <row r="271" spans="1:1" x14ac:dyDescent="0.25">
      <c r="A271" s="2" t="s">
        <v>223</v>
      </c>
    </row>
  </sheetData>
  <mergeCells count="55">
    <mergeCell ref="N48:W48"/>
    <mergeCell ref="N49:W49"/>
    <mergeCell ref="B1:K1"/>
    <mergeCell ref="M1:W1"/>
    <mergeCell ref="N6:W6"/>
    <mergeCell ref="N7:W7"/>
    <mergeCell ref="N17:W17"/>
    <mergeCell ref="N27:W27"/>
    <mergeCell ref="N37:W37"/>
    <mergeCell ref="B2:E2"/>
    <mergeCell ref="B3:H3"/>
    <mergeCell ref="C6:K6"/>
    <mergeCell ref="C7:K7"/>
    <mergeCell ref="C17:K17"/>
    <mergeCell ref="C27:K27"/>
    <mergeCell ref="M3:S3"/>
    <mergeCell ref="N163:W163"/>
    <mergeCell ref="N187:R187"/>
    <mergeCell ref="N194:T194"/>
    <mergeCell ref="M197:M211"/>
    <mergeCell ref="N203:O203"/>
    <mergeCell ref="N206:O206"/>
    <mergeCell ref="N153:W153"/>
    <mergeCell ref="N59:W59"/>
    <mergeCell ref="N69:W69"/>
    <mergeCell ref="N79:W79"/>
    <mergeCell ref="N90:W90"/>
    <mergeCell ref="N91:W91"/>
    <mergeCell ref="N101:W101"/>
    <mergeCell ref="N111:W111"/>
    <mergeCell ref="N121:W121"/>
    <mergeCell ref="N132:W132"/>
    <mergeCell ref="N133:W133"/>
    <mergeCell ref="N143:W143"/>
    <mergeCell ref="B197:B211"/>
    <mergeCell ref="C203:D203"/>
    <mergeCell ref="C206:D206"/>
    <mergeCell ref="C133:K133"/>
    <mergeCell ref="C143:K143"/>
    <mergeCell ref="C153:K153"/>
    <mergeCell ref="C163:K163"/>
    <mergeCell ref="C187:G187"/>
    <mergeCell ref="C194:H194"/>
    <mergeCell ref="C132:K132"/>
    <mergeCell ref="C37:K37"/>
    <mergeCell ref="C48:K48"/>
    <mergeCell ref="C49:K49"/>
    <mergeCell ref="C59:K59"/>
    <mergeCell ref="C69:K69"/>
    <mergeCell ref="C79:K79"/>
    <mergeCell ref="C90:K90"/>
    <mergeCell ref="C91:K91"/>
    <mergeCell ref="C101:K101"/>
    <mergeCell ref="C111:K111"/>
    <mergeCell ref="C121:K121"/>
  </mergeCells>
  <phoneticPr fontId="25" type="noConversion"/>
  <conditionalFormatting sqref="D202">
    <cfRule type="cellIs" dxfId="36" priority="12" operator="lessThan">
      <formula>0.15</formula>
    </cfRule>
  </conditionalFormatting>
  <conditionalFormatting sqref="D205">
    <cfRule type="cellIs" dxfId="35" priority="11" operator="lessThan">
      <formula>0.05</formula>
    </cfRule>
  </conditionalFormatting>
  <conditionalFormatting sqref="H199:J199">
    <cfRule type="cellIs" dxfId="34" priority="10" operator="greaterThan">
      <formula>1</formula>
    </cfRule>
  </conditionalFormatting>
  <conditionalFormatting sqref="O202">
    <cfRule type="cellIs" dxfId="33" priority="3" operator="lessThan">
      <formula>0.15</formula>
    </cfRule>
  </conditionalFormatting>
  <conditionalFormatting sqref="O205">
    <cfRule type="cellIs" dxfId="32" priority="2" operator="lessThan">
      <formula>0.05</formula>
    </cfRule>
  </conditionalFormatting>
  <conditionalFormatting sqref="T199:V199">
    <cfRule type="cellIs" dxfId="31" priority="1" operator="greaterThan">
      <formula>1</formula>
    </cfRule>
  </conditionalFormatting>
  <dataValidations count="6">
    <dataValidation allowBlank="1" showErrorMessage="1" prompt="% Towards Gender Equality and Women's Empowerment Must be Higher than 15%_x000a_" sqref="D204:G204 D202 O204:S204 O202" xr:uid="{9ECE9C52-FF04-4942-888C-F84CE3C2D237}"/>
    <dataValidation allowBlank="1" showInputMessage="1" showErrorMessage="1" prompt="Insert *text* description of Activity here" sqref="N164 C8 N154 C38 C60 C50 C70 C80 C92 C102 C112 C122 C134 C144 C154 C164 C28 N8 N144 N38 N28 N50 N70 N80 N92 N102 N112 N122 N134 N60" xr:uid="{707FC11A-9BD7-4AE0-9E98-15F5D4822DA6}"/>
    <dataValidation allowBlank="1" showInputMessage="1" showErrorMessage="1" prompt="Insert *text* description of Output here" sqref="N163 C7 C59 C37 C27 C49 C69 C79 C91 C101 C111 C121 C133 C143 C153 C163 N7 N17 N27 N37 N49 N59 N69 N79 N91 N101 N111 N121 N133 N143 N153 C17" xr:uid="{781C8C42-CF16-4D2D-BFCA-35C2159AB96E}"/>
    <dataValidation allowBlank="1" showInputMessage="1" showErrorMessage="1" prompt="Insert *text* description of Outcome here" sqref="N132:W132 C6:K6 C90:K90 C132:K132 N6:W6 N48:W48 N90:W90 C48:K48" xr:uid="{CB49969C-3E32-453F-9B21-51BA0415969F}"/>
    <dataValidation allowBlank="1" showInputMessage="1" showErrorMessage="1" prompt="M&amp;E Budget Cannot be Less than 5%_x000a_" sqref="E205:G205 P205:S205" xr:uid="{3ABB3FF7-57AB-4AD9-919D-2C57FE185B07}"/>
    <dataValidation allowBlank="1" showInputMessage="1" showErrorMessage="1" prompt="% Towards Gender Equality and Women's Empowerment Must be Higher than 15%_x000a_" sqref="F202:G202 Q202:S202" xr:uid="{CF3709F7-B0F8-4088-8DEA-73554150EFFD}"/>
  </dataValidations>
  <pageMargins left="0.7" right="0.7" top="0.75" bottom="0.75" header="0.3" footer="0.3"/>
  <pageSetup paperSize="9" scale="70" orientation="landscape" r:id="rId1"/>
  <ignoredErrors>
    <ignoredError sqref="H16 H46 H58 H68 H78 H88 H100 H110 H120 H130 H142 H152 H162 H172 H179 T16 U26 T36:U36 T58:U58 U68 T78:U78 T100 T110 T120:U120 T130:U130 T142:U142 T152:U152 T162:U162 T172:U172 T179:U179 T46"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F5CCB-D30D-4754-92E7-26C76CC0C8E9}">
  <dimension ref="A1:J245"/>
  <sheetViews>
    <sheetView topLeftCell="A193" zoomScale="70" zoomScaleNormal="70" zoomScalePageLayoutView="66" workbookViewId="0">
      <selection activeCell="J208" sqref="J208"/>
    </sheetView>
  </sheetViews>
  <sheetFormatPr defaultColWidth="9.33203125" defaultRowHeight="15.6" x14ac:dyDescent="0.3"/>
  <cols>
    <col min="1" max="1" width="9.33203125" style="17"/>
    <col min="2" max="2" width="40.5546875" style="17" customWidth="1"/>
    <col min="3" max="3" width="19.44140625" style="17" customWidth="1"/>
    <col min="4" max="4" width="24.6640625" style="17" customWidth="1"/>
    <col min="5" max="5" width="18.6640625" style="17" customWidth="1"/>
    <col min="6" max="6" width="18" style="36" customWidth="1"/>
    <col min="7" max="7" width="44.6640625" style="17" customWidth="1"/>
    <col min="8" max="8" width="20.6640625" style="36" customWidth="1"/>
    <col min="9" max="9" width="14.33203125" style="36" customWidth="1"/>
    <col min="10" max="10" width="20.6640625" style="17" customWidth="1"/>
    <col min="11" max="16384" width="9.33203125" style="17"/>
  </cols>
  <sheetData>
    <row r="1" spans="1:10" x14ac:dyDescent="0.3">
      <c r="A1" s="467" t="s">
        <v>2</v>
      </c>
      <c r="B1" s="467"/>
      <c r="C1" s="467"/>
      <c r="D1" s="467"/>
      <c r="E1" s="467"/>
      <c r="F1" s="62"/>
      <c r="G1" s="468" t="s">
        <v>224</v>
      </c>
      <c r="H1" s="468"/>
      <c r="I1" s="468"/>
      <c r="J1" s="468"/>
    </row>
    <row r="2" spans="1:10" ht="33.75" customHeight="1" x14ac:dyDescent="0.85">
      <c r="B2" s="407" t="s">
        <v>4</v>
      </c>
      <c r="C2" s="407"/>
      <c r="D2" s="407"/>
      <c r="E2" s="33"/>
      <c r="F2" s="62"/>
      <c r="G2" s="407" t="s">
        <v>4</v>
      </c>
      <c r="H2" s="407"/>
      <c r="I2" s="407"/>
      <c r="J2" s="33"/>
    </row>
    <row r="3" spans="1:10" ht="25.5" customHeight="1" x14ac:dyDescent="0.35">
      <c r="B3" s="451" t="s">
        <v>225</v>
      </c>
      <c r="C3" s="451"/>
      <c r="D3" s="451"/>
      <c r="F3" s="62"/>
      <c r="G3" s="451" t="s">
        <v>225</v>
      </c>
      <c r="H3" s="451"/>
      <c r="I3" s="451"/>
    </row>
    <row r="4" spans="1:10" ht="9.75" customHeight="1" x14ac:dyDescent="0.3">
      <c r="B4" s="18"/>
      <c r="C4" s="18"/>
      <c r="D4" s="18"/>
      <c r="F4" s="62"/>
      <c r="G4" s="18"/>
      <c r="H4" s="18"/>
      <c r="I4" s="18"/>
    </row>
    <row r="5" spans="1:10" ht="58.2" customHeight="1" x14ac:dyDescent="0.3">
      <c r="B5" s="18"/>
      <c r="C5" s="19" t="str">
        <f>'1)Tableau budgétaire 1'!O5</f>
        <v>PAM (budget en USD)</v>
      </c>
      <c r="D5" s="19" t="str">
        <f>'[1]1) Tableau budgétaire 1'!E5</f>
        <v>Organisation recipiendiaire 2 (budget en USD)</v>
      </c>
      <c r="E5" s="20" t="s">
        <v>11</v>
      </c>
      <c r="F5" s="62"/>
      <c r="G5" s="18"/>
      <c r="H5" s="19" t="str">
        <f>'1)Tableau budgétaire 1'!O5</f>
        <v>PAM (budget en USD)</v>
      </c>
      <c r="I5" s="19" t="s">
        <v>9</v>
      </c>
      <c r="J5" s="20" t="s">
        <v>11</v>
      </c>
    </row>
    <row r="6" spans="1:10" ht="50.1" customHeight="1" x14ac:dyDescent="0.3">
      <c r="A6" s="454" t="s">
        <v>226</v>
      </c>
      <c r="B6" s="452"/>
      <c r="C6" s="452"/>
      <c r="D6" s="452"/>
      <c r="E6" s="453"/>
      <c r="F6" s="62"/>
      <c r="G6" s="452"/>
      <c r="H6" s="452"/>
      <c r="I6" s="452"/>
      <c r="J6" s="453"/>
    </row>
    <row r="7" spans="1:10" ht="30.75" customHeight="1" x14ac:dyDescent="0.3">
      <c r="B7" s="454" t="s">
        <v>227</v>
      </c>
      <c r="C7" s="452"/>
      <c r="D7" s="452"/>
      <c r="E7" s="453"/>
      <c r="F7" s="62"/>
      <c r="G7" s="454" t="s">
        <v>227</v>
      </c>
      <c r="H7" s="452"/>
      <c r="I7" s="452"/>
      <c r="J7" s="453"/>
    </row>
    <row r="8" spans="1:10" ht="30.75" customHeight="1" thickBot="1" x14ac:dyDescent="0.35">
      <c r="B8" s="21" t="s">
        <v>228</v>
      </c>
      <c r="C8" s="22">
        <f>'1)Tableau budgétaire 1'!G16</f>
        <v>462100</v>
      </c>
      <c r="D8" s="22">
        <f>'[1]1) Tableau budgétaire 1'!E16</f>
        <v>0</v>
      </c>
      <c r="E8" s="23">
        <f t="shared" ref="E8:E15" si="0">SUM(C8:D8)</f>
        <v>462100</v>
      </c>
      <c r="F8" s="62"/>
      <c r="G8" s="307" t="s">
        <v>228</v>
      </c>
      <c r="H8" s="305">
        <f>SUM(H9:H15)</f>
        <v>851046.78</v>
      </c>
      <c r="I8" s="305">
        <f>'[2]1) Tableau budgétaire 1'!E16</f>
        <v>0</v>
      </c>
      <c r="J8" s="108">
        <f t="shared" ref="J8:J16" si="1">SUM(H8:I8)</f>
        <v>851046.78</v>
      </c>
    </row>
    <row r="9" spans="1:10" ht="21.75" customHeight="1" x14ac:dyDescent="0.3">
      <c r="B9" s="24" t="s">
        <v>229</v>
      </c>
      <c r="C9" s="344">
        <v>414100</v>
      </c>
      <c r="D9" s="25"/>
      <c r="E9" s="106">
        <f t="shared" si="0"/>
        <v>414100</v>
      </c>
      <c r="F9" s="62"/>
      <c r="G9" s="308" t="s">
        <v>229</v>
      </c>
      <c r="H9" s="104">
        <v>803046.78</v>
      </c>
      <c r="I9" s="309"/>
      <c r="J9" s="106">
        <f t="shared" si="1"/>
        <v>803046.78</v>
      </c>
    </row>
    <row r="10" spans="1:10" ht="31.2" x14ac:dyDescent="0.3">
      <c r="B10" s="27" t="s">
        <v>230</v>
      </c>
      <c r="C10" s="345">
        <v>20000</v>
      </c>
      <c r="D10" s="29"/>
      <c r="E10" s="107">
        <f t="shared" si="0"/>
        <v>20000</v>
      </c>
      <c r="F10" s="62"/>
      <c r="G10" s="310" t="s">
        <v>230</v>
      </c>
      <c r="H10" s="105">
        <v>20000</v>
      </c>
      <c r="I10" s="311"/>
      <c r="J10" s="107">
        <f t="shared" si="1"/>
        <v>20000</v>
      </c>
    </row>
    <row r="11" spans="1:10" ht="15.75" customHeight="1" x14ac:dyDescent="0.3">
      <c r="B11" s="27" t="s">
        <v>231</v>
      </c>
      <c r="C11" s="28">
        <v>21000</v>
      </c>
      <c r="D11" s="28"/>
      <c r="E11" s="107">
        <f t="shared" si="0"/>
        <v>21000</v>
      </c>
      <c r="F11" s="62"/>
      <c r="G11" s="310" t="s">
        <v>231</v>
      </c>
      <c r="H11" s="105">
        <v>21000</v>
      </c>
      <c r="I11" s="105"/>
      <c r="J11" s="107">
        <f t="shared" si="1"/>
        <v>21000</v>
      </c>
    </row>
    <row r="12" spans="1:10" x14ac:dyDescent="0.3">
      <c r="B12" s="31" t="s">
        <v>232</v>
      </c>
      <c r="C12" s="28">
        <v>0</v>
      </c>
      <c r="D12" s="28"/>
      <c r="E12" s="107">
        <f t="shared" si="0"/>
        <v>0</v>
      </c>
      <c r="F12" s="62"/>
      <c r="G12" s="312" t="s">
        <v>232</v>
      </c>
      <c r="H12" s="105">
        <v>0</v>
      </c>
      <c r="I12" s="105"/>
      <c r="J12" s="107">
        <f t="shared" si="1"/>
        <v>0</v>
      </c>
    </row>
    <row r="13" spans="1:10" x14ac:dyDescent="0.3">
      <c r="B13" s="27" t="s">
        <v>233</v>
      </c>
      <c r="C13" s="28">
        <v>0</v>
      </c>
      <c r="D13" s="28"/>
      <c r="E13" s="30">
        <f t="shared" si="0"/>
        <v>0</v>
      </c>
      <c r="F13" s="62"/>
      <c r="G13" s="310" t="s">
        <v>233</v>
      </c>
      <c r="H13" s="105">
        <v>0</v>
      </c>
      <c r="I13" s="105"/>
      <c r="J13" s="107">
        <f t="shared" si="1"/>
        <v>0</v>
      </c>
    </row>
    <row r="14" spans="1:10" ht="29.25" customHeight="1" x14ac:dyDescent="0.3">
      <c r="B14" s="27" t="s">
        <v>234</v>
      </c>
      <c r="C14" s="28">
        <v>0</v>
      </c>
      <c r="D14" s="28"/>
      <c r="E14" s="30">
        <f t="shared" si="0"/>
        <v>0</v>
      </c>
      <c r="F14" s="62"/>
      <c r="G14" s="310" t="s">
        <v>234</v>
      </c>
      <c r="H14" s="105">
        <v>0</v>
      </c>
      <c r="I14" s="105"/>
      <c r="J14" s="107">
        <f t="shared" si="1"/>
        <v>0</v>
      </c>
    </row>
    <row r="15" spans="1:10" ht="36.75" customHeight="1" x14ac:dyDescent="0.3">
      <c r="B15" s="27" t="s">
        <v>235</v>
      </c>
      <c r="C15" s="28">
        <v>7000</v>
      </c>
      <c r="D15" s="28"/>
      <c r="E15" s="30">
        <f t="shared" si="0"/>
        <v>7000</v>
      </c>
      <c r="F15" s="62"/>
      <c r="G15" s="310" t="s">
        <v>235</v>
      </c>
      <c r="H15" s="105">
        <v>7000</v>
      </c>
      <c r="I15" s="105"/>
      <c r="J15" s="107">
        <f t="shared" si="1"/>
        <v>7000</v>
      </c>
    </row>
    <row r="16" spans="1:10" ht="21.75" customHeight="1" thickBot="1" x14ac:dyDescent="0.35">
      <c r="B16" s="32" t="s">
        <v>236</v>
      </c>
      <c r="C16" s="107">
        <f>SUM(C9:C15)</f>
        <v>462100</v>
      </c>
      <c r="D16" s="107">
        <f>SUM(D9:D15)</f>
        <v>0</v>
      </c>
      <c r="E16" s="107">
        <f>SUM(E9:E15)</f>
        <v>462100</v>
      </c>
      <c r="F16" s="62"/>
      <c r="G16" s="313" t="s">
        <v>236</v>
      </c>
      <c r="H16" s="305">
        <f>SUM(H9:H15)</f>
        <v>851046.78</v>
      </c>
      <c r="I16" s="305">
        <f>SUM(I9:I15)</f>
        <v>0</v>
      </c>
      <c r="J16" s="306">
        <f t="shared" si="1"/>
        <v>851046.78</v>
      </c>
    </row>
    <row r="17" spans="2:10" s="36" customFormat="1" x14ac:dyDescent="0.3">
      <c r="B17" s="37"/>
      <c r="C17" s="38"/>
      <c r="D17" s="38"/>
      <c r="E17" s="39"/>
      <c r="F17" s="62"/>
      <c r="G17" s="314"/>
      <c r="H17" s="315"/>
      <c r="I17" s="315"/>
      <c r="J17" s="316"/>
    </row>
    <row r="18" spans="2:10" ht="15.75" customHeight="1" x14ac:dyDescent="0.3">
      <c r="B18" s="454" t="s">
        <v>237</v>
      </c>
      <c r="C18" s="452"/>
      <c r="D18" s="452"/>
      <c r="E18" s="453"/>
      <c r="F18" s="62"/>
      <c r="G18" s="455" t="s">
        <v>237</v>
      </c>
      <c r="H18" s="456"/>
      <c r="I18" s="456"/>
      <c r="J18" s="457"/>
    </row>
    <row r="19" spans="2:10" ht="27" customHeight="1" thickBot="1" x14ac:dyDescent="0.35">
      <c r="B19" s="21" t="s">
        <v>238</v>
      </c>
      <c r="C19" s="22">
        <f>'1)Tableau budgétaire 1'!G26</f>
        <v>87000</v>
      </c>
      <c r="D19" s="22">
        <f>'[1]1) Tableau budgétaire 1'!E26</f>
        <v>0</v>
      </c>
      <c r="E19" s="23">
        <f t="shared" ref="E19:E26" si="2">SUM(C19:D19)</f>
        <v>87000</v>
      </c>
      <c r="F19" s="62"/>
      <c r="G19" s="307" t="s">
        <v>238</v>
      </c>
      <c r="H19" s="305">
        <f>'1)Tableau budgétaire 1'!R26</f>
        <v>134000</v>
      </c>
      <c r="I19" s="305">
        <f>'[2]1) Tableau budgétaire 1'!E26</f>
        <v>0</v>
      </c>
      <c r="J19" s="108">
        <f t="shared" ref="J19:J27" si="3">SUM(H19:I19)</f>
        <v>134000</v>
      </c>
    </row>
    <row r="20" spans="2:10" x14ac:dyDescent="0.3">
      <c r="B20" s="24" t="s">
        <v>229</v>
      </c>
      <c r="C20" s="344">
        <v>0</v>
      </c>
      <c r="D20" s="25"/>
      <c r="E20" s="26">
        <f t="shared" si="2"/>
        <v>0</v>
      </c>
      <c r="F20" s="62"/>
      <c r="G20" s="308" t="s">
        <v>229</v>
      </c>
      <c r="H20" s="104">
        <v>0</v>
      </c>
      <c r="I20" s="309"/>
      <c r="J20" s="106">
        <f t="shared" si="3"/>
        <v>0</v>
      </c>
    </row>
    <row r="21" spans="2:10" ht="31.2" x14ac:dyDescent="0.3">
      <c r="B21" s="27" t="s">
        <v>230</v>
      </c>
      <c r="C21" s="345">
        <v>7000</v>
      </c>
      <c r="D21" s="29"/>
      <c r="E21" s="30">
        <f t="shared" si="2"/>
        <v>7000</v>
      </c>
      <c r="F21" s="62"/>
      <c r="G21" s="310" t="s">
        <v>230</v>
      </c>
      <c r="H21" s="105">
        <v>7000</v>
      </c>
      <c r="I21" s="311"/>
      <c r="J21" s="107">
        <f t="shared" si="3"/>
        <v>7000</v>
      </c>
    </row>
    <row r="22" spans="2:10" ht="31.2" x14ac:dyDescent="0.3">
      <c r="B22" s="27" t="s">
        <v>231</v>
      </c>
      <c r="C22" s="28">
        <v>0</v>
      </c>
      <c r="D22" s="28"/>
      <c r="E22" s="30">
        <f t="shared" si="2"/>
        <v>0</v>
      </c>
      <c r="F22" s="62"/>
      <c r="G22" s="310" t="s">
        <v>231</v>
      </c>
      <c r="H22" s="105">
        <v>0</v>
      </c>
      <c r="I22" s="105"/>
      <c r="J22" s="107">
        <f t="shared" si="3"/>
        <v>0</v>
      </c>
    </row>
    <row r="23" spans="2:10" x14ac:dyDescent="0.3">
      <c r="B23" s="31" t="s">
        <v>232</v>
      </c>
      <c r="C23" s="28">
        <v>70000</v>
      </c>
      <c r="D23" s="28"/>
      <c r="E23" s="30">
        <f t="shared" si="2"/>
        <v>70000</v>
      </c>
      <c r="F23" s="62"/>
      <c r="G23" s="312" t="s">
        <v>232</v>
      </c>
      <c r="H23" s="105">
        <v>107000</v>
      </c>
      <c r="I23" s="105"/>
      <c r="J23" s="107">
        <f t="shared" si="3"/>
        <v>107000</v>
      </c>
    </row>
    <row r="24" spans="2:10" x14ac:dyDescent="0.3">
      <c r="B24" s="27" t="s">
        <v>233</v>
      </c>
      <c r="C24" s="28">
        <v>10000</v>
      </c>
      <c r="D24" s="28"/>
      <c r="E24" s="30">
        <f t="shared" si="2"/>
        <v>10000</v>
      </c>
      <c r="F24" s="62"/>
      <c r="G24" s="310" t="s">
        <v>233</v>
      </c>
      <c r="H24" s="105">
        <v>20000</v>
      </c>
      <c r="I24" s="105"/>
      <c r="J24" s="107">
        <f t="shared" si="3"/>
        <v>20000</v>
      </c>
    </row>
    <row r="25" spans="2:10" ht="31.2" x14ac:dyDescent="0.3">
      <c r="B25" s="27" t="s">
        <v>234</v>
      </c>
      <c r="C25" s="28">
        <v>0</v>
      </c>
      <c r="D25" s="28"/>
      <c r="E25" s="30">
        <f t="shared" si="2"/>
        <v>0</v>
      </c>
      <c r="F25" s="62"/>
      <c r="G25" s="310" t="s">
        <v>234</v>
      </c>
      <c r="H25" s="105">
        <v>0</v>
      </c>
      <c r="I25" s="105"/>
      <c r="J25" s="107">
        <f t="shared" si="3"/>
        <v>0</v>
      </c>
    </row>
    <row r="26" spans="2:10" ht="31.2" x14ac:dyDescent="0.3">
      <c r="B26" s="27" t="s">
        <v>235</v>
      </c>
      <c r="C26" s="28">
        <v>0</v>
      </c>
      <c r="D26" s="28"/>
      <c r="E26" s="30">
        <f t="shared" si="2"/>
        <v>0</v>
      </c>
      <c r="F26" s="62"/>
      <c r="G26" s="310" t="s">
        <v>235</v>
      </c>
      <c r="H26" s="105">
        <v>0</v>
      </c>
      <c r="I26" s="105"/>
      <c r="J26" s="107">
        <f t="shared" si="3"/>
        <v>0</v>
      </c>
    </row>
    <row r="27" spans="2:10" ht="16.2" thickBot="1" x14ac:dyDescent="0.35">
      <c r="B27" s="32" t="s">
        <v>236</v>
      </c>
      <c r="C27" s="30">
        <f>SUM(C20:C26)</f>
        <v>87000</v>
      </c>
      <c r="D27" s="30">
        <f>SUM(D20:D26)</f>
        <v>0</v>
      </c>
      <c r="E27" s="30">
        <f>SUM(E20:E26)</f>
        <v>87000</v>
      </c>
      <c r="F27" s="62"/>
      <c r="G27" s="313" t="s">
        <v>236</v>
      </c>
      <c r="H27" s="305">
        <f>SUM(H20:H26)</f>
        <v>134000</v>
      </c>
      <c r="I27" s="305">
        <f>SUM(I20:I26)</f>
        <v>0</v>
      </c>
      <c r="J27" s="107">
        <f t="shared" si="3"/>
        <v>134000</v>
      </c>
    </row>
    <row r="28" spans="2:10" s="36" customFormat="1" x14ac:dyDescent="0.3">
      <c r="B28" s="37"/>
      <c r="C28" s="38"/>
      <c r="D28" s="38"/>
      <c r="E28" s="40"/>
      <c r="F28" s="62"/>
      <c r="G28" s="314"/>
      <c r="H28" s="315"/>
      <c r="I28" s="315"/>
      <c r="J28" s="317"/>
    </row>
    <row r="29" spans="2:10" ht="15.75" customHeight="1" x14ac:dyDescent="0.3">
      <c r="B29" s="454" t="s">
        <v>239</v>
      </c>
      <c r="C29" s="452"/>
      <c r="D29" s="452"/>
      <c r="E29" s="453"/>
      <c r="F29" s="62"/>
      <c r="G29" s="455" t="s">
        <v>239</v>
      </c>
      <c r="H29" s="456"/>
      <c r="I29" s="456"/>
      <c r="J29" s="457"/>
    </row>
    <row r="30" spans="2:10" ht="21.75" customHeight="1" thickBot="1" x14ac:dyDescent="0.35">
      <c r="B30" s="21" t="s">
        <v>240</v>
      </c>
      <c r="C30" s="22">
        <f>'1)Tableau budgétaire 1'!G36</f>
        <v>25000</v>
      </c>
      <c r="D30" s="22">
        <f>'[1]1) Tableau budgétaire 1'!E36</f>
        <v>0</v>
      </c>
      <c r="E30" s="23">
        <f t="shared" ref="E30:E37" si="4">SUM(C30:D30)</f>
        <v>25000</v>
      </c>
      <c r="F30" s="62"/>
      <c r="G30" s="307" t="s">
        <v>240</v>
      </c>
      <c r="H30" s="305">
        <f>'1)Tableau budgétaire 1'!R36</f>
        <v>27000</v>
      </c>
      <c r="I30" s="305">
        <f>'[2]1) Tableau budgétaire 1'!E36</f>
        <v>0</v>
      </c>
      <c r="J30" s="108">
        <f t="shared" ref="J30:J38" si="5">SUM(H30:I30)</f>
        <v>27000</v>
      </c>
    </row>
    <row r="31" spans="2:10" x14ac:dyDescent="0.3">
      <c r="B31" s="24" t="s">
        <v>229</v>
      </c>
      <c r="C31" s="25"/>
      <c r="D31" s="25"/>
      <c r="E31" s="26">
        <f t="shared" si="4"/>
        <v>0</v>
      </c>
      <c r="F31" s="62"/>
      <c r="G31" s="308" t="s">
        <v>229</v>
      </c>
      <c r="H31" s="104">
        <v>0</v>
      </c>
      <c r="I31" s="309"/>
      <c r="J31" s="106">
        <f t="shared" si="5"/>
        <v>0</v>
      </c>
    </row>
    <row r="32" spans="2:10" s="36" customFormat="1" ht="15.75" customHeight="1" x14ac:dyDescent="0.3">
      <c r="B32" s="27" t="s">
        <v>230</v>
      </c>
      <c r="C32" s="345">
        <v>5000</v>
      </c>
      <c r="D32" s="29"/>
      <c r="E32" s="30">
        <f t="shared" si="4"/>
        <v>5000</v>
      </c>
      <c r="F32" s="62"/>
      <c r="G32" s="310" t="s">
        <v>230</v>
      </c>
      <c r="H32" s="105">
        <v>5000</v>
      </c>
      <c r="I32" s="311"/>
      <c r="J32" s="107">
        <f t="shared" si="5"/>
        <v>5000</v>
      </c>
    </row>
    <row r="33" spans="2:10" s="36" customFormat="1" ht="31.2" x14ac:dyDescent="0.3">
      <c r="B33" s="27" t="s">
        <v>231</v>
      </c>
      <c r="C33" s="28">
        <v>0</v>
      </c>
      <c r="D33" s="28"/>
      <c r="E33" s="30">
        <f t="shared" si="4"/>
        <v>0</v>
      </c>
      <c r="F33" s="62"/>
      <c r="G33" s="310" t="s">
        <v>231</v>
      </c>
      <c r="H33" s="105">
        <v>0</v>
      </c>
      <c r="I33" s="105"/>
      <c r="J33" s="107">
        <f t="shared" si="5"/>
        <v>0</v>
      </c>
    </row>
    <row r="34" spans="2:10" s="36" customFormat="1" x14ac:dyDescent="0.3">
      <c r="B34" s="31" t="s">
        <v>232</v>
      </c>
      <c r="C34" s="28">
        <v>17000</v>
      </c>
      <c r="D34" s="28"/>
      <c r="E34" s="30">
        <f t="shared" si="4"/>
        <v>17000</v>
      </c>
      <c r="F34" s="62"/>
      <c r="G34" s="312" t="s">
        <v>232</v>
      </c>
      <c r="H34" s="105">
        <v>17000</v>
      </c>
      <c r="I34" s="105"/>
      <c r="J34" s="107">
        <f t="shared" si="5"/>
        <v>17000</v>
      </c>
    </row>
    <row r="35" spans="2:10" x14ac:dyDescent="0.3">
      <c r="B35" s="27" t="s">
        <v>233</v>
      </c>
      <c r="C35" s="28">
        <v>3000</v>
      </c>
      <c r="D35" s="28"/>
      <c r="E35" s="30">
        <f t="shared" si="4"/>
        <v>3000</v>
      </c>
      <c r="F35" s="62"/>
      <c r="G35" s="310" t="s">
        <v>233</v>
      </c>
      <c r="H35" s="105">
        <v>5000</v>
      </c>
      <c r="I35" s="105"/>
      <c r="J35" s="107">
        <f t="shared" si="5"/>
        <v>5000</v>
      </c>
    </row>
    <row r="36" spans="2:10" ht="31.2" x14ac:dyDescent="0.3">
      <c r="B36" s="27" t="s">
        <v>234</v>
      </c>
      <c r="C36" s="28">
        <v>0</v>
      </c>
      <c r="D36" s="28"/>
      <c r="E36" s="30">
        <f t="shared" si="4"/>
        <v>0</v>
      </c>
      <c r="F36" s="62"/>
      <c r="G36" s="310" t="s">
        <v>234</v>
      </c>
      <c r="H36" s="105">
        <v>0</v>
      </c>
      <c r="I36" s="105"/>
      <c r="J36" s="107">
        <f t="shared" si="5"/>
        <v>0</v>
      </c>
    </row>
    <row r="37" spans="2:10" ht="31.2" x14ac:dyDescent="0.3">
      <c r="B37" s="27" t="s">
        <v>235</v>
      </c>
      <c r="C37" s="28">
        <v>0</v>
      </c>
      <c r="D37" s="28"/>
      <c r="E37" s="30">
        <f t="shared" si="4"/>
        <v>0</v>
      </c>
      <c r="F37" s="62"/>
      <c r="G37" s="310" t="s">
        <v>235</v>
      </c>
      <c r="H37" s="105">
        <v>0</v>
      </c>
      <c r="I37" s="105"/>
      <c r="J37" s="107">
        <f t="shared" si="5"/>
        <v>0</v>
      </c>
    </row>
    <row r="38" spans="2:10" ht="16.2" thickBot="1" x14ac:dyDescent="0.35">
      <c r="B38" s="41" t="s">
        <v>236</v>
      </c>
      <c r="C38" s="30">
        <f>SUM(C31:C37)</f>
        <v>25000</v>
      </c>
      <c r="D38" s="30">
        <f>SUM(D31:D37)</f>
        <v>0</v>
      </c>
      <c r="E38" s="30">
        <f>SUM(E31:E37)</f>
        <v>25000</v>
      </c>
      <c r="F38" s="62"/>
      <c r="G38" s="318" t="s">
        <v>236</v>
      </c>
      <c r="H38" s="305">
        <f>SUM(H31:H37)</f>
        <v>27000</v>
      </c>
      <c r="I38" s="305">
        <f>SUM(I31:I37)</f>
        <v>0</v>
      </c>
      <c r="J38" s="319">
        <f t="shared" si="5"/>
        <v>27000</v>
      </c>
    </row>
    <row r="39" spans="2:10" x14ac:dyDescent="0.3">
      <c r="B39" s="42"/>
      <c r="C39" s="43"/>
      <c r="D39" s="43"/>
      <c r="E39" s="44"/>
      <c r="F39" s="62"/>
      <c r="G39" s="320"/>
      <c r="H39" s="321"/>
      <c r="I39" s="321"/>
      <c r="J39" s="322"/>
    </row>
    <row r="40" spans="2:10" s="36" customFormat="1" ht="15.75" customHeight="1" x14ac:dyDescent="0.3">
      <c r="B40" s="454" t="s">
        <v>241</v>
      </c>
      <c r="C40" s="452"/>
      <c r="D40" s="452"/>
      <c r="E40" s="453"/>
      <c r="F40" s="62"/>
      <c r="G40" s="461" t="s">
        <v>241</v>
      </c>
      <c r="H40" s="462"/>
      <c r="I40" s="462"/>
      <c r="J40" s="463"/>
    </row>
    <row r="41" spans="2:10" ht="20.25" customHeight="1" thickBot="1" x14ac:dyDescent="0.35">
      <c r="B41" s="21" t="s">
        <v>242</v>
      </c>
      <c r="C41" s="22"/>
      <c r="D41" s="22">
        <f>'[1]1) Tableau budgétaire 1'!E46</f>
        <v>0</v>
      </c>
      <c r="E41" s="23">
        <f t="shared" ref="E41:E48" si="6">SUM(C41:D41)</f>
        <v>0</v>
      </c>
      <c r="F41" s="62"/>
      <c r="G41" s="307" t="s">
        <v>242</v>
      </c>
      <c r="H41" s="305"/>
      <c r="I41" s="305"/>
      <c r="J41" s="108"/>
    </row>
    <row r="42" spans="2:10" x14ac:dyDescent="0.3">
      <c r="B42" s="24" t="s">
        <v>229</v>
      </c>
      <c r="C42" s="25"/>
      <c r="D42" s="25"/>
      <c r="E42" s="26">
        <f t="shared" si="6"/>
        <v>0</v>
      </c>
      <c r="F42" s="62"/>
      <c r="G42" s="308" t="s">
        <v>229</v>
      </c>
      <c r="H42" s="104"/>
      <c r="I42" s="309"/>
      <c r="J42" s="106"/>
    </row>
    <row r="43" spans="2:10" ht="15.75" customHeight="1" x14ac:dyDescent="0.3">
      <c r="B43" s="27" t="s">
        <v>230</v>
      </c>
      <c r="C43" s="29"/>
      <c r="D43" s="29"/>
      <c r="E43" s="30">
        <f t="shared" si="6"/>
        <v>0</v>
      </c>
      <c r="F43" s="62"/>
      <c r="G43" s="310" t="s">
        <v>230</v>
      </c>
      <c r="H43" s="105"/>
      <c r="I43" s="311"/>
      <c r="J43" s="107"/>
    </row>
    <row r="44" spans="2:10" ht="32.25" customHeight="1" x14ac:dyDescent="0.3">
      <c r="B44" s="27" t="s">
        <v>231</v>
      </c>
      <c r="C44" s="28"/>
      <c r="D44" s="28"/>
      <c r="E44" s="30">
        <f t="shared" si="6"/>
        <v>0</v>
      </c>
      <c r="F44" s="62"/>
      <c r="G44" s="310" t="s">
        <v>231</v>
      </c>
      <c r="H44" s="105"/>
      <c r="I44" s="105"/>
      <c r="J44" s="107"/>
    </row>
    <row r="45" spans="2:10" s="36" customFormat="1" x14ac:dyDescent="0.3">
      <c r="B45" s="31" t="s">
        <v>232</v>
      </c>
      <c r="C45" s="28"/>
      <c r="D45" s="28"/>
      <c r="E45" s="30">
        <f t="shared" si="6"/>
        <v>0</v>
      </c>
      <c r="F45" s="62"/>
      <c r="G45" s="312" t="s">
        <v>232</v>
      </c>
      <c r="H45" s="105"/>
      <c r="I45" s="105"/>
      <c r="J45" s="107"/>
    </row>
    <row r="46" spans="2:10" x14ac:dyDescent="0.3">
      <c r="B46" s="27" t="s">
        <v>233</v>
      </c>
      <c r="C46" s="28"/>
      <c r="D46" s="28"/>
      <c r="E46" s="30">
        <f t="shared" si="6"/>
        <v>0</v>
      </c>
      <c r="F46" s="62"/>
      <c r="G46" s="310" t="s">
        <v>233</v>
      </c>
      <c r="H46" s="105"/>
      <c r="I46" s="105"/>
      <c r="J46" s="107"/>
    </row>
    <row r="47" spans="2:10" ht="31.2" x14ac:dyDescent="0.3">
      <c r="B47" s="27" t="s">
        <v>234</v>
      </c>
      <c r="C47" s="28"/>
      <c r="D47" s="28"/>
      <c r="E47" s="30">
        <f t="shared" si="6"/>
        <v>0</v>
      </c>
      <c r="F47" s="62"/>
      <c r="G47" s="310" t="s">
        <v>234</v>
      </c>
      <c r="H47" s="105"/>
      <c r="I47" s="105"/>
      <c r="J47" s="107"/>
    </row>
    <row r="48" spans="2:10" ht="31.2" x14ac:dyDescent="0.3">
      <c r="B48" s="27" t="s">
        <v>235</v>
      </c>
      <c r="C48" s="28"/>
      <c r="D48" s="28"/>
      <c r="E48" s="30">
        <f t="shared" si="6"/>
        <v>0</v>
      </c>
      <c r="F48" s="62"/>
      <c r="G48" s="310" t="s">
        <v>235</v>
      </c>
      <c r="H48" s="105"/>
      <c r="I48" s="105"/>
      <c r="J48" s="107"/>
    </row>
    <row r="49" spans="1:10" ht="21" customHeight="1" thickBot="1" x14ac:dyDescent="0.35">
      <c r="B49" s="32" t="s">
        <v>236</v>
      </c>
      <c r="C49" s="30">
        <f>SUM(C42:C48)</f>
        <v>0</v>
      </c>
      <c r="D49" s="30">
        <f>SUM(D42:D48)</f>
        <v>0</v>
      </c>
      <c r="E49" s="30">
        <f>SUM(E42:E48)</f>
        <v>0</v>
      </c>
      <c r="F49" s="62"/>
      <c r="G49" s="313" t="s">
        <v>236</v>
      </c>
      <c r="H49" s="305">
        <f>SUM(H42:H48)</f>
        <v>0</v>
      </c>
      <c r="I49" s="305">
        <f>SUM(I42:I48)</f>
        <v>0</v>
      </c>
      <c r="J49" s="107">
        <f>SUM(H49:I49)</f>
        <v>0</v>
      </c>
    </row>
    <row r="50" spans="1:10" s="36" customFormat="1" ht="22.5" customHeight="1" x14ac:dyDescent="0.3">
      <c r="B50" s="45"/>
      <c r="C50" s="38"/>
      <c r="D50" s="38"/>
      <c r="E50" s="40"/>
      <c r="F50" s="62"/>
      <c r="G50" s="323"/>
      <c r="H50" s="315"/>
      <c r="I50" s="315"/>
      <c r="J50" s="317"/>
    </row>
    <row r="51" spans="1:10" ht="15.75" customHeight="1" x14ac:dyDescent="0.3">
      <c r="A51" s="454" t="s">
        <v>243</v>
      </c>
      <c r="B51" s="452"/>
      <c r="C51" s="452"/>
      <c r="D51" s="452"/>
      <c r="E51" s="453"/>
      <c r="F51" s="62"/>
      <c r="G51" s="456"/>
      <c r="H51" s="456"/>
      <c r="I51" s="456"/>
      <c r="J51" s="457"/>
    </row>
    <row r="52" spans="1:10" ht="24.75" customHeight="1" x14ac:dyDescent="0.3">
      <c r="B52" s="454" t="s">
        <v>75</v>
      </c>
      <c r="C52" s="452"/>
      <c r="D52" s="452"/>
      <c r="E52" s="453"/>
      <c r="F52" s="62"/>
      <c r="G52" s="455" t="s">
        <v>75</v>
      </c>
      <c r="H52" s="456"/>
      <c r="I52" s="456"/>
      <c r="J52" s="457"/>
    </row>
    <row r="53" spans="1:10" ht="33.75" customHeight="1" thickBot="1" x14ac:dyDescent="0.35">
      <c r="B53" s="21" t="s">
        <v>244</v>
      </c>
      <c r="C53" s="22">
        <f>'1)Tableau budgétaire 1'!G58</f>
        <v>108000</v>
      </c>
      <c r="D53" s="22">
        <f>'[1]1) Tableau budgétaire 1'!E58</f>
        <v>0</v>
      </c>
      <c r="E53" s="23">
        <f t="shared" ref="E53:E60" si="7">SUM(C53:D53)</f>
        <v>108000</v>
      </c>
      <c r="F53" s="62"/>
      <c r="G53" s="307" t="s">
        <v>244</v>
      </c>
      <c r="H53" s="305">
        <f>'1)Tableau budgétaire 1'!R58</f>
        <v>98000</v>
      </c>
      <c r="I53" s="305">
        <f>'[2]1) Tableau budgétaire 1'!E58</f>
        <v>0</v>
      </c>
      <c r="J53" s="108">
        <f t="shared" ref="J53:J61" si="8">SUM(H53:I53)</f>
        <v>98000</v>
      </c>
    </row>
    <row r="54" spans="1:10" ht="15.75" customHeight="1" x14ac:dyDescent="0.3">
      <c r="B54" s="24" t="s">
        <v>229</v>
      </c>
      <c r="C54" s="344">
        <v>0</v>
      </c>
      <c r="D54" s="25"/>
      <c r="E54" s="26">
        <f t="shared" si="7"/>
        <v>0</v>
      </c>
      <c r="F54" s="62"/>
      <c r="G54" s="308" t="s">
        <v>229</v>
      </c>
      <c r="H54" s="104">
        <v>0</v>
      </c>
      <c r="I54" s="309"/>
      <c r="J54" s="106">
        <f t="shared" si="8"/>
        <v>0</v>
      </c>
    </row>
    <row r="55" spans="1:10" ht="15.75" customHeight="1" x14ac:dyDescent="0.3">
      <c r="B55" s="27" t="s">
        <v>230</v>
      </c>
      <c r="C55" s="345">
        <v>5000</v>
      </c>
      <c r="D55" s="29"/>
      <c r="E55" s="30">
        <f t="shared" si="7"/>
        <v>5000</v>
      </c>
      <c r="F55" s="62"/>
      <c r="G55" s="310" t="s">
        <v>230</v>
      </c>
      <c r="H55" s="105">
        <v>5000</v>
      </c>
      <c r="I55" s="311"/>
      <c r="J55" s="107">
        <f t="shared" si="8"/>
        <v>5000</v>
      </c>
    </row>
    <row r="56" spans="1:10" ht="15.75" customHeight="1" x14ac:dyDescent="0.3">
      <c r="B56" s="27" t="s">
        <v>231</v>
      </c>
      <c r="C56" s="28">
        <v>13000</v>
      </c>
      <c r="D56" s="28"/>
      <c r="E56" s="30">
        <f t="shared" si="7"/>
        <v>13000</v>
      </c>
      <c r="F56" s="62"/>
      <c r="G56" s="310" t="s">
        <v>231</v>
      </c>
      <c r="H56" s="105">
        <v>13000</v>
      </c>
      <c r="I56" s="105"/>
      <c r="J56" s="107">
        <f t="shared" si="8"/>
        <v>13000</v>
      </c>
    </row>
    <row r="57" spans="1:10" ht="18.75" customHeight="1" x14ac:dyDescent="0.3">
      <c r="B57" s="31" t="s">
        <v>232</v>
      </c>
      <c r="C57" s="28">
        <v>39000</v>
      </c>
      <c r="D57" s="28"/>
      <c r="E57" s="30">
        <f t="shared" si="7"/>
        <v>39000</v>
      </c>
      <c r="F57" s="62"/>
      <c r="G57" s="312" t="s">
        <v>232</v>
      </c>
      <c r="H57" s="105">
        <v>69000</v>
      </c>
      <c r="I57" s="105"/>
      <c r="J57" s="107">
        <f t="shared" si="8"/>
        <v>69000</v>
      </c>
    </row>
    <row r="58" spans="1:10" x14ac:dyDescent="0.3">
      <c r="B58" s="27" t="s">
        <v>233</v>
      </c>
      <c r="C58" s="28">
        <v>11000</v>
      </c>
      <c r="D58" s="28"/>
      <c r="E58" s="30">
        <f t="shared" si="7"/>
        <v>11000</v>
      </c>
      <c r="F58" s="62"/>
      <c r="G58" s="310" t="s">
        <v>233</v>
      </c>
      <c r="H58" s="105">
        <v>11000</v>
      </c>
      <c r="I58" s="105"/>
      <c r="J58" s="107">
        <f t="shared" si="8"/>
        <v>11000</v>
      </c>
    </row>
    <row r="59" spans="1:10" s="36" customFormat="1" ht="30" customHeight="1" x14ac:dyDescent="0.3">
      <c r="A59" s="17"/>
      <c r="B59" s="27" t="s">
        <v>234</v>
      </c>
      <c r="C59" s="28">
        <v>40000</v>
      </c>
      <c r="D59" s="28"/>
      <c r="E59" s="30">
        <f t="shared" si="7"/>
        <v>40000</v>
      </c>
      <c r="F59" s="62"/>
      <c r="G59" s="310" t="s">
        <v>234</v>
      </c>
      <c r="H59" s="105">
        <v>0</v>
      </c>
      <c r="I59" s="105"/>
      <c r="J59" s="107">
        <f t="shared" si="8"/>
        <v>0</v>
      </c>
    </row>
    <row r="60" spans="1:10" s="36" customFormat="1" ht="32.25" customHeight="1" x14ac:dyDescent="0.3">
      <c r="A60" s="17"/>
      <c r="B60" s="27" t="s">
        <v>235</v>
      </c>
      <c r="C60" s="28">
        <v>0</v>
      </c>
      <c r="D60" s="28"/>
      <c r="E60" s="30">
        <f t="shared" si="7"/>
        <v>0</v>
      </c>
      <c r="F60" s="62"/>
      <c r="G60" s="310" t="s">
        <v>235</v>
      </c>
      <c r="H60" s="105">
        <v>0</v>
      </c>
      <c r="I60" s="105"/>
      <c r="J60" s="107">
        <f t="shared" si="8"/>
        <v>0</v>
      </c>
    </row>
    <row r="61" spans="1:10" ht="16.2" thickBot="1" x14ac:dyDescent="0.35">
      <c r="B61" s="32" t="s">
        <v>236</v>
      </c>
      <c r="C61" s="30">
        <f>SUM(C54:C60)</f>
        <v>108000</v>
      </c>
      <c r="D61" s="30">
        <f>SUM(D54:D60)</f>
        <v>0</v>
      </c>
      <c r="E61" s="30">
        <f>SUM(E54:E60)</f>
        <v>108000</v>
      </c>
      <c r="F61" s="62"/>
      <c r="G61" s="313" t="s">
        <v>236</v>
      </c>
      <c r="H61" s="305">
        <f>SUM(H54:H60)</f>
        <v>98000</v>
      </c>
      <c r="I61" s="305">
        <f>SUM(I54:I60)</f>
        <v>0</v>
      </c>
      <c r="J61" s="107">
        <f t="shared" si="8"/>
        <v>98000</v>
      </c>
    </row>
    <row r="62" spans="1:10" s="36" customFormat="1" x14ac:dyDescent="0.3">
      <c r="B62" s="37"/>
      <c r="C62" s="38"/>
      <c r="D62" s="38"/>
      <c r="E62" s="40"/>
      <c r="F62" s="62"/>
      <c r="G62" s="314"/>
      <c r="H62" s="315"/>
      <c r="I62" s="315"/>
      <c r="J62" s="317"/>
    </row>
    <row r="63" spans="1:10" ht="15.75" customHeight="1" x14ac:dyDescent="0.3">
      <c r="A63" s="36"/>
      <c r="B63" s="454" t="s">
        <v>93</v>
      </c>
      <c r="C63" s="452"/>
      <c r="D63" s="452"/>
      <c r="E63" s="453"/>
      <c r="F63" s="62"/>
      <c r="G63" s="455" t="s">
        <v>93</v>
      </c>
      <c r="H63" s="456"/>
      <c r="I63" s="456"/>
      <c r="J63" s="457"/>
    </row>
    <row r="64" spans="1:10" ht="21.75" customHeight="1" thickBot="1" x14ac:dyDescent="0.35">
      <c r="B64" s="21" t="s">
        <v>245</v>
      </c>
      <c r="C64" s="22">
        <f>'1)Tableau budgétaire 1'!G68</f>
        <v>32000</v>
      </c>
      <c r="D64" s="22">
        <f>'[1]1) Tableau budgétaire 1'!E68</f>
        <v>0</v>
      </c>
      <c r="E64" s="23">
        <f t="shared" ref="E64:E71" si="9">SUM(C64:D64)</f>
        <v>32000</v>
      </c>
      <c r="F64" s="62"/>
      <c r="G64" s="307" t="s">
        <v>245</v>
      </c>
      <c r="H64" s="305">
        <f>'1)Tableau budgétaire 1'!R68</f>
        <v>97000</v>
      </c>
      <c r="I64" s="305">
        <f>'[2]1) Tableau budgétaire 1'!E68</f>
        <v>0</v>
      </c>
      <c r="J64" s="108">
        <f t="shared" ref="J64:J72" si="10">SUM(H64:I64)</f>
        <v>97000</v>
      </c>
    </row>
    <row r="65" spans="1:10" ht="15.75" customHeight="1" x14ac:dyDescent="0.3">
      <c r="B65" s="24" t="s">
        <v>229</v>
      </c>
      <c r="C65" s="344">
        <v>0</v>
      </c>
      <c r="D65" s="25"/>
      <c r="E65" s="26">
        <f t="shared" si="9"/>
        <v>0</v>
      </c>
      <c r="F65" s="62"/>
      <c r="G65" s="308" t="s">
        <v>229</v>
      </c>
      <c r="H65" s="104">
        <v>0</v>
      </c>
      <c r="I65" s="309"/>
      <c r="J65" s="106">
        <f t="shared" si="10"/>
        <v>0</v>
      </c>
    </row>
    <row r="66" spans="1:10" ht="15.75" customHeight="1" x14ac:dyDescent="0.3">
      <c r="B66" s="27" t="s">
        <v>230</v>
      </c>
      <c r="C66" s="345">
        <v>3000</v>
      </c>
      <c r="D66" s="29"/>
      <c r="E66" s="30">
        <f t="shared" si="9"/>
        <v>3000</v>
      </c>
      <c r="F66" s="62"/>
      <c r="G66" s="310" t="s">
        <v>230</v>
      </c>
      <c r="H66" s="105">
        <v>3000</v>
      </c>
      <c r="I66" s="311"/>
      <c r="J66" s="107">
        <f t="shared" si="10"/>
        <v>3000</v>
      </c>
    </row>
    <row r="67" spans="1:10" ht="15.75" customHeight="1" x14ac:dyDescent="0.3">
      <c r="B67" s="27" t="s">
        <v>231</v>
      </c>
      <c r="C67" s="28">
        <v>0</v>
      </c>
      <c r="D67" s="28"/>
      <c r="E67" s="30">
        <f t="shared" si="9"/>
        <v>0</v>
      </c>
      <c r="F67" s="62"/>
      <c r="G67" s="310" t="s">
        <v>231</v>
      </c>
      <c r="H67" s="105">
        <v>0</v>
      </c>
      <c r="I67" s="105"/>
      <c r="J67" s="107">
        <f t="shared" si="10"/>
        <v>0</v>
      </c>
    </row>
    <row r="68" spans="1:10" x14ac:dyDescent="0.3">
      <c r="B68" s="31" t="s">
        <v>232</v>
      </c>
      <c r="C68" s="28">
        <v>26000</v>
      </c>
      <c r="D68" s="28"/>
      <c r="E68" s="30">
        <f t="shared" si="9"/>
        <v>26000</v>
      </c>
      <c r="F68" s="62"/>
      <c r="G68" s="312" t="s">
        <v>232</v>
      </c>
      <c r="H68" s="105">
        <v>86000</v>
      </c>
      <c r="I68" s="105"/>
      <c r="J68" s="107">
        <f t="shared" si="10"/>
        <v>86000</v>
      </c>
    </row>
    <row r="69" spans="1:10" x14ac:dyDescent="0.3">
      <c r="B69" s="27" t="s">
        <v>233</v>
      </c>
      <c r="C69" s="28">
        <v>3000</v>
      </c>
      <c r="D69" s="28"/>
      <c r="E69" s="30">
        <f t="shared" si="9"/>
        <v>3000</v>
      </c>
      <c r="F69" s="62"/>
      <c r="G69" s="310" t="s">
        <v>233</v>
      </c>
      <c r="H69" s="105">
        <v>8000</v>
      </c>
      <c r="I69" s="105"/>
      <c r="J69" s="107">
        <f t="shared" si="10"/>
        <v>8000</v>
      </c>
    </row>
    <row r="70" spans="1:10" ht="31.2" x14ac:dyDescent="0.3">
      <c r="B70" s="27" t="s">
        <v>234</v>
      </c>
      <c r="C70" s="28">
        <v>0</v>
      </c>
      <c r="D70" s="28"/>
      <c r="E70" s="30">
        <f t="shared" si="9"/>
        <v>0</v>
      </c>
      <c r="F70" s="62"/>
      <c r="G70" s="310" t="s">
        <v>234</v>
      </c>
      <c r="H70" s="105">
        <v>0</v>
      </c>
      <c r="I70" s="105"/>
      <c r="J70" s="107">
        <f t="shared" si="10"/>
        <v>0</v>
      </c>
    </row>
    <row r="71" spans="1:10" ht="31.2" x14ac:dyDescent="0.3">
      <c r="B71" s="27" t="s">
        <v>235</v>
      </c>
      <c r="C71" s="28">
        <v>0</v>
      </c>
      <c r="D71" s="28"/>
      <c r="E71" s="30">
        <f t="shared" si="9"/>
        <v>0</v>
      </c>
      <c r="F71" s="62"/>
      <c r="G71" s="310" t="s">
        <v>235</v>
      </c>
      <c r="H71" s="105">
        <v>0</v>
      </c>
      <c r="I71" s="105"/>
      <c r="J71" s="107">
        <f t="shared" si="10"/>
        <v>0</v>
      </c>
    </row>
    <row r="72" spans="1:10" ht="16.2" thickBot="1" x14ac:dyDescent="0.35">
      <c r="B72" s="32" t="s">
        <v>236</v>
      </c>
      <c r="C72" s="30">
        <f>SUM(C65:C71)</f>
        <v>32000</v>
      </c>
      <c r="D72" s="30">
        <f>SUM(D65:D71)</f>
        <v>0</v>
      </c>
      <c r="E72" s="30">
        <f>SUM(E65:E71)</f>
        <v>32000</v>
      </c>
      <c r="F72" s="62"/>
      <c r="G72" s="313" t="s">
        <v>236</v>
      </c>
      <c r="H72" s="305">
        <f>SUM(H65:H71)</f>
        <v>97000</v>
      </c>
      <c r="I72" s="305">
        <f>SUM(I65:I71)</f>
        <v>0</v>
      </c>
      <c r="J72" s="107">
        <f t="shared" si="10"/>
        <v>97000</v>
      </c>
    </row>
    <row r="73" spans="1:10" s="36" customFormat="1" x14ac:dyDescent="0.3">
      <c r="B73" s="37"/>
      <c r="C73" s="38"/>
      <c r="D73" s="38"/>
      <c r="E73" s="40"/>
      <c r="F73" s="62"/>
      <c r="G73" s="314"/>
      <c r="H73" s="315"/>
      <c r="I73" s="315"/>
      <c r="J73" s="317"/>
    </row>
    <row r="74" spans="1:10" ht="15.75" customHeight="1" x14ac:dyDescent="0.3">
      <c r="B74" s="454" t="s">
        <v>109</v>
      </c>
      <c r="C74" s="452"/>
      <c r="D74" s="452"/>
      <c r="E74" s="453"/>
      <c r="F74" s="62"/>
      <c r="G74" s="455" t="s">
        <v>109</v>
      </c>
      <c r="H74" s="456"/>
      <c r="I74" s="456"/>
      <c r="J74" s="457"/>
    </row>
    <row r="75" spans="1:10" ht="21.75" customHeight="1" thickBot="1" x14ac:dyDescent="0.35">
      <c r="A75" s="36"/>
      <c r="B75" s="21" t="s">
        <v>246</v>
      </c>
      <c r="C75" s="22">
        <f>'[1]1) Tableau budgétaire 1'!D78</f>
        <v>0</v>
      </c>
      <c r="D75" s="22">
        <f>'[1]1) Tableau budgétaire 1'!E78</f>
        <v>0</v>
      </c>
      <c r="E75" s="23">
        <f t="shared" ref="E75:E83" si="11">SUM(C75:D75)</f>
        <v>0</v>
      </c>
      <c r="F75" s="62"/>
      <c r="G75" s="307" t="s">
        <v>246</v>
      </c>
      <c r="H75" s="305">
        <f>'[2]1) Tableau budgétaire 1'!D78</f>
        <v>0</v>
      </c>
      <c r="I75" s="305">
        <f>'[2]1) Tableau budgétaire 1'!E78</f>
        <v>0</v>
      </c>
      <c r="J75" s="108">
        <f t="shared" ref="J75:J83" si="12">SUM(H75:I75)</f>
        <v>0</v>
      </c>
    </row>
    <row r="76" spans="1:10" ht="18" customHeight="1" x14ac:dyDescent="0.3">
      <c r="B76" s="24" t="s">
        <v>229</v>
      </c>
      <c r="C76" s="25"/>
      <c r="D76" s="25"/>
      <c r="E76" s="26">
        <f t="shared" si="11"/>
        <v>0</v>
      </c>
      <c r="F76" s="62"/>
      <c r="G76" s="308" t="s">
        <v>229</v>
      </c>
      <c r="H76" s="104"/>
      <c r="I76" s="309"/>
      <c r="J76" s="106">
        <f t="shared" si="12"/>
        <v>0</v>
      </c>
    </row>
    <row r="77" spans="1:10" ht="15.75" customHeight="1" x14ac:dyDescent="0.3">
      <c r="B77" s="27" t="s">
        <v>230</v>
      </c>
      <c r="C77" s="29"/>
      <c r="D77" s="29"/>
      <c r="E77" s="30">
        <f t="shared" si="11"/>
        <v>0</v>
      </c>
      <c r="F77" s="62"/>
      <c r="G77" s="310" t="s">
        <v>230</v>
      </c>
      <c r="H77" s="105"/>
      <c r="I77" s="311"/>
      <c r="J77" s="107">
        <f t="shared" si="12"/>
        <v>0</v>
      </c>
    </row>
    <row r="78" spans="1:10" s="36" customFormat="1" ht="15.75" customHeight="1" x14ac:dyDescent="0.3">
      <c r="A78" s="17"/>
      <c r="B78" s="27" t="s">
        <v>231</v>
      </c>
      <c r="C78" s="28"/>
      <c r="D78" s="28"/>
      <c r="E78" s="30">
        <f t="shared" si="11"/>
        <v>0</v>
      </c>
      <c r="F78" s="62"/>
      <c r="G78" s="310" t="s">
        <v>231</v>
      </c>
      <c r="H78" s="105"/>
      <c r="I78" s="105"/>
      <c r="J78" s="107">
        <f t="shared" si="12"/>
        <v>0</v>
      </c>
    </row>
    <row r="79" spans="1:10" x14ac:dyDescent="0.3">
      <c r="A79" s="36"/>
      <c r="B79" s="31" t="s">
        <v>232</v>
      </c>
      <c r="C79" s="28"/>
      <c r="D79" s="28"/>
      <c r="E79" s="30">
        <f t="shared" si="11"/>
        <v>0</v>
      </c>
      <c r="F79" s="62"/>
      <c r="G79" s="312" t="s">
        <v>232</v>
      </c>
      <c r="H79" s="105"/>
      <c r="I79" s="105"/>
      <c r="J79" s="107">
        <f t="shared" si="12"/>
        <v>0</v>
      </c>
    </row>
    <row r="80" spans="1:10" x14ac:dyDescent="0.3">
      <c r="A80" s="36"/>
      <c r="B80" s="27" t="s">
        <v>233</v>
      </c>
      <c r="C80" s="28"/>
      <c r="D80" s="28"/>
      <c r="E80" s="30">
        <f t="shared" si="11"/>
        <v>0</v>
      </c>
      <c r="F80" s="62"/>
      <c r="G80" s="310" t="s">
        <v>233</v>
      </c>
      <c r="H80" s="105"/>
      <c r="I80" s="105"/>
      <c r="J80" s="107">
        <f t="shared" si="12"/>
        <v>0</v>
      </c>
    </row>
    <row r="81" spans="1:10" ht="31.2" x14ac:dyDescent="0.3">
      <c r="A81" s="36"/>
      <c r="B81" s="27" t="s">
        <v>234</v>
      </c>
      <c r="C81" s="28"/>
      <c r="D81" s="28"/>
      <c r="E81" s="30">
        <f t="shared" si="11"/>
        <v>0</v>
      </c>
      <c r="F81" s="62"/>
      <c r="G81" s="310" t="s">
        <v>234</v>
      </c>
      <c r="H81" s="105"/>
      <c r="I81" s="105"/>
      <c r="J81" s="107">
        <f t="shared" si="12"/>
        <v>0</v>
      </c>
    </row>
    <row r="82" spans="1:10" ht="31.2" x14ac:dyDescent="0.3">
      <c r="B82" s="27" t="s">
        <v>235</v>
      </c>
      <c r="C82" s="28"/>
      <c r="D82" s="28"/>
      <c r="E82" s="30">
        <f t="shared" si="11"/>
        <v>0</v>
      </c>
      <c r="F82" s="62"/>
      <c r="G82" s="310" t="s">
        <v>235</v>
      </c>
      <c r="H82" s="105"/>
      <c r="I82" s="105"/>
      <c r="J82" s="107">
        <f t="shared" si="12"/>
        <v>0</v>
      </c>
    </row>
    <row r="83" spans="1:10" ht="16.2" thickBot="1" x14ac:dyDescent="0.35">
      <c r="B83" s="32" t="s">
        <v>236</v>
      </c>
      <c r="C83" s="30">
        <f>SUM(C76:C82)</f>
        <v>0</v>
      </c>
      <c r="D83" s="30">
        <f>SUM(D76:D82)</f>
        <v>0</v>
      </c>
      <c r="E83" s="30">
        <f t="shared" si="11"/>
        <v>0</v>
      </c>
      <c r="F83" s="62"/>
      <c r="G83" s="313" t="s">
        <v>236</v>
      </c>
      <c r="H83" s="305">
        <f>SUM(H76:H82)</f>
        <v>0</v>
      </c>
      <c r="I83" s="305">
        <f>SUM(I76:I82)</f>
        <v>0</v>
      </c>
      <c r="J83" s="107">
        <f t="shared" si="12"/>
        <v>0</v>
      </c>
    </row>
    <row r="84" spans="1:10" s="36" customFormat="1" x14ac:dyDescent="0.3">
      <c r="B84" s="37"/>
      <c r="C84" s="38"/>
      <c r="D84" s="38"/>
      <c r="E84" s="40"/>
      <c r="F84" s="62"/>
      <c r="G84" s="314"/>
      <c r="H84" s="315"/>
      <c r="I84" s="315"/>
      <c r="J84" s="317"/>
    </row>
    <row r="85" spans="1:10" ht="15.75" customHeight="1" x14ac:dyDescent="0.3">
      <c r="B85" s="454" t="s">
        <v>118</v>
      </c>
      <c r="C85" s="452"/>
      <c r="D85" s="452"/>
      <c r="E85" s="453"/>
      <c r="F85" s="62"/>
      <c r="G85" s="455" t="s">
        <v>118</v>
      </c>
      <c r="H85" s="456"/>
      <c r="I85" s="456"/>
      <c r="J85" s="457"/>
    </row>
    <row r="86" spans="1:10" ht="21.75" customHeight="1" thickBot="1" x14ac:dyDescent="0.35">
      <c r="B86" s="21" t="s">
        <v>247</v>
      </c>
      <c r="C86" s="22">
        <f>'[1]1) Tableau budgétaire 1'!D88</f>
        <v>0</v>
      </c>
      <c r="D86" s="22">
        <f>'[1]1) Tableau budgétaire 1'!E88</f>
        <v>0</v>
      </c>
      <c r="E86" s="23">
        <f t="shared" ref="E86:E94" si="13">SUM(C86:D86)</f>
        <v>0</v>
      </c>
      <c r="F86" s="62"/>
      <c r="G86" s="307" t="s">
        <v>247</v>
      </c>
      <c r="H86" s="305">
        <f>'[2]1) Tableau budgétaire 1'!D88</f>
        <v>0</v>
      </c>
      <c r="I86" s="305">
        <f>'[2]1) Tableau budgétaire 1'!E88</f>
        <v>0</v>
      </c>
      <c r="J86" s="108">
        <f t="shared" ref="J86:J94" si="14">SUM(H86:I86)</f>
        <v>0</v>
      </c>
    </row>
    <row r="87" spans="1:10" ht="15.75" customHeight="1" x14ac:dyDescent="0.3">
      <c r="B87" s="24" t="s">
        <v>229</v>
      </c>
      <c r="C87" s="25"/>
      <c r="D87" s="25"/>
      <c r="E87" s="26">
        <f t="shared" si="13"/>
        <v>0</v>
      </c>
      <c r="F87" s="62"/>
      <c r="G87" s="308" t="s">
        <v>229</v>
      </c>
      <c r="H87" s="104"/>
      <c r="I87" s="309"/>
      <c r="J87" s="106">
        <f t="shared" si="14"/>
        <v>0</v>
      </c>
    </row>
    <row r="88" spans="1:10" ht="15.75" customHeight="1" x14ac:dyDescent="0.3">
      <c r="A88" s="36"/>
      <c r="B88" s="27" t="s">
        <v>230</v>
      </c>
      <c r="C88" s="29"/>
      <c r="D88" s="29"/>
      <c r="E88" s="30">
        <f t="shared" si="13"/>
        <v>0</v>
      </c>
      <c r="F88" s="62"/>
      <c r="G88" s="310" t="s">
        <v>230</v>
      </c>
      <c r="H88" s="105"/>
      <c r="I88" s="311"/>
      <c r="J88" s="107">
        <f t="shared" si="14"/>
        <v>0</v>
      </c>
    </row>
    <row r="89" spans="1:10" ht="15.75" customHeight="1" x14ac:dyDescent="0.3">
      <c r="B89" s="27" t="s">
        <v>231</v>
      </c>
      <c r="C89" s="28"/>
      <c r="D89" s="28"/>
      <c r="E89" s="30">
        <f t="shared" si="13"/>
        <v>0</v>
      </c>
      <c r="F89" s="62"/>
      <c r="G89" s="310" t="s">
        <v>231</v>
      </c>
      <c r="H89" s="105"/>
      <c r="I89" s="105"/>
      <c r="J89" s="107">
        <f t="shared" si="14"/>
        <v>0</v>
      </c>
    </row>
    <row r="90" spans="1:10" x14ac:dyDescent="0.3">
      <c r="B90" s="31" t="s">
        <v>232</v>
      </c>
      <c r="C90" s="28"/>
      <c r="D90" s="28"/>
      <c r="E90" s="30">
        <f t="shared" si="13"/>
        <v>0</v>
      </c>
      <c r="F90" s="62"/>
      <c r="G90" s="312" t="s">
        <v>232</v>
      </c>
      <c r="H90" s="105"/>
      <c r="I90" s="105"/>
      <c r="J90" s="107">
        <f t="shared" si="14"/>
        <v>0</v>
      </c>
    </row>
    <row r="91" spans="1:10" x14ac:dyDescent="0.3">
      <c r="B91" s="27" t="s">
        <v>233</v>
      </c>
      <c r="C91" s="28"/>
      <c r="D91" s="28"/>
      <c r="E91" s="30">
        <f t="shared" si="13"/>
        <v>0</v>
      </c>
      <c r="F91" s="62"/>
      <c r="G91" s="310" t="s">
        <v>233</v>
      </c>
      <c r="H91" s="105"/>
      <c r="I91" s="105"/>
      <c r="J91" s="107">
        <f t="shared" si="14"/>
        <v>0</v>
      </c>
    </row>
    <row r="92" spans="1:10" ht="25.5" customHeight="1" x14ac:dyDescent="0.3">
      <c r="B92" s="27" t="s">
        <v>234</v>
      </c>
      <c r="C92" s="28"/>
      <c r="D92" s="28"/>
      <c r="E92" s="30">
        <f t="shared" si="13"/>
        <v>0</v>
      </c>
      <c r="F92" s="62"/>
      <c r="G92" s="310" t="s">
        <v>234</v>
      </c>
      <c r="H92" s="105"/>
      <c r="I92" s="105"/>
      <c r="J92" s="107">
        <f t="shared" si="14"/>
        <v>0</v>
      </c>
    </row>
    <row r="93" spans="1:10" ht="31.2" x14ac:dyDescent="0.3">
      <c r="A93" s="36"/>
      <c r="B93" s="27" t="s">
        <v>235</v>
      </c>
      <c r="C93" s="28"/>
      <c r="D93" s="28"/>
      <c r="E93" s="30">
        <f t="shared" si="13"/>
        <v>0</v>
      </c>
      <c r="F93" s="62"/>
      <c r="G93" s="310" t="s">
        <v>235</v>
      </c>
      <c r="H93" s="105"/>
      <c r="I93" s="105"/>
      <c r="J93" s="107">
        <f t="shared" si="14"/>
        <v>0</v>
      </c>
    </row>
    <row r="94" spans="1:10" ht="15.75" customHeight="1" thickBot="1" x14ac:dyDescent="0.35">
      <c r="B94" s="32" t="s">
        <v>236</v>
      </c>
      <c r="C94" s="30">
        <f>SUM(C87:C93)</f>
        <v>0</v>
      </c>
      <c r="D94" s="30">
        <f>SUM(D87:D93)</f>
        <v>0</v>
      </c>
      <c r="E94" s="30">
        <f t="shared" si="13"/>
        <v>0</v>
      </c>
      <c r="F94" s="62"/>
      <c r="G94" s="313" t="s">
        <v>236</v>
      </c>
      <c r="H94" s="305">
        <f>SUM(H87:H93)</f>
        <v>0</v>
      </c>
      <c r="I94" s="305">
        <f>SUM(I87:I93)</f>
        <v>0</v>
      </c>
      <c r="J94" s="107">
        <f t="shared" si="14"/>
        <v>0</v>
      </c>
    </row>
    <row r="95" spans="1:10" ht="25.5" customHeight="1" x14ac:dyDescent="0.3">
      <c r="F95" s="62"/>
      <c r="G95" s="324"/>
      <c r="H95" s="324"/>
      <c r="I95" s="324"/>
      <c r="J95" s="324"/>
    </row>
    <row r="96" spans="1:10" ht="15.75" customHeight="1" x14ac:dyDescent="0.3">
      <c r="A96" s="454" t="s">
        <v>248</v>
      </c>
      <c r="B96" s="452"/>
      <c r="C96" s="452"/>
      <c r="D96" s="452"/>
      <c r="E96" s="453"/>
      <c r="F96" s="62"/>
      <c r="G96" s="456"/>
      <c r="H96" s="456"/>
      <c r="I96" s="456"/>
      <c r="J96" s="457"/>
    </row>
    <row r="97" spans="2:10" ht="15.75" customHeight="1" x14ac:dyDescent="0.3">
      <c r="B97" s="454" t="s">
        <v>128</v>
      </c>
      <c r="C97" s="452"/>
      <c r="D97" s="452"/>
      <c r="E97" s="453"/>
      <c r="F97" s="62"/>
      <c r="G97" s="455" t="s">
        <v>128</v>
      </c>
      <c r="H97" s="456"/>
      <c r="I97" s="456"/>
      <c r="J97" s="457"/>
    </row>
    <row r="98" spans="2:10" ht="22.5" customHeight="1" thickBot="1" x14ac:dyDescent="0.35">
      <c r="B98" s="21" t="s">
        <v>249</v>
      </c>
      <c r="C98" s="22">
        <f>'[1]1) Tableau budgétaire 1'!D100</f>
        <v>0</v>
      </c>
      <c r="D98" s="22">
        <f>'[1]1) Tableau budgétaire 1'!E100</f>
        <v>0</v>
      </c>
      <c r="E98" s="23">
        <f t="shared" ref="E98:E106" si="15">SUM(C98:D98)</f>
        <v>0</v>
      </c>
      <c r="F98" s="62"/>
      <c r="G98" s="307" t="s">
        <v>249</v>
      </c>
      <c r="H98" s="305">
        <f>'[2]1) Tableau budgétaire 1'!D100</f>
        <v>0</v>
      </c>
      <c r="I98" s="305">
        <f>'[2]1) Tableau budgétaire 1'!E100</f>
        <v>0</v>
      </c>
      <c r="J98" s="108">
        <f t="shared" ref="J98:J106" si="16">SUM(H98:I98)</f>
        <v>0</v>
      </c>
    </row>
    <row r="99" spans="2:10" x14ac:dyDescent="0.3">
      <c r="B99" s="24" t="s">
        <v>229</v>
      </c>
      <c r="C99" s="25"/>
      <c r="D99" s="25"/>
      <c r="E99" s="26">
        <f t="shared" si="15"/>
        <v>0</v>
      </c>
      <c r="F99" s="62"/>
      <c r="G99" s="308" t="s">
        <v>229</v>
      </c>
      <c r="H99" s="104"/>
      <c r="I99" s="309"/>
      <c r="J99" s="106">
        <f t="shared" si="16"/>
        <v>0</v>
      </c>
    </row>
    <row r="100" spans="2:10" ht="31.2" x14ac:dyDescent="0.3">
      <c r="B100" s="27" t="s">
        <v>230</v>
      </c>
      <c r="C100" s="29"/>
      <c r="D100" s="29"/>
      <c r="E100" s="30">
        <f t="shared" si="15"/>
        <v>0</v>
      </c>
      <c r="F100" s="62"/>
      <c r="G100" s="310" t="s">
        <v>230</v>
      </c>
      <c r="H100" s="105"/>
      <c r="I100" s="311"/>
      <c r="J100" s="107">
        <f t="shared" si="16"/>
        <v>0</v>
      </c>
    </row>
    <row r="101" spans="2:10" ht="15.75" customHeight="1" x14ac:dyDescent="0.3">
      <c r="B101" s="27" t="s">
        <v>231</v>
      </c>
      <c r="C101" s="28"/>
      <c r="D101" s="28"/>
      <c r="E101" s="30">
        <f t="shared" si="15"/>
        <v>0</v>
      </c>
      <c r="F101" s="62"/>
      <c r="G101" s="310" t="s">
        <v>231</v>
      </c>
      <c r="H101" s="105"/>
      <c r="I101" s="105"/>
      <c r="J101" s="107">
        <f t="shared" si="16"/>
        <v>0</v>
      </c>
    </row>
    <row r="102" spans="2:10" x14ac:dyDescent="0.3">
      <c r="B102" s="31" t="s">
        <v>232</v>
      </c>
      <c r="C102" s="28"/>
      <c r="D102" s="28"/>
      <c r="E102" s="30">
        <f t="shared" si="15"/>
        <v>0</v>
      </c>
      <c r="F102" s="62"/>
      <c r="G102" s="312" t="s">
        <v>232</v>
      </c>
      <c r="H102" s="105"/>
      <c r="I102" s="105"/>
      <c r="J102" s="107">
        <f t="shared" si="16"/>
        <v>0</v>
      </c>
    </row>
    <row r="103" spans="2:10" x14ac:dyDescent="0.3">
      <c r="B103" s="27" t="s">
        <v>233</v>
      </c>
      <c r="C103" s="28"/>
      <c r="D103" s="28"/>
      <c r="E103" s="30">
        <f t="shared" si="15"/>
        <v>0</v>
      </c>
      <c r="F103" s="62"/>
      <c r="G103" s="310" t="s">
        <v>233</v>
      </c>
      <c r="H103" s="105"/>
      <c r="I103" s="105"/>
      <c r="J103" s="107">
        <f t="shared" si="16"/>
        <v>0</v>
      </c>
    </row>
    <row r="104" spans="2:10" ht="31.2" x14ac:dyDescent="0.3">
      <c r="B104" s="27" t="s">
        <v>234</v>
      </c>
      <c r="C104" s="28"/>
      <c r="D104" s="28"/>
      <c r="E104" s="30">
        <f t="shared" si="15"/>
        <v>0</v>
      </c>
      <c r="F104" s="62"/>
      <c r="G104" s="310" t="s">
        <v>234</v>
      </c>
      <c r="H104" s="105"/>
      <c r="I104" s="105"/>
      <c r="J104" s="107">
        <f t="shared" si="16"/>
        <v>0</v>
      </c>
    </row>
    <row r="105" spans="2:10" ht="31.2" x14ac:dyDescent="0.3">
      <c r="B105" s="27" t="s">
        <v>235</v>
      </c>
      <c r="C105" s="28"/>
      <c r="D105" s="28"/>
      <c r="E105" s="30">
        <f t="shared" si="15"/>
        <v>0</v>
      </c>
      <c r="F105" s="62"/>
      <c r="G105" s="310" t="s">
        <v>235</v>
      </c>
      <c r="H105" s="105"/>
      <c r="I105" s="105"/>
      <c r="J105" s="107">
        <f t="shared" si="16"/>
        <v>0</v>
      </c>
    </row>
    <row r="106" spans="2:10" ht="16.2" thickBot="1" x14ac:dyDescent="0.35">
      <c r="B106" s="32" t="s">
        <v>236</v>
      </c>
      <c r="C106" s="30">
        <f>SUM(C99:C105)</f>
        <v>0</v>
      </c>
      <c r="D106" s="30">
        <f>SUM(D99:D105)</f>
        <v>0</v>
      </c>
      <c r="E106" s="30">
        <f t="shared" si="15"/>
        <v>0</v>
      </c>
      <c r="F106" s="62"/>
      <c r="G106" s="313" t="s">
        <v>236</v>
      </c>
      <c r="H106" s="305">
        <f>SUM(H99:H105)</f>
        <v>0</v>
      </c>
      <c r="I106" s="305">
        <f>SUM(I99:I105)</f>
        <v>0</v>
      </c>
      <c r="J106" s="107">
        <f t="shared" si="16"/>
        <v>0</v>
      </c>
    </row>
    <row r="107" spans="2:10" s="36" customFormat="1" x14ac:dyDescent="0.3">
      <c r="B107" s="37"/>
      <c r="C107" s="38"/>
      <c r="D107" s="38"/>
      <c r="E107" s="40"/>
      <c r="F107" s="62"/>
      <c r="G107" s="314"/>
      <c r="H107" s="315"/>
      <c r="I107" s="315"/>
      <c r="J107" s="317"/>
    </row>
    <row r="108" spans="2:10" ht="15.75" customHeight="1" x14ac:dyDescent="0.3">
      <c r="B108" s="454" t="s">
        <v>250</v>
      </c>
      <c r="C108" s="452"/>
      <c r="D108" s="452"/>
      <c r="E108" s="453"/>
      <c r="F108" s="62"/>
      <c r="G108" s="455" t="s">
        <v>250</v>
      </c>
      <c r="H108" s="456"/>
      <c r="I108" s="456"/>
      <c r="J108" s="457"/>
    </row>
    <row r="109" spans="2:10" ht="21.75" customHeight="1" thickBot="1" x14ac:dyDescent="0.35">
      <c r="B109" s="21" t="s">
        <v>251</v>
      </c>
      <c r="C109" s="22">
        <f>'[1]1) Tableau budgétaire 1'!D110</f>
        <v>0</v>
      </c>
      <c r="D109" s="22">
        <f>'[1]1) Tableau budgétaire 1'!E110</f>
        <v>0</v>
      </c>
      <c r="E109" s="23">
        <f t="shared" ref="E109:E117" si="17">SUM(C109:D109)</f>
        <v>0</v>
      </c>
      <c r="F109" s="62"/>
      <c r="G109" s="307" t="s">
        <v>251</v>
      </c>
      <c r="H109" s="305">
        <f>'[2]1) Tableau budgétaire 1'!D110</f>
        <v>0</v>
      </c>
      <c r="I109" s="305">
        <f>'[2]1) Tableau budgétaire 1'!E110</f>
        <v>0</v>
      </c>
      <c r="J109" s="108">
        <f t="shared" ref="J109:J117" si="18">SUM(H109:I109)</f>
        <v>0</v>
      </c>
    </row>
    <row r="110" spans="2:10" x14ac:dyDescent="0.3">
      <c r="B110" s="24" t="s">
        <v>229</v>
      </c>
      <c r="C110" s="25"/>
      <c r="D110" s="25"/>
      <c r="E110" s="26">
        <f t="shared" si="17"/>
        <v>0</v>
      </c>
      <c r="F110" s="62"/>
      <c r="G110" s="308" t="s">
        <v>229</v>
      </c>
      <c r="H110" s="104"/>
      <c r="I110" s="309"/>
      <c r="J110" s="106">
        <f t="shared" si="18"/>
        <v>0</v>
      </c>
    </row>
    <row r="111" spans="2:10" ht="31.2" x14ac:dyDescent="0.3">
      <c r="B111" s="27" t="s">
        <v>230</v>
      </c>
      <c r="C111" s="29"/>
      <c r="D111" s="29"/>
      <c r="E111" s="30">
        <f t="shared" si="17"/>
        <v>0</v>
      </c>
      <c r="F111" s="62"/>
      <c r="G111" s="310" t="s">
        <v>230</v>
      </c>
      <c r="H111" s="105"/>
      <c r="I111" s="311"/>
      <c r="J111" s="107">
        <f t="shared" si="18"/>
        <v>0</v>
      </c>
    </row>
    <row r="112" spans="2:10" ht="31.2" x14ac:dyDescent="0.3">
      <c r="B112" s="27" t="s">
        <v>231</v>
      </c>
      <c r="C112" s="28"/>
      <c r="D112" s="28"/>
      <c r="E112" s="30">
        <f t="shared" si="17"/>
        <v>0</v>
      </c>
      <c r="F112" s="62"/>
      <c r="G112" s="310" t="s">
        <v>231</v>
      </c>
      <c r="H112" s="105"/>
      <c r="I112" s="105"/>
      <c r="J112" s="107">
        <f t="shared" si="18"/>
        <v>0</v>
      </c>
    </row>
    <row r="113" spans="2:10" x14ac:dyDescent="0.3">
      <c r="B113" s="31" t="s">
        <v>232</v>
      </c>
      <c r="C113" s="28"/>
      <c r="D113" s="28"/>
      <c r="E113" s="30">
        <f t="shared" si="17"/>
        <v>0</v>
      </c>
      <c r="F113" s="62"/>
      <c r="G113" s="312" t="s">
        <v>232</v>
      </c>
      <c r="H113" s="105"/>
      <c r="I113" s="105"/>
      <c r="J113" s="107">
        <f t="shared" si="18"/>
        <v>0</v>
      </c>
    </row>
    <row r="114" spans="2:10" x14ac:dyDescent="0.3">
      <c r="B114" s="27" t="s">
        <v>233</v>
      </c>
      <c r="C114" s="28"/>
      <c r="D114" s="28"/>
      <c r="E114" s="30">
        <f t="shared" si="17"/>
        <v>0</v>
      </c>
      <c r="F114" s="62"/>
      <c r="G114" s="310" t="s">
        <v>233</v>
      </c>
      <c r="H114" s="105"/>
      <c r="I114" s="105"/>
      <c r="J114" s="107">
        <f t="shared" si="18"/>
        <v>0</v>
      </c>
    </row>
    <row r="115" spans="2:10" ht="31.2" x14ac:dyDescent="0.3">
      <c r="B115" s="27" t="s">
        <v>234</v>
      </c>
      <c r="C115" s="28"/>
      <c r="D115" s="28"/>
      <c r="E115" s="30">
        <f t="shared" si="17"/>
        <v>0</v>
      </c>
      <c r="F115" s="62"/>
      <c r="G115" s="310" t="s">
        <v>234</v>
      </c>
      <c r="H115" s="105"/>
      <c r="I115" s="105"/>
      <c r="J115" s="107">
        <f t="shared" si="18"/>
        <v>0</v>
      </c>
    </row>
    <row r="116" spans="2:10" ht="31.2" x14ac:dyDescent="0.3">
      <c r="B116" s="27" t="s">
        <v>235</v>
      </c>
      <c r="C116" s="28"/>
      <c r="D116" s="28"/>
      <c r="E116" s="30">
        <f t="shared" si="17"/>
        <v>0</v>
      </c>
      <c r="F116" s="62"/>
      <c r="G116" s="310" t="s">
        <v>235</v>
      </c>
      <c r="H116" s="105"/>
      <c r="I116" s="105"/>
      <c r="J116" s="107">
        <f t="shared" si="18"/>
        <v>0</v>
      </c>
    </row>
    <row r="117" spans="2:10" ht="16.2" thickBot="1" x14ac:dyDescent="0.35">
      <c r="B117" s="32" t="s">
        <v>236</v>
      </c>
      <c r="C117" s="30">
        <f>SUM(C110:C116)</f>
        <v>0</v>
      </c>
      <c r="D117" s="30">
        <f>SUM(D110:D116)</f>
        <v>0</v>
      </c>
      <c r="E117" s="30">
        <f t="shared" si="17"/>
        <v>0</v>
      </c>
      <c r="F117" s="62"/>
      <c r="G117" s="313" t="s">
        <v>236</v>
      </c>
      <c r="H117" s="305">
        <f>SUM(H110:H116)</f>
        <v>0</v>
      </c>
      <c r="I117" s="305">
        <f>SUM(I110:I116)</f>
        <v>0</v>
      </c>
      <c r="J117" s="107">
        <f t="shared" si="18"/>
        <v>0</v>
      </c>
    </row>
    <row r="118" spans="2:10" s="36" customFormat="1" x14ac:dyDescent="0.3">
      <c r="B118" s="37"/>
      <c r="C118" s="38"/>
      <c r="D118" s="38"/>
      <c r="E118" s="40"/>
      <c r="F118" s="62"/>
      <c r="G118" s="314"/>
      <c r="H118" s="315"/>
      <c r="I118" s="315"/>
      <c r="J118" s="317"/>
    </row>
    <row r="119" spans="2:10" ht="15.75" customHeight="1" x14ac:dyDescent="0.3">
      <c r="B119" s="454" t="s">
        <v>146</v>
      </c>
      <c r="C119" s="452"/>
      <c r="D119" s="452"/>
      <c r="E119" s="453"/>
      <c r="F119" s="62"/>
      <c r="G119" s="455" t="s">
        <v>146</v>
      </c>
      <c r="H119" s="456"/>
      <c r="I119" s="456"/>
      <c r="J119" s="457"/>
    </row>
    <row r="120" spans="2:10" ht="21" customHeight="1" thickBot="1" x14ac:dyDescent="0.35">
      <c r="B120" s="21" t="s">
        <v>252</v>
      </c>
      <c r="C120" s="22">
        <f>'[1]1) Tableau budgétaire 1'!D120</f>
        <v>0</v>
      </c>
      <c r="D120" s="22">
        <f>'[1]1) Tableau budgétaire 1'!E120</f>
        <v>0</v>
      </c>
      <c r="E120" s="23">
        <f t="shared" ref="E120:E128" si="19">SUM(C120:D120)</f>
        <v>0</v>
      </c>
      <c r="F120" s="62"/>
      <c r="G120" s="307" t="s">
        <v>252</v>
      </c>
      <c r="H120" s="305">
        <f>'[2]1) Tableau budgétaire 1'!D120</f>
        <v>0</v>
      </c>
      <c r="I120" s="305">
        <f>'[2]1) Tableau budgétaire 1'!E120</f>
        <v>0</v>
      </c>
      <c r="J120" s="108">
        <f t="shared" ref="J120:J128" si="20">SUM(H120:I120)</f>
        <v>0</v>
      </c>
    </row>
    <row r="121" spans="2:10" x14ac:dyDescent="0.3">
      <c r="B121" s="24" t="s">
        <v>229</v>
      </c>
      <c r="C121" s="25"/>
      <c r="D121" s="25"/>
      <c r="E121" s="26">
        <f t="shared" si="19"/>
        <v>0</v>
      </c>
      <c r="F121" s="62"/>
      <c r="G121" s="308" t="s">
        <v>229</v>
      </c>
      <c r="H121" s="104"/>
      <c r="I121" s="309"/>
      <c r="J121" s="106">
        <f t="shared" si="20"/>
        <v>0</v>
      </c>
    </row>
    <row r="122" spans="2:10" ht="31.2" x14ac:dyDescent="0.3">
      <c r="B122" s="27" t="s">
        <v>230</v>
      </c>
      <c r="C122" s="29"/>
      <c r="D122" s="29"/>
      <c r="E122" s="30">
        <f t="shared" si="19"/>
        <v>0</v>
      </c>
      <c r="F122" s="62"/>
      <c r="G122" s="310" t="s">
        <v>230</v>
      </c>
      <c r="H122" s="105"/>
      <c r="I122" s="311"/>
      <c r="J122" s="107">
        <f t="shared" si="20"/>
        <v>0</v>
      </c>
    </row>
    <row r="123" spans="2:10" ht="31.2" x14ac:dyDescent="0.3">
      <c r="B123" s="27" t="s">
        <v>231</v>
      </c>
      <c r="C123" s="28"/>
      <c r="D123" s="28"/>
      <c r="E123" s="30">
        <f t="shared" si="19"/>
        <v>0</v>
      </c>
      <c r="F123" s="62"/>
      <c r="G123" s="310" t="s">
        <v>231</v>
      </c>
      <c r="H123" s="105"/>
      <c r="I123" s="105"/>
      <c r="J123" s="107">
        <f t="shared" si="20"/>
        <v>0</v>
      </c>
    </row>
    <row r="124" spans="2:10" x14ac:dyDescent="0.3">
      <c r="B124" s="31" t="s">
        <v>232</v>
      </c>
      <c r="C124" s="28"/>
      <c r="D124" s="28"/>
      <c r="E124" s="30">
        <f t="shared" si="19"/>
        <v>0</v>
      </c>
      <c r="F124" s="62"/>
      <c r="G124" s="312" t="s">
        <v>232</v>
      </c>
      <c r="H124" s="105"/>
      <c r="I124" s="105"/>
      <c r="J124" s="107">
        <f t="shared" si="20"/>
        <v>0</v>
      </c>
    </row>
    <row r="125" spans="2:10" x14ac:dyDescent="0.3">
      <c r="B125" s="27" t="s">
        <v>233</v>
      </c>
      <c r="C125" s="28"/>
      <c r="D125" s="28"/>
      <c r="E125" s="30">
        <f t="shared" si="19"/>
        <v>0</v>
      </c>
      <c r="F125" s="62"/>
      <c r="G125" s="310" t="s">
        <v>233</v>
      </c>
      <c r="H125" s="105"/>
      <c r="I125" s="105"/>
      <c r="J125" s="107">
        <f t="shared" si="20"/>
        <v>0</v>
      </c>
    </row>
    <row r="126" spans="2:10" ht="31.2" x14ac:dyDescent="0.3">
      <c r="B126" s="27" t="s">
        <v>234</v>
      </c>
      <c r="C126" s="28"/>
      <c r="D126" s="28"/>
      <c r="E126" s="30">
        <f t="shared" si="19"/>
        <v>0</v>
      </c>
      <c r="F126" s="62"/>
      <c r="G126" s="310" t="s">
        <v>234</v>
      </c>
      <c r="H126" s="105"/>
      <c r="I126" s="105"/>
      <c r="J126" s="107">
        <f t="shared" si="20"/>
        <v>0</v>
      </c>
    </row>
    <row r="127" spans="2:10" ht="31.2" x14ac:dyDescent="0.3">
      <c r="B127" s="27" t="s">
        <v>235</v>
      </c>
      <c r="C127" s="28"/>
      <c r="D127" s="28"/>
      <c r="E127" s="30">
        <f t="shared" si="19"/>
        <v>0</v>
      </c>
      <c r="F127" s="62"/>
      <c r="G127" s="310" t="s">
        <v>235</v>
      </c>
      <c r="H127" s="105"/>
      <c r="I127" s="105"/>
      <c r="J127" s="107">
        <f t="shared" si="20"/>
        <v>0</v>
      </c>
    </row>
    <row r="128" spans="2:10" ht="16.2" thickBot="1" x14ac:dyDescent="0.35">
      <c r="B128" s="32" t="s">
        <v>236</v>
      </c>
      <c r="C128" s="30">
        <f>SUM(C121:C127)</f>
        <v>0</v>
      </c>
      <c r="D128" s="30">
        <f>SUM(D121:D127)</f>
        <v>0</v>
      </c>
      <c r="E128" s="30">
        <f t="shared" si="19"/>
        <v>0</v>
      </c>
      <c r="F128" s="62"/>
      <c r="G128" s="313" t="s">
        <v>236</v>
      </c>
      <c r="H128" s="305">
        <f>SUM(H121:H127)</f>
        <v>0</v>
      </c>
      <c r="I128" s="305">
        <f>SUM(I121:I127)</f>
        <v>0</v>
      </c>
      <c r="J128" s="107">
        <f t="shared" si="20"/>
        <v>0</v>
      </c>
    </row>
    <row r="129" spans="1:10" s="36" customFormat="1" x14ac:dyDescent="0.3">
      <c r="B129" s="37"/>
      <c r="C129" s="38"/>
      <c r="D129" s="38"/>
      <c r="E129" s="40"/>
      <c r="F129" s="62"/>
      <c r="G129" s="314"/>
      <c r="H129" s="315"/>
      <c r="I129" s="315"/>
      <c r="J129" s="317"/>
    </row>
    <row r="130" spans="1:10" ht="15.75" customHeight="1" x14ac:dyDescent="0.3">
      <c r="B130" s="454" t="s">
        <v>155</v>
      </c>
      <c r="C130" s="452"/>
      <c r="D130" s="452"/>
      <c r="E130" s="453"/>
      <c r="F130" s="62"/>
      <c r="G130" s="455" t="s">
        <v>155</v>
      </c>
      <c r="H130" s="456"/>
      <c r="I130" s="456"/>
      <c r="J130" s="457"/>
    </row>
    <row r="131" spans="1:10" ht="24" customHeight="1" thickBot="1" x14ac:dyDescent="0.35">
      <c r="B131" s="21" t="s">
        <v>253</v>
      </c>
      <c r="C131" s="22">
        <f>'[1]1) Tableau budgétaire 1'!D130</f>
        <v>0</v>
      </c>
      <c r="D131" s="22">
        <f>'[1]1) Tableau budgétaire 1'!E130</f>
        <v>0</v>
      </c>
      <c r="E131" s="23">
        <f t="shared" ref="E131:E139" si="21">SUM(C131:D131)</f>
        <v>0</v>
      </c>
      <c r="F131" s="62"/>
      <c r="G131" s="307" t="s">
        <v>253</v>
      </c>
      <c r="H131" s="305">
        <f>'[2]1) Tableau budgétaire 1'!D130</f>
        <v>0</v>
      </c>
      <c r="I131" s="305">
        <f>'[2]1) Tableau budgétaire 1'!E130</f>
        <v>0</v>
      </c>
      <c r="J131" s="108">
        <f t="shared" ref="J131:J139" si="22">SUM(H131:I131)</f>
        <v>0</v>
      </c>
    </row>
    <row r="132" spans="1:10" ht="15.75" customHeight="1" x14ac:dyDescent="0.3">
      <c r="B132" s="24" t="s">
        <v>229</v>
      </c>
      <c r="C132" s="25"/>
      <c r="D132" s="25"/>
      <c r="E132" s="26">
        <f t="shared" si="21"/>
        <v>0</v>
      </c>
      <c r="F132" s="62"/>
      <c r="G132" s="308" t="s">
        <v>229</v>
      </c>
      <c r="H132" s="104"/>
      <c r="I132" s="309"/>
      <c r="J132" s="106">
        <f t="shared" si="22"/>
        <v>0</v>
      </c>
    </row>
    <row r="133" spans="1:10" ht="31.2" x14ac:dyDescent="0.3">
      <c r="B133" s="27" t="s">
        <v>230</v>
      </c>
      <c r="C133" s="29"/>
      <c r="D133" s="29"/>
      <c r="E133" s="30">
        <f t="shared" si="21"/>
        <v>0</v>
      </c>
      <c r="F133" s="62"/>
      <c r="G133" s="310" t="s">
        <v>230</v>
      </c>
      <c r="H133" s="105"/>
      <c r="I133" s="311"/>
      <c r="J133" s="107">
        <f t="shared" si="22"/>
        <v>0</v>
      </c>
    </row>
    <row r="134" spans="1:10" ht="15.75" customHeight="1" x14ac:dyDescent="0.3">
      <c r="B134" s="27" t="s">
        <v>231</v>
      </c>
      <c r="C134" s="28"/>
      <c r="D134" s="28"/>
      <c r="E134" s="30">
        <f t="shared" si="21"/>
        <v>0</v>
      </c>
      <c r="F134" s="62"/>
      <c r="G134" s="310" t="s">
        <v>231</v>
      </c>
      <c r="H134" s="105"/>
      <c r="I134" s="105"/>
      <c r="J134" s="107">
        <f t="shared" si="22"/>
        <v>0</v>
      </c>
    </row>
    <row r="135" spans="1:10" x14ac:dyDescent="0.3">
      <c r="B135" s="31" t="s">
        <v>232</v>
      </c>
      <c r="C135" s="28"/>
      <c r="D135" s="28"/>
      <c r="E135" s="30">
        <f t="shared" si="21"/>
        <v>0</v>
      </c>
      <c r="F135" s="62"/>
      <c r="G135" s="312" t="s">
        <v>232</v>
      </c>
      <c r="H135" s="105"/>
      <c r="I135" s="105"/>
      <c r="J135" s="107">
        <f t="shared" si="22"/>
        <v>0</v>
      </c>
    </row>
    <row r="136" spans="1:10" x14ac:dyDescent="0.3">
      <c r="B136" s="27" t="s">
        <v>233</v>
      </c>
      <c r="C136" s="28"/>
      <c r="D136" s="28"/>
      <c r="E136" s="30">
        <f t="shared" si="21"/>
        <v>0</v>
      </c>
      <c r="F136" s="62"/>
      <c r="G136" s="310" t="s">
        <v>233</v>
      </c>
      <c r="H136" s="105"/>
      <c r="I136" s="105"/>
      <c r="J136" s="107">
        <f t="shared" si="22"/>
        <v>0</v>
      </c>
    </row>
    <row r="137" spans="1:10" ht="15.75" customHeight="1" x14ac:dyDescent="0.3">
      <c r="B137" s="27" t="s">
        <v>234</v>
      </c>
      <c r="C137" s="28"/>
      <c r="D137" s="28"/>
      <c r="E137" s="30">
        <f t="shared" si="21"/>
        <v>0</v>
      </c>
      <c r="F137" s="62"/>
      <c r="G137" s="310" t="s">
        <v>234</v>
      </c>
      <c r="H137" s="105"/>
      <c r="I137" s="105"/>
      <c r="J137" s="107">
        <f t="shared" si="22"/>
        <v>0</v>
      </c>
    </row>
    <row r="138" spans="1:10" ht="31.2" x14ac:dyDescent="0.3">
      <c r="B138" s="27" t="s">
        <v>235</v>
      </c>
      <c r="C138" s="28"/>
      <c r="D138" s="28"/>
      <c r="E138" s="30">
        <f t="shared" si="21"/>
        <v>0</v>
      </c>
      <c r="F138" s="62"/>
      <c r="G138" s="310" t="s">
        <v>235</v>
      </c>
      <c r="H138" s="105"/>
      <c r="I138" s="105"/>
      <c r="J138" s="107">
        <f t="shared" si="22"/>
        <v>0</v>
      </c>
    </row>
    <row r="139" spans="1:10" ht="16.2" thickBot="1" x14ac:dyDescent="0.35">
      <c r="B139" s="32" t="s">
        <v>236</v>
      </c>
      <c r="C139" s="30">
        <f>SUM(C132:C138)</f>
        <v>0</v>
      </c>
      <c r="D139" s="30">
        <f>SUM(D132:D138)</f>
        <v>0</v>
      </c>
      <c r="E139" s="30">
        <f t="shared" si="21"/>
        <v>0</v>
      </c>
      <c r="F139" s="62"/>
      <c r="G139" s="313" t="s">
        <v>236</v>
      </c>
      <c r="H139" s="305">
        <f>SUM(H132:H138)</f>
        <v>0</v>
      </c>
      <c r="I139" s="305">
        <f>SUM(I132:I138)</f>
        <v>0</v>
      </c>
      <c r="J139" s="107">
        <f t="shared" si="22"/>
        <v>0</v>
      </c>
    </row>
    <row r="140" spans="1:10" x14ac:dyDescent="0.3">
      <c r="C140" s="36"/>
      <c r="D140" s="36"/>
      <c r="F140" s="62"/>
      <c r="G140" s="324"/>
      <c r="H140" s="325"/>
      <c r="I140" s="325"/>
      <c r="J140" s="324"/>
    </row>
    <row r="141" spans="1:10" ht="15.75" customHeight="1" x14ac:dyDescent="0.3">
      <c r="A141" s="454" t="s">
        <v>254</v>
      </c>
      <c r="B141" s="452"/>
      <c r="C141" s="452"/>
      <c r="D141" s="452"/>
      <c r="E141" s="453"/>
      <c r="F141" s="62"/>
      <c r="G141" s="456"/>
      <c r="H141" s="456"/>
      <c r="I141" s="456"/>
      <c r="J141" s="457"/>
    </row>
    <row r="142" spans="1:10" ht="15.75" customHeight="1" x14ac:dyDescent="0.3">
      <c r="B142" s="454" t="s">
        <v>165</v>
      </c>
      <c r="C142" s="452"/>
      <c r="D142" s="452"/>
      <c r="E142" s="453"/>
      <c r="F142" s="62"/>
      <c r="G142" s="455" t="s">
        <v>165</v>
      </c>
      <c r="H142" s="456"/>
      <c r="I142" s="456"/>
      <c r="J142" s="457"/>
    </row>
    <row r="143" spans="1:10" ht="24" customHeight="1" thickBot="1" x14ac:dyDescent="0.35">
      <c r="B143" s="21" t="s">
        <v>255</v>
      </c>
      <c r="C143" s="22">
        <f>'[1]1) Tableau budgétaire 1'!D142</f>
        <v>0</v>
      </c>
      <c r="D143" s="22">
        <f>'[1]1) Tableau budgétaire 1'!E142</f>
        <v>0</v>
      </c>
      <c r="E143" s="23">
        <f t="shared" ref="E143:E151" si="23">SUM(C143:D143)</f>
        <v>0</v>
      </c>
      <c r="F143" s="62"/>
      <c r="G143" s="307" t="s">
        <v>255</v>
      </c>
      <c r="H143" s="305">
        <f>'[2]1) Tableau budgétaire 1'!D142</f>
        <v>0</v>
      </c>
      <c r="I143" s="305">
        <f>'[2]1) Tableau budgétaire 1'!E142</f>
        <v>0</v>
      </c>
      <c r="J143" s="108">
        <f t="shared" ref="J143:J151" si="24">SUM(H143:I143)</f>
        <v>0</v>
      </c>
    </row>
    <row r="144" spans="1:10" ht="24.75" customHeight="1" x14ac:dyDescent="0.3">
      <c r="B144" s="24" t="s">
        <v>229</v>
      </c>
      <c r="C144" s="25"/>
      <c r="D144" s="25"/>
      <c r="E144" s="26">
        <f t="shared" si="23"/>
        <v>0</v>
      </c>
      <c r="F144" s="62"/>
      <c r="G144" s="308" t="s">
        <v>229</v>
      </c>
      <c r="H144" s="104"/>
      <c r="I144" s="309"/>
      <c r="J144" s="106">
        <f t="shared" si="24"/>
        <v>0</v>
      </c>
    </row>
    <row r="145" spans="2:10" ht="15.75" customHeight="1" x14ac:dyDescent="0.3">
      <c r="B145" s="27" t="s">
        <v>230</v>
      </c>
      <c r="C145" s="29"/>
      <c r="D145" s="29"/>
      <c r="E145" s="30">
        <f t="shared" si="23"/>
        <v>0</v>
      </c>
      <c r="F145" s="62"/>
      <c r="G145" s="310" t="s">
        <v>230</v>
      </c>
      <c r="H145" s="105"/>
      <c r="I145" s="311"/>
      <c r="J145" s="107">
        <f t="shared" si="24"/>
        <v>0</v>
      </c>
    </row>
    <row r="146" spans="2:10" ht="15.75" customHeight="1" x14ac:dyDescent="0.3">
      <c r="B146" s="27" t="s">
        <v>231</v>
      </c>
      <c r="C146" s="28"/>
      <c r="D146" s="28"/>
      <c r="E146" s="30">
        <f t="shared" si="23"/>
        <v>0</v>
      </c>
      <c r="F146" s="62"/>
      <c r="G146" s="310" t="s">
        <v>231</v>
      </c>
      <c r="H146" s="105"/>
      <c r="I146" s="105"/>
      <c r="J146" s="107">
        <f t="shared" si="24"/>
        <v>0</v>
      </c>
    </row>
    <row r="147" spans="2:10" ht="15.75" customHeight="1" x14ac:dyDescent="0.3">
      <c r="B147" s="31" t="s">
        <v>232</v>
      </c>
      <c r="C147" s="28"/>
      <c r="D147" s="28"/>
      <c r="E147" s="30">
        <f t="shared" si="23"/>
        <v>0</v>
      </c>
      <c r="F147" s="62"/>
      <c r="G147" s="312" t="s">
        <v>232</v>
      </c>
      <c r="H147" s="105"/>
      <c r="I147" s="105"/>
      <c r="J147" s="107">
        <f t="shared" si="24"/>
        <v>0</v>
      </c>
    </row>
    <row r="148" spans="2:10" ht="15.75" customHeight="1" x14ac:dyDescent="0.3">
      <c r="B148" s="27" t="s">
        <v>233</v>
      </c>
      <c r="C148" s="28"/>
      <c r="D148" s="28"/>
      <c r="E148" s="30">
        <f t="shared" si="23"/>
        <v>0</v>
      </c>
      <c r="F148" s="62"/>
      <c r="G148" s="310" t="s">
        <v>233</v>
      </c>
      <c r="H148" s="105"/>
      <c r="I148" s="105"/>
      <c r="J148" s="107">
        <f t="shared" si="24"/>
        <v>0</v>
      </c>
    </row>
    <row r="149" spans="2:10" ht="15.75" customHeight="1" x14ac:dyDescent="0.3">
      <c r="B149" s="27" t="s">
        <v>234</v>
      </c>
      <c r="C149" s="28"/>
      <c r="D149" s="28"/>
      <c r="E149" s="30">
        <f t="shared" si="23"/>
        <v>0</v>
      </c>
      <c r="F149" s="62"/>
      <c r="G149" s="310" t="s">
        <v>234</v>
      </c>
      <c r="H149" s="105"/>
      <c r="I149" s="105"/>
      <c r="J149" s="107">
        <f t="shared" si="24"/>
        <v>0</v>
      </c>
    </row>
    <row r="150" spans="2:10" ht="15.75" customHeight="1" x14ac:dyDescent="0.3">
      <c r="B150" s="27" t="s">
        <v>235</v>
      </c>
      <c r="C150" s="28"/>
      <c r="D150" s="28"/>
      <c r="E150" s="30">
        <f t="shared" si="23"/>
        <v>0</v>
      </c>
      <c r="F150" s="62"/>
      <c r="G150" s="310" t="s">
        <v>235</v>
      </c>
      <c r="H150" s="105"/>
      <c r="I150" s="105"/>
      <c r="J150" s="107">
        <f t="shared" si="24"/>
        <v>0</v>
      </c>
    </row>
    <row r="151" spans="2:10" ht="15.75" customHeight="1" thickBot="1" x14ac:dyDescent="0.35">
      <c r="B151" s="32" t="s">
        <v>236</v>
      </c>
      <c r="C151" s="30">
        <f>SUM(C144:C150)</f>
        <v>0</v>
      </c>
      <c r="D151" s="30">
        <f>SUM(D144:D150)</f>
        <v>0</v>
      </c>
      <c r="E151" s="30">
        <f t="shared" si="23"/>
        <v>0</v>
      </c>
      <c r="F151" s="62"/>
      <c r="G151" s="313" t="s">
        <v>236</v>
      </c>
      <c r="H151" s="305">
        <f>SUM(H144:H150)</f>
        <v>0</v>
      </c>
      <c r="I151" s="305">
        <f>SUM(I144:I150)</f>
        <v>0</v>
      </c>
      <c r="J151" s="107">
        <f t="shared" si="24"/>
        <v>0</v>
      </c>
    </row>
    <row r="152" spans="2:10" s="36" customFormat="1" ht="15.75" customHeight="1" x14ac:dyDescent="0.3">
      <c r="B152" s="37"/>
      <c r="C152" s="38"/>
      <c r="D152" s="38"/>
      <c r="E152" s="40"/>
      <c r="F152" s="62"/>
      <c r="G152" s="314"/>
      <c r="H152" s="315"/>
      <c r="I152" s="315"/>
      <c r="J152" s="317"/>
    </row>
    <row r="153" spans="2:10" ht="15.75" customHeight="1" x14ac:dyDescent="0.3">
      <c r="B153" s="454" t="s">
        <v>174</v>
      </c>
      <c r="C153" s="452"/>
      <c r="D153" s="452"/>
      <c r="E153" s="453"/>
      <c r="F153" s="62"/>
      <c r="G153" s="455" t="s">
        <v>174</v>
      </c>
      <c r="H153" s="456"/>
      <c r="I153" s="456"/>
      <c r="J153" s="457"/>
    </row>
    <row r="154" spans="2:10" ht="21" customHeight="1" thickBot="1" x14ac:dyDescent="0.35">
      <c r="B154" s="21" t="s">
        <v>256</v>
      </c>
      <c r="C154" s="22">
        <f>'[1]1) Tableau budgétaire 1'!D152</f>
        <v>0</v>
      </c>
      <c r="D154" s="22">
        <f>'[1]1) Tableau budgétaire 1'!E152</f>
        <v>0</v>
      </c>
      <c r="E154" s="23">
        <f t="shared" ref="E154:E162" si="25">SUM(C154:D154)</f>
        <v>0</v>
      </c>
      <c r="F154" s="62"/>
      <c r="G154" s="307" t="s">
        <v>256</v>
      </c>
      <c r="H154" s="305">
        <f>'[2]1) Tableau budgétaire 1'!D152</f>
        <v>0</v>
      </c>
      <c r="I154" s="305">
        <f>'[2]1) Tableau budgétaire 1'!E152</f>
        <v>0</v>
      </c>
      <c r="J154" s="108">
        <f t="shared" ref="J154:J162" si="26">SUM(H154:I154)</f>
        <v>0</v>
      </c>
    </row>
    <row r="155" spans="2:10" ht="15.75" customHeight="1" x14ac:dyDescent="0.3">
      <c r="B155" s="24" t="s">
        <v>229</v>
      </c>
      <c r="C155" s="25"/>
      <c r="D155" s="25"/>
      <c r="E155" s="26">
        <f t="shared" si="25"/>
        <v>0</v>
      </c>
      <c r="F155" s="62"/>
      <c r="G155" s="308" t="s">
        <v>229</v>
      </c>
      <c r="H155" s="104"/>
      <c r="I155" s="309"/>
      <c r="J155" s="106">
        <f t="shared" si="26"/>
        <v>0</v>
      </c>
    </row>
    <row r="156" spans="2:10" ht="15.75" customHeight="1" x14ac:dyDescent="0.3">
      <c r="B156" s="27" t="s">
        <v>230</v>
      </c>
      <c r="C156" s="29"/>
      <c r="D156" s="29"/>
      <c r="E156" s="30">
        <f t="shared" si="25"/>
        <v>0</v>
      </c>
      <c r="F156" s="62"/>
      <c r="G156" s="310" t="s">
        <v>230</v>
      </c>
      <c r="H156" s="105"/>
      <c r="I156" s="311"/>
      <c r="J156" s="107">
        <f t="shared" si="26"/>
        <v>0</v>
      </c>
    </row>
    <row r="157" spans="2:10" ht="15.75" customHeight="1" x14ac:dyDescent="0.3">
      <c r="B157" s="27" t="s">
        <v>231</v>
      </c>
      <c r="C157" s="28"/>
      <c r="D157" s="28"/>
      <c r="E157" s="30">
        <f t="shared" si="25"/>
        <v>0</v>
      </c>
      <c r="F157" s="62"/>
      <c r="G157" s="310" t="s">
        <v>231</v>
      </c>
      <c r="H157" s="105"/>
      <c r="I157" s="105"/>
      <c r="J157" s="107">
        <f t="shared" si="26"/>
        <v>0</v>
      </c>
    </row>
    <row r="158" spans="2:10" ht="15.75" customHeight="1" x14ac:dyDescent="0.3">
      <c r="B158" s="31" t="s">
        <v>232</v>
      </c>
      <c r="C158" s="28"/>
      <c r="D158" s="28"/>
      <c r="E158" s="30">
        <f t="shared" si="25"/>
        <v>0</v>
      </c>
      <c r="F158" s="62"/>
      <c r="G158" s="312" t="s">
        <v>232</v>
      </c>
      <c r="H158" s="105"/>
      <c r="I158" s="105"/>
      <c r="J158" s="107">
        <f t="shared" si="26"/>
        <v>0</v>
      </c>
    </row>
    <row r="159" spans="2:10" ht="15.75" customHeight="1" x14ac:dyDescent="0.3">
      <c r="B159" s="27" t="s">
        <v>233</v>
      </c>
      <c r="C159" s="28"/>
      <c r="D159" s="28"/>
      <c r="E159" s="30">
        <f t="shared" si="25"/>
        <v>0</v>
      </c>
      <c r="F159" s="62"/>
      <c r="G159" s="310" t="s">
        <v>233</v>
      </c>
      <c r="H159" s="105"/>
      <c r="I159" s="105"/>
      <c r="J159" s="107">
        <f t="shared" si="26"/>
        <v>0</v>
      </c>
    </row>
    <row r="160" spans="2:10" ht="15.75" customHeight="1" x14ac:dyDescent="0.3">
      <c r="B160" s="27" t="s">
        <v>234</v>
      </c>
      <c r="C160" s="28"/>
      <c r="D160" s="28"/>
      <c r="E160" s="30">
        <f t="shared" si="25"/>
        <v>0</v>
      </c>
      <c r="F160" s="62"/>
      <c r="G160" s="310" t="s">
        <v>234</v>
      </c>
      <c r="H160" s="105"/>
      <c r="I160" s="105"/>
      <c r="J160" s="107">
        <f t="shared" si="26"/>
        <v>0</v>
      </c>
    </row>
    <row r="161" spans="2:10" ht="15.75" customHeight="1" x14ac:dyDescent="0.3">
      <c r="B161" s="27" t="s">
        <v>235</v>
      </c>
      <c r="C161" s="28"/>
      <c r="D161" s="28"/>
      <c r="E161" s="30">
        <f t="shared" si="25"/>
        <v>0</v>
      </c>
      <c r="F161" s="62"/>
      <c r="G161" s="310" t="s">
        <v>235</v>
      </c>
      <c r="H161" s="105"/>
      <c r="I161" s="105"/>
      <c r="J161" s="107">
        <f t="shared" si="26"/>
        <v>0</v>
      </c>
    </row>
    <row r="162" spans="2:10" ht="15.75" customHeight="1" thickBot="1" x14ac:dyDescent="0.35">
      <c r="B162" s="32" t="s">
        <v>236</v>
      </c>
      <c r="C162" s="30">
        <f>SUM(C155:C161)</f>
        <v>0</v>
      </c>
      <c r="D162" s="30">
        <f>SUM(D155:D161)</f>
        <v>0</v>
      </c>
      <c r="E162" s="30">
        <f t="shared" si="25"/>
        <v>0</v>
      </c>
      <c r="F162" s="62"/>
      <c r="G162" s="313" t="s">
        <v>236</v>
      </c>
      <c r="H162" s="305">
        <f>SUM(H155:H161)</f>
        <v>0</v>
      </c>
      <c r="I162" s="305">
        <f>SUM(I155:I161)</f>
        <v>0</v>
      </c>
      <c r="J162" s="107">
        <f t="shared" si="26"/>
        <v>0</v>
      </c>
    </row>
    <row r="163" spans="2:10" s="36" customFormat="1" ht="15.75" customHeight="1" x14ac:dyDescent="0.3">
      <c r="B163" s="37"/>
      <c r="C163" s="38"/>
      <c r="D163" s="38"/>
      <c r="E163" s="40"/>
      <c r="F163" s="62"/>
      <c r="G163" s="314"/>
      <c r="H163" s="315"/>
      <c r="I163" s="315"/>
      <c r="J163" s="317"/>
    </row>
    <row r="164" spans="2:10" ht="15.75" customHeight="1" x14ac:dyDescent="0.3">
      <c r="B164" s="454" t="s">
        <v>183</v>
      </c>
      <c r="C164" s="452"/>
      <c r="D164" s="452"/>
      <c r="E164" s="453"/>
      <c r="F164" s="62"/>
      <c r="G164" s="455" t="s">
        <v>183</v>
      </c>
      <c r="H164" s="456"/>
      <c r="I164" s="456"/>
      <c r="J164" s="457"/>
    </row>
    <row r="165" spans="2:10" ht="19.5" customHeight="1" thickBot="1" x14ac:dyDescent="0.35">
      <c r="B165" s="21" t="s">
        <v>257</v>
      </c>
      <c r="C165" s="22">
        <f>'[1]1) Tableau budgétaire 1'!D162</f>
        <v>0</v>
      </c>
      <c r="D165" s="22">
        <f>'[1]1) Tableau budgétaire 1'!E162</f>
        <v>0</v>
      </c>
      <c r="E165" s="23">
        <f t="shared" ref="E165:E173" si="27">SUM(C165:D165)</f>
        <v>0</v>
      </c>
      <c r="F165" s="62"/>
      <c r="G165" s="307" t="s">
        <v>257</v>
      </c>
      <c r="H165" s="305">
        <f>'[2]1) Tableau budgétaire 1'!D162</f>
        <v>0</v>
      </c>
      <c r="I165" s="305">
        <f>'[2]1) Tableau budgétaire 1'!E162</f>
        <v>0</v>
      </c>
      <c r="J165" s="108">
        <f t="shared" ref="J165:J173" si="28">SUM(H165:I165)</f>
        <v>0</v>
      </c>
    </row>
    <row r="166" spans="2:10" ht="15.75" customHeight="1" x14ac:dyDescent="0.3">
      <c r="B166" s="24" t="s">
        <v>229</v>
      </c>
      <c r="C166" s="25"/>
      <c r="D166" s="25"/>
      <c r="E166" s="26">
        <f t="shared" si="27"/>
        <v>0</v>
      </c>
      <c r="F166" s="62"/>
      <c r="G166" s="308" t="s">
        <v>229</v>
      </c>
      <c r="H166" s="104"/>
      <c r="I166" s="309"/>
      <c r="J166" s="106">
        <f t="shared" si="28"/>
        <v>0</v>
      </c>
    </row>
    <row r="167" spans="2:10" ht="15.75" customHeight="1" x14ac:dyDescent="0.3">
      <c r="B167" s="27" t="s">
        <v>230</v>
      </c>
      <c r="C167" s="29"/>
      <c r="D167" s="29"/>
      <c r="E167" s="30">
        <f t="shared" si="27"/>
        <v>0</v>
      </c>
      <c r="F167" s="62"/>
      <c r="G167" s="310" t="s">
        <v>230</v>
      </c>
      <c r="H167" s="105"/>
      <c r="I167" s="311"/>
      <c r="J167" s="107">
        <f t="shared" si="28"/>
        <v>0</v>
      </c>
    </row>
    <row r="168" spans="2:10" ht="15.75" customHeight="1" x14ac:dyDescent="0.3">
      <c r="B168" s="27" t="s">
        <v>231</v>
      </c>
      <c r="C168" s="28"/>
      <c r="D168" s="28"/>
      <c r="E168" s="30">
        <f t="shared" si="27"/>
        <v>0</v>
      </c>
      <c r="F168" s="62"/>
      <c r="G168" s="310" t="s">
        <v>231</v>
      </c>
      <c r="H168" s="105"/>
      <c r="I168" s="105"/>
      <c r="J168" s="107">
        <f t="shared" si="28"/>
        <v>0</v>
      </c>
    </row>
    <row r="169" spans="2:10" ht="15.75" customHeight="1" x14ac:dyDescent="0.3">
      <c r="B169" s="31" t="s">
        <v>232</v>
      </c>
      <c r="C169" s="28"/>
      <c r="D169" s="28"/>
      <c r="E169" s="30">
        <f t="shared" si="27"/>
        <v>0</v>
      </c>
      <c r="F169" s="62"/>
      <c r="G169" s="312" t="s">
        <v>232</v>
      </c>
      <c r="H169" s="105"/>
      <c r="I169" s="105"/>
      <c r="J169" s="107">
        <f t="shared" si="28"/>
        <v>0</v>
      </c>
    </row>
    <row r="170" spans="2:10" ht="15.75" customHeight="1" x14ac:dyDescent="0.3">
      <c r="B170" s="27" t="s">
        <v>233</v>
      </c>
      <c r="C170" s="28"/>
      <c r="D170" s="28"/>
      <c r="E170" s="30">
        <f t="shared" si="27"/>
        <v>0</v>
      </c>
      <c r="F170" s="62"/>
      <c r="G170" s="310" t="s">
        <v>233</v>
      </c>
      <c r="H170" s="105"/>
      <c r="I170" s="105"/>
      <c r="J170" s="107">
        <f t="shared" si="28"/>
        <v>0</v>
      </c>
    </row>
    <row r="171" spans="2:10" ht="15.75" customHeight="1" x14ac:dyDescent="0.3">
      <c r="B171" s="27" t="s">
        <v>234</v>
      </c>
      <c r="C171" s="28"/>
      <c r="D171" s="28"/>
      <c r="E171" s="30">
        <f t="shared" si="27"/>
        <v>0</v>
      </c>
      <c r="F171" s="62"/>
      <c r="G171" s="310" t="s">
        <v>234</v>
      </c>
      <c r="H171" s="105"/>
      <c r="I171" s="105"/>
      <c r="J171" s="107">
        <f t="shared" si="28"/>
        <v>0</v>
      </c>
    </row>
    <row r="172" spans="2:10" ht="15.75" customHeight="1" x14ac:dyDescent="0.3">
      <c r="B172" s="27" t="s">
        <v>235</v>
      </c>
      <c r="C172" s="28"/>
      <c r="D172" s="28"/>
      <c r="E172" s="30">
        <f t="shared" si="27"/>
        <v>0</v>
      </c>
      <c r="F172" s="62"/>
      <c r="G172" s="310" t="s">
        <v>235</v>
      </c>
      <c r="H172" s="105"/>
      <c r="I172" s="105"/>
      <c r="J172" s="107">
        <f t="shared" si="28"/>
        <v>0</v>
      </c>
    </row>
    <row r="173" spans="2:10" ht="15.75" customHeight="1" thickBot="1" x14ac:dyDescent="0.35">
      <c r="B173" s="32" t="s">
        <v>236</v>
      </c>
      <c r="C173" s="30">
        <f>SUM(C166:C172)</f>
        <v>0</v>
      </c>
      <c r="D173" s="30">
        <f>SUM(D166:D172)</f>
        <v>0</v>
      </c>
      <c r="E173" s="30">
        <f t="shared" si="27"/>
        <v>0</v>
      </c>
      <c r="F173" s="62"/>
      <c r="G173" s="313" t="s">
        <v>236</v>
      </c>
      <c r="H173" s="305">
        <f>SUM(H166:H172)</f>
        <v>0</v>
      </c>
      <c r="I173" s="305">
        <f>SUM(I166:I172)</f>
        <v>0</v>
      </c>
      <c r="J173" s="107">
        <f t="shared" si="28"/>
        <v>0</v>
      </c>
    </row>
    <row r="174" spans="2:10" s="36" customFormat="1" ht="15.75" customHeight="1" x14ac:dyDescent="0.3">
      <c r="B174" s="37"/>
      <c r="C174" s="38"/>
      <c r="D174" s="38"/>
      <c r="E174" s="40"/>
      <c r="F174" s="62"/>
      <c r="G174" s="314"/>
      <c r="H174" s="315"/>
      <c r="I174" s="315"/>
      <c r="J174" s="317"/>
    </row>
    <row r="175" spans="2:10" ht="15.75" customHeight="1" x14ac:dyDescent="0.3">
      <c r="B175" s="454" t="s">
        <v>192</v>
      </c>
      <c r="C175" s="452"/>
      <c r="D175" s="452"/>
      <c r="E175" s="453"/>
      <c r="F175" s="62"/>
      <c r="G175" s="455" t="s">
        <v>192</v>
      </c>
      <c r="H175" s="456"/>
      <c r="I175" s="456"/>
      <c r="J175" s="457"/>
    </row>
    <row r="176" spans="2:10" ht="22.5" customHeight="1" thickBot="1" x14ac:dyDescent="0.35">
      <c r="B176" s="21" t="s">
        <v>258</v>
      </c>
      <c r="C176" s="22">
        <f>'[1]1) Tableau budgétaire 1'!D172</f>
        <v>0</v>
      </c>
      <c r="D176" s="22">
        <f>'[1]1) Tableau budgétaire 1'!E172</f>
        <v>0</v>
      </c>
      <c r="E176" s="23">
        <f t="shared" ref="E176:E184" si="29">SUM(C176:D176)</f>
        <v>0</v>
      </c>
      <c r="F176" s="62"/>
      <c r="G176" s="307" t="s">
        <v>258</v>
      </c>
      <c r="H176" s="305">
        <f>'[2]1) Tableau budgétaire 1'!D172</f>
        <v>0</v>
      </c>
      <c r="I176" s="305">
        <f>'[2]1) Tableau budgétaire 1'!E172</f>
        <v>0</v>
      </c>
      <c r="J176" s="108">
        <f t="shared" ref="J176:J184" si="30">SUM(H176:I176)</f>
        <v>0</v>
      </c>
    </row>
    <row r="177" spans="2:10" ht="15.75" customHeight="1" x14ac:dyDescent="0.3">
      <c r="B177" s="24" t="s">
        <v>229</v>
      </c>
      <c r="C177" s="25"/>
      <c r="D177" s="25"/>
      <c r="E177" s="26">
        <f t="shared" si="29"/>
        <v>0</v>
      </c>
      <c r="F177" s="62"/>
      <c r="G177" s="308" t="s">
        <v>229</v>
      </c>
      <c r="H177" s="104"/>
      <c r="I177" s="309"/>
      <c r="J177" s="106">
        <f t="shared" si="30"/>
        <v>0</v>
      </c>
    </row>
    <row r="178" spans="2:10" ht="15.75" customHeight="1" x14ac:dyDescent="0.3">
      <c r="B178" s="27" t="s">
        <v>230</v>
      </c>
      <c r="C178" s="29"/>
      <c r="D178" s="29"/>
      <c r="E178" s="30">
        <f t="shared" si="29"/>
        <v>0</v>
      </c>
      <c r="F178" s="62"/>
      <c r="G178" s="310" t="s">
        <v>230</v>
      </c>
      <c r="H178" s="105"/>
      <c r="I178" s="311"/>
      <c r="J178" s="107">
        <f t="shared" si="30"/>
        <v>0</v>
      </c>
    </row>
    <row r="179" spans="2:10" ht="15.75" customHeight="1" x14ac:dyDescent="0.3">
      <c r="B179" s="27" t="s">
        <v>231</v>
      </c>
      <c r="C179" s="28"/>
      <c r="D179" s="28"/>
      <c r="E179" s="30">
        <f t="shared" si="29"/>
        <v>0</v>
      </c>
      <c r="F179" s="62"/>
      <c r="G179" s="310" t="s">
        <v>231</v>
      </c>
      <c r="H179" s="105"/>
      <c r="I179" s="105"/>
      <c r="J179" s="107">
        <f t="shared" si="30"/>
        <v>0</v>
      </c>
    </row>
    <row r="180" spans="2:10" ht="15.75" customHeight="1" x14ac:dyDescent="0.3">
      <c r="B180" s="31" t="s">
        <v>232</v>
      </c>
      <c r="C180" s="28"/>
      <c r="D180" s="28"/>
      <c r="E180" s="30">
        <f t="shared" si="29"/>
        <v>0</v>
      </c>
      <c r="F180" s="62"/>
      <c r="G180" s="312" t="s">
        <v>232</v>
      </c>
      <c r="H180" s="105"/>
      <c r="I180" s="105"/>
      <c r="J180" s="107">
        <f t="shared" si="30"/>
        <v>0</v>
      </c>
    </row>
    <row r="181" spans="2:10" ht="15.75" customHeight="1" x14ac:dyDescent="0.3">
      <c r="B181" s="27" t="s">
        <v>233</v>
      </c>
      <c r="C181" s="28"/>
      <c r="D181" s="28"/>
      <c r="E181" s="30">
        <f t="shared" si="29"/>
        <v>0</v>
      </c>
      <c r="F181" s="62"/>
      <c r="G181" s="310" t="s">
        <v>233</v>
      </c>
      <c r="H181" s="105"/>
      <c r="I181" s="105"/>
      <c r="J181" s="107">
        <f t="shared" si="30"/>
        <v>0</v>
      </c>
    </row>
    <row r="182" spans="2:10" ht="15.75" customHeight="1" x14ac:dyDescent="0.3">
      <c r="B182" s="27" t="s">
        <v>234</v>
      </c>
      <c r="C182" s="28"/>
      <c r="D182" s="28"/>
      <c r="E182" s="30">
        <f t="shared" si="29"/>
        <v>0</v>
      </c>
      <c r="F182" s="62"/>
      <c r="G182" s="310" t="s">
        <v>234</v>
      </c>
      <c r="H182" s="105"/>
      <c r="I182" s="105"/>
      <c r="J182" s="107">
        <f t="shared" si="30"/>
        <v>0</v>
      </c>
    </row>
    <row r="183" spans="2:10" ht="15.75" customHeight="1" x14ac:dyDescent="0.3">
      <c r="B183" s="27" t="s">
        <v>235</v>
      </c>
      <c r="C183" s="28"/>
      <c r="D183" s="28"/>
      <c r="E183" s="30">
        <f t="shared" si="29"/>
        <v>0</v>
      </c>
      <c r="F183" s="62"/>
      <c r="G183" s="310" t="s">
        <v>235</v>
      </c>
      <c r="H183" s="105"/>
      <c r="I183" s="105"/>
      <c r="J183" s="107">
        <f t="shared" si="30"/>
        <v>0</v>
      </c>
    </row>
    <row r="184" spans="2:10" ht="15.75" customHeight="1" thickBot="1" x14ac:dyDescent="0.35">
      <c r="B184" s="32" t="s">
        <v>236</v>
      </c>
      <c r="C184" s="30">
        <f>SUM(C177:C183)</f>
        <v>0</v>
      </c>
      <c r="D184" s="30">
        <f>SUM(D177:D183)</f>
        <v>0</v>
      </c>
      <c r="E184" s="30">
        <f t="shared" si="29"/>
        <v>0</v>
      </c>
      <c r="F184" s="62"/>
      <c r="G184" s="313" t="s">
        <v>236</v>
      </c>
      <c r="H184" s="305">
        <f>SUM(H177:H183)</f>
        <v>0</v>
      </c>
      <c r="I184" s="305">
        <f>SUM(I177:I183)</f>
        <v>0</v>
      </c>
      <c r="J184" s="107">
        <f t="shared" si="30"/>
        <v>0</v>
      </c>
    </row>
    <row r="185" spans="2:10" ht="15.75" customHeight="1" x14ac:dyDescent="0.3">
      <c r="C185" s="36"/>
      <c r="D185" s="36"/>
      <c r="F185" s="62"/>
      <c r="G185" s="324"/>
      <c r="H185" s="325"/>
      <c r="I185" s="325"/>
      <c r="J185" s="324"/>
    </row>
    <row r="186" spans="2:10" ht="15.75" customHeight="1" x14ac:dyDescent="0.3">
      <c r="B186" s="454" t="s">
        <v>259</v>
      </c>
      <c r="C186" s="452"/>
      <c r="D186" s="452"/>
      <c r="E186" s="453"/>
      <c r="F186" s="62"/>
      <c r="G186" s="455" t="s">
        <v>259</v>
      </c>
      <c r="H186" s="456"/>
      <c r="I186" s="456"/>
      <c r="J186" s="457"/>
    </row>
    <row r="187" spans="2:10" ht="36" customHeight="1" thickBot="1" x14ac:dyDescent="0.35">
      <c r="B187" s="21" t="s">
        <v>260</v>
      </c>
      <c r="C187" s="22">
        <f>'1)Tableau budgétaire 1'!G179</f>
        <v>118200</v>
      </c>
      <c r="D187" s="22">
        <f>'[1]1) Tableau budgétaire 1'!E179</f>
        <v>0</v>
      </c>
      <c r="E187" s="108">
        <f t="shared" ref="E187:E194" si="31">SUM(C187:D187)</f>
        <v>118200</v>
      </c>
      <c r="F187" s="62"/>
      <c r="G187" s="307" t="s">
        <v>260</v>
      </c>
      <c r="H187" s="305">
        <f>'1)Tableau budgétaire 1'!R179</f>
        <v>178200</v>
      </c>
      <c r="I187" s="305">
        <f>'[2]1) Tableau budgétaire 1'!E179</f>
        <v>0</v>
      </c>
      <c r="J187" s="108">
        <f t="shared" ref="J187:J195" si="32">SUM(H187:I187)</f>
        <v>178200</v>
      </c>
    </row>
    <row r="188" spans="2:10" ht="15.75" customHeight="1" x14ac:dyDescent="0.3">
      <c r="B188" s="24" t="s">
        <v>229</v>
      </c>
      <c r="C188" s="344">
        <v>0</v>
      </c>
      <c r="D188" s="25"/>
      <c r="E188" s="106">
        <f t="shared" si="31"/>
        <v>0</v>
      </c>
      <c r="F188" s="62"/>
      <c r="G188" s="308" t="s">
        <v>229</v>
      </c>
      <c r="H188" s="104">
        <v>11500</v>
      </c>
      <c r="I188" s="309"/>
      <c r="J188" s="106">
        <f t="shared" si="32"/>
        <v>11500</v>
      </c>
    </row>
    <row r="189" spans="2:10" ht="15.75" customHeight="1" x14ac:dyDescent="0.3">
      <c r="B189" s="27" t="s">
        <v>230</v>
      </c>
      <c r="C189" s="345">
        <v>0</v>
      </c>
      <c r="D189" s="29"/>
      <c r="E189" s="107">
        <f t="shared" si="31"/>
        <v>0</v>
      </c>
      <c r="F189" s="62"/>
      <c r="G189" s="310" t="s">
        <v>230</v>
      </c>
      <c r="H189" s="105">
        <v>0</v>
      </c>
      <c r="I189" s="311"/>
      <c r="J189" s="107">
        <f t="shared" si="32"/>
        <v>0</v>
      </c>
    </row>
    <row r="190" spans="2:10" ht="15.75" customHeight="1" x14ac:dyDescent="0.3">
      <c r="B190" s="27" t="s">
        <v>231</v>
      </c>
      <c r="C190" s="28">
        <v>15000</v>
      </c>
      <c r="D190" s="28"/>
      <c r="E190" s="107">
        <f t="shared" si="31"/>
        <v>15000</v>
      </c>
      <c r="F190" s="62"/>
      <c r="G190" s="310" t="s">
        <v>231</v>
      </c>
      <c r="H190" s="105">
        <v>65000</v>
      </c>
      <c r="I190" s="105"/>
      <c r="J190" s="107">
        <f t="shared" si="32"/>
        <v>65000</v>
      </c>
    </row>
    <row r="191" spans="2:10" ht="15.75" customHeight="1" x14ac:dyDescent="0.3">
      <c r="B191" s="31" t="s">
        <v>232</v>
      </c>
      <c r="C191" s="28">
        <v>0</v>
      </c>
      <c r="D191" s="28"/>
      <c r="E191" s="107">
        <f t="shared" si="31"/>
        <v>0</v>
      </c>
      <c r="F191" s="62"/>
      <c r="G191" s="312" t="s">
        <v>232</v>
      </c>
      <c r="H191" s="105">
        <v>0</v>
      </c>
      <c r="I191" s="105"/>
      <c r="J191" s="107">
        <f t="shared" si="32"/>
        <v>0</v>
      </c>
    </row>
    <row r="192" spans="2:10" ht="15.75" customHeight="1" x14ac:dyDescent="0.3">
      <c r="B192" s="27" t="s">
        <v>233</v>
      </c>
      <c r="C192" s="28">
        <v>37400</v>
      </c>
      <c r="D192" s="28"/>
      <c r="E192" s="107">
        <f t="shared" si="31"/>
        <v>37400</v>
      </c>
      <c r="F192" s="62"/>
      <c r="G192" s="310" t="s">
        <v>233</v>
      </c>
      <c r="H192" s="105">
        <v>45900</v>
      </c>
      <c r="I192" s="105"/>
      <c r="J192" s="107">
        <f t="shared" si="32"/>
        <v>45900</v>
      </c>
    </row>
    <row r="193" spans="2:10" ht="15.75" customHeight="1" x14ac:dyDescent="0.3">
      <c r="B193" s="27" t="s">
        <v>234</v>
      </c>
      <c r="C193" s="28">
        <v>0</v>
      </c>
      <c r="D193" s="28"/>
      <c r="E193" s="107">
        <f t="shared" si="31"/>
        <v>0</v>
      </c>
      <c r="F193" s="62"/>
      <c r="G193" s="310" t="s">
        <v>234</v>
      </c>
      <c r="H193" s="105">
        <v>0</v>
      </c>
      <c r="I193" s="105"/>
      <c r="J193" s="107">
        <f t="shared" si="32"/>
        <v>0</v>
      </c>
    </row>
    <row r="194" spans="2:10" ht="15.75" customHeight="1" x14ac:dyDescent="0.3">
      <c r="B194" s="27" t="s">
        <v>235</v>
      </c>
      <c r="C194" s="28">
        <v>65800</v>
      </c>
      <c r="D194" s="28"/>
      <c r="E194" s="107">
        <f t="shared" si="31"/>
        <v>65800</v>
      </c>
      <c r="F194" s="62"/>
      <c r="G194" s="310" t="s">
        <v>235</v>
      </c>
      <c r="H194" s="105">
        <v>55800</v>
      </c>
      <c r="I194" s="105"/>
      <c r="J194" s="107">
        <f t="shared" si="32"/>
        <v>55800</v>
      </c>
    </row>
    <row r="195" spans="2:10" ht="15.75" customHeight="1" thickBot="1" x14ac:dyDescent="0.35">
      <c r="B195" s="32" t="s">
        <v>236</v>
      </c>
      <c r="C195" s="107">
        <f>SUM(C188:C194)</f>
        <v>118200</v>
      </c>
      <c r="D195" s="107">
        <f>SUM(D188:D194)</f>
        <v>0</v>
      </c>
      <c r="E195" s="107">
        <f>SUM(E188:E194)</f>
        <v>118200</v>
      </c>
      <c r="F195" s="62"/>
      <c r="G195" s="313" t="s">
        <v>236</v>
      </c>
      <c r="H195" s="305">
        <f>SUM(H188:H194)</f>
        <v>178200</v>
      </c>
      <c r="I195" s="305">
        <f>SUM(I188:I194)</f>
        <v>0</v>
      </c>
      <c r="J195" s="107">
        <f t="shared" si="32"/>
        <v>178200</v>
      </c>
    </row>
    <row r="196" spans="2:10" ht="15.75" customHeight="1" thickBot="1" x14ac:dyDescent="0.35">
      <c r="C196" s="36"/>
      <c r="D196" s="36"/>
      <c r="F196" s="62"/>
      <c r="G196" s="324"/>
      <c r="H196" s="325"/>
      <c r="I196" s="325"/>
      <c r="J196" s="324"/>
    </row>
    <row r="197" spans="2:10" ht="19.5" customHeight="1" thickBot="1" x14ac:dyDescent="0.35">
      <c r="B197" s="464" t="s">
        <v>208</v>
      </c>
      <c r="C197" s="465"/>
      <c r="D197" s="465"/>
      <c r="E197" s="466"/>
      <c r="F197" s="62"/>
      <c r="G197" s="458" t="s">
        <v>208</v>
      </c>
      <c r="H197" s="459"/>
      <c r="I197" s="459"/>
      <c r="J197" s="460"/>
    </row>
    <row r="198" spans="2:10" ht="51.75" customHeight="1" x14ac:dyDescent="0.3">
      <c r="B198" s="359"/>
      <c r="C198" s="19" t="str">
        <f>C5</f>
        <v>PAM (budget en USD)</v>
      </c>
      <c r="D198" s="19" t="str">
        <f>'[1]1) Tableau budgétaire 1'!E5</f>
        <v>Organisation recipiendiaire 2 (budget en USD)</v>
      </c>
      <c r="E198" s="47" t="s">
        <v>208</v>
      </c>
      <c r="F198" s="62"/>
      <c r="G198" s="343"/>
      <c r="H198" s="326" t="str">
        <f>H5</f>
        <v>PAM (budget en USD)</v>
      </c>
      <c r="I198" s="326" t="str">
        <f>'[2]1) Tableau budgétaire 1'!E5</f>
        <v>Organisation recipiendiaire 2 (budget en USD)</v>
      </c>
      <c r="J198" s="327" t="s">
        <v>208</v>
      </c>
    </row>
    <row r="199" spans="2:10" ht="19.5" customHeight="1" x14ac:dyDescent="0.3">
      <c r="B199" s="48" t="s">
        <v>229</v>
      </c>
      <c r="C199" s="49">
        <f t="shared" ref="C199:D205" si="33">SUM(C177,C166,C155,C144,C132,C121,C110,C99,C87,C76,C65,C54,C42,C31,C20,C9,C188)</f>
        <v>414100</v>
      </c>
      <c r="D199" s="49">
        <f t="shared" si="33"/>
        <v>0</v>
      </c>
      <c r="E199" s="50">
        <f t="shared" ref="E199:E206" si="34">SUM(C199:D199)</f>
        <v>414100</v>
      </c>
      <c r="F199" s="62"/>
      <c r="G199" s="328" t="s">
        <v>229</v>
      </c>
      <c r="H199" s="329">
        <f>SUM(H177,H166,H155,H144,H132,H121,H110,H99,H87,H76,H65,H54,H42,H31,H20,H9,H188)</f>
        <v>814546.78</v>
      </c>
      <c r="I199" s="329">
        <f t="shared" ref="H199:I205" si="35">SUM(I177,I166,I155,I144,I132,I121,I110,I99,I87,I76,I65,I54,I42,I31,I20,I9,I188)</f>
        <v>0</v>
      </c>
      <c r="J199" s="330">
        <f t="shared" ref="J199:J206" si="36">SUM(H199:I199)</f>
        <v>814546.78</v>
      </c>
    </row>
    <row r="200" spans="2:10" ht="23.1" customHeight="1" x14ac:dyDescent="0.3">
      <c r="B200" s="51" t="s">
        <v>230</v>
      </c>
      <c r="C200" s="52">
        <f t="shared" si="33"/>
        <v>40000</v>
      </c>
      <c r="D200" s="52">
        <f t="shared" si="33"/>
        <v>0</v>
      </c>
      <c r="E200" s="53">
        <f t="shared" si="34"/>
        <v>40000</v>
      </c>
      <c r="F200" s="62"/>
      <c r="G200" s="331" t="s">
        <v>230</v>
      </c>
      <c r="H200" s="332">
        <f t="shared" si="35"/>
        <v>40000</v>
      </c>
      <c r="I200" s="332">
        <f t="shared" si="35"/>
        <v>0</v>
      </c>
      <c r="J200" s="333">
        <f t="shared" si="36"/>
        <v>40000</v>
      </c>
    </row>
    <row r="201" spans="2:10" ht="33.6" customHeight="1" x14ac:dyDescent="0.3">
      <c r="B201" s="51" t="s">
        <v>231</v>
      </c>
      <c r="C201" s="52">
        <f t="shared" si="33"/>
        <v>49000</v>
      </c>
      <c r="D201" s="52">
        <f t="shared" si="33"/>
        <v>0</v>
      </c>
      <c r="E201" s="53">
        <f t="shared" si="34"/>
        <v>49000</v>
      </c>
      <c r="F201" s="62"/>
      <c r="G201" s="331" t="s">
        <v>231</v>
      </c>
      <c r="H201" s="332">
        <f t="shared" si="35"/>
        <v>99000</v>
      </c>
      <c r="I201" s="332">
        <f t="shared" si="35"/>
        <v>0</v>
      </c>
      <c r="J201" s="333">
        <f t="shared" si="36"/>
        <v>99000</v>
      </c>
    </row>
    <row r="202" spans="2:10" ht="33" customHeight="1" x14ac:dyDescent="0.3">
      <c r="B202" s="54" t="s">
        <v>232</v>
      </c>
      <c r="C202" s="52">
        <f t="shared" si="33"/>
        <v>152000</v>
      </c>
      <c r="D202" s="52">
        <f t="shared" si="33"/>
        <v>0</v>
      </c>
      <c r="E202" s="53">
        <f t="shared" si="34"/>
        <v>152000</v>
      </c>
      <c r="F202" s="62"/>
      <c r="G202" s="334" t="s">
        <v>232</v>
      </c>
      <c r="H202" s="332">
        <f t="shared" si="35"/>
        <v>279000</v>
      </c>
      <c r="I202" s="332">
        <f t="shared" si="35"/>
        <v>0</v>
      </c>
      <c r="J202" s="333">
        <f t="shared" si="36"/>
        <v>279000</v>
      </c>
    </row>
    <row r="203" spans="2:10" ht="21" customHeight="1" x14ac:dyDescent="0.3">
      <c r="B203" s="51" t="s">
        <v>233</v>
      </c>
      <c r="C203" s="52">
        <f t="shared" si="33"/>
        <v>64400</v>
      </c>
      <c r="D203" s="52">
        <f t="shared" si="33"/>
        <v>0</v>
      </c>
      <c r="E203" s="53">
        <f t="shared" si="34"/>
        <v>64400</v>
      </c>
      <c r="F203" s="62"/>
      <c r="G203" s="331" t="s">
        <v>233</v>
      </c>
      <c r="H203" s="332">
        <f t="shared" si="35"/>
        <v>89900</v>
      </c>
      <c r="I203" s="332">
        <f t="shared" si="35"/>
        <v>0</v>
      </c>
      <c r="J203" s="333">
        <f t="shared" si="36"/>
        <v>89900</v>
      </c>
    </row>
    <row r="204" spans="2:10" ht="32.1" customHeight="1" x14ac:dyDescent="0.3">
      <c r="B204" s="51" t="s">
        <v>234</v>
      </c>
      <c r="C204" s="52">
        <f t="shared" si="33"/>
        <v>40000</v>
      </c>
      <c r="D204" s="52">
        <f t="shared" si="33"/>
        <v>0</v>
      </c>
      <c r="E204" s="53">
        <f>SUM(C204:D204)</f>
        <v>40000</v>
      </c>
      <c r="F204" s="62"/>
      <c r="G204" s="331" t="s">
        <v>234</v>
      </c>
      <c r="H204" s="332">
        <f t="shared" si="35"/>
        <v>0</v>
      </c>
      <c r="I204" s="332">
        <f t="shared" si="35"/>
        <v>0</v>
      </c>
      <c r="J204" s="333">
        <f t="shared" si="36"/>
        <v>0</v>
      </c>
    </row>
    <row r="205" spans="2:10" ht="34.200000000000003" customHeight="1" x14ac:dyDescent="0.3">
      <c r="B205" s="51" t="s">
        <v>235</v>
      </c>
      <c r="C205" s="49">
        <f t="shared" si="33"/>
        <v>72800</v>
      </c>
      <c r="D205" s="49">
        <f t="shared" si="33"/>
        <v>0</v>
      </c>
      <c r="E205" s="53">
        <f>SUM(C205:D205)</f>
        <v>72800</v>
      </c>
      <c r="F205" s="62"/>
      <c r="G205" s="331" t="s">
        <v>235</v>
      </c>
      <c r="H205" s="329">
        <f>SUM(H183,H172,H161,H150,H138,H127,H116,H105,H93,H82,H71,H60,H48,H37,H26,H15,H194)</f>
        <v>62800</v>
      </c>
      <c r="I205" s="329">
        <f t="shared" si="35"/>
        <v>0</v>
      </c>
      <c r="J205" s="333">
        <f t="shared" si="36"/>
        <v>62800</v>
      </c>
    </row>
    <row r="206" spans="2:10" ht="19.5" customHeight="1" x14ac:dyDescent="0.3">
      <c r="B206" s="55" t="s">
        <v>209</v>
      </c>
      <c r="C206" s="63">
        <f>SUM(C199:C205)</f>
        <v>832300</v>
      </c>
      <c r="D206" s="63">
        <f>SUM(D199:D205)</f>
        <v>0</v>
      </c>
      <c r="E206" s="56">
        <f t="shared" si="34"/>
        <v>832300</v>
      </c>
      <c r="F206" s="62"/>
      <c r="G206" s="335" t="s">
        <v>209</v>
      </c>
      <c r="H206" s="336">
        <f>SUM(H199:H205)</f>
        <v>1385246.78</v>
      </c>
      <c r="I206" s="336">
        <f>SUM(I199:I205)</f>
        <v>0</v>
      </c>
      <c r="J206" s="337">
        <f t="shared" si="36"/>
        <v>1385246.78</v>
      </c>
    </row>
    <row r="207" spans="2:10" ht="22.5" customHeight="1" thickBot="1" x14ac:dyDescent="0.35">
      <c r="B207" s="55" t="s">
        <v>210</v>
      </c>
      <c r="C207" s="57">
        <f t="shared" ref="C207:E207" si="37">C206*0.07</f>
        <v>58261.000000000007</v>
      </c>
      <c r="D207" s="57">
        <f t="shared" si="37"/>
        <v>0</v>
      </c>
      <c r="E207" s="58">
        <f t="shared" si="37"/>
        <v>58261.000000000007</v>
      </c>
      <c r="F207" s="62"/>
      <c r="G207" s="335" t="s">
        <v>210</v>
      </c>
      <c r="H207" s="338">
        <f>H206*0.07</f>
        <v>96967.274600000004</v>
      </c>
      <c r="I207" s="338">
        <f t="shared" ref="I207:J207" si="38">I206*0.07</f>
        <v>0</v>
      </c>
      <c r="J207" s="339">
        <f t="shared" si="38"/>
        <v>96967.274600000004</v>
      </c>
    </row>
    <row r="208" spans="2:10" ht="18.600000000000001" customHeight="1" thickBot="1" x14ac:dyDescent="0.35">
      <c r="B208" s="59" t="s">
        <v>261</v>
      </c>
      <c r="C208" s="60">
        <f t="shared" ref="C208:E208" si="39">SUM(C206:C207)</f>
        <v>890561</v>
      </c>
      <c r="D208" s="60">
        <f t="shared" si="39"/>
        <v>0</v>
      </c>
      <c r="E208" s="61">
        <f t="shared" si="39"/>
        <v>890561</v>
      </c>
      <c r="F208" s="62"/>
      <c r="G208" s="340" t="s">
        <v>261</v>
      </c>
      <c r="H208" s="341">
        <f>SUM(H206:H207)</f>
        <v>1482214.0545999999</v>
      </c>
      <c r="I208" s="341">
        <f t="shared" ref="I208" si="40">SUM(I206:I207)</f>
        <v>0</v>
      </c>
      <c r="J208" s="342">
        <f>SUM(J206:J207)</f>
        <v>1482214.0545999999</v>
      </c>
    </row>
    <row r="209" spans="7:10" ht="15.75" customHeight="1" x14ac:dyDescent="0.3"/>
    <row r="210" spans="7:10" ht="15.75" customHeight="1" x14ac:dyDescent="0.3"/>
    <row r="211" spans="7:10" ht="15.75" customHeight="1" x14ac:dyDescent="0.3"/>
    <row r="212" spans="7:10" ht="40.5" customHeight="1" x14ac:dyDescent="0.3"/>
    <row r="213" spans="7:10" ht="24.75" customHeight="1" x14ac:dyDescent="0.3"/>
    <row r="214" spans="7:10" ht="41.25" customHeight="1" x14ac:dyDescent="0.3"/>
    <row r="215" spans="7:10" ht="51.75" customHeight="1" x14ac:dyDescent="0.3"/>
    <row r="216" spans="7:10" ht="42" customHeight="1" x14ac:dyDescent="0.3"/>
    <row r="217" spans="7:10" s="36" customFormat="1" ht="42" customHeight="1" x14ac:dyDescent="0.3">
      <c r="G217" s="17"/>
      <c r="J217" s="17"/>
    </row>
    <row r="218" spans="7:10" s="36" customFormat="1" ht="42" customHeight="1" x14ac:dyDescent="0.3">
      <c r="G218" s="17"/>
      <c r="J218" s="17"/>
    </row>
    <row r="219" spans="7:10" s="36" customFormat="1" ht="63.75" customHeight="1" x14ac:dyDescent="0.3">
      <c r="G219" s="17"/>
      <c r="J219" s="17"/>
    </row>
    <row r="220" spans="7:10" s="36" customFormat="1" ht="42" customHeight="1" x14ac:dyDescent="0.3">
      <c r="G220" s="17"/>
      <c r="J220" s="17"/>
    </row>
    <row r="221" spans="7:10" ht="23.25" customHeight="1" x14ac:dyDescent="0.3"/>
    <row r="222" spans="7:10" ht="27.75" customHeight="1" x14ac:dyDescent="0.3"/>
    <row r="223" spans="7:10" ht="55.5" customHeight="1" x14ac:dyDescent="0.3"/>
    <row r="224" spans="7:10" ht="57.75" customHeight="1" x14ac:dyDescent="0.3"/>
    <row r="225" ht="21.75" customHeight="1" x14ac:dyDescent="0.3"/>
    <row r="226" ht="49.5" customHeight="1" x14ac:dyDescent="0.3"/>
    <row r="227" ht="28.5" customHeight="1" x14ac:dyDescent="0.3"/>
    <row r="228" ht="28.5" customHeight="1" x14ac:dyDescent="0.3"/>
    <row r="229" ht="28.5" customHeight="1" x14ac:dyDescent="0.3"/>
    <row r="230" ht="23.25" customHeight="1" x14ac:dyDescent="0.3"/>
    <row r="231" ht="43.5" customHeight="1" x14ac:dyDescent="0.3"/>
    <row r="232" ht="55.5" customHeight="1" x14ac:dyDescent="0.3"/>
    <row r="233" ht="42.75" customHeight="1" x14ac:dyDescent="0.3"/>
    <row r="234" ht="21.75" customHeight="1" x14ac:dyDescent="0.3"/>
    <row r="235" ht="21.75" customHeight="1" x14ac:dyDescent="0.3"/>
    <row r="236" ht="23.25" customHeight="1" x14ac:dyDescent="0.3"/>
    <row r="237" ht="23.25" customHeight="1" x14ac:dyDescent="0.3"/>
    <row r="238" ht="21.75" customHeight="1" x14ac:dyDescent="0.3"/>
    <row r="239" ht="16.5" customHeight="1" x14ac:dyDescent="0.3"/>
    <row r="240" ht="29.25" customHeight="1" x14ac:dyDescent="0.3"/>
    <row r="241" ht="24.75" customHeight="1" x14ac:dyDescent="0.3"/>
    <row r="242" ht="33" customHeight="1" x14ac:dyDescent="0.3"/>
    <row r="244" ht="15" customHeight="1" x14ac:dyDescent="0.3"/>
    <row r="245" ht="25.5" customHeight="1" x14ac:dyDescent="0.3"/>
  </sheetData>
  <mergeCells count="50">
    <mergeCell ref="A1:E1"/>
    <mergeCell ref="G1:J1"/>
    <mergeCell ref="B142:E142"/>
    <mergeCell ref="B153:E153"/>
    <mergeCell ref="B164:E164"/>
    <mergeCell ref="B40:E40"/>
    <mergeCell ref="A51:E51"/>
    <mergeCell ref="B52:E52"/>
    <mergeCell ref="B63:E63"/>
    <mergeCell ref="B74:E74"/>
    <mergeCell ref="B85:E85"/>
    <mergeCell ref="B2:D2"/>
    <mergeCell ref="B3:D3"/>
    <mergeCell ref="A6:E6"/>
    <mergeCell ref="B7:E7"/>
    <mergeCell ref="B18:E18"/>
    <mergeCell ref="B186:E186"/>
    <mergeCell ref="B197:E197"/>
    <mergeCell ref="A96:E96"/>
    <mergeCell ref="B97:E97"/>
    <mergeCell ref="B108:E108"/>
    <mergeCell ref="B119:E119"/>
    <mergeCell ref="B130:E130"/>
    <mergeCell ref="A141:E141"/>
    <mergeCell ref="B29:E29"/>
    <mergeCell ref="G142:J142"/>
    <mergeCell ref="G153:J153"/>
    <mergeCell ref="G164:J164"/>
    <mergeCell ref="G175:J175"/>
    <mergeCell ref="G40:J40"/>
    <mergeCell ref="G51:J51"/>
    <mergeCell ref="G52:J52"/>
    <mergeCell ref="G63:J63"/>
    <mergeCell ref="G74:J74"/>
    <mergeCell ref="G85:J85"/>
    <mergeCell ref="G29:J29"/>
    <mergeCell ref="B175:E175"/>
    <mergeCell ref="G186:J186"/>
    <mergeCell ref="G197:J197"/>
    <mergeCell ref="G96:J96"/>
    <mergeCell ref="G97:J97"/>
    <mergeCell ref="G108:J108"/>
    <mergeCell ref="G119:J119"/>
    <mergeCell ref="G130:J130"/>
    <mergeCell ref="G141:J141"/>
    <mergeCell ref="G2:I2"/>
    <mergeCell ref="G3:I3"/>
    <mergeCell ref="G6:J6"/>
    <mergeCell ref="G7:J7"/>
    <mergeCell ref="G18:J18"/>
  </mergeCells>
  <conditionalFormatting sqref="E83">
    <cfRule type="cellIs" dxfId="30" priority="12" operator="notEqual">
      <formula>$F$75</formula>
    </cfRule>
  </conditionalFormatting>
  <conditionalFormatting sqref="E94">
    <cfRule type="cellIs" dxfId="29" priority="11" operator="notEqual">
      <formula>$F$86</formula>
    </cfRule>
  </conditionalFormatting>
  <conditionalFormatting sqref="E106">
    <cfRule type="cellIs" dxfId="28" priority="10" operator="notEqual">
      <formula>$F$98</formula>
    </cfRule>
  </conditionalFormatting>
  <conditionalFormatting sqref="E117">
    <cfRule type="cellIs" dxfId="27" priority="9" operator="notEqual">
      <formula>$F$109</formula>
    </cfRule>
  </conditionalFormatting>
  <conditionalFormatting sqref="E128">
    <cfRule type="cellIs" dxfId="26" priority="8" operator="notEqual">
      <formula>$F$120</formula>
    </cfRule>
  </conditionalFormatting>
  <conditionalFormatting sqref="E139">
    <cfRule type="cellIs" dxfId="25" priority="7" operator="notEqual">
      <formula>$F$131</formula>
    </cfRule>
  </conditionalFormatting>
  <conditionalFormatting sqref="E151">
    <cfRule type="cellIs" dxfId="24" priority="6" operator="notEqual">
      <formula>$F$143</formula>
    </cfRule>
  </conditionalFormatting>
  <conditionalFormatting sqref="E162">
    <cfRule type="cellIs" dxfId="23" priority="5" operator="notEqual">
      <formula>$F$154</formula>
    </cfRule>
  </conditionalFormatting>
  <conditionalFormatting sqref="E173">
    <cfRule type="cellIs" dxfId="22" priority="4" operator="notEqual">
      <formula>$F$154</formula>
    </cfRule>
  </conditionalFormatting>
  <conditionalFormatting sqref="E184">
    <cfRule type="cellIs" dxfId="21" priority="3" operator="notEqual">
      <formula>$F$176</formula>
    </cfRule>
  </conditionalFormatting>
  <conditionalFormatting sqref="J16">
    <cfRule type="cellIs" dxfId="20" priority="36" operator="notEqual">
      <formula>$J$8</formula>
    </cfRule>
  </conditionalFormatting>
  <conditionalFormatting sqref="J27">
    <cfRule type="cellIs" dxfId="19" priority="35" operator="notEqual">
      <formula>$J$19</formula>
    </cfRule>
  </conditionalFormatting>
  <conditionalFormatting sqref="J38">
    <cfRule type="cellIs" dxfId="18" priority="34" operator="notEqual">
      <formula>$J$30</formula>
    </cfRule>
  </conditionalFormatting>
  <conditionalFormatting sqref="J49">
    <cfRule type="cellIs" dxfId="17" priority="33" operator="notEqual">
      <formula>$J$41</formula>
    </cfRule>
  </conditionalFormatting>
  <conditionalFormatting sqref="J61">
    <cfRule type="cellIs" dxfId="16" priority="32" operator="notEqual">
      <formula>$J$53</formula>
    </cfRule>
  </conditionalFormatting>
  <conditionalFormatting sqref="J72">
    <cfRule type="cellIs" dxfId="15" priority="31" operator="notEqual">
      <formula>$J$64</formula>
    </cfRule>
  </conditionalFormatting>
  <conditionalFormatting sqref="J83">
    <cfRule type="cellIs" dxfId="14" priority="30" operator="notEqual">
      <formula>$J$75</formula>
    </cfRule>
  </conditionalFormatting>
  <conditionalFormatting sqref="J94">
    <cfRule type="cellIs" dxfId="13" priority="29" operator="notEqual">
      <formula>$J$86</formula>
    </cfRule>
  </conditionalFormatting>
  <conditionalFormatting sqref="J106">
    <cfRule type="cellIs" dxfId="12" priority="28" operator="notEqual">
      <formula>$J$98</formula>
    </cfRule>
  </conditionalFormatting>
  <conditionalFormatting sqref="J117">
    <cfRule type="cellIs" dxfId="11" priority="27" operator="notEqual">
      <formula>$J$109</formula>
    </cfRule>
  </conditionalFormatting>
  <conditionalFormatting sqref="J128">
    <cfRule type="cellIs" dxfId="10" priority="26" operator="notEqual">
      <formula>$J$120</formula>
    </cfRule>
  </conditionalFormatting>
  <conditionalFormatting sqref="J139">
    <cfRule type="cellIs" dxfId="9" priority="25" operator="notEqual">
      <formula>$J$131</formula>
    </cfRule>
  </conditionalFormatting>
  <conditionalFormatting sqref="J151">
    <cfRule type="cellIs" dxfId="8" priority="24" operator="notEqual">
      <formula>$J$143</formula>
    </cfRule>
  </conditionalFormatting>
  <conditionalFormatting sqref="J162 J173">
    <cfRule type="cellIs" dxfId="7" priority="23" operator="notEqual">
      <formula>$J$154</formula>
    </cfRule>
  </conditionalFormatting>
  <conditionalFormatting sqref="J184">
    <cfRule type="cellIs" dxfId="6" priority="21" operator="notEqual">
      <formula>$J$176</formula>
    </cfRule>
  </conditionalFormatting>
  <conditionalFormatting sqref="J195">
    <cfRule type="cellIs" dxfId="5" priority="20" operator="notEqual">
      <formula>$J$187</formula>
    </cfRule>
  </conditionalFormatting>
  <dataValidations count="8">
    <dataValidation allowBlank="1" showInputMessage="1" showErrorMessage="1" prompt="Includes all related staff and temporary staff costs including base salary, post adjustment and all staff entitlements." sqref="G177 G9 G20 G31 G42 G54 G65 G76 G87 G99 G110 G121 G132 G144 G155 G166 G188 G199 B177 B9 B20 B31 B42 B54 B65 B76 B87 B99 B110 B121 B132 B144 B155 B166 B188 B199" xr:uid="{94D17243-E3A5-4F02-ABF7-F13FBECD1992}"/>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G178 G10 G21 G32 G43 G55 G66 G77 G88 G100 G111 G122 G133 G145 G156 G167 G189 G200 B178 B10 B21 B32 B43 B55 B66 B77 B88 B100 B111 B122 B133 B145 B156 B167 B189 B200" xr:uid="{879F2F58-C62C-4774-8B36-1B013DE314AA}"/>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G179 G11 G22 G33 G44 G56 G67 G78 G89 G101 G112 G123 G134 G146 G157 G168 G190 G201 B179 B11 B22 B33 B44 B56 B67 B78 B89 B101 B112 B123 B134 B146 B157 B168 B190 B201" xr:uid="{F76FB99B-8EC6-4B61-A0BF-97576E988890}"/>
    <dataValidation allowBlank="1" showInputMessage="1" showErrorMessage="1" prompt="Includes staff and non-staff travel paid for by the organization directly related to a project." sqref="G181 G13 G24 G35 G46 G58 G69 G80 G91 G103 G114 G125 G136 G148 G159 G170 G192 G203 B181 B13 B24 B35 B46 B58 B69 B80 B91 B103 B114 B125 B136 B148 B159 B170 B192 B203" xr:uid="{ABD56102-766F-4707-9793-9B51137C0516}"/>
    <dataValidation allowBlank="1" showInputMessage="1" showErrorMessage="1" prompt="Services contracted by an organization which follow the normal procurement processes." sqref="G180 G12 G23 G34 G45 G57 G68 G79 G90 G102 G113 G124 G135 G147 G158 G169 G191 G202 B180 B12 B23 B34 B45 B57 B68 B79 B90 B102 B113 B124 B135 B147 B158 B169 B191 B202" xr:uid="{5C67E4F8-1B2E-40B2-9FEE-1A53EBD70F86}"/>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G182 G14 G25 G36 G47 G59 G70 G81 G92 G104 G115 G126 G137 G149 G160 G171 G193 G204 B182 B14 B25 B36 B47 B59 B70 B81 B92 B104 B115 B126 B137 B149 B160 B171 B193 B204" xr:uid="{48273640-8ADA-4E76-95BF-20F1ECB03C17}"/>
    <dataValidation allowBlank="1" showInputMessage="1" showErrorMessage="1" prompt=" Includes all general operating costs for running an office. Examples include telecommunication, rents, finance charges and other costs which cannot be mapped to other expense categories." sqref="G183 G15 G26 G37 G48 G60 G71 G82 G93 G105 G116 G127 G138 G150 G161 G172 G194 G205 B183 B15 B26 B37 B48 B60 B71 B82 B93 B105 B116 B127 B138 B150 B161 B172 B194 B205" xr:uid="{241F6F7F-A672-4C04-A233-1B8E1E1B0D29}"/>
    <dataValidation allowBlank="1" showInputMessage="1" showErrorMessage="1" prompt="Output totals must match the original total from Table 1, and will show as red if not. " sqref="J16" xr:uid="{78C6CCB3-E6F1-47A6-9A9B-6F32C59CE596}"/>
  </dataValidations>
  <pageMargins left="0.7" right="0.7" top="0.75" bottom="0.75" header="0.3" footer="0.3"/>
  <pageSetup paperSize="9" scale="55" orientation="landscape" horizontalDpi="4294967295" verticalDpi="4294967295" r:id="rId1"/>
  <legacyDrawing r:id="rId2"/>
  <extLst>
    <ext xmlns:x14="http://schemas.microsoft.com/office/spreadsheetml/2009/9/main" uri="{78C0D931-6437-407d-A8EE-F0AAD7539E65}">
      <x14:conditionalFormattings>
        <x14:conditionalFormatting xmlns:xm="http://schemas.microsoft.com/office/excel/2006/main">
          <x14:cfRule type="cellIs" priority="1" operator="notEqual" id="{CA45111C-B093-4599-8C88-B9ED4CF57D05}">
            <xm:f>'https://unitednations.sharepoint.com/Suivi des Projets PBF/Projet Secrétariat/Mise à jour 240223/[Copie de budget secretariat Niger Draft Cost extension jusque fin juin 2023.xlsx]1) Tableau budgétaire 1'!#REF!</xm:f>
            <x14:dxf>
              <font>
                <color rgb="FF9C0006"/>
              </font>
              <fill>
                <patternFill>
                  <bgColor rgb="FFFFC7CE"/>
                </patternFill>
              </fill>
            </x14:dxf>
          </x14:cfRule>
          <xm:sqref>E208</xm:sqref>
        </x14:conditionalFormatting>
        <x14:conditionalFormatting xmlns:xm="http://schemas.microsoft.com/office/excel/2006/main">
          <x14:cfRule type="cellIs" priority="19" operator="notEqual" id="{46764B77-9E71-41BF-BC99-65471E116BCA}">
            <xm:f>'https://unitednations.sharepoint.com/Suivi des Projets PBF/Projet Secrétariat/Mise à jour 240223/[Copie de Budget_Projet Secrétariat PBF_VF 2025.xlsx]1) Tableau budgétaire 1'!#REF!</xm:f>
            <x14:dxf>
              <font>
                <color rgb="FF9C0006"/>
              </font>
              <fill>
                <patternFill>
                  <bgColor rgb="FFFFC7CE"/>
                </patternFill>
              </fill>
            </x14:dxf>
          </x14:cfRule>
          <xm:sqref>J208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D8D64-A423-4CCB-9965-E12669616B24}">
  <dimension ref="C2:C15"/>
  <sheetViews>
    <sheetView zoomScale="62" workbookViewId="0">
      <selection activeCell="E15" sqref="E15"/>
    </sheetView>
  </sheetViews>
  <sheetFormatPr defaultColWidth="10.6640625" defaultRowHeight="14.4" x14ac:dyDescent="0.3"/>
  <cols>
    <col min="3" max="3" width="104.44140625" customWidth="1"/>
  </cols>
  <sheetData>
    <row r="2" spans="3:3" ht="15" thickBot="1" x14ac:dyDescent="0.35"/>
    <row r="3" spans="3:3" ht="15" thickBot="1" x14ac:dyDescent="0.35">
      <c r="C3" s="68" t="s">
        <v>262</v>
      </c>
    </row>
    <row r="4" spans="3:3" ht="41.25" customHeight="1" x14ac:dyDescent="0.3">
      <c r="C4" s="64" t="s">
        <v>263</v>
      </c>
    </row>
    <row r="5" spans="3:3" ht="43.2" x14ac:dyDescent="0.3">
      <c r="C5" s="65" t="s">
        <v>264</v>
      </c>
    </row>
    <row r="6" spans="3:3" x14ac:dyDescent="0.3">
      <c r="C6" s="65"/>
    </row>
    <row r="7" spans="3:3" ht="86.7" customHeight="1" x14ac:dyDescent="0.3">
      <c r="C7" s="66" t="s">
        <v>265</v>
      </c>
    </row>
    <row r="8" spans="3:3" x14ac:dyDescent="0.3">
      <c r="C8" s="65"/>
    </row>
    <row r="9" spans="3:3" ht="86.7" customHeight="1" x14ac:dyDescent="0.3">
      <c r="C9" s="66" t="s">
        <v>266</v>
      </c>
    </row>
    <row r="10" spans="3:3" x14ac:dyDescent="0.3">
      <c r="C10" s="65"/>
    </row>
    <row r="11" spans="3:3" ht="58.2" customHeight="1" x14ac:dyDescent="0.3">
      <c r="C11" s="65" t="s">
        <v>267</v>
      </c>
    </row>
    <row r="12" spans="3:3" x14ac:dyDescent="0.3">
      <c r="C12" s="65"/>
    </row>
    <row r="13" spans="3:3" ht="65.7" customHeight="1" x14ac:dyDescent="0.3">
      <c r="C13" s="66" t="s">
        <v>268</v>
      </c>
    </row>
    <row r="14" spans="3:3" x14ac:dyDescent="0.3">
      <c r="C14" s="65"/>
    </row>
    <row r="15" spans="3:3" ht="93.45" customHeight="1" thickBot="1" x14ac:dyDescent="0.35">
      <c r="C15" s="67" t="s">
        <v>269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CA3E8-2F7E-4B0B-862E-D6A5ED1260E8}">
  <dimension ref="B1:I47"/>
  <sheetViews>
    <sheetView workbookViewId="0">
      <selection activeCell="K18" sqref="K18"/>
    </sheetView>
  </sheetViews>
  <sheetFormatPr defaultColWidth="10.6640625" defaultRowHeight="14.4" x14ac:dyDescent="0.3"/>
  <cols>
    <col min="4" max="4" width="40.44140625" customWidth="1"/>
    <col min="8" max="8" width="26.44140625" customWidth="1"/>
  </cols>
  <sheetData>
    <row r="1" spans="2:8" ht="15" thickBot="1" x14ac:dyDescent="0.35">
      <c r="B1" s="101"/>
      <c r="C1" s="101"/>
      <c r="D1" s="101" t="s">
        <v>270</v>
      </c>
      <c r="E1" s="101"/>
      <c r="F1" s="358"/>
      <c r="G1" s="358" t="s">
        <v>271</v>
      </c>
      <c r="H1" s="358"/>
    </row>
    <row r="2" spans="2:8" x14ac:dyDescent="0.3">
      <c r="B2" s="484" t="s">
        <v>272</v>
      </c>
      <c r="C2" s="485"/>
      <c r="D2" s="486"/>
      <c r="E2" s="101"/>
      <c r="F2" s="484" t="s">
        <v>272</v>
      </c>
      <c r="G2" s="485"/>
      <c r="H2" s="486"/>
    </row>
    <row r="3" spans="2:8" ht="15" thickBot="1" x14ac:dyDescent="0.35">
      <c r="B3" s="487"/>
      <c r="C3" s="488"/>
      <c r="D3" s="489"/>
      <c r="E3" s="101"/>
      <c r="F3" s="487"/>
      <c r="G3" s="488"/>
      <c r="H3" s="489"/>
    </row>
    <row r="4" spans="2:8" ht="15" thickBot="1" x14ac:dyDescent="0.35">
      <c r="E4" s="101"/>
    </row>
    <row r="5" spans="2:8" x14ac:dyDescent="0.3">
      <c r="B5" s="476" t="s">
        <v>273</v>
      </c>
      <c r="C5" s="477"/>
      <c r="D5" s="478"/>
      <c r="E5" s="101"/>
      <c r="F5" s="476" t="s">
        <v>273</v>
      </c>
      <c r="G5" s="477"/>
      <c r="H5" s="478"/>
    </row>
    <row r="6" spans="2:8" ht="15" thickBot="1" x14ac:dyDescent="0.35">
      <c r="B6" s="473"/>
      <c r="C6" s="474"/>
      <c r="D6" s="475"/>
      <c r="E6" s="101"/>
      <c r="F6" s="473"/>
      <c r="G6" s="474"/>
      <c r="H6" s="475"/>
    </row>
    <row r="7" spans="2:8" x14ac:dyDescent="0.3">
      <c r="B7" s="79" t="s">
        <v>274</v>
      </c>
      <c r="C7" s="482">
        <f>'1)Tableau budgétaire 1'!G16+'1)Tableau budgétaire 1'!G26+'1)Tableau budgétaire 1'!G36</f>
        <v>574100</v>
      </c>
      <c r="D7" s="483"/>
      <c r="E7" s="346"/>
      <c r="F7" s="347" t="s">
        <v>274</v>
      </c>
      <c r="G7" s="482">
        <f>'1)Tableau budgétaire 1'!R16+'1)Tableau budgétaire 1'!R26+'1)Tableau budgétaire 1'!R36</f>
        <v>1012046.78</v>
      </c>
      <c r="H7" s="483"/>
    </row>
    <row r="8" spans="2:8" x14ac:dyDescent="0.3">
      <c r="B8" s="79" t="s">
        <v>275</v>
      </c>
      <c r="C8" s="471">
        <v>0</v>
      </c>
      <c r="D8" s="472"/>
      <c r="E8" s="101"/>
      <c r="F8" s="79" t="s">
        <v>275</v>
      </c>
      <c r="G8" s="471">
        <v>0</v>
      </c>
      <c r="H8" s="472"/>
    </row>
    <row r="9" spans="2:8" x14ac:dyDescent="0.3">
      <c r="B9" s="80" t="s">
        <v>276</v>
      </c>
      <c r="C9" s="81" t="s">
        <v>277</v>
      </c>
      <c r="D9" s="82" t="s">
        <v>278</v>
      </c>
      <c r="E9" s="101"/>
      <c r="F9" s="80" t="s">
        <v>276</v>
      </c>
      <c r="G9" s="81" t="s">
        <v>277</v>
      </c>
      <c r="H9" s="82" t="s">
        <v>278</v>
      </c>
    </row>
    <row r="10" spans="2:8" x14ac:dyDescent="0.3">
      <c r="B10" s="90"/>
      <c r="C10" s="84"/>
      <c r="D10" s="85">
        <v>0</v>
      </c>
      <c r="E10" s="101"/>
      <c r="F10" s="90"/>
      <c r="G10" s="84"/>
      <c r="H10" s="85">
        <v>0</v>
      </c>
    </row>
    <row r="11" spans="2:8" x14ac:dyDescent="0.3">
      <c r="B11" s="90"/>
      <c r="C11" s="84"/>
      <c r="D11" s="85">
        <v>0</v>
      </c>
      <c r="E11" s="101"/>
      <c r="F11" s="90"/>
      <c r="G11" s="84"/>
      <c r="H11" s="85">
        <v>0</v>
      </c>
    </row>
    <row r="12" spans="2:8" x14ac:dyDescent="0.3">
      <c r="B12" s="91"/>
      <c r="C12" s="84"/>
      <c r="D12" s="85">
        <v>0</v>
      </c>
      <c r="E12" s="101"/>
      <c r="F12" s="91"/>
      <c r="G12" s="84"/>
      <c r="H12" s="85">
        <v>0</v>
      </c>
    </row>
    <row r="13" spans="2:8" x14ac:dyDescent="0.3">
      <c r="B13" s="91"/>
      <c r="C13" s="84"/>
      <c r="D13" s="85">
        <v>0</v>
      </c>
      <c r="E13" s="101"/>
      <c r="F13" s="91"/>
      <c r="G13" s="84"/>
      <c r="H13" s="85">
        <v>0</v>
      </c>
    </row>
    <row r="14" spans="2:8" ht="15" thickBot="1" x14ac:dyDescent="0.35">
      <c r="B14" s="92"/>
      <c r="C14" s="84"/>
      <c r="D14" s="89">
        <v>0</v>
      </c>
      <c r="E14" s="101"/>
      <c r="F14" s="92"/>
      <c r="G14" s="84"/>
      <c r="H14" s="89">
        <v>0</v>
      </c>
    </row>
    <row r="15" spans="2:8" ht="15" thickBot="1" x14ac:dyDescent="0.35">
      <c r="E15" s="101"/>
    </row>
    <row r="16" spans="2:8" x14ac:dyDescent="0.3">
      <c r="B16" s="476" t="s">
        <v>279</v>
      </c>
      <c r="C16" s="477"/>
      <c r="D16" s="478"/>
      <c r="E16" s="101"/>
      <c r="F16" s="476" t="s">
        <v>279</v>
      </c>
      <c r="G16" s="477"/>
      <c r="H16" s="478"/>
    </row>
    <row r="17" spans="2:9" ht="15" thickBot="1" x14ac:dyDescent="0.35">
      <c r="B17" s="479"/>
      <c r="C17" s="480"/>
      <c r="D17" s="481"/>
      <c r="E17" s="101"/>
      <c r="F17" s="479"/>
      <c r="G17" s="480"/>
      <c r="H17" s="481"/>
    </row>
    <row r="18" spans="2:9" x14ac:dyDescent="0.3">
      <c r="B18" s="79" t="s">
        <v>274</v>
      </c>
      <c r="C18" s="469">
        <f>'1)Tableau budgétaire 1'!G58+'1)Tableau budgétaire 1'!G68</f>
        <v>140000</v>
      </c>
      <c r="D18" s="470"/>
      <c r="E18" s="101"/>
      <c r="F18" s="79" t="s">
        <v>274</v>
      </c>
      <c r="G18" s="482">
        <f>'1)Tableau budgétaire 1'!R58+'1)Tableau budgétaire 1'!R68</f>
        <v>195000</v>
      </c>
      <c r="H18" s="483"/>
      <c r="I18" s="349"/>
    </row>
    <row r="19" spans="2:9" x14ac:dyDescent="0.3">
      <c r="B19" s="79" t="s">
        <v>275</v>
      </c>
      <c r="C19" s="471">
        <v>0</v>
      </c>
      <c r="D19" s="472"/>
      <c r="E19" s="101"/>
      <c r="F19" s="79" t="s">
        <v>275</v>
      </c>
      <c r="G19" s="471">
        <v>0</v>
      </c>
      <c r="H19" s="472"/>
    </row>
    <row r="20" spans="2:9" x14ac:dyDescent="0.3">
      <c r="B20" s="80" t="s">
        <v>276</v>
      </c>
      <c r="C20" s="81" t="s">
        <v>277</v>
      </c>
      <c r="D20" s="82" t="s">
        <v>278</v>
      </c>
      <c r="E20" s="101"/>
      <c r="F20" s="80" t="s">
        <v>276</v>
      </c>
      <c r="G20" s="81" t="s">
        <v>277</v>
      </c>
      <c r="H20" s="82" t="s">
        <v>278</v>
      </c>
    </row>
    <row r="21" spans="2:9" x14ac:dyDescent="0.3">
      <c r="B21" s="83"/>
      <c r="C21" s="84"/>
      <c r="D21" s="85">
        <v>0</v>
      </c>
      <c r="E21" s="101"/>
      <c r="F21" s="83"/>
      <c r="G21" s="84"/>
      <c r="H21" s="85">
        <v>0</v>
      </c>
    </row>
    <row r="22" spans="2:9" x14ac:dyDescent="0.3">
      <c r="B22" s="86"/>
      <c r="C22" s="84"/>
      <c r="D22" s="85">
        <v>0</v>
      </c>
      <c r="E22" s="101"/>
      <c r="F22" s="86"/>
      <c r="G22" s="84"/>
      <c r="H22" s="85">
        <v>0</v>
      </c>
    </row>
    <row r="23" spans="2:9" x14ac:dyDescent="0.3">
      <c r="B23" s="87"/>
      <c r="C23" s="84"/>
      <c r="D23" s="85">
        <v>0</v>
      </c>
      <c r="E23" s="101"/>
      <c r="F23" s="87"/>
      <c r="G23" s="84"/>
      <c r="H23" s="85">
        <v>0</v>
      </c>
    </row>
    <row r="24" spans="2:9" x14ac:dyDescent="0.3">
      <c r="B24" s="87"/>
      <c r="C24" s="84"/>
      <c r="D24" s="85">
        <v>0</v>
      </c>
      <c r="E24" s="101"/>
      <c r="F24" s="87"/>
      <c r="G24" s="84"/>
      <c r="H24" s="85">
        <v>0</v>
      </c>
    </row>
    <row r="25" spans="2:9" ht="15" thickBot="1" x14ac:dyDescent="0.35">
      <c r="B25" s="88"/>
      <c r="C25" s="84"/>
      <c r="D25" s="85">
        <v>0</v>
      </c>
      <c r="E25" s="101"/>
      <c r="F25" s="88"/>
      <c r="G25" s="84"/>
      <c r="H25" s="85">
        <v>0</v>
      </c>
    </row>
    <row r="26" spans="2:9" ht="15" thickBot="1" x14ac:dyDescent="0.35">
      <c r="E26" s="101"/>
    </row>
    <row r="27" spans="2:9" x14ac:dyDescent="0.3">
      <c r="B27" s="476" t="s">
        <v>280</v>
      </c>
      <c r="C27" s="477"/>
      <c r="D27" s="478"/>
      <c r="E27" s="101"/>
      <c r="F27" s="476" t="s">
        <v>280</v>
      </c>
      <c r="G27" s="477"/>
      <c r="H27" s="478"/>
    </row>
    <row r="28" spans="2:9" ht="15" thickBot="1" x14ac:dyDescent="0.35">
      <c r="B28" s="473"/>
      <c r="C28" s="474"/>
      <c r="D28" s="475"/>
      <c r="E28" s="101"/>
      <c r="F28" s="473"/>
      <c r="G28" s="474"/>
      <c r="H28" s="475"/>
    </row>
    <row r="29" spans="2:9" x14ac:dyDescent="0.3">
      <c r="B29" s="79" t="s">
        <v>274</v>
      </c>
      <c r="C29" s="469">
        <v>0</v>
      </c>
      <c r="D29" s="470"/>
      <c r="E29" s="101"/>
      <c r="F29" s="79" t="s">
        <v>274</v>
      </c>
      <c r="G29" s="469">
        <v>0</v>
      </c>
      <c r="H29" s="470"/>
    </row>
    <row r="30" spans="2:9" x14ac:dyDescent="0.3">
      <c r="B30" s="79" t="s">
        <v>275</v>
      </c>
      <c r="C30" s="471">
        <v>0</v>
      </c>
      <c r="D30" s="472"/>
      <c r="E30" s="101"/>
      <c r="F30" s="79" t="s">
        <v>275</v>
      </c>
      <c r="G30" s="471">
        <v>0</v>
      </c>
      <c r="H30" s="472"/>
    </row>
    <row r="31" spans="2:9" x14ac:dyDescent="0.3">
      <c r="B31" s="80" t="s">
        <v>276</v>
      </c>
      <c r="C31" s="81" t="s">
        <v>277</v>
      </c>
      <c r="D31" s="82" t="s">
        <v>278</v>
      </c>
      <c r="E31" s="101"/>
      <c r="F31" s="80" t="s">
        <v>276</v>
      </c>
      <c r="G31" s="81" t="s">
        <v>277</v>
      </c>
      <c r="H31" s="82" t="s">
        <v>278</v>
      </c>
    </row>
    <row r="32" spans="2:9" x14ac:dyDescent="0.3">
      <c r="B32" s="83"/>
      <c r="C32" s="84"/>
      <c r="D32" s="85">
        <v>0</v>
      </c>
      <c r="E32" s="101"/>
      <c r="F32" s="83"/>
      <c r="G32" s="84"/>
      <c r="H32" s="85">
        <v>0</v>
      </c>
    </row>
    <row r="33" spans="2:8" x14ac:dyDescent="0.3">
      <c r="B33" s="86"/>
      <c r="C33" s="84"/>
      <c r="D33" s="85">
        <v>0</v>
      </c>
      <c r="E33" s="101"/>
      <c r="F33" s="86"/>
      <c r="G33" s="84"/>
      <c r="H33" s="85">
        <v>0</v>
      </c>
    </row>
    <row r="34" spans="2:8" x14ac:dyDescent="0.3">
      <c r="B34" s="87"/>
      <c r="C34" s="84"/>
      <c r="D34" s="85">
        <v>0</v>
      </c>
      <c r="E34" s="101"/>
      <c r="F34" s="87"/>
      <c r="G34" s="84"/>
      <c r="H34" s="85">
        <v>0</v>
      </c>
    </row>
    <row r="35" spans="2:8" x14ac:dyDescent="0.3">
      <c r="B35" s="87"/>
      <c r="C35" s="84"/>
      <c r="D35" s="85">
        <v>0</v>
      </c>
      <c r="E35" s="101"/>
      <c r="F35" s="87"/>
      <c r="G35" s="84"/>
      <c r="H35" s="85">
        <v>0</v>
      </c>
    </row>
    <row r="36" spans="2:8" ht="15" thickBot="1" x14ac:dyDescent="0.35">
      <c r="B36" s="88"/>
      <c r="C36" s="84"/>
      <c r="D36" s="85">
        <v>0</v>
      </c>
      <c r="E36" s="101"/>
      <c r="F36" s="88"/>
      <c r="G36" s="84"/>
      <c r="H36" s="85">
        <v>0</v>
      </c>
    </row>
    <row r="37" spans="2:8" ht="15" thickBot="1" x14ac:dyDescent="0.35">
      <c r="E37" s="101"/>
    </row>
    <row r="38" spans="2:8" x14ac:dyDescent="0.3">
      <c r="B38" s="476" t="s">
        <v>281</v>
      </c>
      <c r="C38" s="477"/>
      <c r="D38" s="478"/>
      <c r="E38" s="101"/>
      <c r="F38" s="476" t="s">
        <v>281</v>
      </c>
      <c r="G38" s="477"/>
      <c r="H38" s="478"/>
    </row>
    <row r="39" spans="2:8" ht="15" thickBot="1" x14ac:dyDescent="0.35">
      <c r="B39" s="473"/>
      <c r="C39" s="474"/>
      <c r="D39" s="475"/>
      <c r="E39" s="101"/>
      <c r="F39" s="473"/>
      <c r="G39" s="474"/>
      <c r="H39" s="475"/>
    </row>
    <row r="40" spans="2:8" x14ac:dyDescent="0.3">
      <c r="B40" s="79" t="s">
        <v>274</v>
      </c>
      <c r="C40" s="469">
        <v>0</v>
      </c>
      <c r="D40" s="470"/>
      <c r="E40" s="101"/>
      <c r="F40" s="79" t="s">
        <v>274</v>
      </c>
      <c r="G40" s="469">
        <v>0</v>
      </c>
      <c r="H40" s="470"/>
    </row>
    <row r="41" spans="2:8" x14ac:dyDescent="0.3">
      <c r="B41" s="79" t="s">
        <v>275</v>
      </c>
      <c r="C41" s="471">
        <v>0</v>
      </c>
      <c r="D41" s="472"/>
      <c r="E41" s="101"/>
      <c r="F41" s="79" t="s">
        <v>275</v>
      </c>
      <c r="G41" s="471">
        <v>0</v>
      </c>
      <c r="H41" s="472"/>
    </row>
    <row r="42" spans="2:8" x14ac:dyDescent="0.3">
      <c r="B42" s="80" t="s">
        <v>276</v>
      </c>
      <c r="C42" s="81" t="s">
        <v>277</v>
      </c>
      <c r="D42" s="82" t="s">
        <v>278</v>
      </c>
      <c r="E42" s="101"/>
      <c r="F42" s="80" t="s">
        <v>276</v>
      </c>
      <c r="G42" s="81" t="s">
        <v>277</v>
      </c>
      <c r="H42" s="82" t="s">
        <v>278</v>
      </c>
    </row>
    <row r="43" spans="2:8" x14ac:dyDescent="0.3">
      <c r="B43" s="83"/>
      <c r="C43" s="84"/>
      <c r="D43" s="85">
        <v>0</v>
      </c>
      <c r="E43" s="101"/>
      <c r="F43" s="83"/>
      <c r="G43" s="84"/>
      <c r="H43" s="85">
        <v>0</v>
      </c>
    </row>
    <row r="44" spans="2:8" x14ac:dyDescent="0.3">
      <c r="B44" s="86"/>
      <c r="C44" s="84"/>
      <c r="D44" s="85">
        <v>0</v>
      </c>
      <c r="E44" s="101"/>
      <c r="F44" s="86"/>
      <c r="G44" s="84"/>
      <c r="H44" s="85">
        <v>0</v>
      </c>
    </row>
    <row r="45" spans="2:8" x14ac:dyDescent="0.3">
      <c r="B45" s="87"/>
      <c r="C45" s="84"/>
      <c r="D45" s="85">
        <v>0</v>
      </c>
      <c r="E45" s="101"/>
      <c r="F45" s="87"/>
      <c r="G45" s="84"/>
      <c r="H45" s="85">
        <v>0</v>
      </c>
    </row>
    <row r="46" spans="2:8" x14ac:dyDescent="0.3">
      <c r="B46" s="87"/>
      <c r="C46" s="84"/>
      <c r="D46" s="85">
        <v>0</v>
      </c>
      <c r="E46" s="101"/>
      <c r="F46" s="87"/>
      <c r="G46" s="84"/>
      <c r="H46" s="85">
        <v>0</v>
      </c>
    </row>
    <row r="47" spans="2:8" ht="15" thickBot="1" x14ac:dyDescent="0.35">
      <c r="B47" s="88"/>
      <c r="C47" s="84"/>
      <c r="D47" s="89">
        <v>0</v>
      </c>
      <c r="E47" s="101"/>
      <c r="F47" s="88"/>
      <c r="G47" s="84"/>
      <c r="H47" s="89">
        <v>0</v>
      </c>
    </row>
  </sheetData>
  <mergeCells count="34">
    <mergeCell ref="C41:D41"/>
    <mergeCell ref="C29:D29"/>
    <mergeCell ref="B38:D38"/>
    <mergeCell ref="B39:D39"/>
    <mergeCell ref="C40:D40"/>
    <mergeCell ref="C30:D30"/>
    <mergeCell ref="B2:D3"/>
    <mergeCell ref="C7:D7"/>
    <mergeCell ref="B6:D6"/>
    <mergeCell ref="B5:D5"/>
    <mergeCell ref="B28:D28"/>
    <mergeCell ref="C8:D8"/>
    <mergeCell ref="C19:D19"/>
    <mergeCell ref="B16:D16"/>
    <mergeCell ref="B17:D17"/>
    <mergeCell ref="C18:D18"/>
    <mergeCell ref="B27:D27"/>
    <mergeCell ref="F2:H3"/>
    <mergeCell ref="F5:H5"/>
    <mergeCell ref="F6:H6"/>
    <mergeCell ref="G7:H7"/>
    <mergeCell ref="G8:H8"/>
    <mergeCell ref="F16:H16"/>
    <mergeCell ref="F17:H17"/>
    <mergeCell ref="G18:H18"/>
    <mergeCell ref="G19:H19"/>
    <mergeCell ref="F27:H27"/>
    <mergeCell ref="G40:H40"/>
    <mergeCell ref="G41:H41"/>
    <mergeCell ref="F28:H28"/>
    <mergeCell ref="G29:H29"/>
    <mergeCell ref="G30:H30"/>
    <mergeCell ref="F38:H38"/>
    <mergeCell ref="F39:H3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FA205-2DEB-4586-9BCC-F2F453D95EAE}">
  <dimension ref="B1:N26"/>
  <sheetViews>
    <sheetView topLeftCell="A6" workbookViewId="0">
      <selection activeCell="N20" sqref="N20"/>
    </sheetView>
  </sheetViews>
  <sheetFormatPr defaultColWidth="10.6640625" defaultRowHeight="14.4" x14ac:dyDescent="0.3"/>
  <cols>
    <col min="1" max="1" width="11"/>
    <col min="2" max="2" width="16.44140625" customWidth="1"/>
    <col min="3" max="3" width="15.6640625" customWidth="1"/>
    <col min="4" max="4" width="17" customWidth="1"/>
    <col min="5" max="5" width="15.33203125" customWidth="1"/>
    <col min="6" max="6" width="17" customWidth="1"/>
    <col min="7" max="7" width="10.33203125" customWidth="1"/>
    <col min="8" max="8" width="11" style="102"/>
    <col min="9" max="9" width="18.5546875" customWidth="1"/>
    <col min="10" max="10" width="17.5546875" customWidth="1"/>
    <col min="11" max="11" width="13.6640625" customWidth="1"/>
    <col min="12" max="12" width="14.33203125" customWidth="1"/>
    <col min="13" max="13" width="20.5546875" customWidth="1"/>
  </cols>
  <sheetData>
    <row r="1" spans="2:14" ht="15" thickBot="1" x14ac:dyDescent="0.35">
      <c r="B1" s="490" t="s">
        <v>282</v>
      </c>
      <c r="C1" s="490"/>
      <c r="D1" s="490"/>
      <c r="E1" s="490"/>
      <c r="F1" s="490"/>
      <c r="G1" s="360"/>
      <c r="H1" s="101"/>
      <c r="I1" s="491" t="s">
        <v>283</v>
      </c>
      <c r="J1" s="491"/>
      <c r="K1" s="491"/>
      <c r="L1" s="491"/>
      <c r="M1" s="491"/>
    </row>
    <row r="2" spans="2:14" ht="15.6" x14ac:dyDescent="0.3">
      <c r="B2" s="492" t="s">
        <v>284</v>
      </c>
      <c r="C2" s="493"/>
      <c r="D2" s="493"/>
      <c r="E2" s="493"/>
      <c r="F2" s="494"/>
      <c r="G2" s="361"/>
      <c r="H2" s="101"/>
      <c r="I2" s="492" t="s">
        <v>284</v>
      </c>
      <c r="J2" s="493"/>
      <c r="K2" s="493"/>
      <c r="L2" s="493"/>
      <c r="M2" s="494"/>
      <c r="N2" s="78"/>
    </row>
    <row r="3" spans="2:14" ht="16.2" thickBot="1" x14ac:dyDescent="0.35">
      <c r="B3" s="495"/>
      <c r="C3" s="496"/>
      <c r="D3" s="496"/>
      <c r="E3" s="496"/>
      <c r="F3" s="497"/>
      <c r="G3" s="361"/>
      <c r="H3" s="101"/>
      <c r="I3" s="495"/>
      <c r="J3" s="496"/>
      <c r="K3" s="496"/>
      <c r="L3" s="496"/>
      <c r="M3" s="497"/>
      <c r="N3" s="78"/>
    </row>
    <row r="4" spans="2:14" ht="16.2" thickBot="1" x14ac:dyDescent="0.35">
      <c r="B4" s="78"/>
      <c r="C4" s="78"/>
      <c r="D4" s="78"/>
      <c r="E4" s="78"/>
      <c r="F4" s="78"/>
      <c r="G4" s="78"/>
      <c r="H4" s="101"/>
      <c r="I4" s="78"/>
      <c r="J4" s="78"/>
      <c r="K4" s="78"/>
      <c r="L4" s="78"/>
      <c r="M4" s="78"/>
      <c r="N4" s="78"/>
    </row>
    <row r="5" spans="2:14" ht="15.6" x14ac:dyDescent="0.3">
      <c r="B5" s="504" t="s">
        <v>285</v>
      </c>
      <c r="C5" s="505"/>
      <c r="D5" s="505"/>
      <c r="E5" s="505"/>
      <c r="F5" s="466"/>
      <c r="G5" s="362"/>
      <c r="H5" s="101"/>
      <c r="I5" s="498" t="s">
        <v>285</v>
      </c>
      <c r="J5" s="499"/>
      <c r="K5" s="499"/>
      <c r="L5" s="499"/>
      <c r="M5" s="500"/>
      <c r="N5" s="78"/>
    </row>
    <row r="6" spans="2:14" ht="62.4" x14ac:dyDescent="0.3">
      <c r="B6" s="46"/>
      <c r="C6" s="77" t="str">
        <f>'1)Tableau budgétaire 1'!O188</f>
        <v>PAM (budget en USD)</v>
      </c>
      <c r="D6" s="77" t="s">
        <v>9</v>
      </c>
      <c r="E6" s="77" t="s">
        <v>10</v>
      </c>
      <c r="F6" s="72" t="s">
        <v>285</v>
      </c>
      <c r="G6" s="363"/>
      <c r="H6" s="101"/>
      <c r="I6" s="370"/>
      <c r="J6" s="371" t="str">
        <f>C6</f>
        <v>PAM (budget en USD)</v>
      </c>
      <c r="K6" s="371" t="s">
        <v>9</v>
      </c>
      <c r="L6" s="371" t="s">
        <v>10</v>
      </c>
      <c r="M6" s="372" t="s">
        <v>285</v>
      </c>
      <c r="N6" s="78"/>
    </row>
    <row r="7" spans="2:14" ht="36" customHeight="1" x14ac:dyDescent="0.3">
      <c r="B7" s="70" t="s">
        <v>286</v>
      </c>
      <c r="C7" s="52">
        <f>'2)Tableau Budgétaire 2'!C199</f>
        <v>414100</v>
      </c>
      <c r="D7" s="52">
        <f>'[1]2) Tableau budgétaire 2'!E198</f>
        <v>0</v>
      </c>
      <c r="E7" s="52">
        <f>'[1]2) Tableau budgétaire 2'!F198</f>
        <v>0</v>
      </c>
      <c r="F7" s="50">
        <f t="shared" ref="F7:F14" si="0">SUM(C7:E7)</f>
        <v>414100</v>
      </c>
      <c r="G7" s="364"/>
      <c r="H7" s="101"/>
      <c r="I7" s="373" t="s">
        <v>286</v>
      </c>
      <c r="J7" s="374">
        <v>814546.78</v>
      </c>
      <c r="K7" s="374">
        <f>'[2]2) Tableau budgétaire 2'!E198</f>
        <v>0</v>
      </c>
      <c r="L7" s="374">
        <f>'[2]2) Tableau budgétaire 2'!F198</f>
        <v>0</v>
      </c>
      <c r="M7" s="375">
        <f t="shared" ref="M7:M14" si="1">SUM(J7:L7)</f>
        <v>814546.78</v>
      </c>
      <c r="N7" s="78"/>
    </row>
    <row r="8" spans="2:14" ht="45" customHeight="1" x14ac:dyDescent="0.3">
      <c r="B8" s="70" t="s">
        <v>287</v>
      </c>
      <c r="C8" s="52">
        <f>'2)Tableau Budgétaire 2'!C200</f>
        <v>40000</v>
      </c>
      <c r="D8" s="52">
        <f>'[1]2) Tableau budgétaire 2'!E199</f>
        <v>0</v>
      </c>
      <c r="E8" s="52">
        <f>'[1]2) Tableau budgétaire 2'!F199</f>
        <v>0</v>
      </c>
      <c r="F8" s="53">
        <f t="shared" si="0"/>
        <v>40000</v>
      </c>
      <c r="G8" s="364"/>
      <c r="H8" s="101"/>
      <c r="I8" s="373" t="s">
        <v>287</v>
      </c>
      <c r="J8" s="374">
        <v>40000</v>
      </c>
      <c r="K8" s="374">
        <f>'[2]2) Tableau budgétaire 2'!E199</f>
        <v>0</v>
      </c>
      <c r="L8" s="374">
        <f>'[2]2) Tableau budgétaire 2'!F199</f>
        <v>0</v>
      </c>
      <c r="M8" s="376">
        <f t="shared" si="1"/>
        <v>40000</v>
      </c>
      <c r="N8" s="78"/>
    </row>
    <row r="9" spans="2:14" ht="79.5" customHeight="1" x14ac:dyDescent="0.3">
      <c r="B9" s="70" t="s">
        <v>288</v>
      </c>
      <c r="C9" s="52">
        <f>'2)Tableau Budgétaire 2'!C201</f>
        <v>49000</v>
      </c>
      <c r="D9" s="52">
        <f>'[1]2) Tableau budgétaire 2'!E200</f>
        <v>0</v>
      </c>
      <c r="E9" s="52">
        <f>'[1]2) Tableau budgétaire 2'!F200</f>
        <v>0</v>
      </c>
      <c r="F9" s="53">
        <f t="shared" si="0"/>
        <v>49000</v>
      </c>
      <c r="G9" s="364"/>
      <c r="H9" s="101"/>
      <c r="I9" s="373" t="s">
        <v>288</v>
      </c>
      <c r="J9" s="374">
        <v>99000</v>
      </c>
      <c r="K9" s="374">
        <f>'[2]2) Tableau budgétaire 2'!E200</f>
        <v>0</v>
      </c>
      <c r="L9" s="374">
        <f>'[2]2) Tableau budgétaire 2'!F200</f>
        <v>0</v>
      </c>
      <c r="M9" s="376">
        <f t="shared" si="1"/>
        <v>99000</v>
      </c>
      <c r="N9" s="78"/>
    </row>
    <row r="10" spans="2:14" ht="39" customHeight="1" x14ac:dyDescent="0.3">
      <c r="B10" s="76" t="s">
        <v>289</v>
      </c>
      <c r="C10" s="52">
        <f>'2)Tableau Budgétaire 2'!C202</f>
        <v>152000</v>
      </c>
      <c r="D10" s="52">
        <f>'[1]2) Tableau budgétaire 2'!E201</f>
        <v>0</v>
      </c>
      <c r="E10" s="52">
        <f>'[1]2) Tableau budgétaire 2'!F201</f>
        <v>0</v>
      </c>
      <c r="F10" s="53">
        <f t="shared" si="0"/>
        <v>152000</v>
      </c>
      <c r="G10" s="364"/>
      <c r="H10" s="101"/>
      <c r="I10" s="377" t="s">
        <v>289</v>
      </c>
      <c r="J10" s="374">
        <v>279000</v>
      </c>
      <c r="K10" s="374">
        <f>'[2]2) Tableau budgétaire 2'!E201</f>
        <v>0</v>
      </c>
      <c r="L10" s="374">
        <f>'[2]2) Tableau budgétaire 2'!F201</f>
        <v>0</v>
      </c>
      <c r="M10" s="376">
        <f t="shared" si="1"/>
        <v>279000</v>
      </c>
      <c r="N10" s="78"/>
    </row>
    <row r="11" spans="2:14" ht="15.6" x14ac:dyDescent="0.3">
      <c r="B11" s="70" t="s">
        <v>290</v>
      </c>
      <c r="C11" s="52">
        <f>'2)Tableau Budgétaire 2'!C203</f>
        <v>64400</v>
      </c>
      <c r="D11" s="52">
        <f>'[1]2) Tableau budgétaire 2'!E202</f>
        <v>0</v>
      </c>
      <c r="E11" s="52">
        <f>'[1]2) Tableau budgétaire 2'!F202</f>
        <v>0</v>
      </c>
      <c r="F11" s="53">
        <f t="shared" si="0"/>
        <v>64400</v>
      </c>
      <c r="G11" s="364"/>
      <c r="H11" s="101"/>
      <c r="I11" s="373" t="s">
        <v>290</v>
      </c>
      <c r="J11" s="374">
        <v>89900</v>
      </c>
      <c r="K11" s="374">
        <f>'[2]2) Tableau budgétaire 2'!E202</f>
        <v>0</v>
      </c>
      <c r="L11" s="374">
        <f>'[2]2) Tableau budgétaire 2'!F202</f>
        <v>0</v>
      </c>
      <c r="M11" s="376">
        <f t="shared" si="1"/>
        <v>89900</v>
      </c>
      <c r="N11" s="78"/>
    </row>
    <row r="12" spans="2:14" ht="50.7" customHeight="1" x14ac:dyDescent="0.3">
      <c r="B12" s="70" t="s">
        <v>291</v>
      </c>
      <c r="C12" s="52">
        <f>'2)Tableau Budgétaire 2'!C204</f>
        <v>40000</v>
      </c>
      <c r="D12" s="52">
        <f>'[1]2) Tableau budgétaire 2'!E203</f>
        <v>0</v>
      </c>
      <c r="E12" s="52">
        <f>'[1]2) Tableau budgétaire 2'!F203</f>
        <v>0</v>
      </c>
      <c r="F12" s="53">
        <f t="shared" si="0"/>
        <v>40000</v>
      </c>
      <c r="G12" s="364"/>
      <c r="H12" s="101"/>
      <c r="I12" s="373" t="s">
        <v>291</v>
      </c>
      <c r="J12" s="374">
        <v>0</v>
      </c>
      <c r="K12" s="374">
        <f>'[2]2) Tableau budgétaire 2'!E203</f>
        <v>0</v>
      </c>
      <c r="L12" s="374">
        <f>'[2]2) Tableau budgétaire 2'!F203</f>
        <v>0</v>
      </c>
      <c r="M12" s="376">
        <f t="shared" si="1"/>
        <v>0</v>
      </c>
      <c r="N12" s="78"/>
    </row>
    <row r="13" spans="2:14" ht="51.6" customHeight="1" x14ac:dyDescent="0.3">
      <c r="B13" s="95" t="s">
        <v>292</v>
      </c>
      <c r="C13" s="96">
        <f>'2)Tableau Budgétaire 2'!C205</f>
        <v>72800</v>
      </c>
      <c r="D13" s="96">
        <f>'[1]2) Tableau budgétaire 2'!E204</f>
        <v>0</v>
      </c>
      <c r="E13" s="96">
        <f>'[1]2) Tableau budgétaire 2'!F204</f>
        <v>0</v>
      </c>
      <c r="F13" s="97">
        <f t="shared" si="0"/>
        <v>72800</v>
      </c>
      <c r="G13" s="364"/>
      <c r="H13" s="101"/>
      <c r="I13" s="378" t="s">
        <v>292</v>
      </c>
      <c r="J13" s="379">
        <v>62800</v>
      </c>
      <c r="K13" s="379">
        <f>'[2]2) Tableau budgétaire 2'!E204</f>
        <v>0</v>
      </c>
      <c r="L13" s="379">
        <f>'[2]2) Tableau budgétaire 2'!F204</f>
        <v>0</v>
      </c>
      <c r="M13" s="380">
        <f t="shared" si="1"/>
        <v>62800</v>
      </c>
      <c r="N13" s="78"/>
    </row>
    <row r="14" spans="2:14" ht="15.6" x14ac:dyDescent="0.3">
      <c r="B14" s="98" t="s">
        <v>293</v>
      </c>
      <c r="C14" s="352">
        <f>SUM(C7:C13)</f>
        <v>832300</v>
      </c>
      <c r="D14" s="352">
        <f>SUM(D7:D13)</f>
        <v>0</v>
      </c>
      <c r="E14" s="352">
        <f>SUM(E7:E13)</f>
        <v>0</v>
      </c>
      <c r="F14" s="353">
        <f t="shared" si="0"/>
        <v>832300</v>
      </c>
      <c r="G14" s="365"/>
      <c r="H14" s="101"/>
      <c r="I14" s="381" t="s">
        <v>293</v>
      </c>
      <c r="J14" s="382">
        <f>SUM(J7:J13)</f>
        <v>1385246.78</v>
      </c>
      <c r="K14" s="382">
        <f>SUM(K7:K13)</f>
        <v>0</v>
      </c>
      <c r="L14" s="382">
        <f>SUM(L7:L13)</f>
        <v>0</v>
      </c>
      <c r="M14" s="383">
        <f t="shared" si="1"/>
        <v>1385246.78</v>
      </c>
      <c r="N14" s="78"/>
    </row>
    <row r="15" spans="2:14" ht="31.2" x14ac:dyDescent="0.3">
      <c r="B15" s="93" t="s">
        <v>294</v>
      </c>
      <c r="C15" s="354">
        <f>C14*0.07</f>
        <v>58261.000000000007</v>
      </c>
      <c r="D15" s="354">
        <f t="shared" ref="D15:F15" si="2">D14*0.07</f>
        <v>0</v>
      </c>
      <c r="E15" s="354">
        <f t="shared" si="2"/>
        <v>0</v>
      </c>
      <c r="F15" s="355">
        <f t="shared" si="2"/>
        <v>58261.000000000007</v>
      </c>
      <c r="G15" s="366"/>
      <c r="H15" s="101"/>
      <c r="I15" s="384" t="s">
        <v>294</v>
      </c>
      <c r="J15" s="385">
        <f>J14*0.07</f>
        <v>96967.274600000004</v>
      </c>
      <c r="K15" s="385">
        <f t="shared" ref="K15:M15" si="3">K14*0.07</f>
        <v>0</v>
      </c>
      <c r="L15" s="385">
        <f t="shared" si="3"/>
        <v>0</v>
      </c>
      <c r="M15" s="386">
        <f t="shared" si="3"/>
        <v>96967.274600000004</v>
      </c>
      <c r="N15" s="78"/>
    </row>
    <row r="16" spans="2:14" ht="15.6" x14ac:dyDescent="0.3">
      <c r="B16" s="94" t="s">
        <v>11</v>
      </c>
      <c r="C16" s="356">
        <f>C14+C15</f>
        <v>890561</v>
      </c>
      <c r="D16" s="356">
        <f t="shared" ref="D16:F16" si="4">D14+D15</f>
        <v>0</v>
      </c>
      <c r="E16" s="356">
        <f t="shared" si="4"/>
        <v>0</v>
      </c>
      <c r="F16" s="357">
        <f t="shared" si="4"/>
        <v>890561</v>
      </c>
      <c r="G16" s="366"/>
      <c r="H16" s="101"/>
      <c r="I16" s="387" t="s">
        <v>11</v>
      </c>
      <c r="J16" s="388">
        <f>J14+J15</f>
        <v>1482214.0545999999</v>
      </c>
      <c r="K16" s="388">
        <f t="shared" ref="K16:L16" si="5">K14+K15</f>
        <v>0</v>
      </c>
      <c r="L16" s="388">
        <f t="shared" si="5"/>
        <v>0</v>
      </c>
      <c r="M16" s="389">
        <f>M14+M15</f>
        <v>1482214.0545999999</v>
      </c>
      <c r="N16" s="78"/>
    </row>
    <row r="17" spans="2:14" ht="16.2" thickBot="1" x14ac:dyDescent="0.35">
      <c r="B17" s="78"/>
      <c r="C17" s="78"/>
      <c r="D17" s="78"/>
      <c r="E17" s="78"/>
      <c r="F17" s="78"/>
      <c r="G17" s="78"/>
      <c r="H17" s="101"/>
      <c r="I17" s="78"/>
      <c r="J17" s="78"/>
      <c r="K17" s="78"/>
      <c r="L17" s="78"/>
      <c r="M17" s="78"/>
      <c r="N17" s="78"/>
    </row>
    <row r="18" spans="2:14" ht="15.6" x14ac:dyDescent="0.3">
      <c r="B18" s="501" t="s">
        <v>295</v>
      </c>
      <c r="C18" s="502"/>
      <c r="D18" s="502"/>
      <c r="E18" s="502"/>
      <c r="F18" s="503"/>
      <c r="G18" s="363"/>
      <c r="H18" s="101"/>
      <c r="I18" s="501" t="s">
        <v>295</v>
      </c>
      <c r="J18" s="502"/>
      <c r="K18" s="502"/>
      <c r="L18" s="502"/>
      <c r="M18" s="503"/>
      <c r="N18" s="78"/>
    </row>
    <row r="19" spans="2:14" ht="62.4" x14ac:dyDescent="0.3">
      <c r="B19" s="74"/>
      <c r="C19" s="72" t="str">
        <f>C6</f>
        <v>PAM (budget en USD)</v>
      </c>
      <c r="D19" s="72" t="str">
        <f>'[1]1) Tableau budgétaire 1'!E5</f>
        <v>Organisation recipiendiaire 2 (budget en USD)</v>
      </c>
      <c r="E19" s="72" t="str">
        <f>'[1]1) Tableau budgétaire 1'!F5</f>
        <v>Organisation recipiendiaire 3 (budget en USD)</v>
      </c>
      <c r="F19" s="75" t="s">
        <v>261</v>
      </c>
      <c r="G19" s="363"/>
      <c r="H19" s="101"/>
      <c r="I19" s="74"/>
      <c r="J19" s="72" t="str">
        <f>C19</f>
        <v>PAM (budget en USD)</v>
      </c>
      <c r="K19" s="72" t="str">
        <f>'[2]1) Tableau budgétaire 1'!E5</f>
        <v>Organisation recipiendiaire 2 (budget en USD)</v>
      </c>
      <c r="L19" s="72" t="str">
        <f>'[2]1) Tableau budgétaire 1'!F5</f>
        <v>Organisation recipiendiaire 3 (budget en USD)</v>
      </c>
      <c r="M19" s="75" t="s">
        <v>261</v>
      </c>
      <c r="N19" s="99" t="s">
        <v>212</v>
      </c>
    </row>
    <row r="20" spans="2:14" ht="15.6" x14ac:dyDescent="0.3">
      <c r="B20" s="73" t="s">
        <v>296</v>
      </c>
      <c r="C20" s="348">
        <v>623392.69999999995</v>
      </c>
      <c r="D20" s="71">
        <f>'[1]1) Tableau budgétaire 1'!E196</f>
        <v>0</v>
      </c>
      <c r="E20" s="71">
        <f>'[1]1) Tableau budgétaire 1'!F196</f>
        <v>0</v>
      </c>
      <c r="F20" s="367">
        <f>SUM(C20:E20)</f>
        <v>623392.69999999995</v>
      </c>
      <c r="G20" s="368">
        <v>0.7</v>
      </c>
      <c r="H20" s="101"/>
      <c r="I20" s="73" t="s">
        <v>296</v>
      </c>
      <c r="J20" s="348">
        <v>623392.69999999995</v>
      </c>
      <c r="K20" s="71">
        <f>'[2]1) Tableau budgétaire 1'!E196</f>
        <v>0</v>
      </c>
      <c r="L20" s="71">
        <f>'[2]1) Tableau budgétaire 1'!F196</f>
        <v>0</v>
      </c>
      <c r="M20" s="351">
        <f>SUM(J20:L20)</f>
        <v>623392.69999999995</v>
      </c>
      <c r="N20" s="393">
        <f>'1)Tableau budgétaire 1'!T196</f>
        <v>0.42058210018001269</v>
      </c>
    </row>
    <row r="21" spans="2:14" ht="31.2" x14ac:dyDescent="0.3">
      <c r="B21" s="73" t="s">
        <v>297</v>
      </c>
      <c r="C21" s="348">
        <v>267168.3</v>
      </c>
      <c r="D21" s="71">
        <f>'[1]1) Tableau budgétaire 1'!E197</f>
        <v>0</v>
      </c>
      <c r="E21" s="71">
        <f>'[1]1) Tableau budgétaire 1'!F197</f>
        <v>0</v>
      </c>
      <c r="F21" s="367">
        <f t="shared" ref="F21:F23" si="6">SUM(C21:E21)</f>
        <v>267168.3</v>
      </c>
      <c r="G21" s="368">
        <v>0.3</v>
      </c>
      <c r="H21" s="101"/>
      <c r="I21" s="73" t="s">
        <v>297</v>
      </c>
      <c r="J21" s="390">
        <f>'1)Tableau budgétaire 1'!O197</f>
        <v>518774.91910999996</v>
      </c>
      <c r="K21" s="391">
        <f>'[2]1) Tableau budgétaire 1'!E197</f>
        <v>0</v>
      </c>
      <c r="L21" s="391">
        <f>'[2]1) Tableau budgétaire 1'!F197</f>
        <v>0</v>
      </c>
      <c r="M21" s="392">
        <f t="shared" ref="M21:M23" si="7">SUM(J21:L21)</f>
        <v>518774.91910999996</v>
      </c>
      <c r="N21" s="393">
        <v>0.35</v>
      </c>
    </row>
    <row r="22" spans="2:14" ht="15.6" x14ac:dyDescent="0.3">
      <c r="B22" s="73" t="s">
        <v>298</v>
      </c>
      <c r="C22" s="348"/>
      <c r="D22" s="71">
        <f>'[1]1) Tableau budgétaire 1'!E198</f>
        <v>0</v>
      </c>
      <c r="E22" s="71">
        <f>'[1]1) Tableau budgétaire 1'!F198</f>
        <v>0</v>
      </c>
      <c r="F22" s="367">
        <f t="shared" si="6"/>
        <v>0</v>
      </c>
      <c r="G22" s="368"/>
      <c r="H22" s="101"/>
      <c r="I22" s="73" t="s">
        <v>298</v>
      </c>
      <c r="J22" s="390">
        <f>'1)Tableau budgétaire 1'!O198</f>
        <v>340046.43549000012</v>
      </c>
      <c r="K22" s="391">
        <f>'[2]1) Tableau budgétaire 1'!E198</f>
        <v>0</v>
      </c>
      <c r="L22" s="391">
        <f>'[2]1) Tableau budgétaire 1'!F198</f>
        <v>0</v>
      </c>
      <c r="M22" s="392">
        <f t="shared" si="7"/>
        <v>340046.43549000012</v>
      </c>
      <c r="N22" s="394">
        <f>'1)Tableau budgétaire 1'!T198</f>
        <v>0.22941789981998739</v>
      </c>
    </row>
    <row r="23" spans="2:14" ht="15.6" x14ac:dyDescent="0.3">
      <c r="B23" s="69" t="s">
        <v>261</v>
      </c>
      <c r="C23" s="350">
        <f>SUM(C20:C22)</f>
        <v>890561</v>
      </c>
      <c r="D23" s="100">
        <f>'[1]1) Tableau budgétaire 1'!E199</f>
        <v>0</v>
      </c>
      <c r="E23" s="100">
        <f>'[1]1) Tableau budgétaire 1'!F199</f>
        <v>0</v>
      </c>
      <c r="F23" s="367">
        <f t="shared" si="6"/>
        <v>890561</v>
      </c>
      <c r="G23" s="369">
        <f>SUM(G20:G22)</f>
        <v>1</v>
      </c>
      <c r="H23" s="101"/>
      <c r="I23" s="69" t="s">
        <v>261</v>
      </c>
      <c r="J23" s="395">
        <f>SUM(J20:J22)</f>
        <v>1482214.0545999999</v>
      </c>
      <c r="K23" s="396">
        <f>'[2]1) Tableau budgétaire 1'!E199</f>
        <v>0</v>
      </c>
      <c r="L23" s="396">
        <f>'[2]1) Tableau budgétaire 1'!F199</f>
        <v>0</v>
      </c>
      <c r="M23" s="392">
        <f t="shared" si="7"/>
        <v>1482214.0545999999</v>
      </c>
      <c r="N23" s="397"/>
    </row>
    <row r="24" spans="2:14" x14ac:dyDescent="0.3">
      <c r="C24" s="349"/>
    </row>
    <row r="26" spans="2:14" x14ac:dyDescent="0.3">
      <c r="I26">
        <v>0</v>
      </c>
    </row>
  </sheetData>
  <mergeCells count="8">
    <mergeCell ref="B1:F1"/>
    <mergeCell ref="I1:M1"/>
    <mergeCell ref="I2:M3"/>
    <mergeCell ref="I5:M5"/>
    <mergeCell ref="I18:M18"/>
    <mergeCell ref="B2:F3"/>
    <mergeCell ref="B5:F5"/>
    <mergeCell ref="B18:F18"/>
  </mergeCells>
  <conditionalFormatting sqref="G23">
    <cfRule type="cellIs" dxfId="2" priority="1" operator="greaterThan">
      <formula>1</formula>
    </cfRule>
  </conditionalFormatting>
  <dataValidations count="7">
    <dataValidation allowBlank="1" showInputMessage="1" showErrorMessage="1" prompt=" Includes all general operating costs for running an office. Examples include telecommunication, rents, finance charges and other costs which cannot be mapped to other expense categories." sqref="I13 B13" xr:uid="{E0FC2FF4-505C-4324-BC14-F82F4ADE0DC4}"/>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I12 B12" xr:uid="{0D9C7044-3C1F-474E-A260-D45DB22BB0C4}"/>
    <dataValidation allowBlank="1" showInputMessage="1" showErrorMessage="1" prompt="Services contracted by an organization which follow the normal procurement processes." sqref="I10 B10" xr:uid="{A953F343-7483-4AFF-8D6F-5F73774FA30E}"/>
    <dataValidation allowBlank="1" showInputMessage="1" showErrorMessage="1" prompt="Includes staff and non-staff travel paid for by the organization directly related to a project." sqref="I11 B11" xr:uid="{FDCC43AB-303B-463A-B58E-B2E63765FEEE}"/>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I9 B9" xr:uid="{B1C4F63D-E020-4DBF-8950-840362D5CA7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I8 B8" xr:uid="{EC4FC255-E777-4C6F-A685-12010B88163D}"/>
    <dataValidation allowBlank="1" showInputMessage="1" showErrorMessage="1" prompt="Includes all related staff and temporary staff costs including base salary, post adjustment and all staff entitlements." sqref="I7 B7" xr:uid="{D1C259D2-0D38-4DF8-8724-B5C4D1BD9944}"/>
  </dataValidations>
  <pageMargins left="0.7" right="0.7" top="0.75" bottom="0.75" header="0.3" footer="0.3"/>
  <pageSetup paperSize="9" orientation="portrait" horizontalDpi="4294967295" verticalDpi="4294967295" r:id="rId1"/>
  <extLst>
    <ext xmlns:x14="http://schemas.microsoft.com/office/spreadsheetml/2009/9/main" uri="{78C0D931-6437-407d-A8EE-F0AAD7539E65}">
      <x14:conditionalFormattings>
        <x14:conditionalFormatting xmlns:xm="http://schemas.microsoft.com/office/excel/2006/main">
          <x14:cfRule type="cellIs" priority="2" operator="notEqual" id="{FFE1623B-EA7F-487A-8EE4-2B64276601D7}">
            <xm:f>'https://unitednations.sharepoint.com/Suivi des Projets PBF/Projet Secrétariat/Mise à jour 240223/[Copie de budget secretariat Niger Draft Cost extension jusque fin juin 2023.xlsx]1) Tableau budgétaire 1'!#REF!</xm:f>
            <x14:dxf>
              <font>
                <color rgb="FF9C0006"/>
              </font>
              <fill>
                <patternFill>
                  <bgColor rgb="FFFFC7CE"/>
                </patternFill>
              </fill>
            </x14:dxf>
          </x14:cfRule>
          <xm:sqref>F16:G16</xm:sqref>
        </x14:conditionalFormatting>
        <x14:conditionalFormatting xmlns:xm="http://schemas.microsoft.com/office/excel/2006/main">
          <x14:cfRule type="cellIs" priority="3" operator="notEqual" id="{3053EC37-85CB-4473-B942-B15ADADBC49A}">
            <xm:f>'https://unitednations.sharepoint.com/Suivi des Projets PBF/Projet Secrétariat/Mise à jour 240223/[Copie de Budget_Projet Secrétariat PBF_VF 2025.xlsx]1) Tableau budgétaire 1'!#REF!</xm:f>
            <x14:dxf>
              <font>
                <color rgb="FF9C0006"/>
              </font>
              <fill>
                <patternFill>
                  <bgColor rgb="FFFFC7CE"/>
                </patternFill>
              </fill>
            </x14:dxf>
          </x14:cfRule>
          <xm:sqref>M16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cea61b834f8ee701850a84e4d098b1dc">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b7c69fab125bdb54e21c4307976656df"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Progress report</DocumentType>
    <UploadedBy xmlns="b1528a4b-5ccb-40f7-a09e-43427183cd95">gabriel.velasteguimoya@un.org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MPTF_00006_00912</ProjectId>
    <FundCode xmlns="f9695bc1-6109-4dcd-a27a-f8a0370b00e2">MPTF_00006</FundCode>
    <Comments xmlns="f9695bc1-6109-4dcd-a27a-f8a0370b00e2" xsi:nil="true"/>
    <Active xmlns="f9695bc1-6109-4dcd-a27a-f8a0370b00e2">Yes</Active>
    <DocumentDate xmlns="b1528a4b-5ccb-40f7-a09e-43427183cd95">2024-06-15T07:00:00+00:00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06D7BB94-17E7-45BE-90DC-8414F0C3319F}">
  <ds:schemaRefs>
    <ds:schemaRef ds:uri="http://schemas.microsoft.com/sharepoint/v3/contenttype/forms"/>
  </ds:schemaRefs>
</ds:datastoreItem>
</file>

<file path=customXml/itemProps2.xml><?xml version="1.0" encoding="utf-8"?>
<ds:datastoreItem xmlns:ds="http://schemas.openxmlformats.org/officeDocument/2006/customXml" ds:itemID="{C99F6207-FAE4-45E1-9009-8AB74D9F7A6B}"/>
</file>

<file path=customXml/itemProps3.xml><?xml version="1.0" encoding="utf-8"?>
<ds:datastoreItem xmlns:ds="http://schemas.openxmlformats.org/officeDocument/2006/customXml" ds:itemID="{617F878C-8B35-463A-B3B7-CF34DB71063D}">
  <ds:schemaRefs>
    <ds:schemaRef ds:uri="http://schemas.microsoft.com/office/2006/metadata/properties"/>
    <ds:schemaRef ds:uri="http://schemas.microsoft.com/office/infopath/2007/PartnerControls"/>
    <ds:schemaRef ds:uri="985ec44e-1bab-4c0b-9df0-6ba128686fc9"/>
    <ds:schemaRef ds:uri="9dc44b34-9e2b-42ea-86f7-9ee7f71036f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vt:lpstr>
      <vt:lpstr>1)Tableau budgétaire 1</vt:lpstr>
      <vt:lpstr>2)Tableau Budgétaire 2</vt:lpstr>
      <vt:lpstr>3)Note d'explication</vt:lpstr>
      <vt:lpstr>4)Pour utilisation par PBSO</vt:lpstr>
      <vt:lpstr>5)Pour utilisation par MPTFO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financier - projet Secretariat 15 Juin 2024.xlsx</dc:title>
  <dc:subject/>
  <dc:creator>users</dc:creator>
  <cp:keywords/>
  <dc:description/>
  <cp:lastModifiedBy>Honore MOTANGARTI</cp:lastModifiedBy>
  <cp:revision/>
  <dcterms:created xsi:type="dcterms:W3CDTF">2023-02-24T16:10:49Z</dcterms:created>
  <dcterms:modified xsi:type="dcterms:W3CDTF">2024-06-26T08:13:41Z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