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planinternational-my.sharepoint.com/personal/lauren_burke_plan-international_org/Documents/PLAN/Projects/PIL/UNPBF - GPI/Reports/Semi-Annual Report 24/"/>
    </mc:Choice>
  </mc:AlternateContent>
  <xr:revisionPtr revIDLastSave="1" documentId="8_{CB96FD75-2639-4517-B8DB-CC6DD34F713C}" xr6:coauthVersionLast="47" xr6:coauthVersionMax="47" xr10:uidLastSave="{0C7C22AE-BFF0-48B8-B1FB-96AFBDD55222}"/>
  <bookViews>
    <workbookView xWindow="-110" yWindow="-110" windowWidth="19420" windowHeight="10300" firstSheet="1" activeTab="1" xr2:uid="{00000000-000D-0000-FFFF-FFFF00000000}"/>
  </bookViews>
  <sheets>
    <sheet name="Instructions" sheetId="8" r:id="rId1"/>
    <sheet name="1) Budget Tables" sheetId="1" r:id="rId2"/>
    <sheet name="2) By Category" sheetId="5" r:id="rId3"/>
    <sheet name="3) Explanatory Notes" sheetId="3" r:id="rId4"/>
    <sheet name="4) For PBSO Use" sheetId="6" r:id="rId5"/>
    <sheet name="5) For MPTF Use" sheetId="4"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1" l="1"/>
  <c r="I180" i="1" l="1"/>
  <c r="D180" i="1"/>
  <c r="D188" i="5" s="1"/>
  <c r="G175" i="1"/>
  <c r="G176" i="1"/>
  <c r="G177" i="1"/>
  <c r="G178" i="1"/>
  <c r="C20" i="4"/>
  <c r="C6" i="4"/>
  <c r="D199" i="5"/>
  <c r="D6" i="5"/>
  <c r="D197" i="1"/>
  <c r="D189" i="1"/>
  <c r="D207" i="1"/>
  <c r="F24" i="4"/>
  <c r="F23" i="4"/>
  <c r="F22" i="4"/>
  <c r="I172" i="1"/>
  <c r="I162" i="1"/>
  <c r="I152" i="1"/>
  <c r="I142" i="1"/>
  <c r="I130" i="1"/>
  <c r="I120" i="1"/>
  <c r="I110" i="1"/>
  <c r="I100" i="1"/>
  <c r="I88" i="1"/>
  <c r="I78" i="1"/>
  <c r="I68" i="1"/>
  <c r="I58" i="1"/>
  <c r="I46" i="1"/>
  <c r="I36" i="1"/>
  <c r="I26" i="1"/>
  <c r="I16" i="1"/>
  <c r="G165" i="1"/>
  <c r="G166" i="1"/>
  <c r="G167" i="1"/>
  <c r="G168" i="1"/>
  <c r="G169" i="1"/>
  <c r="G170" i="1"/>
  <c r="G171" i="1"/>
  <c r="G164" i="1"/>
  <c r="G155" i="1"/>
  <c r="G156" i="1"/>
  <c r="G157" i="1"/>
  <c r="G158" i="1"/>
  <c r="G159" i="1"/>
  <c r="G160" i="1"/>
  <c r="G161" i="1"/>
  <c r="G154" i="1"/>
  <c r="G145" i="1"/>
  <c r="G146" i="1"/>
  <c r="G147" i="1"/>
  <c r="G148" i="1"/>
  <c r="G149" i="1"/>
  <c r="G150" i="1"/>
  <c r="G151" i="1"/>
  <c r="G144" i="1"/>
  <c r="G135" i="1"/>
  <c r="G136" i="1"/>
  <c r="G137" i="1"/>
  <c r="G138" i="1"/>
  <c r="G139" i="1"/>
  <c r="G140" i="1"/>
  <c r="G141" i="1"/>
  <c r="G134" i="1"/>
  <c r="G123" i="1"/>
  <c r="G124" i="1"/>
  <c r="G125" i="1"/>
  <c r="G126" i="1"/>
  <c r="G127" i="1"/>
  <c r="G128" i="1"/>
  <c r="G129" i="1"/>
  <c r="G122" i="1"/>
  <c r="G113" i="1"/>
  <c r="G114" i="1"/>
  <c r="G115" i="1"/>
  <c r="G116" i="1"/>
  <c r="G117" i="1"/>
  <c r="G118" i="1"/>
  <c r="G119" i="1"/>
  <c r="G112" i="1"/>
  <c r="G103" i="1"/>
  <c r="G104" i="1"/>
  <c r="G105" i="1"/>
  <c r="G106" i="1"/>
  <c r="G107" i="1"/>
  <c r="G108" i="1"/>
  <c r="G109" i="1"/>
  <c r="G102" i="1"/>
  <c r="G93" i="1"/>
  <c r="G94" i="1"/>
  <c r="G95" i="1"/>
  <c r="G96" i="1"/>
  <c r="G97" i="1"/>
  <c r="G98" i="1"/>
  <c r="G99" i="1"/>
  <c r="G92" i="1"/>
  <c r="G81" i="1"/>
  <c r="G82" i="1"/>
  <c r="G83" i="1"/>
  <c r="G84" i="1"/>
  <c r="G85" i="1"/>
  <c r="G86" i="1"/>
  <c r="G87" i="1"/>
  <c r="G80" i="1"/>
  <c r="G71" i="1"/>
  <c r="G72" i="1"/>
  <c r="G73" i="1"/>
  <c r="G74" i="1"/>
  <c r="G75" i="1"/>
  <c r="G76" i="1"/>
  <c r="G77" i="1"/>
  <c r="G70" i="1"/>
  <c r="G61" i="1"/>
  <c r="G62" i="1"/>
  <c r="G63" i="1"/>
  <c r="G64" i="1"/>
  <c r="G65" i="1"/>
  <c r="G66" i="1"/>
  <c r="G67" i="1"/>
  <c r="G60" i="1"/>
  <c r="G51" i="1"/>
  <c r="G52" i="1"/>
  <c r="G53" i="1"/>
  <c r="G54" i="1"/>
  <c r="G55" i="1"/>
  <c r="G56" i="1"/>
  <c r="G57" i="1"/>
  <c r="G50" i="1"/>
  <c r="G39" i="1"/>
  <c r="G40" i="1"/>
  <c r="G41" i="1"/>
  <c r="G42" i="1"/>
  <c r="G43" i="1"/>
  <c r="G44" i="1"/>
  <c r="G45" i="1"/>
  <c r="G38" i="1"/>
  <c r="G29" i="1"/>
  <c r="G30" i="1"/>
  <c r="G31" i="1"/>
  <c r="G32" i="1"/>
  <c r="G33" i="1"/>
  <c r="G34" i="1"/>
  <c r="G35" i="1"/>
  <c r="G28" i="1"/>
  <c r="G19" i="1"/>
  <c r="G20" i="1"/>
  <c r="G21" i="1"/>
  <c r="G22" i="1"/>
  <c r="G23" i="1"/>
  <c r="G24" i="1"/>
  <c r="G25" i="1"/>
  <c r="G18" i="1"/>
  <c r="G9" i="1"/>
  <c r="G10" i="1"/>
  <c r="G11" i="1"/>
  <c r="G12" i="1"/>
  <c r="G13" i="1"/>
  <c r="G14" i="1"/>
  <c r="G15" i="1"/>
  <c r="G8" i="1"/>
  <c r="D207" i="5"/>
  <c r="C14" i="4" s="1"/>
  <c r="D202" i="5"/>
  <c r="D203" i="5"/>
  <c r="C10" i="4" s="1"/>
  <c r="D204" i="5"/>
  <c r="D205" i="5"/>
  <c r="D206" i="5"/>
  <c r="C13" i="4" s="1"/>
  <c r="D201" i="5"/>
  <c r="C8" i="4" s="1"/>
  <c r="D152" i="1"/>
  <c r="D155" i="5" s="1"/>
  <c r="E152" i="1"/>
  <c r="E155" i="5" s="1"/>
  <c r="E198" i="1"/>
  <c r="F198" i="1"/>
  <c r="E190" i="1"/>
  <c r="F190" i="1"/>
  <c r="F196" i="5"/>
  <c r="E196" i="5"/>
  <c r="D196" i="5"/>
  <c r="G196" i="5" s="1"/>
  <c r="G195" i="5"/>
  <c r="G194" i="5"/>
  <c r="G193" i="5"/>
  <c r="G192" i="5"/>
  <c r="G191" i="5"/>
  <c r="G190" i="5"/>
  <c r="G189" i="5"/>
  <c r="E180" i="1"/>
  <c r="E188" i="5" s="1"/>
  <c r="F180" i="1"/>
  <c r="F188" i="5" s="1"/>
  <c r="E207" i="5"/>
  <c r="D14" i="4" s="1"/>
  <c r="F207" i="5"/>
  <c r="E14" i="4" s="1"/>
  <c r="E206" i="5"/>
  <c r="D13" i="4" s="1"/>
  <c r="F206" i="5"/>
  <c r="E13" i="4" s="1"/>
  <c r="E205" i="5"/>
  <c r="D12" i="4" s="1"/>
  <c r="F205" i="5"/>
  <c r="E12" i="4" s="1"/>
  <c r="E204" i="5"/>
  <c r="D11" i="4"/>
  <c r="F204" i="5"/>
  <c r="E11" i="4" s="1"/>
  <c r="E203" i="5"/>
  <c r="D10" i="4" s="1"/>
  <c r="F203" i="5"/>
  <c r="E10" i="4" s="1"/>
  <c r="E202" i="5"/>
  <c r="D9" i="4" s="1"/>
  <c r="F202" i="5"/>
  <c r="E9" i="4" s="1"/>
  <c r="E201" i="5"/>
  <c r="D8" i="4" s="1"/>
  <c r="F201" i="5"/>
  <c r="E8" i="4" s="1"/>
  <c r="G156" i="5"/>
  <c r="G157" i="5"/>
  <c r="G158" i="5"/>
  <c r="G159" i="5"/>
  <c r="G160" i="5"/>
  <c r="G161" i="5"/>
  <c r="G162" i="5"/>
  <c r="D163" i="5"/>
  <c r="E163" i="5"/>
  <c r="F163" i="5"/>
  <c r="G163" i="5" s="1"/>
  <c r="G167" i="5"/>
  <c r="G168" i="5"/>
  <c r="G169" i="5"/>
  <c r="G170" i="5"/>
  <c r="G171" i="5"/>
  <c r="G172" i="5"/>
  <c r="G173" i="5"/>
  <c r="D174" i="5"/>
  <c r="E174" i="5"/>
  <c r="F174" i="5"/>
  <c r="G178" i="5"/>
  <c r="G179" i="5"/>
  <c r="G180" i="5"/>
  <c r="G181" i="5"/>
  <c r="G182" i="5"/>
  <c r="G183" i="5"/>
  <c r="G184" i="5"/>
  <c r="D185" i="5"/>
  <c r="E185" i="5"/>
  <c r="F185" i="5"/>
  <c r="F152" i="5"/>
  <c r="E152" i="5"/>
  <c r="D152" i="5"/>
  <c r="G151" i="5"/>
  <c r="G150" i="5"/>
  <c r="G149" i="5"/>
  <c r="G148" i="5"/>
  <c r="G147" i="5"/>
  <c r="G146" i="5"/>
  <c r="G145" i="5"/>
  <c r="G111" i="5"/>
  <c r="G112" i="5"/>
  <c r="G113" i="5"/>
  <c r="G114" i="5"/>
  <c r="G115" i="5"/>
  <c r="G116" i="5"/>
  <c r="G117" i="5"/>
  <c r="D118" i="5"/>
  <c r="E118" i="5"/>
  <c r="F118" i="5"/>
  <c r="G122" i="5"/>
  <c r="G123" i="5"/>
  <c r="G124" i="5"/>
  <c r="G125" i="5"/>
  <c r="G126" i="5"/>
  <c r="G127" i="5"/>
  <c r="G128" i="5"/>
  <c r="D129" i="5"/>
  <c r="G129" i="5" s="1"/>
  <c r="E129" i="5"/>
  <c r="F129" i="5"/>
  <c r="G133" i="5"/>
  <c r="G134" i="5"/>
  <c r="G135" i="5"/>
  <c r="G136" i="5"/>
  <c r="G137" i="5"/>
  <c r="G138" i="5"/>
  <c r="G139" i="5"/>
  <c r="D140" i="5"/>
  <c r="E140" i="5"/>
  <c r="F140" i="5"/>
  <c r="F107" i="5"/>
  <c r="E107" i="5"/>
  <c r="D107" i="5"/>
  <c r="G106" i="5"/>
  <c r="G105" i="5"/>
  <c r="G104" i="5"/>
  <c r="G103" i="5"/>
  <c r="G102" i="5"/>
  <c r="G101" i="5"/>
  <c r="G100" i="5"/>
  <c r="G66" i="5"/>
  <c r="G67" i="5"/>
  <c r="G68" i="5"/>
  <c r="G69" i="5"/>
  <c r="G70" i="5"/>
  <c r="G71" i="5"/>
  <c r="G72" i="5"/>
  <c r="D73" i="5"/>
  <c r="G73" i="5" s="1"/>
  <c r="E73" i="5"/>
  <c r="F73" i="5"/>
  <c r="G77" i="5"/>
  <c r="G78" i="5"/>
  <c r="G79" i="5"/>
  <c r="G80" i="5"/>
  <c r="G81" i="5"/>
  <c r="G82" i="5"/>
  <c r="G83" i="5"/>
  <c r="D84" i="5"/>
  <c r="E84" i="5"/>
  <c r="F84" i="5"/>
  <c r="G88" i="5"/>
  <c r="G89" i="5"/>
  <c r="G90" i="5"/>
  <c r="G91" i="5"/>
  <c r="G92" i="5"/>
  <c r="G93" i="5"/>
  <c r="G94" i="5"/>
  <c r="D95" i="5"/>
  <c r="E95" i="5"/>
  <c r="F95" i="5"/>
  <c r="G55" i="5"/>
  <c r="G56" i="5"/>
  <c r="G57" i="5"/>
  <c r="G58" i="5"/>
  <c r="G59" i="5"/>
  <c r="G60" i="5"/>
  <c r="G61" i="5"/>
  <c r="D62" i="5"/>
  <c r="G62" i="5" s="1"/>
  <c r="E62" i="5"/>
  <c r="F62" i="5"/>
  <c r="G21" i="5"/>
  <c r="G22" i="5"/>
  <c r="G23" i="5"/>
  <c r="G24" i="5"/>
  <c r="G25" i="5"/>
  <c r="G26" i="5"/>
  <c r="G27" i="5"/>
  <c r="D28" i="5"/>
  <c r="E28" i="5"/>
  <c r="F28" i="5"/>
  <c r="G32" i="5"/>
  <c r="G33" i="5"/>
  <c r="G34" i="5"/>
  <c r="G35" i="5"/>
  <c r="G36" i="5"/>
  <c r="G37" i="5"/>
  <c r="G38" i="5"/>
  <c r="D39" i="5"/>
  <c r="G39" i="5" s="1"/>
  <c r="E39" i="5"/>
  <c r="F39" i="5"/>
  <c r="G43" i="5"/>
  <c r="G44" i="5"/>
  <c r="G45" i="5"/>
  <c r="G46" i="5"/>
  <c r="G47" i="5"/>
  <c r="G48" i="5"/>
  <c r="G49" i="5"/>
  <c r="D50" i="5"/>
  <c r="E50" i="5"/>
  <c r="F50" i="5"/>
  <c r="E17" i="5"/>
  <c r="F17" i="5"/>
  <c r="G10" i="5"/>
  <c r="G11" i="5"/>
  <c r="G12" i="5"/>
  <c r="G13" i="5"/>
  <c r="G14" i="5"/>
  <c r="G15" i="5"/>
  <c r="G16" i="5"/>
  <c r="D17" i="5"/>
  <c r="G17" i="5" s="1"/>
  <c r="G140" i="5"/>
  <c r="E172" i="1"/>
  <c r="E177" i="5" s="1"/>
  <c r="F172" i="1"/>
  <c r="F177" i="5" s="1"/>
  <c r="E162" i="1"/>
  <c r="E166" i="5" s="1"/>
  <c r="F162" i="1"/>
  <c r="F166" i="5" s="1"/>
  <c r="F152" i="1"/>
  <c r="F155" i="5" s="1"/>
  <c r="E142" i="1"/>
  <c r="E144" i="5" s="1"/>
  <c r="F142" i="1"/>
  <c r="F144" i="5" s="1"/>
  <c r="E130" i="1"/>
  <c r="E132" i="5" s="1"/>
  <c r="F130" i="1"/>
  <c r="F132" i="5" s="1"/>
  <c r="E120" i="1"/>
  <c r="E121" i="5" s="1"/>
  <c r="F120" i="1"/>
  <c r="F121" i="5" s="1"/>
  <c r="E110" i="1"/>
  <c r="E110" i="5" s="1"/>
  <c r="F110" i="1"/>
  <c r="F110" i="5" s="1"/>
  <c r="E100" i="1"/>
  <c r="F100" i="1"/>
  <c r="F99" i="5" s="1"/>
  <c r="E88" i="1"/>
  <c r="E87" i="5" s="1"/>
  <c r="F88" i="1"/>
  <c r="F87" i="5" s="1"/>
  <c r="E78" i="1"/>
  <c r="E76" i="5" s="1"/>
  <c r="F78" i="1"/>
  <c r="F76" i="5" s="1"/>
  <c r="E68" i="1"/>
  <c r="E65" i="5" s="1"/>
  <c r="F68" i="1"/>
  <c r="F65" i="5" s="1"/>
  <c r="E58" i="1"/>
  <c r="F58" i="1"/>
  <c r="F54" i="5" s="1"/>
  <c r="E46" i="1"/>
  <c r="E42" i="5" s="1"/>
  <c r="F46" i="1"/>
  <c r="F42" i="5" s="1"/>
  <c r="E36" i="1"/>
  <c r="E31" i="5" s="1"/>
  <c r="F36" i="1"/>
  <c r="F31" i="5" s="1"/>
  <c r="E26" i="1"/>
  <c r="E20" i="5" s="1"/>
  <c r="F26" i="1"/>
  <c r="F20" i="5" s="1"/>
  <c r="D26" i="1"/>
  <c r="D20" i="5" s="1"/>
  <c r="F16" i="1"/>
  <c r="F9" i="5" s="1"/>
  <c r="E16" i="1"/>
  <c r="D172" i="1"/>
  <c r="D177" i="5" s="1"/>
  <c r="D162" i="1"/>
  <c r="D166" i="5" s="1"/>
  <c r="D142" i="1"/>
  <c r="D144" i="5" s="1"/>
  <c r="D130" i="1"/>
  <c r="D132" i="5" s="1"/>
  <c r="D120" i="1"/>
  <c r="D121" i="5" s="1"/>
  <c r="D110" i="1"/>
  <c r="D110" i="5" s="1"/>
  <c r="D100" i="1"/>
  <c r="D99" i="5" s="1"/>
  <c r="D88" i="1"/>
  <c r="D87" i="5" s="1"/>
  <c r="D78" i="1"/>
  <c r="D76" i="5" s="1"/>
  <c r="D68" i="1"/>
  <c r="D65" i="5" s="1"/>
  <c r="D58" i="1"/>
  <c r="D54" i="5" s="1"/>
  <c r="D46" i="1"/>
  <c r="D42" i="5" s="1"/>
  <c r="D36" i="1"/>
  <c r="D31" i="5" s="1"/>
  <c r="D16" i="1"/>
  <c r="D9" i="5" s="1"/>
  <c r="G50" i="5" l="1"/>
  <c r="G84" i="5"/>
  <c r="G185" i="5"/>
  <c r="G95" i="5"/>
  <c r="G174" i="5"/>
  <c r="G107" i="5"/>
  <c r="G28" i="5"/>
  <c r="G118" i="5"/>
  <c r="G152" i="5"/>
  <c r="G205" i="5"/>
  <c r="E15" i="4"/>
  <c r="G204" i="5"/>
  <c r="F208" i="5"/>
  <c r="G203" i="5"/>
  <c r="D208" i="5"/>
  <c r="D209" i="5" s="1"/>
  <c r="D210" i="5" s="1"/>
  <c r="D15" i="4"/>
  <c r="G201" i="5"/>
  <c r="G207" i="5"/>
  <c r="G202" i="5"/>
  <c r="C9" i="4"/>
  <c r="C11" i="4"/>
  <c r="C12" i="4"/>
  <c r="E208" i="5"/>
  <c r="G206" i="5"/>
  <c r="C40" i="6"/>
  <c r="D45" i="6" s="1"/>
  <c r="G76" i="5"/>
  <c r="H120" i="1"/>
  <c r="H162" i="1"/>
  <c r="H46" i="1"/>
  <c r="H78" i="1"/>
  <c r="G88" i="1"/>
  <c r="H36" i="1"/>
  <c r="G78" i="1"/>
  <c r="H88" i="1"/>
  <c r="G120" i="1"/>
  <c r="G172" i="1"/>
  <c r="H130" i="1"/>
  <c r="G180" i="1"/>
  <c r="H180" i="1"/>
  <c r="G110" i="1"/>
  <c r="H110" i="1"/>
  <c r="G121" i="5"/>
  <c r="C18" i="6"/>
  <c r="D22" i="6" s="1"/>
  <c r="G130" i="1"/>
  <c r="G31" i="5"/>
  <c r="G132" i="5"/>
  <c r="G110" i="5"/>
  <c r="G42" i="5"/>
  <c r="G36" i="1"/>
  <c r="G188" i="5"/>
  <c r="G87" i="5"/>
  <c r="G26" i="1"/>
  <c r="G65" i="5"/>
  <c r="G46" i="1"/>
  <c r="G58" i="1"/>
  <c r="G68" i="1"/>
  <c r="C29" i="6"/>
  <c r="D35" i="6" s="1"/>
  <c r="H26" i="1"/>
  <c r="G100" i="1"/>
  <c r="H142" i="1"/>
  <c r="G152" i="1"/>
  <c r="G162" i="1"/>
  <c r="H172" i="1"/>
  <c r="G155" i="5"/>
  <c r="G20" i="5"/>
  <c r="G166" i="5"/>
  <c r="C7" i="6"/>
  <c r="D10" i="6" s="1"/>
  <c r="E9" i="5"/>
  <c r="G9" i="5" s="1"/>
  <c r="G144" i="5"/>
  <c r="G177" i="5"/>
  <c r="I204" i="1"/>
  <c r="D43" i="6"/>
  <c r="H152" i="1"/>
  <c r="G142" i="1"/>
  <c r="H100" i="1"/>
  <c r="E99" i="5"/>
  <c r="G99" i="5" s="1"/>
  <c r="F191" i="1"/>
  <c r="F192" i="1" s="1"/>
  <c r="F193" i="1" s="1"/>
  <c r="E191" i="1"/>
  <c r="E192" i="1" s="1"/>
  <c r="H68" i="1"/>
  <c r="E54" i="5"/>
  <c r="G54" i="5" s="1"/>
  <c r="H58" i="1"/>
  <c r="D191" i="1"/>
  <c r="G16" i="1"/>
  <c r="H16" i="1"/>
  <c r="D47" i="6" l="1"/>
  <c r="C15" i="4"/>
  <c r="C16" i="4" s="1"/>
  <c r="C17" i="4" s="1"/>
  <c r="G208" i="5"/>
  <c r="D46" i="6"/>
  <c r="D44" i="6"/>
  <c r="C41" i="6" s="1"/>
  <c r="D24" i="6"/>
  <c r="D25" i="6"/>
  <c r="D23" i="6"/>
  <c r="D21" i="6"/>
  <c r="I205" i="1"/>
  <c r="D32" i="6"/>
  <c r="D34" i="6"/>
  <c r="D36" i="6"/>
  <c r="D33" i="6"/>
  <c r="D11" i="6"/>
  <c r="D12" i="6"/>
  <c r="D13" i="6"/>
  <c r="D14" i="6"/>
  <c r="D204" i="1"/>
  <c r="F200" i="1"/>
  <c r="E23" i="4" s="1"/>
  <c r="F199" i="1"/>
  <c r="E22" i="4" s="1"/>
  <c r="E199" i="1"/>
  <c r="D22" i="4" s="1"/>
  <c r="E193" i="1"/>
  <c r="E200" i="1"/>
  <c r="D23" i="4" s="1"/>
  <c r="G191" i="1"/>
  <c r="G192" i="1" s="1"/>
  <c r="G193" i="1" s="1"/>
  <c r="D192" i="1"/>
  <c r="D193" i="1" s="1"/>
  <c r="D199" i="1" s="1"/>
  <c r="C19" i="6" l="1"/>
  <c r="C30" i="6"/>
  <c r="C8" i="6"/>
  <c r="F202" i="1"/>
  <c r="D200" i="1"/>
  <c r="C23" i="4" s="1"/>
  <c r="D208" i="1"/>
  <c r="D205" i="1"/>
  <c r="E202" i="1"/>
  <c r="D201" i="1"/>
  <c r="C24" i="4" s="1"/>
  <c r="C22" i="4"/>
  <c r="D202" i="1" l="1"/>
  <c r="C25" i="4" s="1"/>
</calcChain>
</file>

<file path=xl/sharedStrings.xml><?xml version="1.0" encoding="utf-8"?>
<sst xmlns="http://schemas.openxmlformats.org/spreadsheetml/2006/main" count="900" uniqueCount="669">
  <si>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</si>
  <si>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</si>
  <si>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</si>
  <si>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</si>
  <si>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</si>
  <si>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</si>
  <si>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</si>
  <si>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</si>
  <si>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</si>
  <si>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</si>
  <si>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</si>
  <si>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</si>
  <si>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</si>
  <si>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</si>
  <si>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</si>
  <si>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</si>
  <si>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</si>
  <si>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</si>
  <si>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</si>
  <si>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</si>
  <si>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</si>
  <si>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</si>
  <si>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</si>
  <si>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</si>
  <si>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</si>
  <si>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</si>
  <si>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</si>
  <si>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</si>
  <si>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</si>
  <si>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</si>
  <si>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</si>
  <si>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</si>
  <si>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</si>
  <si>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</si>
  <si>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</si>
  <si>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</si>
  <si>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</si>
  <si>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</si>
  <si>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</si>
  <si>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</si>
  <si>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</si>
  <si>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</si>
  <si>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</si>
  <si>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</si>
  <si>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</si>
  <si>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</si>
  <si>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</si>
  <si>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</si>
  <si>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</si>
  <si>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</si>
  <si>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</si>
  <si>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</si>
  <si>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</si>
  <si>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</si>
  <si>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</si>
  <si>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</si>
  <si>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</si>
  <si>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</si>
  <si>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</si>
  <si>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</si>
  <si>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</si>
  <si>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</si>
  <si>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</si>
  <si>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</si>
  <si>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</si>
  <si>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</si>
  <si>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</si>
  <si>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</si>
  <si>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</si>
  <si>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</si>
  <si>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</si>
  <si>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</si>
  <si>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</si>
  <si>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</si>
  <si>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</si>
  <si>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</si>
  <si>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</si>
  <si>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</si>
  <si>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</si>
  <si>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</si>
  <si>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</si>
  <si>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</si>
  <si>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</si>
  <si>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</si>
  <si>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</si>
  <si>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</si>
  <si>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</si>
  <si>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</si>
  <si>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</si>
  <si>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</si>
  <si>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</si>
  <si>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</si>
  <si>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</si>
  <si>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</si>
  <si>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</si>
  <si>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</si>
  <si>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</si>
  <si>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</si>
  <si>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</si>
  <si>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</si>
  <si>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</si>
  <si>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</si>
  <si>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</si>
  <si>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</si>
  <si>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</si>
  <si>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</si>
  <si>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</si>
  <si>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</si>
  <si>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</si>
  <si>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</si>
  <si>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</si>
  <si>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</si>
  <si>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</si>
  <si>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</si>
  <si>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</si>
  <si>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</si>
  <si>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</si>
  <si>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</si>
  <si>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</si>
  <si>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</si>
  <si>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</si>
  <si>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</si>
  <si>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</si>
  <si>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</si>
  <si>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</si>
  <si>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</si>
  <si>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</si>
  <si>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</si>
  <si>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</si>
  <si>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</si>
  <si>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</si>
  <si>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</si>
  <si>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</si>
  <si>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</si>
  <si>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</si>
  <si>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</si>
  <si>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</si>
  <si>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</si>
  <si>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</si>
  <si>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</si>
  <si>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</si>
  <si>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</si>
  <si>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</si>
  <si>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</si>
  <si>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</si>
  <si>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</si>
  <si>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</si>
  <si>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</si>
  <si>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</si>
  <si>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</si>
  <si>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</si>
  <si>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</si>
  <si>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</si>
  <si>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</si>
  <si>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</si>
  <si>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</si>
  <si>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</si>
  <si>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</si>
  <si>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</si>
  <si>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</si>
  <si>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</si>
  <si>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</si>
  <si>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</si>
  <si>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</si>
  <si>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</si>
  <si>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</si>
  <si>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</si>
  <si>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</si>
  <si>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</si>
  <si>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</si>
  <si>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</si>
  <si>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</si>
  <si>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</si>
  <si>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</si>
  <si>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</si>
  <si>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Recipient Organization 2 Budget</t>
  </si>
  <si>
    <t>Recipient Organization 3 Budget</t>
  </si>
  <si>
    <t>Table 2 - Output breakdown by UN budget categories</t>
  </si>
  <si>
    <t>Recipient Agency 2</t>
  </si>
  <si>
    <t>Recipient Agency 3</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</si>
  <si>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</si>
  <si>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</si>
  <si>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</si>
  <si>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</si>
  <si>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</si>
  <si>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</si>
  <si>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</si>
  <si>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</si>
  <si>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</si>
  <si>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</si>
  <si>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</si>
  <si>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</si>
  <si>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</si>
  <si>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</si>
  <si>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</si>
  <si>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</si>
  <si>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</si>
  <si>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</si>
  <si>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</si>
  <si>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</si>
  <si>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</si>
  <si>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</si>
  <si>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</si>
  <si>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</si>
  <si>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</si>
  <si>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</si>
  <si>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</si>
  <si>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</si>
  <si>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</si>
  <si>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</si>
  <si>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</si>
  <si>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</si>
  <si>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</si>
  <si>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</si>
  <si>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</si>
  <si>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</si>
  <si>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</si>
  <si>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</si>
  <si>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</si>
  <si>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</si>
  <si>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</si>
  <si>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</si>
  <si>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</si>
  <si>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</si>
  <si>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</si>
  <si>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</si>
  <si>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</si>
  <si>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</si>
  <si>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</si>
  <si>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</si>
  <si>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</si>
  <si>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</si>
  <si>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</si>
  <si>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</si>
  <si>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</si>
  <si>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</si>
  <si>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</si>
  <si>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</si>
  <si>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</si>
  <si>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</si>
  <si>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</si>
  <si>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</si>
  <si>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</si>
  <si>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</si>
  <si>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</si>
  <si>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</si>
  <si>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</si>
  <si>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</si>
  <si>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</si>
  <si>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</si>
  <si>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</si>
  <si>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</si>
  <si>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</si>
  <si>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</si>
  <si>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</si>
  <si>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</si>
  <si>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</si>
  <si>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</si>
  <si>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</si>
  <si>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</si>
  <si>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</si>
  <si>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</si>
  <si>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</si>
  <si>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</si>
  <si>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</si>
  <si>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</si>
  <si>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</si>
  <si>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</si>
  <si>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</si>
  <si>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</si>
  <si>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</si>
  <si>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</si>
  <si>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</si>
  <si>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</si>
  <si>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</si>
  <si>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</si>
  <si>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</si>
  <si>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</si>
  <si>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</si>
  <si>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</si>
  <si>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</si>
  <si>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</si>
  <si>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</si>
  <si>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</si>
  <si>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</si>
  <si>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</si>
  <si>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</si>
  <si>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</si>
  <si>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</si>
  <si>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</si>
  <si>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</si>
  <si>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</si>
  <si>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</si>
  <si>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</si>
  <si>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</si>
  <si>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</si>
  <si>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</si>
  <si>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</si>
  <si>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</si>
  <si>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</si>
  <si>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</si>
  <si>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</si>
  <si>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</si>
  <si>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</si>
  <si>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</si>
  <si>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</si>
  <si>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</si>
  <si>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</si>
  <si>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</si>
  <si>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</si>
  <si>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</si>
  <si>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</si>
  <si>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</si>
  <si>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</si>
  <si>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</si>
  <si>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</si>
  <si>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</si>
  <si>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</si>
  <si>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</si>
  <si>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</si>
  <si>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</si>
  <si>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</si>
  <si>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</si>
  <si>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</si>
  <si>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</si>
  <si>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</si>
  <si>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</si>
  <si>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</si>
  <si>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</si>
  <si>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</si>
  <si>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</si>
  <si>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</si>
  <si>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</si>
  <si>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</si>
  <si>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</si>
  <si>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</si>
  <si>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</si>
  <si>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</si>
  <si>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</si>
  <si>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</si>
  <si>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</si>
  <si>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</si>
  <si>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</si>
  <si>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</si>
  <si>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</si>
  <si>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</si>
  <si>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</si>
  <si>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</si>
  <si>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</si>
  <si>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</si>
  <si>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</si>
  <si>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</si>
  <si>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</si>
  <si>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</si>
  <si>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</si>
  <si>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</si>
  <si>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</si>
  <si>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</si>
  <si>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</si>
  <si>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</si>
  <si>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</si>
  <si>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</si>
  <si>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</si>
  <si>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</si>
  <si>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</si>
  <si>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</si>
  <si>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</si>
  <si>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</si>
  <si>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</si>
  <si>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</si>
  <si>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</si>
  <si>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</si>
  <si>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</si>
  <si>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</si>
  <si>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</si>
  <si>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</si>
  <si>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</si>
  <si>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</si>
  <si>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</si>
  <si>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</si>
  <si>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</si>
  <si>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</si>
  <si>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</si>
  <si>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</si>
  <si>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</si>
  <si>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</si>
  <si>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</si>
  <si>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</si>
  <si>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</si>
  <si>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</si>
  <si>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</si>
  <si>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</si>
  <si>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</si>
  <si>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</si>
  <si>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</si>
  <si>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</si>
  <si>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</si>
  <si>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</si>
  <si>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</si>
  <si>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</si>
  <si>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</si>
  <si>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</si>
  <si>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</si>
  <si>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</si>
  <si>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</si>
  <si>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</si>
  <si>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</si>
  <si>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</si>
  <si>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</si>
  <si>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</si>
  <si>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</si>
  <si>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</si>
  <si>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</si>
  <si>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</si>
  <si>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</si>
  <si>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</si>
  <si>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</si>
  <si>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</si>
  <si>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</si>
  <si>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</si>
  <si>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</si>
  <si>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</si>
  <si>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</si>
  <si>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</si>
  <si>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</si>
  <si>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</si>
  <si>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</si>
  <si>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</si>
  <si>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</si>
  <si>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</si>
  <si>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</si>
  <si>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</si>
  <si>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</si>
  <si>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</si>
  <si>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</si>
  <si>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</si>
  <si>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</si>
  <si>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</si>
  <si>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</si>
  <si>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</si>
  <si>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</si>
  <si>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</si>
  <si>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</si>
  <si>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</si>
  <si>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</si>
  <si>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</si>
  <si>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</si>
  <si>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</si>
  <si>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</si>
  <si>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</si>
  <si>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</si>
  <si>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</si>
  <si>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</si>
  <si>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</si>
  <si>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</si>
  <si>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</si>
  <si>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</si>
  <si>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</si>
  <si>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</si>
  <si>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</si>
  <si>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</si>
  <si>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</si>
  <si>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</si>
  <si>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</si>
  <si>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</si>
  <si>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</si>
  <si>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</si>
  <si>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</si>
  <si>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</si>
  <si>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</si>
  <si>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</si>
  <si>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</si>
  <si>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</si>
  <si>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</si>
  <si>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</si>
  <si>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</si>
  <si>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</si>
  <si>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</si>
  <si>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</si>
  <si>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</si>
  <si>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</si>
  <si>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</si>
  <si>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</si>
  <si>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</si>
  <si>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</si>
  <si>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</si>
  <si>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</si>
  <si>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</si>
  <si>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</si>
  <si>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</si>
  <si>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</si>
  <si>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</si>
  <si>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</si>
  <si>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</si>
  <si>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</si>
  <si>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</si>
  <si>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</si>
  <si>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</si>
  <si>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</si>
  <si>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</si>
  <si>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</si>
  <si>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</si>
  <si>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</si>
  <si>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</si>
  <si>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</si>
  <si>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</si>
  <si>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</si>
  <si>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</si>
  <si>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</si>
  <si>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</si>
  <si>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</si>
  <si>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</si>
  <si>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</si>
  <si>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</si>
  <si>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</si>
  <si>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</si>
  <si>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</si>
  <si>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</si>
  <si>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</si>
  <si>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</si>
  <si>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</si>
  <si>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</si>
  <si>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</si>
  <si>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</si>
  <si>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</si>
  <si>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</si>
  <si>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</si>
  <si>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</si>
  <si>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</si>
  <si>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</si>
  <si>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</si>
  <si>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</si>
  <si>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</si>
  <si>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</si>
  <si>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</si>
  <si>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</si>
  <si>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</si>
  <si>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</si>
  <si>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</si>
  <si>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</si>
  <si>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</si>
  <si>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</si>
  <si>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</si>
  <si>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</si>
  <si>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</si>
  <si>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2</t>
  </si>
  <si>
    <t>Recipient Organization 3</t>
  </si>
  <si>
    <t>Total Additional Costs</t>
  </si>
  <si>
    <t>Additional personnel costs</t>
  </si>
  <si>
    <t>Monitoring budget</t>
  </si>
  <si>
    <t>Additional Costs</t>
  </si>
  <si>
    <t>Additional Cost Totals from Table 1</t>
  </si>
  <si>
    <t>Total:</t>
  </si>
  <si>
    <t>Budget for independent final evaluation</t>
  </si>
  <si>
    <t>Third Tranche</t>
  </si>
  <si>
    <t>Third Tranche:</t>
  </si>
  <si>
    <t>Subtotal</t>
  </si>
  <si>
    <t>7% Indirect Costs</t>
  </si>
  <si>
    <t>TOTAL</t>
  </si>
  <si>
    <t xml:space="preserve">Annex D - PBF Project Budget </t>
  </si>
  <si>
    <t>CSO Version</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</si>
  <si>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</si>
  <si>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</si>
  <si>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</si>
  <si>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For PBSO Use</t>
  </si>
  <si>
    <t xml:space="preserve">Sub-total </t>
  </si>
  <si>
    <r>
      <t xml:space="preserve">$ Towards M&amp;E </t>
    </r>
    <r>
      <rPr>
        <sz val="11"/>
        <color theme="1"/>
        <rFont val="Calibri"/>
        <family val="2"/>
        <scheme val="minor"/>
      </rPr>
      <t>(includes indirect costs)</t>
    </r>
  </si>
  <si>
    <r>
      <t xml:space="preserve">$ Towards GEWE </t>
    </r>
    <r>
      <rPr>
        <sz val="11"/>
        <color theme="1"/>
        <rFont val="Calibri"/>
        <family val="2"/>
        <scheme val="minor"/>
      </rPr>
      <t>(includes indirect costs)</t>
    </r>
  </si>
  <si>
    <t>Total Expenditure</t>
  </si>
  <si>
    <t>Delivery Rate: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</si>
  <si>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</si>
  <si>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</si>
  <si>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t>Budget for independent audit</t>
  </si>
  <si>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</si>
  <si>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</si>
  <si>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</si>
  <si>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</si>
  <si>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Girls and young women are actively participating in peacebuilding and leadership</t>
  </si>
  <si>
    <t>GYW are trained in soft and life skills for participation in Peace Huts</t>
  </si>
  <si>
    <t>Support peace hut members to integrate girls and young women into Peace Hut membership</t>
  </si>
  <si>
    <t>TOT conducted on soft and life skills for girl’s mentors</t>
  </si>
  <si>
    <t xml:space="preserve">Rollout of mentorship program to GYW </t>
  </si>
  <si>
    <t>Plan International Liberia</t>
  </si>
  <si>
    <t>Fostered alliances between girls/young women’s groups, peace huts and community peacebuilding networks</t>
  </si>
  <si>
    <t xml:space="preserve">Provide small grants for GYW groups to engage in advocacy and networking activities </t>
  </si>
  <si>
    <t xml:space="preserve">Active participation of peace hut and community members to promote an enabling environment that encourages social cohesion </t>
  </si>
  <si>
    <t xml:space="preserve">Strengthened collaboration between peace huts and district and county-level peacebuilding structures </t>
  </si>
  <si>
    <t xml:space="preserve">Conduct mapping of county peacebuilding structures at community, district and county level </t>
  </si>
  <si>
    <t>Increased community engagement and support for Peace Hut initiatives</t>
  </si>
  <si>
    <t>Peace Huts conduct awareness and campaign activities on peacebuilding within the community</t>
  </si>
  <si>
    <t xml:space="preserve">Peace Hut women and GYW engage community leaders in dialogue, mediation and sensitization </t>
  </si>
  <si>
    <t xml:space="preserve">Conduct radio program (talk shows, jingles etc.) at the county and national level </t>
  </si>
  <si>
    <t>Capacity  and sustainability of Peace Huts and CSO’s strengthened to mediate, mitigate and manage conflicts to sustain peace in their groups and communities</t>
  </si>
  <si>
    <t>Rollout of mentorship program by facilitators to Peace Hut members</t>
  </si>
  <si>
    <t>Annual joint learning exchanges and experience sharing event between 8 Peace Huts</t>
  </si>
  <si>
    <t xml:space="preserve"> Enhanced capacity of Peace Hut’s and CSO’s for sustainability</t>
  </si>
  <si>
    <t>IGA grants provided for Peace Huts for training, equipment etc.</t>
  </si>
  <si>
    <t>Ongoing business mentorship provided to Peace Huts by partners</t>
  </si>
  <si>
    <t xml:space="preserve">Trainings and institutional capacity strengthening provided to implementing CSO partners </t>
  </si>
  <si>
    <t>Increased capacity of Peace Hut members to carry out peacebuilding work at community levels</t>
  </si>
  <si>
    <t xml:space="preserve">Project Launch with key national stakeholders </t>
  </si>
  <si>
    <t xml:space="preserve">Project Launch with key county stakeholders </t>
  </si>
  <si>
    <t xml:space="preserve">Orientation/start-up planning meeting with key actors </t>
  </si>
  <si>
    <t xml:space="preserve">Community level awareness on project activities  </t>
  </si>
  <si>
    <t xml:space="preserve">This will be conducted by women-led CSOs and will include awareness raising on gender equality. </t>
  </si>
  <si>
    <t>End of Project Evaluation (qualitative and quantitative)</t>
  </si>
  <si>
    <t>Baseline, Regular and joint monitoring (including Ministry staff etc), Success stories, Learning review meetings with partners</t>
  </si>
  <si>
    <t>PIL: Project Manager (100%), M&amp;E Coordinator (100%), Project Accountant (100%), Safeguarding and child protection advisor (5%), Gender and inclusion advisor (5%), Programme Quality and Delivery Manager (5%) Partners (x3): Project Officer (100%), Project Account Officer (100%), M&amp;E officer (100%), Executive Director (10%), 6% NASSCORP Contribution per partner staff member</t>
  </si>
  <si>
    <t xml:space="preserve">End of project audit </t>
  </si>
  <si>
    <t xml:space="preserve">Transport and travel, Country Office, Programme Unit and Partner Office Costs, Equipment and Supplies, Communication  </t>
  </si>
  <si>
    <t>This will specifically target GYW to become active members in the Peace Huts, providing opportunities to be engage in community peacebuilding processes.</t>
  </si>
  <si>
    <t>Skills training and empowerment specfically for GYW.</t>
  </si>
  <si>
    <t>Empowerment opportunity to support girl and women-led groups to lead on their own intiatives.</t>
  </si>
  <si>
    <t xml:space="preserve">Women-led partners will suppot this excecise and engage peacebuilding stuctures on the need for GYW's inclusion in peacebuilding. </t>
  </si>
  <si>
    <t>This will include providing support to Peace Hut women members to attend meetings to support their engagement in peacebuilding processes.</t>
  </si>
  <si>
    <t>This will specifically target Peace Hut women and county peacbuilding mechanisms, to provide an early warning system for women and girls.</t>
  </si>
  <si>
    <t xml:space="preserve">Efforts will be made to ensure equal representation of women and men. Sessions on gender equality and women and girls rights. </t>
  </si>
  <si>
    <t xml:space="preserve">Engaging males and female facilitators, module centres around prevention of violence against women and girls, gender equality and women and girls rights. </t>
  </si>
  <si>
    <t xml:space="preserve">Sensitization on gender equality and women and girls rights. </t>
  </si>
  <si>
    <t>Specifically targetting women and girls, for improved agency and skills building.</t>
  </si>
  <si>
    <t>Specifically targetting Peace Hut women and girls for experience sharing.</t>
  </si>
  <si>
    <t>Construction and renovations to support Peace Hut women's structures for them to meet, discuss issues and carry out initiatives.</t>
  </si>
  <si>
    <t>Support for Peace Hut women to carry out initiatives and sustain livelihoods for continuity of activities.</t>
  </si>
  <si>
    <t xml:space="preserve">Support to women-led organisations for insttituional capacity strengthening. </t>
  </si>
  <si>
    <t xml:space="preserve">Support monthly coordination meetings (feeding, transportation, stationary etc.) of county-level peacebuilding structures </t>
  </si>
  <si>
    <t>Build a network of local level peacebuilders (Peace Hut members, peacebuilding technical working group, county security council, GYW’s and BYM’s groups etc.) an early warning and risk mitigation mechanism for reporting</t>
  </si>
  <si>
    <t>Conduct training on advocacy, influencing and community mobilization for GYW’s groups</t>
  </si>
  <si>
    <t>Conduct training on conflict management for GYW’s groups</t>
  </si>
  <si>
    <t xml:space="preserve">Joint training for Peace Huts and peacebuilding structures on mitigating disputes and electoral early warning </t>
  </si>
  <si>
    <t>Train men and boys as Peace Ambassadors and girls and women’s rights advocates</t>
  </si>
  <si>
    <t>Conduct TOT for Peace Hut facilitators</t>
  </si>
  <si>
    <t>Provide small grants for construction and renovation needs as identified by Peace Huts;</t>
  </si>
  <si>
    <t>Efforts will be made to recruit female staff.</t>
  </si>
  <si>
    <t xml:space="preserve">Monitoring will support women-led CSOs and Peace Huts for continued learnings. </t>
  </si>
  <si>
    <t xml:space="preserve">End of project evaluation will inform PIL, women-led CSOs and Peace Huts for continued learnings beyond the project and for future programming.  </t>
  </si>
  <si>
    <t>Small grants will be provided to the GYW groups to carry out their own initiatives, three times each year.</t>
  </si>
  <si>
    <t xml:space="preserve">Provide insititutional support as needed for regular meetings. Support will also be provided to allow Peace Hut members to participate in meetings. </t>
  </si>
  <si>
    <t xml:space="preserve">This will include a data package, subscription to GSM and the purchase of deskphones for communication between Peace Huts and county peacebuilding structures.  </t>
  </si>
  <si>
    <t xml:space="preserve">This will allow provision of snacks, water, materials etc. for community engagements. </t>
  </si>
  <si>
    <t xml:space="preserve">Includes motivation allowances for mentors, a motivational package for participants, materials for group identification/visibility, stationary, certification and graduation, etc.  </t>
  </si>
  <si>
    <t xml:space="preserve">This includes production and airing of radio programmes across the four counties over the two years. </t>
  </si>
  <si>
    <t xml:space="preserve">This includes funding for construction and renovation of Peace Huts and provision of equipment/materials, to be given dependent on the needs of the Peace Hut based on analysis and expressed needs. </t>
  </si>
  <si>
    <t xml:space="preserve">Grants for Peace Huts for income generating activities and equipment needed as identified by each Peace Hut for it's sustainability. </t>
  </si>
  <si>
    <t xml:space="preserve">Record books, VSLA boxes, etc. will be provided and/or materials identified in need for business mentorship for sustainability. </t>
  </si>
  <si>
    <t xml:space="preserve">Assesments and discussions with the implementing partners will inform where there are gaps and trainings wilil be provided accordingly per partner. </t>
  </si>
  <si>
    <t>This will include contractual services for baseline. Monitoring will include transportation and standard daily allowances for staff and Ministry staff to conduct monitoring of the project. Daily standard allowances will be provided to PIL's communication staff for collection of success stories. Feeding, stationary, materials etc will be provided for learning review meetings.</t>
  </si>
  <si>
    <t>Contractual services for project evaluation at end of project.</t>
  </si>
  <si>
    <t xml:space="preserve">Direct staff members from both PIL and the three partners to manage the project and provide technical input. </t>
  </si>
  <si>
    <t>Includes travel for PIL and partners and direct office costs. Procurement of equipment for the running of the project, including laptops, furniture, motorbikes etc. Communication bundles will be provided for project staff. Bilboards, posters, banners etc will also be procured for project visibility.</t>
  </si>
  <si>
    <t>This will include provision of snacks, beverages, stationary, materials, visibility etc for the project launch in the counties.</t>
  </si>
  <si>
    <t>External auditor as a rewuirement of the project.</t>
  </si>
  <si>
    <t xml:space="preserve">Efforts will be made to ensure equal representation of women and men,  will include awareness raising on gender equality. </t>
  </si>
  <si>
    <t>Efforts will be made to ensure equal representation of women and men. Gender equality will be consdered at all stages of the planning process.</t>
  </si>
  <si>
    <t>Efforts will be made to ensure equal representation of women and men, Peace Hut women will participate in the training for increased knowledge.</t>
  </si>
  <si>
    <t>These inputs will support the overall running of the project focused on gender equality.</t>
  </si>
  <si>
    <t xml:space="preserve">Efforts will be made to ensure equal representation of women and men,  and will include awareness raising on gender equality. </t>
  </si>
  <si>
    <t>This will include provision of snacks, beverages, stationary, materials, visibility etc. for the project launch in the capital.</t>
  </si>
  <si>
    <t>Provision of feeding, stationary, materials, transport reimbursements etc.</t>
  </si>
  <si>
    <t xml:space="preserve">This will include provision of snacks, beverages etc for communtity sensitizations on the project. </t>
  </si>
  <si>
    <t xml:space="preserve">Includes consultancy to develop a life and soft skills module and faciltator guide, the printing of module and guides, hall rental, participants feeding, transportation, accommodation, training materials and staff standard daily allowances during the training.  </t>
  </si>
  <si>
    <t xml:space="preserve">Includes hall rental, participants feeding and transportation, training materials, staff allowances during the training etc.  </t>
  </si>
  <si>
    <t xml:space="preserve">Includes hall rental, participants feeding and transportation, training materials and staff allowances during the training etc.  </t>
  </si>
  <si>
    <t>Includes staff standard daily allowances for PIL and partners to conduct the mapping.</t>
  </si>
  <si>
    <t>Includes hall rental,participants feeding, transportation and accommodation, training materials, staff standard daily allowances, and external facilitation fees.</t>
  </si>
  <si>
    <t>Funding will be provided to the Peace Huts to carry out initiatives. An MoU will be signed with stations to air jingles etc. from the awarenesss and campaign activities. It also includes the printing and distribution of IEC and BCC materials and procurement of recreational materials for awareness raising etc.</t>
  </si>
  <si>
    <t xml:space="preserve">Efforts will be made to ensure equal representation of women and men. Sessions will be conducted on gender equality and women and girls rights. IEC and BCC materials will promote information on the same. </t>
  </si>
  <si>
    <t xml:space="preserve">This includes both the TOT and the rollout of the TOT for BYM's groups. For the TOT: Consultancy for facilitator, includes the printing of facilitator manuals and guides, hall rental, participants feeding, transportation and accommodation, training materials, daily standard allowances for staff.  
For the training rollout: Includes motivation allowances for mentors, a motivational package for participants, materials for group identification/visibility, stationary, certification and graduation, etc.  </t>
  </si>
  <si>
    <t xml:space="preserve">Includes consultancy to develop an adult learning module and faciltator guide, printing of modules and guides, hall rental, participants feeding, transportationa and accommodation, training materials and staff allowances during the training.  </t>
  </si>
  <si>
    <t xml:space="preserve">This includes hall rental, participants feeding, transportation, and accommodation, training materials and staff daily standard allowances.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</si>
</sst>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0"/>
      <color theme="1"/>
      <name val="Calibri"/>
      <family val="2"/>
      <scheme val="minor"/>
    </font>
    <font>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22">
    <xf numFmtId="0" fontId="0" fillId="0" borderId="0" xfId="0"/>
    <xf numFmtId="0" fontId="0" fillId="0" borderId="0" xfId="0" applyBorder="1"/>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3" fillId="3" borderId="0" xfId="0" applyFont="1" applyFill="1" applyBorder="1" applyAlignment="1" applyProtection="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44" fontId="3" fillId="0" borderId="0" xfId="0" applyNumberFormat="1" applyFont="1" applyFill="1" applyBorder="1" applyAlignment="1">
      <alignment vertical="center" wrapText="1"/>
    </xf>
    <xf numFmtId="9" fontId="3" fillId="2" borderId="9" xfId="2" applyFont="1" applyFill="1" applyBorder="1" applyAlignment="1">
      <alignment vertical="center" wrapText="1"/>
    </xf>
    <xf numFmtId="0" fontId="3" fillId="2" borderId="13" xfId="0" applyFont="1" applyFill="1" applyBorder="1" applyAlignment="1">
      <alignment vertical="center" wrapText="1"/>
    </xf>
    <xf numFmtId="0" fontId="6" fillId="3" borderId="0" xfId="0" applyFont="1" applyFill="1" applyBorder="1" applyAlignment="1" applyProtection="1">
      <alignment vertical="center" wrapText="1"/>
      <protection locked="0"/>
    </xf>
    <xf numFmtId="0" fontId="6" fillId="3" borderId="0" xfId="0" applyFont="1" applyFill="1" applyBorder="1" applyAlignment="1">
      <alignment horizontal="center" vertical="center" wrapText="1"/>
    </xf>
    <xf numFmtId="0" fontId="3"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44" fontId="11" fillId="0" borderId="0" xfId="1" applyFont="1" applyFill="1" applyBorder="1" applyAlignment="1" applyProtection="1">
      <alignment vertical="center" wrapText="1"/>
    </xf>
    <xf numFmtId="44" fontId="6" fillId="3" borderId="3" xfId="1" applyNumberFormat="1" applyFont="1" applyFill="1" applyBorder="1" applyAlignment="1" applyProtection="1">
      <alignment horizontal="center" vertical="center" wrapText="1"/>
      <protection locked="0"/>
    </xf>
    <xf numFmtId="44" fontId="3"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44" fontId="8" fillId="3" borderId="0" xfId="1" applyFont="1" applyFill="1" applyBorder="1" applyAlignment="1" applyProtection="1">
      <alignment vertical="center" wrapText="1"/>
    </xf>
    <xf numFmtId="44" fontId="3" fillId="2" borderId="5" xfId="1" applyNumberFormat="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4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pplyProtection="1">
      <alignment vertical="center" wrapText="1"/>
    </xf>
    <xf numFmtId="0" fontId="3" fillId="2" borderId="13"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3" fillId="3" borderId="0" xfId="0" applyFont="1" applyFill="1" applyBorder="1" applyAlignment="1">
      <alignment vertical="center" wrapText="1"/>
    </xf>
    <xf numFmtId="44" fontId="3"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3" fillId="0" borderId="0" xfId="0" applyFont="1" applyBorder="1" applyAlignment="1">
      <alignment wrapText="1"/>
    </xf>
    <xf numFmtId="0" fontId="14"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3" fillId="0" borderId="0" xfId="0" applyFont="1" applyFill="1" applyBorder="1" applyAlignment="1">
      <alignment horizontal="center" vertical="center" wrapText="1"/>
    </xf>
    <xf numFmtId="9" fontId="3" fillId="3" borderId="0" xfId="2" applyFont="1" applyFill="1" applyBorder="1" applyAlignment="1">
      <alignment wrapText="1"/>
    </xf>
    <xf numFmtId="0" fontId="4" fillId="3" borderId="0" xfId="0" applyFont="1" applyFill="1" applyBorder="1" applyAlignment="1">
      <alignment horizontal="center" vertical="center" wrapText="1"/>
    </xf>
    <xf numFmtId="44" fontId="3" fillId="3" borderId="0" xfId="2" applyNumberFormat="1" applyFont="1" applyFill="1" applyBorder="1" applyAlignment="1">
      <alignment wrapText="1"/>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3" fillId="3" borderId="0" xfId="0" applyFont="1" applyFill="1" applyBorder="1" applyAlignment="1">
      <alignment horizontal="left" wrapText="1"/>
    </xf>
    <xf numFmtId="44" fontId="3" fillId="0" borderId="0" xfId="1" applyFont="1" applyFill="1" applyBorder="1" applyAlignment="1" applyProtection="1">
      <alignment vertical="center" wrapText="1"/>
    </xf>
    <xf numFmtId="44" fontId="6" fillId="0" borderId="0" xfId="1" applyNumberFormat="1" applyFont="1" applyFill="1" applyBorder="1" applyAlignment="1" applyProtection="1">
      <alignment horizontal="center" vertical="center" wrapText="1"/>
    </xf>
    <xf numFmtId="44" fontId="6" fillId="0" borderId="0" xfId="1" applyFont="1" applyFill="1" applyBorder="1" applyAlignment="1" applyProtection="1">
      <alignment horizontal="center" vertical="center" wrapText="1"/>
    </xf>
    <xf numFmtId="44" fontId="3"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44" fontId="3" fillId="2" borderId="3" xfId="0" applyNumberFormat="1" applyFont="1" applyFill="1" applyBorder="1" applyAlignment="1">
      <alignment horizontal="center" wrapText="1"/>
    </xf>
    <xf numFmtId="0" fontId="6" fillId="3" borderId="0" xfId="0" applyFont="1" applyFill="1" applyBorder="1" applyAlignment="1">
      <alignment wrapText="1"/>
    </xf>
    <xf numFmtId="44" fontId="3" fillId="4" borderId="3" xfId="1" applyFont="1" applyFill="1" applyBorder="1" applyAlignment="1" applyProtection="1">
      <alignment wrapText="1"/>
    </xf>
    <xf numFmtId="0" fontId="6" fillId="0" borderId="0" xfId="0" applyFont="1" applyFill="1" applyBorder="1" applyAlignment="1">
      <alignment wrapText="1"/>
    </xf>
    <xf numFmtId="44" fontId="6" fillId="3" borderId="0" xfId="0" applyNumberFormat="1" applyFont="1" applyFill="1" applyBorder="1" applyAlignment="1">
      <alignment vertical="center" wrapText="1"/>
    </xf>
    <xf numFmtId="44" fontId="3" fillId="0" borderId="0" xfId="0" applyNumberFormat="1" applyFont="1" applyFill="1" applyBorder="1" applyAlignment="1">
      <alignment wrapText="1"/>
    </xf>
    <xf numFmtId="44"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44" fontId="3" fillId="2" borderId="3" xfId="0" applyNumberFormat="1" applyFont="1" applyFill="1" applyBorder="1" applyAlignment="1">
      <alignment wrapText="1"/>
    </xf>
    <xf numFmtId="0" fontId="7" fillId="2" borderId="40" xfId="0" applyFont="1" applyFill="1" applyBorder="1" applyAlignment="1" applyProtection="1">
      <alignment vertical="center" wrapText="1"/>
    </xf>
    <xf numFmtId="44" fontId="3" fillId="2" borderId="40" xfId="0" applyNumberFormat="1" applyFont="1" applyFill="1" applyBorder="1" applyAlignment="1">
      <alignment wrapText="1"/>
    </xf>
    <xf numFmtId="0" fontId="3" fillId="2" borderId="14" xfId="0" applyFont="1" applyFill="1" applyBorder="1" applyAlignment="1">
      <alignment horizontal="left" wrapText="1"/>
    </xf>
    <xf numFmtId="44" fontId="3" fillId="2" borderId="14" xfId="0" applyNumberFormat="1" applyFont="1" applyFill="1" applyBorder="1" applyAlignment="1">
      <alignment horizontal="center" wrapText="1"/>
    </xf>
    <xf numFmtId="44" fontId="3" fillId="2" borderId="14" xfId="0" applyNumberFormat="1" applyFont="1" applyFill="1" applyBorder="1" applyAlignment="1">
      <alignment wrapText="1"/>
    </xf>
    <xf numFmtId="44" fontId="3" fillId="4" borderId="3" xfId="1" applyNumberFormat="1" applyFont="1" applyFill="1" applyBorder="1" applyAlignment="1">
      <alignment wrapText="1"/>
    </xf>
    <xf numFmtId="44" fontId="3" fillId="3" borderId="4" xfId="1" applyFont="1" applyFill="1" applyBorder="1" applyAlignment="1" applyProtection="1">
      <alignment wrapText="1"/>
    </xf>
    <xf numFmtId="44" fontId="3" fillId="3" borderId="1" xfId="1" applyNumberFormat="1" applyFont="1" applyFill="1" applyBorder="1" applyAlignment="1">
      <alignment wrapText="1"/>
    </xf>
    <xf numFmtId="44" fontId="3" fillId="3" borderId="2" xfId="0" applyNumberFormat="1" applyFont="1" applyFill="1" applyBorder="1" applyAlignment="1">
      <alignment wrapText="1"/>
    </xf>
    <xf numFmtId="44" fontId="3" fillId="3" borderId="1" xfId="1" applyFont="1" applyFill="1" applyBorder="1" applyAlignment="1" applyProtection="1">
      <alignment wrapText="1"/>
    </xf>
    <xf numFmtId="44" fontId="3" fillId="2" borderId="39" xfId="0" applyNumberFormat="1" applyFont="1" applyFill="1" applyBorder="1" applyAlignment="1">
      <alignment wrapText="1"/>
    </xf>
    <xf numFmtId="44" fontId="3" fillId="2" borderId="9" xfId="0" applyNumberFormat="1" applyFont="1" applyFill="1" applyBorder="1" applyAlignment="1">
      <alignment wrapText="1"/>
    </xf>
    <xf numFmtId="44" fontId="3" fillId="2" borderId="15" xfId="0" applyNumberFormat="1" applyFont="1" applyFill="1" applyBorder="1" applyAlignment="1">
      <alignment wrapText="1"/>
    </xf>
    <xf numFmtId="0" fontId="3" fillId="2" borderId="11" xfId="0" applyFont="1" applyFill="1" applyBorder="1" applyAlignment="1">
      <alignment horizontal="center" wrapText="1"/>
    </xf>
    <xf numFmtId="44" fontId="6" fillId="2" borderId="40" xfId="0" applyNumberFormat="1" applyFont="1" applyFill="1" applyBorder="1" applyAlignment="1">
      <alignment wrapText="1"/>
    </xf>
    <xf numFmtId="44" fontId="3" fillId="2" borderId="33" xfId="1" applyNumberFormat="1" applyFont="1" applyFill="1" applyBorder="1" applyAlignment="1">
      <alignment wrapText="1"/>
    </xf>
    <xf numFmtId="44" fontId="3" fillId="2" borderId="34" xfId="0" applyNumberFormat="1" applyFont="1" applyFill="1" applyBorder="1" applyAlignment="1">
      <alignment wrapText="1"/>
    </xf>
    <xf numFmtId="44" fontId="6" fillId="2" borderId="14" xfId="0" applyNumberFormat="1" applyFont="1" applyFill="1" applyBorder="1" applyAlignment="1">
      <alignment wrapText="1"/>
    </xf>
    <xf numFmtId="0" fontId="6" fillId="0" borderId="0" xfId="0" applyFont="1"/>
    <xf numFmtId="0" fontId="15" fillId="0" borderId="0" xfId="0" applyFont="1" applyAlignme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49" fontId="16" fillId="0" borderId="0" xfId="0" applyNumberFormat="1" applyFont="1" applyFill="1" applyAlignment="1">
      <alignment horizontal="left" wrapText="1"/>
    </xf>
    <xf numFmtId="0" fontId="4" fillId="2" borderId="10" xfId="0" applyFont="1" applyFill="1" applyBorder="1" applyAlignment="1"/>
    <xf numFmtId="0" fontId="4" fillId="2" borderId="8" xfId="0" applyFont="1" applyFill="1" applyBorder="1"/>
    <xf numFmtId="0" fontId="4" fillId="2" borderId="3" xfId="0" applyFont="1" applyFill="1" applyBorder="1"/>
    <xf numFmtId="0" fontId="4"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44" fontId="0" fillId="2" borderId="15" xfId="0" applyNumberFormat="1" applyFill="1" applyBorder="1" applyAlignment="1">
      <alignment vertical="center"/>
    </xf>
    <xf numFmtId="44" fontId="6" fillId="0" borderId="40" xfId="0" applyNumberFormat="1" applyFont="1" applyBorder="1" applyAlignment="1" applyProtection="1">
      <alignment wrapText="1"/>
      <protection locked="0"/>
    </xf>
    <xf numFmtId="44" fontId="6" fillId="3" borderId="40" xfId="1" applyNumberFormat="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3" fillId="2" borderId="3" xfId="0" applyFont="1" applyFill="1" applyBorder="1" applyAlignment="1" applyProtection="1">
      <alignment vertical="center" wrapText="1"/>
    </xf>
    <xf numFmtId="44" fontId="6" fillId="2" borderId="3" xfId="0" applyNumberFormat="1"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44" fontId="3" fillId="2" borderId="3" xfId="1" applyFont="1" applyFill="1" applyBorder="1" applyAlignment="1" applyProtection="1">
      <alignment vertical="center" wrapText="1"/>
    </xf>
    <xf numFmtId="44" fontId="3" fillId="2" borderId="4" xfId="1" applyFont="1" applyFill="1" applyBorder="1" applyAlignment="1" applyProtection="1">
      <alignment vertical="center" wrapText="1"/>
    </xf>
    <xf numFmtId="44" fontId="3" fillId="2" borderId="14" xfId="1" applyFont="1" applyFill="1" applyBorder="1" applyAlignment="1" applyProtection="1">
      <alignment vertical="center" wrapText="1"/>
    </xf>
    <xf numFmtId="44" fontId="3" fillId="2" borderId="38"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4" fillId="2" borderId="29" xfId="0" applyFont="1" applyFill="1" applyBorder="1" applyAlignment="1" applyProtection="1">
      <alignment horizontal="left" vertical="center" wrapText="1"/>
    </xf>
    <xf numFmtId="44" fontId="3" fillId="2" borderId="17" xfId="0" applyNumberFormat="1" applyFont="1" applyFill="1" applyBorder="1" applyAlignment="1" applyProtection="1">
      <alignment vertical="center" wrapText="1"/>
    </xf>
    <xf numFmtId="0" fontId="4" fillId="2" borderId="8" xfId="0" applyFont="1" applyFill="1" applyBorder="1" applyAlignment="1" applyProtection="1">
      <alignment horizontal="left" vertical="center" wrapText="1"/>
    </xf>
    <xf numFmtId="44" fontId="3" fillId="2" borderId="9" xfId="2" applyNumberFormat="1" applyFont="1" applyFill="1" applyBorder="1" applyAlignment="1" applyProtection="1">
      <alignment wrapText="1"/>
    </xf>
    <xf numFmtId="44" fontId="3" fillId="2" borderId="5" xfId="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44" fontId="3" fillId="2" borderId="3" xfId="1" applyFont="1" applyFill="1" applyBorder="1" applyAlignment="1" applyProtection="1">
      <alignment horizontal="center" vertical="center" wrapText="1"/>
    </xf>
    <xf numFmtId="0" fontId="6" fillId="2" borderId="8" xfId="0" applyFont="1" applyFill="1" applyBorder="1" applyAlignment="1" applyProtection="1">
      <alignment vertical="center" wrapText="1"/>
    </xf>
    <xf numFmtId="44" fontId="6" fillId="2" borderId="9" xfId="0" applyNumberFormat="1" applyFont="1" applyFill="1" applyBorder="1" applyAlignment="1" applyProtection="1">
      <alignment vertical="center" wrapText="1"/>
    </xf>
    <xf numFmtId="0" fontId="3" fillId="2" borderId="40" xfId="0" applyFont="1" applyFill="1" applyBorder="1" applyAlignment="1" applyProtection="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pplyProtection="1">
      <alignment vertical="center" wrapText="1"/>
    </xf>
    <xf numFmtId="44" fontId="3" fillId="2" borderId="5" xfId="1" applyFont="1" applyFill="1" applyBorder="1" applyAlignment="1" applyProtection="1">
      <alignment vertical="center" wrapText="1"/>
    </xf>
    <xf numFmtId="44" fontId="3" fillId="2" borderId="41" xfId="1" applyFont="1" applyFill="1" applyBorder="1" applyAlignment="1" applyProtection="1">
      <alignment vertical="center" wrapText="1"/>
    </xf>
    <xf numFmtId="44" fontId="6" fillId="2" borderId="4" xfId="0" applyNumberFormat="1" applyFont="1" applyFill="1" applyBorder="1" applyAlignment="1" applyProtection="1">
      <alignment vertical="center" wrapText="1"/>
    </xf>
    <xf numFmtId="44" fontId="3" fillId="4" borderId="3" xfId="1" applyFont="1" applyFill="1" applyBorder="1" applyAlignment="1" applyProtection="1">
      <alignment vertical="center" wrapText="1"/>
    </xf>
    <xf numFmtId="0" fontId="3" fillId="2" borderId="3" xfId="1" applyNumberFormat="1" applyFont="1" applyFill="1" applyBorder="1" applyAlignment="1" applyProtection="1">
      <alignment vertical="center" wrapText="1"/>
    </xf>
    <xf numFmtId="44" fontId="3" fillId="2" borderId="4" xfId="0" applyNumberFormat="1" applyFont="1" applyFill="1" applyBorder="1" applyAlignment="1">
      <alignment wrapText="1"/>
    </xf>
    <xf numFmtId="44" fontId="3" fillId="3" borderId="1" xfId="0" applyNumberFormat="1" applyFont="1" applyFill="1" applyBorder="1" applyAlignment="1">
      <alignment wrapText="1"/>
    </xf>
    <xf numFmtId="0" fontId="3" fillId="4" borderId="43" xfId="0" applyFont="1" applyFill="1" applyBorder="1" applyAlignment="1" applyProtection="1">
      <alignment vertical="center" wrapText="1"/>
    </xf>
    <xf numFmtId="44" fontId="3" fillId="2" borderId="2" xfId="1" applyFont="1" applyFill="1" applyBorder="1" applyAlignment="1" applyProtection="1">
      <alignment horizontal="center" vertical="center" wrapText="1"/>
    </xf>
    <xf numFmtId="0" fontId="3" fillId="2" borderId="2" xfId="1" applyNumberFormat="1" applyFont="1" applyFill="1" applyBorder="1" applyAlignment="1" applyProtection="1">
      <alignment vertical="center" wrapText="1"/>
    </xf>
    <xf numFmtId="44" fontId="6" fillId="2" borderId="2" xfId="0" applyNumberFormat="1" applyFont="1" applyFill="1" applyBorder="1" applyAlignment="1" applyProtection="1">
      <alignment vertical="center" wrapText="1"/>
    </xf>
    <xf numFmtId="44" fontId="3" fillId="2" borderId="50" xfId="1" applyFont="1" applyFill="1" applyBorder="1" applyAlignment="1" applyProtection="1">
      <alignment vertical="center" wrapText="1"/>
    </xf>
    <xf numFmtId="44" fontId="6" fillId="2" borderId="51" xfId="0" applyNumberFormat="1" applyFont="1" applyFill="1" applyBorder="1" applyAlignment="1">
      <alignment wrapText="1"/>
    </xf>
    <xf numFmtId="44" fontId="3" fillId="2" borderId="0" xfId="1" applyNumberFormat="1" applyFont="1" applyFill="1" applyBorder="1" applyAlignment="1">
      <alignment wrapText="1"/>
    </xf>
    <xf numFmtId="44" fontId="6" fillId="2" borderId="52" xfId="0" applyNumberFormat="1" applyFont="1" applyFill="1" applyBorder="1" applyAlignment="1">
      <alignment wrapText="1"/>
    </xf>
    <xf numFmtId="44" fontId="6" fillId="2" borderId="50" xfId="0" applyNumberFormat="1" applyFont="1" applyFill="1" applyBorder="1" applyAlignment="1">
      <alignment wrapText="1"/>
    </xf>
    <xf numFmtId="44" fontId="3" fillId="2" borderId="53" xfId="1" applyNumberFormat="1" applyFont="1" applyFill="1" applyBorder="1" applyAlignment="1">
      <alignment wrapText="1"/>
    </xf>
    <xf numFmtId="0" fontId="8" fillId="2" borderId="35" xfId="0" applyFont="1" applyFill="1" applyBorder="1" applyAlignment="1" applyProtection="1">
      <alignment vertical="center" wrapText="1"/>
    </xf>
    <xf numFmtId="44" fontId="6" fillId="2" borderId="3" xfId="0" applyNumberFormat="1" applyFont="1" applyFill="1" applyBorder="1" applyAlignment="1">
      <alignment wrapText="1"/>
    </xf>
    <xf numFmtId="44" fontId="3" fillId="2" borderId="12" xfId="0" applyNumberFormat="1" applyFont="1" applyFill="1" applyBorder="1" applyAlignment="1">
      <alignment wrapText="1"/>
    </xf>
    <xf numFmtId="44" fontId="3" fillId="2" borderId="13" xfId="1" applyFont="1" applyFill="1" applyBorder="1" applyAlignment="1" applyProtection="1">
      <alignment wrapText="1"/>
    </xf>
    <xf numFmtId="44" fontId="3" fillId="2" borderId="14" xfId="1" applyNumberFormat="1" applyFont="1" applyFill="1" applyBorder="1" applyAlignment="1">
      <alignment wrapText="1"/>
    </xf>
    <xf numFmtId="44" fontId="3" fillId="2" borderId="26" xfId="1" applyNumberFormat="1" applyFont="1" applyFill="1" applyBorder="1" applyAlignment="1">
      <alignment wrapText="1"/>
    </xf>
    <xf numFmtId="44" fontId="3" fillId="2" borderId="21" xfId="0" applyNumberFormat="1" applyFont="1" applyFill="1" applyBorder="1" applyAlignment="1">
      <alignment wrapText="1"/>
    </xf>
    <xf numFmtId="44" fontId="6" fillId="2" borderId="8" xfId="1" applyFont="1" applyFill="1" applyBorder="1" applyAlignment="1" applyProtection="1">
      <alignment wrapText="1"/>
    </xf>
    <xf numFmtId="44" fontId="6" fillId="2" borderId="3" xfId="1" applyNumberFormat="1" applyFont="1" applyFill="1" applyBorder="1" applyAlignment="1">
      <alignment wrapText="1"/>
    </xf>
    <xf numFmtId="0" fontId="3" fillId="2" borderId="28" xfId="0" applyFont="1" applyFill="1" applyBorder="1" applyAlignment="1">
      <alignment wrapText="1"/>
    </xf>
    <xf numFmtId="0" fontId="3" fillId="2" borderId="52" xfId="0" applyFont="1" applyFill="1" applyBorder="1" applyAlignment="1">
      <alignment horizontal="center" wrapText="1"/>
    </xf>
    <xf numFmtId="44" fontId="3" fillId="2" borderId="2" xfId="0" applyNumberFormat="1" applyFont="1" applyFill="1" applyBorder="1" applyAlignment="1">
      <alignment horizontal="center" wrapText="1"/>
    </xf>
    <xf numFmtId="44" fontId="6" fillId="2" borderId="39" xfId="0" applyNumberFormat="1" applyFont="1" applyFill="1" applyBorder="1" applyAlignment="1">
      <alignment wrapText="1"/>
    </xf>
    <xf numFmtId="44" fontId="6" fillId="2" borderId="15" xfId="0" applyNumberFormat="1" applyFont="1" applyFill="1" applyBorder="1" applyAlignment="1">
      <alignment wrapText="1"/>
    </xf>
    <xf numFmtId="0" fontId="17" fillId="0" borderId="0" xfId="0" applyFont="1" applyBorder="1" applyAlignment="1">
      <alignment wrapText="1"/>
    </xf>
    <xf numFmtId="9" fontId="3" fillId="3" borderId="9" xfId="2" applyFont="1" applyFill="1" applyBorder="1" applyAlignment="1" applyProtection="1">
      <alignment vertical="center" wrapText="1"/>
      <protection locked="0"/>
    </xf>
    <xf numFmtId="9" fontId="3" fillId="3" borderId="32" xfId="2" applyFont="1" applyFill="1" applyBorder="1" applyAlignment="1" applyProtection="1">
      <alignment vertical="center" wrapText="1"/>
      <protection locked="0"/>
    </xf>
    <xf numFmtId="44" fontId="3" fillId="2" borderId="15" xfId="1" applyNumberFormat="1" applyFont="1" applyFill="1" applyBorder="1" applyAlignment="1">
      <alignment wrapText="1"/>
    </xf>
    <xf numFmtId="44" fontId="6" fillId="2" borderId="54" xfId="1" applyFont="1" applyFill="1" applyBorder="1" applyAlignment="1" applyProtection="1">
      <alignment wrapText="1"/>
    </xf>
    <xf numFmtId="44" fontId="6" fillId="2" borderId="30" xfId="1" applyNumberFormat="1" applyFont="1" applyFill="1" applyBorder="1" applyAlignment="1">
      <alignment wrapText="1"/>
    </xf>
    <xf numFmtId="44" fontId="6" fillId="2" borderId="9" xfId="1" applyNumberFormat="1" applyFont="1" applyFill="1" applyBorder="1" applyAlignment="1">
      <alignment wrapText="1"/>
    </xf>
    <xf numFmtId="10" fontId="3" fillId="2" borderId="9" xfId="2" applyNumberFormat="1" applyFont="1" applyFill="1" applyBorder="1" applyAlignment="1" applyProtection="1">
      <alignment wrapText="1"/>
    </xf>
    <xf numFmtId="44" fontId="3"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0" fillId="0" borderId="0" xfId="1" applyFont="1" applyBorder="1" applyAlignment="1">
      <alignment wrapText="1"/>
    </xf>
    <xf numFmtId="44" fontId="3" fillId="3" borderId="0" xfId="1" applyFont="1" applyFill="1" applyBorder="1" applyAlignment="1">
      <alignment vertical="center" wrapText="1"/>
    </xf>
    <xf numFmtId="44" fontId="3" fillId="3" borderId="0" xfId="1" applyFont="1" applyFill="1" applyBorder="1" applyAlignment="1" applyProtection="1">
      <alignment horizontal="center" vertical="center" wrapText="1"/>
    </xf>
    <xf numFmtId="44" fontId="3" fillId="3" borderId="0" xfId="1" applyFont="1" applyFill="1" applyBorder="1" applyAlignment="1" applyProtection="1">
      <alignment vertical="center" wrapText="1"/>
    </xf>
    <xf numFmtId="44" fontId="3" fillId="0" borderId="0" xfId="1" applyFont="1" applyFill="1" applyBorder="1" applyAlignment="1">
      <alignment vertical="center" wrapText="1"/>
    </xf>
    <xf numFmtId="44" fontId="0" fillId="0" borderId="0" xfId="1" applyFont="1" applyFill="1" applyBorder="1" applyAlignment="1">
      <alignment wrapText="1"/>
    </xf>
    <xf numFmtId="44" fontId="14" fillId="0" borderId="0" xfId="1" applyFont="1" applyBorder="1" applyAlignment="1">
      <alignment wrapText="1"/>
    </xf>
    <xf numFmtId="44" fontId="3" fillId="2" borderId="29" xfId="0" applyNumberFormat="1" applyFont="1" applyFill="1" applyBorder="1" applyAlignment="1">
      <alignment vertical="center" wrapText="1"/>
    </xf>
    <xf numFmtId="44" fontId="0" fillId="2" borderId="17" xfId="1" applyFont="1" applyFill="1" applyBorder="1" applyAlignment="1">
      <alignment vertical="center" wrapText="1"/>
    </xf>
    <xf numFmtId="0" fontId="4" fillId="2" borderId="13" xfId="0" applyFont="1" applyFill="1" applyBorder="1" applyAlignment="1">
      <alignment wrapText="1"/>
    </xf>
    <xf numFmtId="9" fontId="4" fillId="2" borderId="15" xfId="2" applyFont="1" applyFill="1" applyBorder="1" applyAlignment="1">
      <alignment wrapText="1"/>
    </xf>
    <xf numFmtId="44" fontId="0" fillId="2" borderId="14" xfId="0" applyNumberFormat="1" applyFill="1" applyBorder="1"/>
    <xf numFmtId="0" fontId="0" fillId="2" borderId="14" xfId="0" applyFill="1" applyBorder="1"/>
    <xf numFmtId="0" fontId="0" fillId="2" borderId="15" xfId="0" applyFill="1" applyBorder="1"/>
    <xf numFmtId="44" fontId="2" fillId="2" borderId="3" xfId="1" applyFont="1" applyFill="1" applyBorder="1" applyAlignment="1">
      <alignment vertical="center" wrapText="1"/>
    </xf>
    <xf numFmtId="0" fontId="3" fillId="2" borderId="5" xfId="0" applyFont="1" applyFill="1" applyBorder="1" applyAlignment="1">
      <alignment horizontal="center" vertical="center" wrapText="1"/>
    </xf>
    <xf numFmtId="0" fontId="1" fillId="2" borderId="3" xfId="0" applyFont="1" applyFill="1" applyBorder="1" applyAlignment="1" applyProtection="1">
      <alignment horizontal="center" vertical="center" wrapText="1"/>
    </xf>
    <xf numFmtId="44" fontId="3" fillId="3" borderId="3" xfId="1" applyFont="1" applyFill="1" applyBorder="1" applyAlignment="1" applyProtection="1">
      <alignment horizontal="center" vertical="center" wrapText="1"/>
    </xf>
    <xf numFmtId="44" fontId="0" fillId="0" borderId="0" xfId="1" applyFont="1" applyFill="1" applyBorder="1" applyAlignment="1">
      <alignment vertical="center" wrapText="1"/>
    </xf>
    <xf numFmtId="9" fontId="4" fillId="0" borderId="0" xfId="2" applyFont="1" applyFill="1" applyBorder="1" applyAlignment="1">
      <alignment wrapText="1"/>
    </xf>
    <xf numFmtId="0" fontId="12" fillId="6" borderId="6" xfId="0" applyFont="1" applyFill="1" applyBorder="1" applyAlignment="1">
      <alignment vertical="top" wrapText="1"/>
    </xf>
    <xf numFmtId="0" fontId="20" fillId="0" borderId="57" xfId="0" applyFont="1" applyBorder="1" applyAlignment="1">
      <alignment horizontal="left" wrapText="1"/>
    </xf>
    <xf numFmtId="0" fontId="18" fillId="0" borderId="0" xfId="0" applyFont="1" applyAlignment="1">
      <alignment horizontal="left" vertical="top" wrapText="1"/>
    </xf>
    <xf numFmtId="0" fontId="3" fillId="0" borderId="3" xfId="0" applyFont="1" applyFill="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44" fontId="1" fillId="0" borderId="3" xfId="1" applyNumberFormat="1" applyFont="1" applyBorder="1" applyAlignment="1" applyProtection="1">
      <alignment horizontal="center" vertical="center" wrapText="1"/>
      <protection locked="0"/>
    </xf>
    <xf numFmtId="44" fontId="1" fillId="0" borderId="3" xfId="1" applyNumberFormat="1" applyFont="1" applyBorder="1" applyAlignment="1" applyProtection="1">
      <alignment horizontal="left" vertical="top" wrapText="1"/>
      <protection locked="0"/>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44" fontId="3" fillId="2" borderId="15" xfId="1" applyNumberFormat="1" applyFont="1" applyFill="1" applyBorder="1" applyAlignment="1" applyProtection="1">
      <alignment vertical="center" wrapText="1"/>
    </xf>
    <xf numFmtId="44" fontId="1" fillId="0" borderId="3" xfId="1" applyFont="1" applyBorder="1" applyAlignment="1" applyProtection="1">
      <alignment horizontal="center" vertical="center" wrapText="1"/>
      <protection locked="0"/>
    </xf>
    <xf numFmtId="44" fontId="1" fillId="0" borderId="3" xfId="1" applyFont="1" applyBorder="1" applyAlignment="1" applyProtection="1">
      <alignment vertical="center" wrapText="1"/>
      <protection locked="0"/>
    </xf>
    <xf numFmtId="0" fontId="1" fillId="2" borderId="3" xfId="0" applyFont="1" applyFill="1" applyBorder="1" applyAlignment="1" applyProtection="1">
      <alignment vertical="center" wrapText="1"/>
    </xf>
    <xf numFmtId="44" fontId="1" fillId="2" borderId="3" xfId="1" applyNumberFormat="1" applyFont="1" applyFill="1" applyBorder="1" applyAlignment="1" applyProtection="1">
      <alignment horizontal="center" vertical="center" wrapText="1"/>
    </xf>
    <xf numFmtId="44" fontId="1" fillId="3" borderId="3" xfId="1" applyFont="1" applyFill="1" applyBorder="1" applyAlignment="1" applyProtection="1">
      <alignment vertical="top" wrapText="1"/>
      <protection locked="0"/>
    </xf>
    <xf numFmtId="49" fontId="1" fillId="0" borderId="3" xfId="1" applyNumberFormat="1" applyFont="1" applyBorder="1" applyAlignment="1" applyProtection="1">
      <alignment horizontal="left" wrapText="1"/>
      <protection locked="0"/>
    </xf>
    <xf numFmtId="44" fontId="1" fillId="3" borderId="3" xfId="1" applyFont="1" applyFill="1" applyBorder="1" applyAlignment="1" applyProtection="1">
      <alignment vertical="center" wrapText="1"/>
      <protection locked="0"/>
    </xf>
    <xf numFmtId="44" fontId="1" fillId="0" borderId="3" xfId="1" applyFont="1" applyBorder="1" applyAlignment="1" applyProtection="1">
      <alignment wrapText="1"/>
      <protection locked="0"/>
    </xf>
    <xf numFmtId="44" fontId="1" fillId="3" borderId="3" xfId="1" applyNumberFormat="1" applyFont="1" applyFill="1" applyBorder="1" applyAlignment="1" applyProtection="1">
      <alignment horizontal="center" vertical="center" wrapText="1"/>
      <protection locked="0"/>
    </xf>
    <xf numFmtId="44" fontId="1" fillId="0" borderId="0" xfId="1" applyFont="1" applyBorder="1" applyAlignment="1" applyProtection="1">
      <alignment wrapText="1"/>
      <protection locked="0"/>
    </xf>
    <xf numFmtId="49" fontId="1" fillId="3" borderId="3" xfId="1" applyNumberFormat="1" applyFont="1" applyFill="1" applyBorder="1" applyAlignment="1" applyProtection="1">
      <alignment horizontal="left"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0" fontId="1" fillId="0" borderId="0" xfId="0" applyFont="1" applyBorder="1" applyAlignment="1">
      <alignment wrapText="1"/>
    </xf>
    <xf numFmtId="44" fontId="1" fillId="0" borderId="40" xfId="1" applyFont="1" applyBorder="1" applyAlignment="1" applyProtection="1">
      <alignment wrapText="1"/>
      <protection locked="0"/>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0" fontId="1" fillId="3" borderId="0" xfId="0" applyFont="1" applyFill="1" applyBorder="1" applyAlignment="1" applyProtection="1">
      <alignment vertical="center" wrapText="1"/>
      <protection locked="0"/>
    </xf>
    <xf numFmtId="0" fontId="1" fillId="3" borderId="0" xfId="0" applyFont="1" applyFill="1" applyBorder="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0" borderId="3" xfId="0" applyFont="1" applyBorder="1" applyAlignment="1">
      <alignment vertical="center" wrapText="1"/>
    </xf>
    <xf numFmtId="44" fontId="1" fillId="2" borderId="3" xfId="1" applyFont="1" applyFill="1" applyBorder="1" applyAlignment="1" applyProtection="1">
      <alignment vertical="center" wrapText="1"/>
    </xf>
    <xf numFmtId="0" fontId="1" fillId="0" borderId="0" xfId="0" applyFont="1" applyAlignment="1">
      <alignment vertical="center" wrapText="1"/>
    </xf>
    <xf numFmtId="2" fontId="23" fillId="0" borderId="31" xfId="0" applyNumberFormat="1" applyFont="1" applyFill="1" applyBorder="1" applyAlignment="1" applyProtection="1">
      <alignment vertical="center"/>
      <protection locked="0"/>
    </xf>
    <xf numFmtId="9" fontId="3" fillId="2" borderId="9" xfId="2" applyNumberFormat="1" applyFont="1" applyFill="1" applyBorder="1" applyAlignment="1" applyProtection="1">
      <alignment wrapText="1"/>
    </xf>
    <xf numFmtId="44" fontId="1" fillId="0" borderId="3" xfId="0" applyNumberFormat="1" applyFont="1" applyBorder="1" applyAlignment="1" applyProtection="1">
      <alignment wrapText="1"/>
      <protection locked="0"/>
    </xf>
    <xf numFmtId="44" fontId="1" fillId="0" borderId="40" xfId="0" applyNumberFormat="1" applyFont="1" applyBorder="1" applyAlignment="1" applyProtection="1">
      <alignment wrapText="1"/>
      <protection locked="0"/>
    </xf>
    <xf numFmtId="44" fontId="1" fillId="3" borderId="3" xfId="0" applyNumberFormat="1" applyFont="1" applyFill="1" applyBorder="1" applyAlignment="1" applyProtection="1">
      <alignment wrapText="1"/>
      <protection locked="0"/>
    </xf>
    <xf numFmtId="0" fontId="1" fillId="3" borderId="3" xfId="0" applyFont="1" applyFill="1" applyBorder="1" applyAlignment="1" applyProtection="1">
      <alignment wrapText="1"/>
      <protection locked="0"/>
    </xf>
    <xf numFmtId="44" fontId="1" fillId="0" borderId="3" xfId="1" applyNumberFormat="1" applyFont="1" applyBorder="1" applyAlignment="1" applyProtection="1">
      <alignment vertical="center" wrapText="1"/>
      <protection locked="0"/>
    </xf>
    <xf numFmtId="0" fontId="24" fillId="3" borderId="3" xfId="0" applyFont="1" applyFill="1" applyBorder="1" applyAlignment="1" applyProtection="1">
      <alignment horizontal="left" vertical="top" wrapText="1"/>
      <protection locked="0"/>
    </xf>
    <xf numFmtId="0" fontId="0" fillId="0" borderId="0" xfId="0" applyFont="1" applyBorder="1" applyAlignment="1" applyProtection="1">
      <alignment wrapText="1"/>
      <protection locked="0"/>
    </xf>
    <xf numFmtId="44" fontId="1" fillId="0" borderId="3" xfId="1" applyFont="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49" fontId="1" fillId="0" borderId="3" xfId="1"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3" borderId="3" xfId="1" applyNumberFormat="1" applyFont="1" applyFill="1" applyBorder="1" applyAlignment="1" applyProtection="1">
      <alignment horizontal="left" vertical="top" wrapText="1"/>
      <protection locked="0"/>
    </xf>
    <xf numFmtId="44" fontId="1" fillId="0" borderId="3" xfId="1" applyFont="1" applyBorder="1" applyAlignment="1" applyProtection="1">
      <alignment vertical="top" wrapText="1"/>
      <protection locked="0"/>
    </xf>
    <xf numFmtId="44" fontId="1" fillId="0" borderId="0" xfId="1" applyFont="1" applyBorder="1" applyAlignment="1" applyProtection="1">
      <alignment vertical="top" wrapText="1"/>
      <protection locked="0"/>
    </xf>
    <xf numFmtId="44" fontId="1" fillId="0" borderId="3" xfId="1" applyFont="1" applyBorder="1" applyAlignment="1" applyProtection="1">
      <alignment horizontal="left" vertical="top" wrapText="1"/>
      <protection locked="0"/>
    </xf>
    <xf numFmtId="49" fontId="1" fillId="0" borderId="3" xfId="1" applyNumberFormat="1" applyFont="1" applyBorder="1" applyAlignment="1" applyProtection="1">
      <alignment vertical="top" wrapText="1"/>
      <protection locked="0"/>
    </xf>
    <xf numFmtId="49" fontId="1" fillId="0" borderId="3" xfId="1" applyNumberFormat="1" applyFont="1" applyBorder="1" applyAlignment="1" applyProtection="1">
      <alignment horizontal="left" vertical="center" wrapText="1"/>
      <protection locked="0"/>
    </xf>
    <xf numFmtId="0" fontId="18" fillId="0" borderId="0" xfId="0" applyFont="1" applyAlignment="1">
      <alignment horizontal="left" vertical="top" wrapText="1"/>
    </xf>
    <xf numFmtId="0" fontId="3" fillId="2" borderId="5"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3" fillId="2" borderId="29"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left" vertical="top" wrapText="1"/>
      <protection locked="0"/>
    </xf>
    <xf numFmtId="44" fontId="3" fillId="3" borderId="3" xfId="1"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49" fontId="3" fillId="3" borderId="3" xfId="0" applyNumberFormat="1" applyFont="1" applyFill="1" applyBorder="1" applyAlignment="1" applyProtection="1">
      <alignment horizontal="left" vertical="top" wrapText="1"/>
      <protection locked="0"/>
    </xf>
    <xf numFmtId="0" fontId="18" fillId="0" borderId="0" xfId="0" applyFont="1" applyBorder="1" applyAlignment="1">
      <alignment horizontal="left" vertical="top" wrapText="1"/>
    </xf>
    <xf numFmtId="0" fontId="20" fillId="0" borderId="57" xfId="0" applyFont="1" applyBorder="1" applyAlignment="1">
      <alignment horizontal="left"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44" fontId="3" fillId="2" borderId="5" xfId="1" applyFont="1" applyFill="1" applyBorder="1" applyAlignment="1" applyProtection="1">
      <alignment horizontal="center" vertical="center" wrapText="1"/>
    </xf>
    <xf numFmtId="44" fontId="3" fillId="2" borderId="40" xfId="1" applyFont="1" applyFill="1" applyBorder="1" applyAlignment="1" applyProtection="1">
      <alignment horizontal="center" vertical="center" wrapText="1"/>
    </xf>
    <xf numFmtId="0" fontId="3" fillId="4" borderId="42"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44" fontId="3" fillId="2" borderId="32" xfId="1" applyFont="1" applyFill="1" applyBorder="1" applyAlignment="1" applyProtection="1">
      <alignment horizontal="center" vertical="center" wrapText="1"/>
      <protection locked="0"/>
    </xf>
    <xf numFmtId="44" fontId="3" fillId="2" borderId="39" xfId="1" applyFont="1" applyFill="1" applyBorder="1" applyAlignment="1" applyProtection="1">
      <alignment horizontal="center" vertic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0" fontId="3" fillId="2" borderId="5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44" fontId="4" fillId="2" borderId="45" xfId="0" applyNumberFormat="1" applyFont="1" applyFill="1" applyBorder="1" applyAlignment="1">
      <alignment horizontal="center"/>
    </xf>
    <xf numFmtId="44" fontId="4" fillId="2" borderId="46" xfId="0" applyNumberFormat="1" applyFont="1" applyFill="1" applyBorder="1" applyAlignment="1">
      <alignment horizontal="center"/>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4" fontId="4" fillId="2" borderId="4" xfId="0" applyNumberFormat="1" applyFont="1" applyFill="1" applyBorder="1" applyAlignment="1">
      <alignment horizontal="center"/>
    </xf>
    <xf numFmtId="44" fontId="4" fillId="2" borderId="36" xfId="0" applyNumberFormat="1" applyFont="1" applyFill="1" applyBorder="1" applyAlignment="1">
      <alignment horizontal="center"/>
    </xf>
    <xf numFmtId="0" fontId="0" fillId="2" borderId="47"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56" xfId="0" applyFont="1" applyFill="1" applyBorder="1" applyAlignment="1">
      <alignment horizontal="center" vertical="center" wrapText="1"/>
    </xf>
    <xf numFmtId="0" fontId="3" fillId="2" borderId="5" xfId="0" applyFont="1" applyFill="1" applyBorder="1" applyAlignment="1">
      <alignment horizontal="center" vertical="center" wrapText="1"/>
    </xf>
    <xf numFmtId="44" fontId="24" fillId="0" borderId="3" xfId="1" applyFont="1" applyBorder="1" applyAlignment="1" applyProtection="1">
      <alignment horizontal="center" vertical="center" wrapText="1"/>
      <protection locked="0"/>
    </xf>
    <xf numFmtId="44" fontId="24" fillId="3" borderId="3" xfId="1"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topLeftCell="A4" zoomScale="80" zoomScaleNormal="80" workbookViewId="0">
      <selection activeCell="B6" sqref="B6"/>
    </sheetView>
  </sheetViews>
  <sheetFormatPr defaultRowHeight="14.5" x14ac:dyDescent="0.35"/>
  <cols>
    <col min="2" max="2" width="127.26953125" customWidth="1"/>
  </cols>
  <sheetData>
    <row r="2" spans="2:5" ht="36.75" customHeight="1" x14ac:dyDescent="0.35">
      <c r="B2" s="247" t="s">
        <v>544</v>
      </c>
      <c r="C2" s="247"/>
      <c r="D2" s="247"/>
      <c r="E2" s="247"/>
    </row>
    <row r="3" spans="2:5" ht="21.75" customHeight="1" thickBot="1" x14ac:dyDescent="0.4">
      <c r="B3" s="162" t="s">
        <v>560</v>
      </c>
      <c r="C3" s="194"/>
      <c r="D3" s="194"/>
      <c r="E3" s="194"/>
    </row>
    <row r="4" spans="2:5" ht="300" customHeight="1" thickBot="1" x14ac:dyDescent="0.4">
      <c r="B4" s="192" t="s">
        <v>576</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3"/>
  <sheetViews>
    <sheetView showGridLines="0" showZeros="0" tabSelected="1" topLeftCell="B1" zoomScale="40" zoomScaleNormal="40" workbookViewId="0">
      <pane ySplit="5" topLeftCell="A174" activePane="bottomLeft" state="frozen"/>
      <selection pane="bottomLeft" activeCell="O176" sqref="O176"/>
    </sheetView>
  </sheetViews>
  <sheetFormatPr defaultColWidth="9.1796875" defaultRowHeight="14.5" x14ac:dyDescent="0.35"/>
  <cols>
    <col min="1" max="1" width="9.1796875" style="42"/>
    <col min="2" max="2" width="24.54296875" style="42" customWidth="1"/>
    <col min="3" max="3" width="49.453125" style="42" bestFit="1" customWidth="1"/>
    <col min="4" max="4" width="24.26953125" style="42" customWidth="1"/>
    <col min="5" max="5" width="11.453125" style="42" hidden="1" customWidth="1"/>
    <col min="6" max="6" width="17.26953125" style="42" hidden="1" customWidth="1"/>
    <col min="7" max="7" width="21.26953125" style="42" customWidth="1"/>
    <col min="8" max="8" width="31.453125" style="42" customWidth="1"/>
    <col min="9" max="9" width="28.1796875" style="172" customWidth="1"/>
    <col min="10" max="10" width="40.453125" style="172" customWidth="1"/>
    <col min="11" max="11" width="60.90625" style="42" customWidth="1"/>
    <col min="12" max="12" width="18.81640625" style="42" customWidth="1"/>
    <col min="13" max="13" width="9.1796875" style="42"/>
    <col min="14" max="14" width="17.7265625" style="42" customWidth="1"/>
    <col min="15" max="15" width="26.453125" style="42" customWidth="1"/>
    <col min="16" max="16" width="22.453125" style="42" customWidth="1"/>
    <col min="17" max="17" width="29.7265625" style="42" customWidth="1"/>
    <col min="18" max="18" width="23.453125" style="42" customWidth="1"/>
    <col min="19" max="19" width="18.453125" style="42" customWidth="1"/>
    <col min="20" max="20" width="17.453125" style="42" customWidth="1"/>
    <col min="21" max="21" width="25.1796875" style="42" customWidth="1"/>
    <col min="22" max="16384" width="9.1796875" style="42"/>
  </cols>
  <sheetData>
    <row r="1" spans="1:12" ht="30" customHeight="1" x14ac:dyDescent="1">
      <c r="B1" s="269" t="s">
        <v>559</v>
      </c>
      <c r="C1" s="269"/>
      <c r="D1" s="269"/>
      <c r="E1" s="269"/>
      <c r="F1" s="40"/>
      <c r="G1" s="40"/>
      <c r="H1" s="41"/>
      <c r="I1" s="178"/>
      <c r="J1" s="178"/>
      <c r="K1" s="41"/>
    </row>
    <row r="2" spans="1:12" ht="15.5" x14ac:dyDescent="0.35">
      <c r="B2" s="162" t="s">
        <v>560</v>
      </c>
    </row>
    <row r="3" spans="1:12" ht="18.5" x14ac:dyDescent="0.45">
      <c r="B3" s="270" t="s">
        <v>174</v>
      </c>
      <c r="C3" s="270"/>
      <c r="D3" s="270"/>
      <c r="E3" s="270"/>
    </row>
    <row r="4" spans="1:12" ht="18.5" x14ac:dyDescent="0.45">
      <c r="B4" s="193"/>
      <c r="C4" s="193"/>
      <c r="D4" s="193"/>
      <c r="E4" s="193"/>
    </row>
    <row r="5" spans="1:12" ht="64" customHeight="1" x14ac:dyDescent="0.35">
      <c r="B5" s="50" t="s">
        <v>561</v>
      </c>
      <c r="C5" s="50" t="s">
        <v>562</v>
      </c>
      <c r="D5" s="195" t="s">
        <v>582</v>
      </c>
      <c r="E5" s="50" t="s">
        <v>175</v>
      </c>
      <c r="F5" s="50" t="s">
        <v>176</v>
      </c>
      <c r="G5" s="50" t="s">
        <v>62</v>
      </c>
      <c r="H5" s="188" t="s">
        <v>574</v>
      </c>
      <c r="I5" s="188" t="s">
        <v>573</v>
      </c>
      <c r="J5" s="188" t="s">
        <v>570</v>
      </c>
      <c r="K5" s="188" t="s">
        <v>575</v>
      </c>
      <c r="L5" s="49"/>
    </row>
    <row r="6" spans="1:12" ht="15.5" x14ac:dyDescent="0.35">
      <c r="B6" s="108" t="s">
        <v>0</v>
      </c>
      <c r="C6" s="268" t="s">
        <v>577</v>
      </c>
      <c r="D6" s="268"/>
      <c r="E6" s="268"/>
      <c r="F6" s="268"/>
      <c r="G6" s="268"/>
      <c r="H6" s="268"/>
      <c r="I6" s="264"/>
      <c r="J6" s="264"/>
      <c r="K6" s="268"/>
      <c r="L6" s="19"/>
    </row>
    <row r="7" spans="1:12" ht="17" customHeight="1" x14ac:dyDescent="0.35">
      <c r="B7" s="108" t="s">
        <v>1</v>
      </c>
      <c r="C7" s="268" t="s">
        <v>578</v>
      </c>
      <c r="D7" s="268"/>
      <c r="E7" s="268"/>
      <c r="F7" s="268"/>
      <c r="G7" s="268"/>
      <c r="H7" s="268"/>
      <c r="I7" s="264"/>
      <c r="J7" s="264"/>
      <c r="K7" s="268"/>
      <c r="L7" s="52"/>
    </row>
    <row r="8" spans="1:12" ht="62" x14ac:dyDescent="0.35">
      <c r="B8" s="205" t="s">
        <v>2</v>
      </c>
      <c r="C8" s="198" t="s">
        <v>600</v>
      </c>
      <c r="D8" s="197">
        <v>2500</v>
      </c>
      <c r="E8" s="197"/>
      <c r="F8" s="197"/>
      <c r="G8" s="206">
        <f>D8</f>
        <v>2500</v>
      </c>
      <c r="H8" s="199">
        <v>0.8</v>
      </c>
      <c r="I8" s="320">
        <v>2170</v>
      </c>
      <c r="J8" s="207" t="s">
        <v>655</v>
      </c>
      <c r="K8" s="245" t="s">
        <v>656</v>
      </c>
      <c r="L8" s="53"/>
    </row>
    <row r="9" spans="1:12" ht="62" x14ac:dyDescent="0.35">
      <c r="B9" s="205" t="s">
        <v>3</v>
      </c>
      <c r="C9" s="198" t="s">
        <v>601</v>
      </c>
      <c r="D9" s="197">
        <v>3000</v>
      </c>
      <c r="E9" s="197"/>
      <c r="F9" s="197"/>
      <c r="G9" s="206">
        <f t="shared" ref="G9:G15" si="0">D9</f>
        <v>3000</v>
      </c>
      <c r="H9" s="199">
        <v>0.8</v>
      </c>
      <c r="I9" s="320">
        <v>3000</v>
      </c>
      <c r="J9" s="207" t="s">
        <v>651</v>
      </c>
      <c r="K9" s="245" t="s">
        <v>649</v>
      </c>
      <c r="L9" s="53"/>
    </row>
    <row r="10" spans="1:12" ht="62" x14ac:dyDescent="0.35">
      <c r="B10" s="205" t="s">
        <v>4</v>
      </c>
      <c r="C10" s="198" t="s">
        <v>602</v>
      </c>
      <c r="D10" s="197">
        <v>2000</v>
      </c>
      <c r="E10" s="197"/>
      <c r="F10" s="197"/>
      <c r="G10" s="206">
        <f t="shared" si="0"/>
        <v>2000</v>
      </c>
      <c r="H10" s="199">
        <v>0.8</v>
      </c>
      <c r="I10" s="320">
        <v>2225.5</v>
      </c>
      <c r="J10" s="207" t="s">
        <v>652</v>
      </c>
      <c r="K10" s="245" t="s">
        <v>657</v>
      </c>
      <c r="L10" s="53"/>
    </row>
    <row r="11" spans="1:12" ht="53.5" customHeight="1" x14ac:dyDescent="0.35">
      <c r="B11" s="205" t="s">
        <v>31</v>
      </c>
      <c r="C11" s="198" t="s">
        <v>603</v>
      </c>
      <c r="D11" s="197">
        <v>1500</v>
      </c>
      <c r="E11" s="197"/>
      <c r="F11" s="197"/>
      <c r="G11" s="206">
        <f t="shared" si="0"/>
        <v>1500</v>
      </c>
      <c r="H11" s="199">
        <v>1</v>
      </c>
      <c r="I11" s="320">
        <v>1499.5</v>
      </c>
      <c r="J11" s="207" t="s">
        <v>604</v>
      </c>
      <c r="K11" s="245" t="s">
        <v>658</v>
      </c>
      <c r="L11" s="53"/>
    </row>
    <row r="12" spans="1:12" ht="83" customHeight="1" x14ac:dyDescent="0.35">
      <c r="B12" s="205" t="s">
        <v>32</v>
      </c>
      <c r="C12" s="196" t="s">
        <v>579</v>
      </c>
      <c r="D12" s="197">
        <v>0</v>
      </c>
      <c r="E12" s="197"/>
      <c r="F12" s="197"/>
      <c r="G12" s="206">
        <f t="shared" si="0"/>
        <v>0</v>
      </c>
      <c r="H12" s="199">
        <v>1</v>
      </c>
      <c r="I12" s="320"/>
      <c r="J12" s="209" t="s">
        <v>610</v>
      </c>
      <c r="K12" s="239"/>
      <c r="L12" s="53"/>
    </row>
    <row r="13" spans="1:12" ht="77.5" x14ac:dyDescent="0.35">
      <c r="B13" s="205" t="s">
        <v>33</v>
      </c>
      <c r="C13" s="196" t="s">
        <v>580</v>
      </c>
      <c r="D13" s="197">
        <v>20610</v>
      </c>
      <c r="E13" s="197"/>
      <c r="F13" s="197"/>
      <c r="G13" s="206">
        <f t="shared" si="0"/>
        <v>20610</v>
      </c>
      <c r="H13" s="199">
        <v>1</v>
      </c>
      <c r="I13" s="320">
        <v>14537.75</v>
      </c>
      <c r="J13" s="242" t="s">
        <v>611</v>
      </c>
      <c r="K13" s="239" t="s">
        <v>659</v>
      </c>
      <c r="L13" s="53"/>
    </row>
    <row r="14" spans="1:12" ht="62" x14ac:dyDescent="0.35">
      <c r="B14" s="205" t="s">
        <v>34</v>
      </c>
      <c r="C14" s="196" t="s">
        <v>581</v>
      </c>
      <c r="D14" s="211">
        <v>80200</v>
      </c>
      <c r="E14" s="211"/>
      <c r="F14" s="211"/>
      <c r="G14" s="206">
        <f t="shared" si="0"/>
        <v>80200</v>
      </c>
      <c r="H14" s="199">
        <v>1</v>
      </c>
      <c r="I14" s="321">
        <v>10453.75</v>
      </c>
      <c r="J14" s="243" t="s">
        <v>611</v>
      </c>
      <c r="K14" s="241" t="s">
        <v>639</v>
      </c>
      <c r="L14" s="53"/>
    </row>
    <row r="15" spans="1:12" ht="15.5" hidden="1" x14ac:dyDescent="0.35">
      <c r="A15" s="43"/>
      <c r="B15" s="205" t="s">
        <v>35</v>
      </c>
      <c r="C15" s="214"/>
      <c r="D15" s="211"/>
      <c r="E15" s="211"/>
      <c r="F15" s="211"/>
      <c r="G15" s="206">
        <f t="shared" si="0"/>
        <v>0</v>
      </c>
      <c r="H15" s="215"/>
      <c r="I15" s="200"/>
      <c r="J15" s="200"/>
      <c r="K15" s="213"/>
      <c r="L15" s="44"/>
    </row>
    <row r="16" spans="1:12" ht="15.5" x14ac:dyDescent="0.35">
      <c r="A16" s="43"/>
      <c r="B16" s="216"/>
      <c r="C16" s="108" t="s">
        <v>173</v>
      </c>
      <c r="D16" s="21">
        <f>SUM(D8:D15)</f>
        <v>109810</v>
      </c>
      <c r="E16" s="21">
        <f>SUM(E8:E15)</f>
        <v>0</v>
      </c>
      <c r="F16" s="21">
        <f>SUM(F8:F15)</f>
        <v>0</v>
      </c>
      <c r="G16" s="21">
        <f>SUM(G8:G15)</f>
        <v>109810</v>
      </c>
      <c r="H16" s="125">
        <f>(H8*G8)+(H9*G9)+(H10*G10)+(H11*G11)+(H12*G12)+(H13*G13)+(H14*G14)+(H15*G15)</f>
        <v>108310</v>
      </c>
      <c r="I16" s="125">
        <f>SUM(I8:I15)</f>
        <v>33886.5</v>
      </c>
      <c r="J16" s="189"/>
      <c r="K16" s="213"/>
      <c r="L16" s="55"/>
    </row>
    <row r="17" spans="1:12" ht="23" customHeight="1" x14ac:dyDescent="0.35">
      <c r="A17" s="43"/>
      <c r="B17" s="108" t="s">
        <v>5</v>
      </c>
      <c r="C17" s="265" t="s">
        <v>583</v>
      </c>
      <c r="D17" s="265"/>
      <c r="E17" s="265"/>
      <c r="F17" s="265"/>
      <c r="G17" s="265"/>
      <c r="H17" s="265"/>
      <c r="I17" s="264"/>
      <c r="J17" s="264"/>
      <c r="K17" s="265"/>
      <c r="L17" s="52"/>
    </row>
    <row r="18" spans="1:12" ht="31" x14ac:dyDescent="0.35">
      <c r="A18" s="43"/>
      <c r="B18" s="205" t="s">
        <v>42</v>
      </c>
      <c r="C18" s="235" t="s">
        <v>626</v>
      </c>
      <c r="D18" s="197">
        <v>28475</v>
      </c>
      <c r="E18" s="197"/>
      <c r="F18" s="197"/>
      <c r="G18" s="206">
        <f>D18</f>
        <v>28475</v>
      </c>
      <c r="H18" s="199">
        <v>1</v>
      </c>
      <c r="I18" s="320"/>
      <c r="J18" s="210" t="s">
        <v>611</v>
      </c>
      <c r="K18" s="239" t="s">
        <v>661</v>
      </c>
      <c r="L18" s="53"/>
    </row>
    <row r="19" spans="1:12" ht="31" x14ac:dyDescent="0.35">
      <c r="A19" s="43"/>
      <c r="B19" s="205" t="s">
        <v>43</v>
      </c>
      <c r="C19" s="196" t="s">
        <v>627</v>
      </c>
      <c r="D19" s="197">
        <v>28475</v>
      </c>
      <c r="E19" s="197"/>
      <c r="F19" s="197"/>
      <c r="G19" s="206">
        <f t="shared" ref="G19:G25" si="1">D19</f>
        <v>28475</v>
      </c>
      <c r="H19" s="199">
        <v>1</v>
      </c>
      <c r="I19" s="320"/>
      <c r="J19" s="217" t="s">
        <v>611</v>
      </c>
      <c r="K19" s="239" t="s">
        <v>660</v>
      </c>
      <c r="L19" s="53"/>
    </row>
    <row r="20" spans="1:12" ht="46.5" x14ac:dyDescent="0.35">
      <c r="A20" s="43"/>
      <c r="B20" s="205" t="s">
        <v>36</v>
      </c>
      <c r="C20" s="196" t="s">
        <v>584</v>
      </c>
      <c r="D20" s="197">
        <v>14400</v>
      </c>
      <c r="E20" s="197"/>
      <c r="F20" s="197"/>
      <c r="G20" s="206">
        <f t="shared" si="1"/>
        <v>14400</v>
      </c>
      <c r="H20" s="199">
        <v>1</v>
      </c>
      <c r="I20" s="320">
        <v>4800</v>
      </c>
      <c r="J20" s="217" t="s">
        <v>612</v>
      </c>
      <c r="K20" s="239" t="s">
        <v>635</v>
      </c>
      <c r="L20" s="53"/>
    </row>
    <row r="21" spans="1:12" ht="31" hidden="1" x14ac:dyDescent="0.35">
      <c r="A21" s="43"/>
      <c r="B21" s="205" t="s">
        <v>37</v>
      </c>
      <c r="C21" s="196"/>
      <c r="D21" s="197"/>
      <c r="E21" s="197"/>
      <c r="F21" s="197"/>
      <c r="G21" s="206">
        <f t="shared" si="1"/>
        <v>0</v>
      </c>
      <c r="H21" s="199"/>
      <c r="I21" s="203"/>
      <c r="J21" s="212" t="s">
        <v>611</v>
      </c>
      <c r="K21" s="208"/>
      <c r="L21" s="53"/>
    </row>
    <row r="22" spans="1:12" ht="31" hidden="1" x14ac:dyDescent="0.35">
      <c r="A22" s="43"/>
      <c r="B22" s="205" t="s">
        <v>38</v>
      </c>
      <c r="C22" s="196"/>
      <c r="D22" s="197"/>
      <c r="E22" s="197"/>
      <c r="F22" s="197"/>
      <c r="G22" s="206">
        <f t="shared" si="1"/>
        <v>0</v>
      </c>
      <c r="H22" s="199"/>
      <c r="I22" s="203"/>
      <c r="J22" s="212" t="s">
        <v>611</v>
      </c>
      <c r="K22" s="208"/>
      <c r="L22" s="53"/>
    </row>
    <row r="23" spans="1:12" ht="31" hidden="1" x14ac:dyDescent="0.35">
      <c r="A23" s="43"/>
      <c r="B23" s="205" t="s">
        <v>39</v>
      </c>
      <c r="C23" s="196"/>
      <c r="D23" s="197"/>
      <c r="E23" s="197"/>
      <c r="F23" s="197"/>
      <c r="G23" s="206">
        <f t="shared" si="1"/>
        <v>0</v>
      </c>
      <c r="H23" s="199"/>
      <c r="I23" s="203"/>
      <c r="J23" s="212" t="s">
        <v>611</v>
      </c>
      <c r="K23" s="208"/>
      <c r="L23" s="53"/>
    </row>
    <row r="24" spans="1:12" ht="31" hidden="1" x14ac:dyDescent="0.35">
      <c r="A24" s="43"/>
      <c r="B24" s="205" t="s">
        <v>40</v>
      </c>
      <c r="C24" s="214"/>
      <c r="D24" s="211"/>
      <c r="E24" s="211"/>
      <c r="F24" s="211"/>
      <c r="G24" s="206">
        <f t="shared" si="1"/>
        <v>0</v>
      </c>
      <c r="H24" s="215"/>
      <c r="I24" s="200"/>
      <c r="J24" s="212" t="s">
        <v>611</v>
      </c>
      <c r="K24" s="213"/>
      <c r="L24" s="53"/>
    </row>
    <row r="25" spans="1:12" ht="31" hidden="1" x14ac:dyDescent="0.35">
      <c r="A25" s="43"/>
      <c r="B25" s="205" t="s">
        <v>41</v>
      </c>
      <c r="C25" s="214"/>
      <c r="D25" s="211"/>
      <c r="E25" s="211"/>
      <c r="F25" s="211"/>
      <c r="G25" s="206">
        <f t="shared" si="1"/>
        <v>0</v>
      </c>
      <c r="H25" s="215"/>
      <c r="I25" s="200"/>
      <c r="J25" s="212" t="s">
        <v>611</v>
      </c>
      <c r="K25" s="213"/>
      <c r="L25" s="53"/>
    </row>
    <row r="26" spans="1:12" ht="15.5" x14ac:dyDescent="0.35">
      <c r="A26" s="43"/>
      <c r="B26" s="216"/>
      <c r="C26" s="108" t="s">
        <v>173</v>
      </c>
      <c r="D26" s="24">
        <f>SUM(D18:D25)</f>
        <v>71350</v>
      </c>
      <c r="E26" s="24">
        <f t="shared" ref="E26:G26" si="2">SUM(E18:E25)</f>
        <v>0</v>
      </c>
      <c r="F26" s="24">
        <f t="shared" si="2"/>
        <v>0</v>
      </c>
      <c r="G26" s="24">
        <f t="shared" si="2"/>
        <v>71350</v>
      </c>
      <c r="H26" s="125">
        <f>(H18*G18)+(H19*G19)+(H20*G20)+(H21*G21)+(H22*G22)+(H23*G23)+(H24*G24)+(H25*G25)</f>
        <v>71350</v>
      </c>
      <c r="I26" s="125">
        <f>SUM(I18:I25)</f>
        <v>4800</v>
      </c>
      <c r="J26" s="189"/>
      <c r="K26" s="213"/>
      <c r="L26" s="55"/>
    </row>
    <row r="27" spans="1:12" ht="51" hidden="1" customHeight="1" x14ac:dyDescent="0.35">
      <c r="A27" s="43"/>
      <c r="B27" s="108" t="s">
        <v>6</v>
      </c>
      <c r="C27" s="266"/>
      <c r="D27" s="266"/>
      <c r="E27" s="266"/>
      <c r="F27" s="266"/>
      <c r="G27" s="266"/>
      <c r="H27" s="266"/>
      <c r="I27" s="267"/>
      <c r="J27" s="267"/>
      <c r="K27" s="266"/>
      <c r="L27" s="52"/>
    </row>
    <row r="28" spans="1:12" ht="15.5" hidden="1" x14ac:dyDescent="0.35">
      <c r="A28" s="43"/>
      <c r="B28" s="205" t="s">
        <v>44</v>
      </c>
      <c r="C28" s="196"/>
      <c r="D28" s="197"/>
      <c r="E28" s="197"/>
      <c r="F28" s="197"/>
      <c r="G28" s="206">
        <f>D28</f>
        <v>0</v>
      </c>
      <c r="H28" s="199"/>
      <c r="I28" s="203"/>
      <c r="J28" s="203"/>
      <c r="K28" s="208"/>
      <c r="L28" s="53"/>
    </row>
    <row r="29" spans="1:12" ht="15.5" hidden="1" x14ac:dyDescent="0.35">
      <c r="A29" s="43"/>
      <c r="B29" s="205" t="s">
        <v>45</v>
      </c>
      <c r="C29" s="196"/>
      <c r="D29" s="197"/>
      <c r="E29" s="197"/>
      <c r="F29" s="197"/>
      <c r="G29" s="206">
        <f t="shared" ref="G29:G35" si="3">D29</f>
        <v>0</v>
      </c>
      <c r="H29" s="199"/>
      <c r="I29" s="203"/>
      <c r="J29" s="203"/>
      <c r="K29" s="208"/>
      <c r="L29" s="53"/>
    </row>
    <row r="30" spans="1:12" ht="15.5" hidden="1" x14ac:dyDescent="0.35">
      <c r="A30" s="43"/>
      <c r="B30" s="205" t="s">
        <v>46</v>
      </c>
      <c r="C30" s="196"/>
      <c r="D30" s="197"/>
      <c r="E30" s="197"/>
      <c r="F30" s="197"/>
      <c r="G30" s="206">
        <f t="shared" si="3"/>
        <v>0</v>
      </c>
      <c r="H30" s="199"/>
      <c r="I30" s="203"/>
      <c r="J30" s="203"/>
      <c r="K30" s="208"/>
      <c r="L30" s="53"/>
    </row>
    <row r="31" spans="1:12" ht="15.5" hidden="1" x14ac:dyDescent="0.35">
      <c r="A31" s="43"/>
      <c r="B31" s="205" t="s">
        <v>47</v>
      </c>
      <c r="C31" s="196"/>
      <c r="D31" s="197"/>
      <c r="E31" s="197"/>
      <c r="F31" s="197"/>
      <c r="G31" s="206">
        <f t="shared" si="3"/>
        <v>0</v>
      </c>
      <c r="H31" s="199"/>
      <c r="I31" s="203"/>
      <c r="J31" s="203"/>
      <c r="K31" s="208"/>
      <c r="L31" s="53"/>
    </row>
    <row r="32" spans="1:12" s="43" customFormat="1" ht="15.5" hidden="1" x14ac:dyDescent="0.35">
      <c r="B32" s="205" t="s">
        <v>48</v>
      </c>
      <c r="C32" s="196"/>
      <c r="D32" s="197"/>
      <c r="E32" s="197"/>
      <c r="F32" s="197"/>
      <c r="G32" s="206">
        <f t="shared" si="3"/>
        <v>0</v>
      </c>
      <c r="H32" s="199"/>
      <c r="I32" s="203"/>
      <c r="J32" s="203"/>
      <c r="K32" s="208"/>
      <c r="L32" s="53"/>
    </row>
    <row r="33" spans="1:12" s="43" customFormat="1" ht="15.5" hidden="1" x14ac:dyDescent="0.35">
      <c r="B33" s="205" t="s">
        <v>49</v>
      </c>
      <c r="C33" s="196"/>
      <c r="D33" s="197"/>
      <c r="E33" s="197"/>
      <c r="F33" s="197"/>
      <c r="G33" s="206">
        <f t="shared" si="3"/>
        <v>0</v>
      </c>
      <c r="H33" s="199"/>
      <c r="I33" s="203"/>
      <c r="J33" s="203"/>
      <c r="K33" s="208"/>
      <c r="L33" s="53"/>
    </row>
    <row r="34" spans="1:12" s="43" customFormat="1" ht="15.5" hidden="1" x14ac:dyDescent="0.35">
      <c r="A34" s="42"/>
      <c r="B34" s="205" t="s">
        <v>50</v>
      </c>
      <c r="C34" s="214"/>
      <c r="D34" s="211"/>
      <c r="E34" s="211"/>
      <c r="F34" s="211"/>
      <c r="G34" s="206">
        <f t="shared" si="3"/>
        <v>0</v>
      </c>
      <c r="H34" s="215"/>
      <c r="I34" s="200"/>
      <c r="J34" s="200"/>
      <c r="K34" s="213"/>
      <c r="L34" s="53"/>
    </row>
    <row r="35" spans="1:12" ht="15.5" hidden="1" x14ac:dyDescent="0.35">
      <c r="B35" s="205" t="s">
        <v>51</v>
      </c>
      <c r="C35" s="214"/>
      <c r="D35" s="211"/>
      <c r="E35" s="211"/>
      <c r="F35" s="211"/>
      <c r="G35" s="206">
        <f t="shared" si="3"/>
        <v>0</v>
      </c>
      <c r="H35" s="215"/>
      <c r="I35" s="200"/>
      <c r="J35" s="200"/>
      <c r="K35" s="213"/>
      <c r="L35" s="53"/>
    </row>
    <row r="36" spans="1:12" ht="15.5" hidden="1" x14ac:dyDescent="0.35">
      <c r="B36" s="216"/>
      <c r="C36" s="108" t="s">
        <v>173</v>
      </c>
      <c r="D36" s="24">
        <f>SUM(D28:D35)</f>
        <v>0</v>
      </c>
      <c r="E36" s="24">
        <f t="shared" ref="E36:G36" si="4">SUM(E28:E35)</f>
        <v>0</v>
      </c>
      <c r="F36" s="24">
        <f t="shared" si="4"/>
        <v>0</v>
      </c>
      <c r="G36" s="24">
        <f t="shared" si="4"/>
        <v>0</v>
      </c>
      <c r="H36" s="125">
        <f>(H28*G28)+(H29*G29)+(H30*G30)+(H31*G31)+(H32*G32)+(H33*G33)+(H34*G34)+(H35*G35)</f>
        <v>0</v>
      </c>
      <c r="I36" s="125">
        <f>SUM(I28:I35)</f>
        <v>0</v>
      </c>
      <c r="J36" s="189"/>
      <c r="K36" s="213"/>
      <c r="L36" s="55"/>
    </row>
    <row r="37" spans="1:12" ht="51" hidden="1" customHeight="1" x14ac:dyDescent="0.35">
      <c r="B37" s="108" t="s">
        <v>52</v>
      </c>
      <c r="C37" s="266"/>
      <c r="D37" s="266"/>
      <c r="E37" s="266"/>
      <c r="F37" s="266"/>
      <c r="G37" s="266"/>
      <c r="H37" s="266"/>
      <c r="I37" s="267"/>
      <c r="J37" s="267"/>
      <c r="K37" s="266"/>
      <c r="L37" s="52"/>
    </row>
    <row r="38" spans="1:12" ht="15.5" hidden="1" x14ac:dyDescent="0.35">
      <c r="B38" s="205" t="s">
        <v>53</v>
      </c>
      <c r="C38" s="196"/>
      <c r="D38" s="197"/>
      <c r="E38" s="197"/>
      <c r="F38" s="197"/>
      <c r="G38" s="206">
        <f>D38</f>
        <v>0</v>
      </c>
      <c r="H38" s="199"/>
      <c r="I38" s="203"/>
      <c r="J38" s="203"/>
      <c r="K38" s="208"/>
      <c r="L38" s="53"/>
    </row>
    <row r="39" spans="1:12" ht="15.5" hidden="1" x14ac:dyDescent="0.35">
      <c r="B39" s="205" t="s">
        <v>54</v>
      </c>
      <c r="C39" s="196"/>
      <c r="D39" s="197"/>
      <c r="E39" s="197"/>
      <c r="F39" s="197"/>
      <c r="G39" s="206">
        <f t="shared" ref="G39:G45" si="5">D39</f>
        <v>0</v>
      </c>
      <c r="H39" s="199"/>
      <c r="I39" s="203"/>
      <c r="J39" s="203"/>
      <c r="K39" s="208"/>
      <c r="L39" s="53"/>
    </row>
    <row r="40" spans="1:12" ht="15.5" hidden="1" x14ac:dyDescent="0.35">
      <c r="B40" s="205" t="s">
        <v>55</v>
      </c>
      <c r="C40" s="196"/>
      <c r="D40" s="197"/>
      <c r="E40" s="197"/>
      <c r="F40" s="197"/>
      <c r="G40" s="206">
        <f t="shared" si="5"/>
        <v>0</v>
      </c>
      <c r="H40" s="199"/>
      <c r="I40" s="203"/>
      <c r="J40" s="203"/>
      <c r="K40" s="208"/>
      <c r="L40" s="53"/>
    </row>
    <row r="41" spans="1:12" ht="15.5" hidden="1" x14ac:dyDescent="0.35">
      <c r="B41" s="205" t="s">
        <v>56</v>
      </c>
      <c r="C41" s="196"/>
      <c r="D41" s="197"/>
      <c r="E41" s="197"/>
      <c r="F41" s="197"/>
      <c r="G41" s="206">
        <f t="shared" si="5"/>
        <v>0</v>
      </c>
      <c r="H41" s="199"/>
      <c r="I41" s="203"/>
      <c r="J41" s="203"/>
      <c r="K41" s="208"/>
      <c r="L41" s="53"/>
    </row>
    <row r="42" spans="1:12" ht="15.5" hidden="1" x14ac:dyDescent="0.35">
      <c r="B42" s="205" t="s">
        <v>57</v>
      </c>
      <c r="C42" s="196"/>
      <c r="D42" s="197"/>
      <c r="E42" s="197"/>
      <c r="F42" s="197"/>
      <c r="G42" s="206">
        <f t="shared" si="5"/>
        <v>0</v>
      </c>
      <c r="H42" s="199"/>
      <c r="I42" s="203"/>
      <c r="J42" s="203"/>
      <c r="K42" s="208"/>
      <c r="L42" s="53"/>
    </row>
    <row r="43" spans="1:12" ht="15.5" hidden="1" x14ac:dyDescent="0.35">
      <c r="A43" s="43"/>
      <c r="B43" s="205" t="s">
        <v>58</v>
      </c>
      <c r="C43" s="196"/>
      <c r="D43" s="197"/>
      <c r="E43" s="197"/>
      <c r="F43" s="197"/>
      <c r="G43" s="206">
        <f t="shared" si="5"/>
        <v>0</v>
      </c>
      <c r="H43" s="199"/>
      <c r="I43" s="203"/>
      <c r="J43" s="203"/>
      <c r="K43" s="208"/>
      <c r="L43" s="53"/>
    </row>
    <row r="44" spans="1:12" s="43" customFormat="1" ht="15.5" hidden="1" x14ac:dyDescent="0.35">
      <c r="A44" s="42"/>
      <c r="B44" s="205" t="s">
        <v>59</v>
      </c>
      <c r="C44" s="214"/>
      <c r="D44" s="211"/>
      <c r="E44" s="211"/>
      <c r="F44" s="211"/>
      <c r="G44" s="206">
        <f t="shared" si="5"/>
        <v>0</v>
      </c>
      <c r="H44" s="215"/>
      <c r="I44" s="200"/>
      <c r="J44" s="200"/>
      <c r="K44" s="213"/>
      <c r="L44" s="53"/>
    </row>
    <row r="45" spans="1:12" ht="15.5" hidden="1" x14ac:dyDescent="0.35">
      <c r="B45" s="205" t="s">
        <v>60</v>
      </c>
      <c r="C45" s="214"/>
      <c r="D45" s="211"/>
      <c r="E45" s="211"/>
      <c r="F45" s="211"/>
      <c r="G45" s="206">
        <f t="shared" si="5"/>
        <v>0</v>
      </c>
      <c r="H45" s="215"/>
      <c r="I45" s="200"/>
      <c r="J45" s="200"/>
      <c r="K45" s="213"/>
      <c r="L45" s="53"/>
    </row>
    <row r="46" spans="1:12" ht="15.5" hidden="1" x14ac:dyDescent="0.35">
      <c r="B46" s="216"/>
      <c r="C46" s="108" t="s">
        <v>173</v>
      </c>
      <c r="D46" s="21">
        <f>SUM(D38:D45)</f>
        <v>0</v>
      </c>
      <c r="E46" s="21">
        <f t="shared" ref="E46:G46" si="6">SUM(E38:E45)</f>
        <v>0</v>
      </c>
      <c r="F46" s="21">
        <f t="shared" si="6"/>
        <v>0</v>
      </c>
      <c r="G46" s="21">
        <f t="shared" si="6"/>
        <v>0</v>
      </c>
      <c r="H46" s="125">
        <f>(H38*G38)+(H39*G39)+(H40*G40)+(H41*G41)+(H42*G42)+(H43*G43)+(H44*G44)+(H45*G45)</f>
        <v>0</v>
      </c>
      <c r="I46" s="125">
        <f>SUM(I38:I45)</f>
        <v>0</v>
      </c>
      <c r="J46" s="189"/>
      <c r="K46" s="213"/>
      <c r="L46" s="55"/>
    </row>
    <row r="47" spans="1:12" ht="15.5" x14ac:dyDescent="0.35">
      <c r="B47" s="220"/>
      <c r="C47" s="221"/>
      <c r="D47" s="222"/>
      <c r="E47" s="222"/>
      <c r="F47" s="222"/>
      <c r="G47" s="222"/>
      <c r="H47" s="222"/>
      <c r="I47" s="222"/>
      <c r="J47" s="222"/>
      <c r="K47" s="222"/>
      <c r="L47" s="54"/>
    </row>
    <row r="48" spans="1:12" ht="29" customHeight="1" x14ac:dyDescent="0.35">
      <c r="B48" s="108" t="s">
        <v>7</v>
      </c>
      <c r="C48" s="263" t="s">
        <v>585</v>
      </c>
      <c r="D48" s="263"/>
      <c r="E48" s="263"/>
      <c r="F48" s="263"/>
      <c r="G48" s="263"/>
      <c r="H48" s="263"/>
      <c r="I48" s="264"/>
      <c r="J48" s="264"/>
      <c r="K48" s="263"/>
      <c r="L48" s="19"/>
    </row>
    <row r="49" spans="1:12" ht="29" customHeight="1" x14ac:dyDescent="0.35">
      <c r="B49" s="108" t="s">
        <v>64</v>
      </c>
      <c r="C49" s="265" t="s">
        <v>586</v>
      </c>
      <c r="D49" s="265"/>
      <c r="E49" s="265"/>
      <c r="F49" s="265"/>
      <c r="G49" s="265"/>
      <c r="H49" s="265"/>
      <c r="I49" s="264"/>
      <c r="J49" s="264"/>
      <c r="K49" s="265"/>
      <c r="L49" s="52"/>
    </row>
    <row r="50" spans="1:12" ht="70" customHeight="1" x14ac:dyDescent="0.35">
      <c r="B50" s="205" t="s">
        <v>66</v>
      </c>
      <c r="C50" s="196" t="s">
        <v>587</v>
      </c>
      <c r="D50" s="197">
        <v>2085</v>
      </c>
      <c r="E50" s="197"/>
      <c r="F50" s="197"/>
      <c r="G50" s="206">
        <f>D50</f>
        <v>2085</v>
      </c>
      <c r="H50" s="199">
        <v>0.5</v>
      </c>
      <c r="I50" s="320">
        <v>1750</v>
      </c>
      <c r="J50" s="237" t="s">
        <v>613</v>
      </c>
      <c r="K50" s="239" t="s">
        <v>662</v>
      </c>
      <c r="L50" s="53"/>
    </row>
    <row r="51" spans="1:12" ht="61.5" customHeight="1" x14ac:dyDescent="0.35">
      <c r="B51" s="205" t="s">
        <v>65</v>
      </c>
      <c r="C51" s="196" t="s">
        <v>628</v>
      </c>
      <c r="D51" s="197">
        <v>28740</v>
      </c>
      <c r="E51" s="197"/>
      <c r="F51" s="197"/>
      <c r="G51" s="206">
        <f t="shared" ref="G51:G57" si="7">D51</f>
        <v>28740</v>
      </c>
      <c r="H51" s="199">
        <v>1</v>
      </c>
      <c r="I51" s="320">
        <v>10836.5</v>
      </c>
      <c r="J51" s="238" t="s">
        <v>653</v>
      </c>
      <c r="K51" s="239" t="s">
        <v>663</v>
      </c>
      <c r="L51" s="53"/>
    </row>
    <row r="52" spans="1:12" ht="62" x14ac:dyDescent="0.35">
      <c r="B52" s="205" t="s">
        <v>67</v>
      </c>
      <c r="C52" s="196" t="s">
        <v>624</v>
      </c>
      <c r="D52" s="197">
        <v>14400</v>
      </c>
      <c r="E52" s="197"/>
      <c r="F52" s="197"/>
      <c r="G52" s="206">
        <f t="shared" si="7"/>
        <v>14400</v>
      </c>
      <c r="H52" s="199">
        <v>0.5</v>
      </c>
      <c r="I52" s="320">
        <v>4800</v>
      </c>
      <c r="J52" s="237" t="s">
        <v>614</v>
      </c>
      <c r="K52" s="239" t="s">
        <v>636</v>
      </c>
      <c r="L52" s="53"/>
    </row>
    <row r="53" spans="1:12" ht="76" customHeight="1" x14ac:dyDescent="0.35">
      <c r="B53" s="205" t="s">
        <v>68</v>
      </c>
      <c r="C53" s="196" t="s">
        <v>625</v>
      </c>
      <c r="D53" s="197">
        <v>14800</v>
      </c>
      <c r="E53" s="197"/>
      <c r="F53" s="197"/>
      <c r="G53" s="206">
        <f t="shared" si="7"/>
        <v>14800</v>
      </c>
      <c r="H53" s="199">
        <v>1</v>
      </c>
      <c r="I53" s="320">
        <v>4933.34</v>
      </c>
      <c r="J53" s="244" t="s">
        <v>615</v>
      </c>
      <c r="K53" s="239" t="s">
        <v>637</v>
      </c>
      <c r="L53" s="53"/>
    </row>
    <row r="54" spans="1:12" ht="15.5" hidden="1" x14ac:dyDescent="0.35">
      <c r="B54" s="205" t="s">
        <v>69</v>
      </c>
      <c r="C54" s="196"/>
      <c r="D54" s="197"/>
      <c r="E54" s="197"/>
      <c r="F54" s="197"/>
      <c r="G54" s="206">
        <f t="shared" si="7"/>
        <v>0</v>
      </c>
      <c r="H54" s="199"/>
      <c r="I54" s="203"/>
      <c r="J54" s="203"/>
      <c r="K54" s="208"/>
      <c r="L54" s="53"/>
    </row>
    <row r="55" spans="1:12" ht="15.5" hidden="1" x14ac:dyDescent="0.35">
      <c r="B55" s="205" t="s">
        <v>70</v>
      </c>
      <c r="C55" s="196"/>
      <c r="D55" s="197"/>
      <c r="E55" s="197"/>
      <c r="F55" s="197"/>
      <c r="G55" s="206">
        <f t="shared" si="7"/>
        <v>0</v>
      </c>
      <c r="H55" s="199"/>
      <c r="I55" s="203"/>
      <c r="J55" s="203"/>
      <c r="K55" s="208"/>
      <c r="L55" s="53"/>
    </row>
    <row r="56" spans="1:12" ht="15.5" hidden="1" x14ac:dyDescent="0.35">
      <c r="A56" s="43"/>
      <c r="B56" s="205" t="s">
        <v>71</v>
      </c>
      <c r="C56" s="214"/>
      <c r="D56" s="211"/>
      <c r="E56" s="211"/>
      <c r="F56" s="211"/>
      <c r="G56" s="206">
        <f t="shared" si="7"/>
        <v>0</v>
      </c>
      <c r="H56" s="215"/>
      <c r="I56" s="200"/>
      <c r="J56" s="200"/>
      <c r="K56" s="213"/>
      <c r="L56" s="53"/>
    </row>
    <row r="57" spans="1:12" s="43" customFormat="1" ht="15.5" hidden="1" x14ac:dyDescent="0.35">
      <c r="B57" s="205" t="s">
        <v>72</v>
      </c>
      <c r="C57" s="214"/>
      <c r="D57" s="211"/>
      <c r="E57" s="211"/>
      <c r="F57" s="211"/>
      <c r="G57" s="206">
        <f t="shared" si="7"/>
        <v>0</v>
      </c>
      <c r="H57" s="215"/>
      <c r="I57" s="200"/>
      <c r="J57" s="200"/>
      <c r="K57" s="213"/>
      <c r="L57" s="53"/>
    </row>
    <row r="58" spans="1:12" s="43" customFormat="1" ht="15.5" x14ac:dyDescent="0.35">
      <c r="A58" s="42"/>
      <c r="B58" s="216"/>
      <c r="C58" s="108" t="s">
        <v>173</v>
      </c>
      <c r="D58" s="21">
        <f>SUM(D50:D57)</f>
        <v>60025</v>
      </c>
      <c r="E58" s="21">
        <f t="shared" ref="E58:G58" si="8">SUM(E50:E57)</f>
        <v>0</v>
      </c>
      <c r="F58" s="21">
        <f t="shared" si="8"/>
        <v>0</v>
      </c>
      <c r="G58" s="24">
        <f t="shared" si="8"/>
        <v>60025</v>
      </c>
      <c r="H58" s="125">
        <f>(H50*G50)+(H51*G51)+(H52*G52)+(H53*G53)+(H54*G54)+(H55*G55)+(H56*G56)+(H57*G57)</f>
        <v>51782.5</v>
      </c>
      <c r="I58" s="125">
        <f>SUM(I50:I57)</f>
        <v>22319.84</v>
      </c>
      <c r="J58" s="189"/>
      <c r="K58" s="213"/>
      <c r="L58" s="55"/>
    </row>
    <row r="59" spans="1:12" ht="51" customHeight="1" x14ac:dyDescent="0.35">
      <c r="B59" s="108" t="s">
        <v>73</v>
      </c>
      <c r="C59" s="265" t="s">
        <v>588</v>
      </c>
      <c r="D59" s="265"/>
      <c r="E59" s="265"/>
      <c r="F59" s="265"/>
      <c r="G59" s="265"/>
      <c r="H59" s="265"/>
      <c r="I59" s="264"/>
      <c r="J59" s="264"/>
      <c r="K59" s="265"/>
      <c r="L59" s="52"/>
    </row>
    <row r="60" spans="1:12" ht="102.5" customHeight="1" x14ac:dyDescent="0.35">
      <c r="B60" s="205" t="s">
        <v>74</v>
      </c>
      <c r="C60" s="196" t="s">
        <v>589</v>
      </c>
      <c r="D60" s="197">
        <v>33200</v>
      </c>
      <c r="E60" s="197"/>
      <c r="F60" s="197"/>
      <c r="G60" s="206">
        <f>D60</f>
        <v>33200</v>
      </c>
      <c r="H60" s="199">
        <v>1</v>
      </c>
      <c r="I60" s="203">
        <v>16994</v>
      </c>
      <c r="J60" s="219" t="s">
        <v>665</v>
      </c>
      <c r="K60" s="239" t="s">
        <v>664</v>
      </c>
      <c r="L60" s="53"/>
    </row>
    <row r="61" spans="1:12" ht="70" customHeight="1" x14ac:dyDescent="0.35">
      <c r="B61" s="205" t="s">
        <v>75</v>
      </c>
      <c r="C61" s="196" t="s">
        <v>590</v>
      </c>
      <c r="D61" s="197">
        <v>6400</v>
      </c>
      <c r="E61" s="197"/>
      <c r="F61" s="197"/>
      <c r="G61" s="206">
        <f t="shared" ref="G61:G67" si="9">D61</f>
        <v>6400</v>
      </c>
      <c r="H61" s="199">
        <v>1</v>
      </c>
      <c r="I61" s="203">
        <v>2000</v>
      </c>
      <c r="J61" s="238" t="s">
        <v>616</v>
      </c>
      <c r="K61" s="239" t="s">
        <v>638</v>
      </c>
      <c r="L61" s="53"/>
    </row>
    <row r="62" spans="1:12" ht="155.5" customHeight="1" x14ac:dyDescent="0.35">
      <c r="B62" s="205" t="s">
        <v>76</v>
      </c>
      <c r="C62" s="218" t="s">
        <v>629</v>
      </c>
      <c r="D62" s="197">
        <f>24580+55000</f>
        <v>79580</v>
      </c>
      <c r="E62" s="197"/>
      <c r="F62" s="197"/>
      <c r="G62" s="206">
        <f t="shared" si="9"/>
        <v>79580</v>
      </c>
      <c r="H62" s="199">
        <v>1</v>
      </c>
      <c r="I62" s="203">
        <v>36354.730000000003</v>
      </c>
      <c r="J62" s="244" t="s">
        <v>617</v>
      </c>
      <c r="K62" s="208" t="s">
        <v>666</v>
      </c>
      <c r="L62" s="53"/>
    </row>
    <row r="63" spans="1:12" ht="37" customHeight="1" x14ac:dyDescent="0.35">
      <c r="B63" s="205" t="s">
        <v>77</v>
      </c>
      <c r="C63" s="196" t="s">
        <v>591</v>
      </c>
      <c r="D63" s="197">
        <v>13000</v>
      </c>
      <c r="E63" s="197"/>
      <c r="F63" s="197"/>
      <c r="G63" s="206">
        <f>D63</f>
        <v>13000</v>
      </c>
      <c r="H63" s="199">
        <v>1</v>
      </c>
      <c r="I63" s="203">
        <v>6498.5</v>
      </c>
      <c r="J63" s="237" t="s">
        <v>618</v>
      </c>
      <c r="K63" s="208" t="s">
        <v>640</v>
      </c>
      <c r="L63" s="53"/>
    </row>
    <row r="64" spans="1:12" ht="15.5" hidden="1" x14ac:dyDescent="0.35">
      <c r="B64" s="205" t="s">
        <v>78</v>
      </c>
      <c r="C64" s="236"/>
      <c r="D64" s="197"/>
      <c r="E64" s="197"/>
      <c r="F64" s="197"/>
      <c r="G64" s="206">
        <f>D64</f>
        <v>0</v>
      </c>
      <c r="H64" s="199"/>
      <c r="I64" s="203"/>
      <c r="J64" s="203"/>
      <c r="K64" s="208"/>
      <c r="L64" s="53"/>
    </row>
    <row r="65" spans="1:12" ht="22" hidden="1" customHeight="1" x14ac:dyDescent="0.35">
      <c r="B65" s="205" t="s">
        <v>79</v>
      </c>
      <c r="C65" s="196"/>
      <c r="D65" s="197"/>
      <c r="E65" s="197"/>
      <c r="F65" s="197"/>
      <c r="G65" s="206">
        <f t="shared" si="9"/>
        <v>0</v>
      </c>
      <c r="H65" s="199"/>
      <c r="I65" s="203"/>
      <c r="J65" s="203"/>
      <c r="K65" s="208"/>
      <c r="L65" s="53"/>
    </row>
    <row r="66" spans="1:12" ht="18" hidden="1" customHeight="1" x14ac:dyDescent="0.35">
      <c r="B66" s="205" t="s">
        <v>80</v>
      </c>
      <c r="C66" s="214"/>
      <c r="D66" s="211"/>
      <c r="E66" s="211"/>
      <c r="F66" s="211"/>
      <c r="G66" s="206">
        <f t="shared" si="9"/>
        <v>0</v>
      </c>
      <c r="H66" s="215"/>
      <c r="I66" s="200"/>
      <c r="J66" s="200"/>
      <c r="K66" s="213"/>
      <c r="L66" s="53"/>
    </row>
    <row r="67" spans="1:12" ht="27" hidden="1" customHeight="1" x14ac:dyDescent="0.35">
      <c r="B67" s="205" t="s">
        <v>81</v>
      </c>
      <c r="C67" s="214"/>
      <c r="D67" s="211"/>
      <c r="E67" s="211"/>
      <c r="F67" s="211"/>
      <c r="G67" s="206">
        <f t="shared" si="9"/>
        <v>0</v>
      </c>
      <c r="H67" s="215"/>
      <c r="I67" s="200"/>
      <c r="J67" s="200"/>
      <c r="K67" s="213"/>
      <c r="L67" s="53"/>
    </row>
    <row r="68" spans="1:12" ht="15.5" x14ac:dyDescent="0.35">
      <c r="B68" s="216"/>
      <c r="C68" s="108" t="s">
        <v>173</v>
      </c>
      <c r="D68" s="24">
        <f>SUM(D60:D67)</f>
        <v>132180</v>
      </c>
      <c r="E68" s="24">
        <f t="shared" ref="E68:G68" si="10">SUM(E60:E67)</f>
        <v>0</v>
      </c>
      <c r="F68" s="24">
        <f t="shared" si="10"/>
        <v>0</v>
      </c>
      <c r="G68" s="24">
        <f t="shared" si="10"/>
        <v>132180</v>
      </c>
      <c r="H68" s="125">
        <f>(H60*G60)+(H61*G61)+(H62*G62)+(H63*G63)+(H64*G64)+(H65*G65)+(H66*G66)+(H67*G67)</f>
        <v>132180</v>
      </c>
      <c r="I68" s="125">
        <f>SUM(I60:I67)</f>
        <v>61847.23</v>
      </c>
      <c r="J68" s="189"/>
      <c r="K68" s="213"/>
      <c r="L68" s="55"/>
    </row>
    <row r="69" spans="1:12" ht="51" hidden="1" customHeight="1" x14ac:dyDescent="0.35">
      <c r="B69" s="108" t="s">
        <v>82</v>
      </c>
      <c r="C69" s="266"/>
      <c r="D69" s="266"/>
      <c r="E69" s="266"/>
      <c r="F69" s="266"/>
      <c r="G69" s="266"/>
      <c r="H69" s="266"/>
      <c r="I69" s="267"/>
      <c r="J69" s="267"/>
      <c r="K69" s="266"/>
      <c r="L69" s="52"/>
    </row>
    <row r="70" spans="1:12" ht="15.5" hidden="1" x14ac:dyDescent="0.35">
      <c r="B70" s="205" t="s">
        <v>83</v>
      </c>
      <c r="C70" s="196"/>
      <c r="D70" s="197"/>
      <c r="E70" s="197"/>
      <c r="F70" s="197"/>
      <c r="G70" s="206">
        <f>D70</f>
        <v>0</v>
      </c>
      <c r="H70" s="199"/>
      <c r="I70" s="203"/>
      <c r="J70" s="203"/>
      <c r="K70" s="208"/>
      <c r="L70" s="53"/>
    </row>
    <row r="71" spans="1:12" ht="15.5" hidden="1" x14ac:dyDescent="0.35">
      <c r="B71" s="205" t="s">
        <v>84</v>
      </c>
      <c r="C71" s="196"/>
      <c r="D71" s="197"/>
      <c r="E71" s="197"/>
      <c r="F71" s="197"/>
      <c r="G71" s="206">
        <f t="shared" ref="G71:G77" si="11">D71</f>
        <v>0</v>
      </c>
      <c r="H71" s="199"/>
      <c r="I71" s="203"/>
      <c r="J71" s="203"/>
      <c r="K71" s="208"/>
      <c r="L71" s="53"/>
    </row>
    <row r="72" spans="1:12" ht="15.5" hidden="1" x14ac:dyDescent="0.35">
      <c r="B72" s="205" t="s">
        <v>85</v>
      </c>
      <c r="C72" s="196"/>
      <c r="D72" s="197"/>
      <c r="E72" s="197"/>
      <c r="F72" s="197"/>
      <c r="G72" s="206">
        <f t="shared" si="11"/>
        <v>0</v>
      </c>
      <c r="H72" s="199"/>
      <c r="I72" s="203"/>
      <c r="J72" s="203"/>
      <c r="K72" s="208"/>
      <c r="L72" s="53"/>
    </row>
    <row r="73" spans="1:12" ht="15.5" hidden="1" x14ac:dyDescent="0.35">
      <c r="A73" s="43"/>
      <c r="B73" s="205" t="s">
        <v>86</v>
      </c>
      <c r="C73" s="196"/>
      <c r="D73" s="197"/>
      <c r="E73" s="197"/>
      <c r="F73" s="197"/>
      <c r="G73" s="206">
        <f t="shared" si="11"/>
        <v>0</v>
      </c>
      <c r="H73" s="199"/>
      <c r="I73" s="203"/>
      <c r="J73" s="203"/>
      <c r="K73" s="208"/>
      <c r="L73" s="53"/>
    </row>
    <row r="74" spans="1:12" s="43" customFormat="1" ht="15.5" hidden="1" x14ac:dyDescent="0.35">
      <c r="A74" s="42"/>
      <c r="B74" s="205" t="s">
        <v>87</v>
      </c>
      <c r="C74" s="196"/>
      <c r="D74" s="197"/>
      <c r="E74" s="197"/>
      <c r="F74" s="197"/>
      <c r="G74" s="206">
        <f t="shared" si="11"/>
        <v>0</v>
      </c>
      <c r="H74" s="199"/>
      <c r="I74" s="203"/>
      <c r="J74" s="203"/>
      <c r="K74" s="208"/>
      <c r="L74" s="53"/>
    </row>
    <row r="75" spans="1:12" ht="15.5" hidden="1" x14ac:dyDescent="0.35">
      <c r="B75" s="205" t="s">
        <v>88</v>
      </c>
      <c r="C75" s="196"/>
      <c r="D75" s="197"/>
      <c r="E75" s="197"/>
      <c r="F75" s="197"/>
      <c r="G75" s="206">
        <f t="shared" si="11"/>
        <v>0</v>
      </c>
      <c r="H75" s="199"/>
      <c r="I75" s="203"/>
      <c r="J75" s="203"/>
      <c r="K75" s="208"/>
      <c r="L75" s="53"/>
    </row>
    <row r="76" spans="1:12" ht="15.5" hidden="1" x14ac:dyDescent="0.35">
      <c r="B76" s="205" t="s">
        <v>89</v>
      </c>
      <c r="C76" s="214"/>
      <c r="D76" s="211"/>
      <c r="E76" s="211"/>
      <c r="F76" s="211"/>
      <c r="G76" s="206">
        <f t="shared" si="11"/>
        <v>0</v>
      </c>
      <c r="H76" s="215"/>
      <c r="I76" s="200"/>
      <c r="J76" s="200"/>
      <c r="K76" s="213"/>
      <c r="L76" s="53"/>
    </row>
    <row r="77" spans="1:12" ht="15.5" hidden="1" x14ac:dyDescent="0.35">
      <c r="B77" s="205" t="s">
        <v>90</v>
      </c>
      <c r="C77" s="214"/>
      <c r="D77" s="211"/>
      <c r="E77" s="211"/>
      <c r="F77" s="211"/>
      <c r="G77" s="206">
        <f t="shared" si="11"/>
        <v>0</v>
      </c>
      <c r="H77" s="215"/>
      <c r="I77" s="200"/>
      <c r="J77" s="200"/>
      <c r="K77" s="213"/>
      <c r="L77" s="53"/>
    </row>
    <row r="78" spans="1:12" ht="15.5" hidden="1" x14ac:dyDescent="0.35">
      <c r="B78" s="216"/>
      <c r="C78" s="108" t="s">
        <v>173</v>
      </c>
      <c r="D78" s="24">
        <f>SUM(D70:D77)</f>
        <v>0</v>
      </c>
      <c r="E78" s="24">
        <f t="shared" ref="E78:G78" si="12">SUM(E70:E77)</f>
        <v>0</v>
      </c>
      <c r="F78" s="24">
        <f t="shared" si="12"/>
        <v>0</v>
      </c>
      <c r="G78" s="24">
        <f t="shared" si="12"/>
        <v>0</v>
      </c>
      <c r="H78" s="125">
        <f>(H70*G70)+(H71*G71)+(H72*G72)+(H73*G73)+(H74*G74)+(H75*G75)+(H76*G76)+(H77*G77)</f>
        <v>0</v>
      </c>
      <c r="I78" s="125">
        <f>SUM(I70:I77)</f>
        <v>0</v>
      </c>
      <c r="J78" s="189"/>
      <c r="K78" s="213"/>
      <c r="L78" s="55"/>
    </row>
    <row r="79" spans="1:12" ht="51" hidden="1" customHeight="1" x14ac:dyDescent="0.35">
      <c r="B79" s="108" t="s">
        <v>99</v>
      </c>
      <c r="C79" s="266"/>
      <c r="D79" s="266"/>
      <c r="E79" s="266"/>
      <c r="F79" s="266"/>
      <c r="G79" s="266"/>
      <c r="H79" s="266"/>
      <c r="I79" s="267"/>
      <c r="J79" s="267"/>
      <c r="K79" s="266"/>
      <c r="L79" s="52"/>
    </row>
    <row r="80" spans="1:12" ht="15.5" hidden="1" x14ac:dyDescent="0.35">
      <c r="B80" s="205" t="s">
        <v>91</v>
      </c>
      <c r="C80" s="196"/>
      <c r="D80" s="197"/>
      <c r="E80" s="197"/>
      <c r="F80" s="197"/>
      <c r="G80" s="206">
        <f>D80</f>
        <v>0</v>
      </c>
      <c r="H80" s="199"/>
      <c r="I80" s="203"/>
      <c r="J80" s="203"/>
      <c r="K80" s="208"/>
      <c r="L80" s="53"/>
    </row>
    <row r="81" spans="2:12" ht="15.5" hidden="1" x14ac:dyDescent="0.35">
      <c r="B81" s="205" t="s">
        <v>92</v>
      </c>
      <c r="C81" s="196"/>
      <c r="D81" s="197"/>
      <c r="E81" s="197"/>
      <c r="F81" s="197"/>
      <c r="G81" s="206">
        <f t="shared" ref="G81:G87" si="13">D81</f>
        <v>0</v>
      </c>
      <c r="H81" s="199"/>
      <c r="I81" s="203"/>
      <c r="J81" s="203"/>
      <c r="K81" s="208"/>
      <c r="L81" s="53"/>
    </row>
    <row r="82" spans="2:12" ht="15.5" hidden="1" x14ac:dyDescent="0.35">
      <c r="B82" s="205" t="s">
        <v>93</v>
      </c>
      <c r="C82" s="196"/>
      <c r="D82" s="197"/>
      <c r="E82" s="197"/>
      <c r="F82" s="197"/>
      <c r="G82" s="206">
        <f t="shared" si="13"/>
        <v>0</v>
      </c>
      <c r="H82" s="199"/>
      <c r="I82" s="203"/>
      <c r="J82" s="203"/>
      <c r="K82" s="208"/>
      <c r="L82" s="53"/>
    </row>
    <row r="83" spans="2:12" ht="15.5" hidden="1" x14ac:dyDescent="0.35">
      <c r="B83" s="205" t="s">
        <v>94</v>
      </c>
      <c r="C83" s="196"/>
      <c r="D83" s="197"/>
      <c r="E83" s="197"/>
      <c r="F83" s="197"/>
      <c r="G83" s="206">
        <f t="shared" si="13"/>
        <v>0</v>
      </c>
      <c r="H83" s="199"/>
      <c r="I83" s="203"/>
      <c r="J83" s="203"/>
      <c r="K83" s="208"/>
      <c r="L83" s="53"/>
    </row>
    <row r="84" spans="2:12" ht="15.5" hidden="1" x14ac:dyDescent="0.35">
      <c r="B84" s="205" t="s">
        <v>95</v>
      </c>
      <c r="C84" s="196"/>
      <c r="D84" s="197"/>
      <c r="E84" s="197"/>
      <c r="F84" s="197"/>
      <c r="G84" s="206">
        <f t="shared" si="13"/>
        <v>0</v>
      </c>
      <c r="H84" s="199"/>
      <c r="I84" s="203"/>
      <c r="J84" s="203"/>
      <c r="K84" s="208"/>
      <c r="L84" s="53"/>
    </row>
    <row r="85" spans="2:12" ht="15.5" hidden="1" x14ac:dyDescent="0.35">
      <c r="B85" s="205" t="s">
        <v>96</v>
      </c>
      <c r="C85" s="196"/>
      <c r="D85" s="197"/>
      <c r="E85" s="197"/>
      <c r="F85" s="197"/>
      <c r="G85" s="206">
        <f t="shared" si="13"/>
        <v>0</v>
      </c>
      <c r="H85" s="199"/>
      <c r="I85" s="203"/>
      <c r="J85" s="203"/>
      <c r="K85" s="208"/>
      <c r="L85" s="53"/>
    </row>
    <row r="86" spans="2:12" ht="15.5" hidden="1" x14ac:dyDescent="0.35">
      <c r="B86" s="205" t="s">
        <v>97</v>
      </c>
      <c r="C86" s="214"/>
      <c r="D86" s="211"/>
      <c r="E86" s="211"/>
      <c r="F86" s="211"/>
      <c r="G86" s="206">
        <f t="shared" si="13"/>
        <v>0</v>
      </c>
      <c r="H86" s="215"/>
      <c r="I86" s="200"/>
      <c r="J86" s="200"/>
      <c r="K86" s="213"/>
      <c r="L86" s="53"/>
    </row>
    <row r="87" spans="2:12" ht="15.5" hidden="1" x14ac:dyDescent="0.35">
      <c r="B87" s="205" t="s">
        <v>98</v>
      </c>
      <c r="C87" s="214"/>
      <c r="D87" s="211"/>
      <c r="E87" s="211"/>
      <c r="F87" s="211"/>
      <c r="G87" s="206">
        <f t="shared" si="13"/>
        <v>0</v>
      </c>
      <c r="H87" s="215"/>
      <c r="I87" s="200"/>
      <c r="J87" s="200"/>
      <c r="K87" s="213"/>
      <c r="L87" s="53"/>
    </row>
    <row r="88" spans="2:12" ht="15.5" hidden="1" x14ac:dyDescent="0.35">
      <c r="B88" s="216"/>
      <c r="C88" s="108" t="s">
        <v>173</v>
      </c>
      <c r="D88" s="21">
        <f>SUM(D80:D87)</f>
        <v>0</v>
      </c>
      <c r="E88" s="21">
        <f t="shared" ref="E88:G88" si="14">SUM(E80:E87)</f>
        <v>0</v>
      </c>
      <c r="F88" s="21">
        <f t="shared" si="14"/>
        <v>0</v>
      </c>
      <c r="G88" s="21">
        <f t="shared" si="14"/>
        <v>0</v>
      </c>
      <c r="H88" s="125">
        <f>(H80*G80)+(H81*G81)+(H82*G82)+(H83*G83)+(H84*G84)+(H85*G85)+(H86*G86)+(H87*G87)</f>
        <v>0</v>
      </c>
      <c r="I88" s="125">
        <f>SUM(I80:I87)</f>
        <v>0</v>
      </c>
      <c r="J88" s="189"/>
      <c r="K88" s="213"/>
      <c r="L88" s="55"/>
    </row>
    <row r="89" spans="2:12" ht="15.75" customHeight="1" x14ac:dyDescent="0.35">
      <c r="B89" s="7"/>
      <c r="C89" s="220"/>
      <c r="D89" s="223"/>
      <c r="E89" s="223"/>
      <c r="F89" s="223"/>
      <c r="G89" s="223"/>
      <c r="H89" s="223"/>
      <c r="I89" s="223"/>
      <c r="J89" s="223"/>
      <c r="K89" s="220"/>
      <c r="L89" s="4"/>
    </row>
    <row r="90" spans="2:12" ht="15.5" x14ac:dyDescent="0.35">
      <c r="B90" s="108" t="s">
        <v>100</v>
      </c>
      <c r="C90" s="265" t="s">
        <v>592</v>
      </c>
      <c r="D90" s="265"/>
      <c r="E90" s="265"/>
      <c r="F90" s="265"/>
      <c r="G90" s="265"/>
      <c r="H90" s="265"/>
      <c r="I90" s="264"/>
      <c r="J90" s="264"/>
      <c r="K90" s="265"/>
      <c r="L90" s="19"/>
    </row>
    <row r="91" spans="2:12" ht="15.5" x14ac:dyDescent="0.35">
      <c r="B91" s="108" t="s">
        <v>101</v>
      </c>
      <c r="C91" s="265" t="s">
        <v>599</v>
      </c>
      <c r="D91" s="265"/>
      <c r="E91" s="265"/>
      <c r="F91" s="265"/>
      <c r="G91" s="265"/>
      <c r="H91" s="265"/>
      <c r="I91" s="264"/>
      <c r="J91" s="264"/>
      <c r="K91" s="265"/>
      <c r="L91" s="52"/>
    </row>
    <row r="92" spans="2:12" ht="62" x14ac:dyDescent="0.35">
      <c r="B92" s="205" t="s">
        <v>102</v>
      </c>
      <c r="C92" s="196" t="s">
        <v>630</v>
      </c>
      <c r="D92" s="197">
        <v>23920</v>
      </c>
      <c r="E92" s="197"/>
      <c r="F92" s="197"/>
      <c r="G92" s="206">
        <f>D92</f>
        <v>23920</v>
      </c>
      <c r="H92" s="199">
        <v>1</v>
      </c>
      <c r="I92" s="203">
        <v>4578.75</v>
      </c>
      <c r="J92" s="244" t="s">
        <v>619</v>
      </c>
      <c r="K92" s="208" t="s">
        <v>667</v>
      </c>
      <c r="L92" s="53"/>
    </row>
    <row r="93" spans="2:12" ht="62" x14ac:dyDescent="0.35">
      <c r="B93" s="205" t="s">
        <v>103</v>
      </c>
      <c r="C93" s="196" t="s">
        <v>593</v>
      </c>
      <c r="D93" s="197">
        <v>71000</v>
      </c>
      <c r="E93" s="197"/>
      <c r="F93" s="197"/>
      <c r="G93" s="206">
        <f t="shared" ref="G93:G99" si="15">D93</f>
        <v>71000</v>
      </c>
      <c r="H93" s="199">
        <v>1</v>
      </c>
      <c r="I93" s="203"/>
      <c r="J93" s="244" t="s">
        <v>619</v>
      </c>
      <c r="K93" s="208" t="s">
        <v>639</v>
      </c>
      <c r="L93" s="53"/>
    </row>
    <row r="94" spans="2:12" ht="52" customHeight="1" x14ac:dyDescent="0.35">
      <c r="B94" s="205" t="s">
        <v>104</v>
      </c>
      <c r="C94" s="196" t="s">
        <v>594</v>
      </c>
      <c r="D94" s="197">
        <v>22940</v>
      </c>
      <c r="E94" s="197"/>
      <c r="F94" s="197"/>
      <c r="G94" s="206">
        <f t="shared" si="15"/>
        <v>22940</v>
      </c>
      <c r="H94" s="199">
        <v>1</v>
      </c>
      <c r="I94" s="203">
        <v>1434</v>
      </c>
      <c r="J94" s="244" t="s">
        <v>620</v>
      </c>
      <c r="K94" s="246" t="s">
        <v>668</v>
      </c>
      <c r="L94" s="53"/>
    </row>
    <row r="95" spans="2:12" ht="15.5" hidden="1" x14ac:dyDescent="0.35">
      <c r="B95" s="205" t="s">
        <v>105</v>
      </c>
      <c r="C95" s="196"/>
      <c r="D95" s="197"/>
      <c r="E95" s="197"/>
      <c r="F95" s="197"/>
      <c r="G95" s="206">
        <f t="shared" si="15"/>
        <v>0</v>
      </c>
      <c r="H95" s="199"/>
      <c r="I95" s="203"/>
      <c r="J95" s="203"/>
      <c r="K95" s="208"/>
      <c r="L95" s="53"/>
    </row>
    <row r="96" spans="2:12" ht="15.5" hidden="1" x14ac:dyDescent="0.35">
      <c r="B96" s="205" t="s">
        <v>106</v>
      </c>
      <c r="C96" s="196"/>
      <c r="D96" s="197"/>
      <c r="E96" s="197"/>
      <c r="F96" s="197"/>
      <c r="G96" s="206">
        <f t="shared" si="15"/>
        <v>0</v>
      </c>
      <c r="H96" s="199"/>
      <c r="I96" s="203"/>
      <c r="J96" s="203"/>
      <c r="K96" s="208"/>
      <c r="L96" s="53"/>
    </row>
    <row r="97" spans="2:12" ht="15.5" hidden="1" x14ac:dyDescent="0.35">
      <c r="B97" s="205" t="s">
        <v>107</v>
      </c>
      <c r="C97" s="196"/>
      <c r="D97" s="197"/>
      <c r="E97" s="197"/>
      <c r="F97" s="197"/>
      <c r="G97" s="206">
        <f t="shared" si="15"/>
        <v>0</v>
      </c>
      <c r="H97" s="199"/>
      <c r="I97" s="203"/>
      <c r="J97" s="203"/>
      <c r="K97" s="208"/>
      <c r="L97" s="53"/>
    </row>
    <row r="98" spans="2:12" ht="15.5" hidden="1" x14ac:dyDescent="0.35">
      <c r="B98" s="205" t="s">
        <v>108</v>
      </c>
      <c r="C98" s="214"/>
      <c r="D98" s="211"/>
      <c r="E98" s="211"/>
      <c r="F98" s="211"/>
      <c r="G98" s="206">
        <f t="shared" si="15"/>
        <v>0</v>
      </c>
      <c r="H98" s="215"/>
      <c r="I98" s="200"/>
      <c r="J98" s="200"/>
      <c r="K98" s="213"/>
      <c r="L98" s="53"/>
    </row>
    <row r="99" spans="2:12" ht="15.5" hidden="1" x14ac:dyDescent="0.35">
      <c r="B99" s="205" t="s">
        <v>109</v>
      </c>
      <c r="C99" s="214"/>
      <c r="D99" s="211"/>
      <c r="E99" s="211"/>
      <c r="F99" s="211"/>
      <c r="G99" s="206">
        <f t="shared" si="15"/>
        <v>0</v>
      </c>
      <c r="H99" s="215"/>
      <c r="I99" s="200"/>
      <c r="J99" s="200"/>
      <c r="K99" s="213"/>
      <c r="L99" s="53"/>
    </row>
    <row r="100" spans="2:12" ht="26.5" customHeight="1" x14ac:dyDescent="0.35">
      <c r="B100" s="216"/>
      <c r="C100" s="108" t="s">
        <v>173</v>
      </c>
      <c r="D100" s="21">
        <f>SUM(D92:D99)</f>
        <v>117860</v>
      </c>
      <c r="E100" s="21">
        <f t="shared" ref="E100:G100" si="16">SUM(E92:E99)</f>
        <v>0</v>
      </c>
      <c r="F100" s="21">
        <f t="shared" si="16"/>
        <v>0</v>
      </c>
      <c r="G100" s="24">
        <f t="shared" si="16"/>
        <v>117860</v>
      </c>
      <c r="H100" s="125">
        <f>(H92*G92)+(H93*G93)+(H94*G94)+(H95*G95)+(H96*G96)+(H97*G97)+(H98*G98)+(H99*G99)</f>
        <v>117860</v>
      </c>
      <c r="I100" s="125">
        <f>SUM(I92:I99)</f>
        <v>6012.75</v>
      </c>
      <c r="J100" s="189"/>
      <c r="K100" s="213"/>
      <c r="L100" s="55"/>
    </row>
    <row r="101" spans="2:12" ht="15.5" x14ac:dyDescent="0.35">
      <c r="B101" s="108" t="s">
        <v>8</v>
      </c>
      <c r="C101" s="265" t="s">
        <v>595</v>
      </c>
      <c r="D101" s="265"/>
      <c r="E101" s="265"/>
      <c r="F101" s="265"/>
      <c r="G101" s="265"/>
      <c r="H101" s="265"/>
      <c r="I101" s="264"/>
      <c r="J101" s="264"/>
      <c r="K101" s="265"/>
      <c r="L101" s="52"/>
    </row>
    <row r="102" spans="2:12" ht="66" customHeight="1" x14ac:dyDescent="0.35">
      <c r="B102" s="205" t="s">
        <v>110</v>
      </c>
      <c r="C102" s="196" t="s">
        <v>631</v>
      </c>
      <c r="D102" s="197">
        <v>76000</v>
      </c>
      <c r="E102" s="197"/>
      <c r="F102" s="197"/>
      <c r="G102" s="206">
        <f>D102</f>
        <v>76000</v>
      </c>
      <c r="H102" s="199">
        <v>1</v>
      </c>
      <c r="I102" s="203">
        <v>48895.86</v>
      </c>
      <c r="J102" s="237" t="s">
        <v>621</v>
      </c>
      <c r="K102" s="208" t="s">
        <v>641</v>
      </c>
      <c r="L102" s="53"/>
    </row>
    <row r="103" spans="2:12" ht="46.5" x14ac:dyDescent="0.35">
      <c r="B103" s="205" t="s">
        <v>111</v>
      </c>
      <c r="C103" s="196" t="s">
        <v>596</v>
      </c>
      <c r="D103" s="197">
        <v>160000</v>
      </c>
      <c r="E103" s="197"/>
      <c r="F103" s="197"/>
      <c r="G103" s="206">
        <f t="shared" ref="G103:G109" si="17">D103</f>
        <v>160000</v>
      </c>
      <c r="H103" s="199">
        <v>1</v>
      </c>
      <c r="I103" s="203">
        <v>80000</v>
      </c>
      <c r="J103" s="237" t="s">
        <v>622</v>
      </c>
      <c r="K103" s="208" t="s">
        <v>642</v>
      </c>
      <c r="L103" s="53"/>
    </row>
    <row r="104" spans="2:12" ht="46.5" x14ac:dyDescent="0.35">
      <c r="B104" s="205" t="s">
        <v>112</v>
      </c>
      <c r="C104" s="196" t="s">
        <v>597</v>
      </c>
      <c r="D104" s="197">
        <v>1400</v>
      </c>
      <c r="E104" s="197"/>
      <c r="F104" s="197"/>
      <c r="G104" s="206">
        <f t="shared" si="17"/>
        <v>1400</v>
      </c>
      <c r="H104" s="199">
        <v>1</v>
      </c>
      <c r="I104" s="203">
        <v>467.65999999999997</v>
      </c>
      <c r="J104" s="237" t="s">
        <v>622</v>
      </c>
      <c r="K104" s="208" t="s">
        <v>643</v>
      </c>
      <c r="L104" s="53"/>
    </row>
    <row r="105" spans="2:12" ht="48" customHeight="1" x14ac:dyDescent="0.35">
      <c r="B105" s="205" t="s">
        <v>113</v>
      </c>
      <c r="C105" s="196" t="s">
        <v>598</v>
      </c>
      <c r="D105" s="197">
        <v>18000</v>
      </c>
      <c r="E105" s="197"/>
      <c r="F105" s="197"/>
      <c r="G105" s="206">
        <f t="shared" si="17"/>
        <v>18000</v>
      </c>
      <c r="H105" s="199">
        <v>1</v>
      </c>
      <c r="I105" s="203">
        <v>5360</v>
      </c>
      <c r="J105" s="237" t="s">
        <v>623</v>
      </c>
      <c r="K105" s="208" t="s">
        <v>644</v>
      </c>
      <c r="L105" s="53"/>
    </row>
    <row r="106" spans="2:12" ht="15.5" hidden="1" x14ac:dyDescent="0.35">
      <c r="B106" s="205" t="s">
        <v>114</v>
      </c>
      <c r="C106" s="196"/>
      <c r="D106" s="197"/>
      <c r="E106" s="197"/>
      <c r="F106" s="197"/>
      <c r="G106" s="206">
        <f t="shared" si="17"/>
        <v>0</v>
      </c>
      <c r="H106" s="199"/>
      <c r="I106" s="203"/>
      <c r="J106" s="203"/>
      <c r="K106" s="208"/>
      <c r="L106" s="53"/>
    </row>
    <row r="107" spans="2:12" ht="15.5" hidden="1" x14ac:dyDescent="0.35">
      <c r="B107" s="205" t="s">
        <v>115</v>
      </c>
      <c r="C107" s="196"/>
      <c r="D107" s="197"/>
      <c r="E107" s="197"/>
      <c r="F107" s="197"/>
      <c r="G107" s="206">
        <f t="shared" si="17"/>
        <v>0</v>
      </c>
      <c r="H107" s="199"/>
      <c r="I107" s="203"/>
      <c r="J107" s="203"/>
      <c r="K107" s="208"/>
      <c r="L107" s="53"/>
    </row>
    <row r="108" spans="2:12" ht="15.5" hidden="1" x14ac:dyDescent="0.35">
      <c r="B108" s="205" t="s">
        <v>116</v>
      </c>
      <c r="C108" s="214"/>
      <c r="D108" s="211"/>
      <c r="E108" s="211"/>
      <c r="F108" s="211"/>
      <c r="G108" s="206">
        <f t="shared" si="17"/>
        <v>0</v>
      </c>
      <c r="H108" s="215"/>
      <c r="I108" s="200"/>
      <c r="J108" s="200"/>
      <c r="K108" s="213"/>
      <c r="L108" s="53"/>
    </row>
    <row r="109" spans="2:12" ht="15.5" hidden="1" x14ac:dyDescent="0.35">
      <c r="B109" s="205" t="s">
        <v>117</v>
      </c>
      <c r="C109" s="214"/>
      <c r="D109" s="211"/>
      <c r="E109" s="211"/>
      <c r="F109" s="211"/>
      <c r="G109" s="206">
        <f t="shared" si="17"/>
        <v>0</v>
      </c>
      <c r="H109" s="215"/>
      <c r="I109" s="200"/>
      <c r="J109" s="200"/>
      <c r="K109" s="213"/>
      <c r="L109" s="53"/>
    </row>
    <row r="110" spans="2:12" ht="15.5" x14ac:dyDescent="0.35">
      <c r="B110" s="216"/>
      <c r="C110" s="108" t="s">
        <v>173</v>
      </c>
      <c r="D110" s="24">
        <f>SUM(D102:D109)</f>
        <v>255400</v>
      </c>
      <c r="E110" s="24">
        <f t="shared" ref="E110:G110" si="18">SUM(E102:E109)</f>
        <v>0</v>
      </c>
      <c r="F110" s="24">
        <f t="shared" si="18"/>
        <v>0</v>
      </c>
      <c r="G110" s="24">
        <f t="shared" si="18"/>
        <v>255400</v>
      </c>
      <c r="H110" s="125">
        <f>(H102*G102)+(H103*G103)+(H104*G104)+(H105*G105)+(H106*G106)+(H107*G107)+(H108*G108)+(H109*G109)</f>
        <v>255400</v>
      </c>
      <c r="I110" s="125">
        <f>SUM(I102:I109)</f>
        <v>134723.52000000002</v>
      </c>
      <c r="J110" s="189"/>
      <c r="K110" s="213"/>
      <c r="L110" s="55"/>
    </row>
    <row r="111" spans="2:12" ht="51" hidden="1" customHeight="1" x14ac:dyDescent="0.35">
      <c r="B111" s="108" t="s">
        <v>118</v>
      </c>
      <c r="C111" s="266"/>
      <c r="D111" s="266"/>
      <c r="E111" s="266"/>
      <c r="F111" s="266"/>
      <c r="G111" s="266"/>
      <c r="H111" s="266"/>
      <c r="I111" s="267"/>
      <c r="J111" s="267"/>
      <c r="K111" s="266"/>
      <c r="L111" s="52"/>
    </row>
    <row r="112" spans="2:12" ht="15.5" hidden="1" x14ac:dyDescent="0.35">
      <c r="B112" s="205" t="s">
        <v>119</v>
      </c>
      <c r="C112" s="196"/>
      <c r="D112" s="197"/>
      <c r="E112" s="197"/>
      <c r="F112" s="197"/>
      <c r="G112" s="206">
        <f>D112</f>
        <v>0</v>
      </c>
      <c r="H112" s="199"/>
      <c r="I112" s="203"/>
      <c r="J112" s="203"/>
      <c r="K112" s="208"/>
      <c r="L112" s="53"/>
    </row>
    <row r="113" spans="2:12" ht="15.5" hidden="1" x14ac:dyDescent="0.35">
      <c r="B113" s="205" t="s">
        <v>120</v>
      </c>
      <c r="C113" s="196"/>
      <c r="D113" s="197"/>
      <c r="E113" s="197"/>
      <c r="F113" s="197"/>
      <c r="G113" s="206">
        <f t="shared" ref="G113:G119" si="19">D113</f>
        <v>0</v>
      </c>
      <c r="H113" s="199"/>
      <c r="I113" s="203"/>
      <c r="J113" s="203"/>
      <c r="K113" s="208"/>
      <c r="L113" s="53"/>
    </row>
    <row r="114" spans="2:12" ht="15.5" hidden="1" x14ac:dyDescent="0.35">
      <c r="B114" s="205" t="s">
        <v>121</v>
      </c>
      <c r="C114" s="196"/>
      <c r="D114" s="197"/>
      <c r="E114" s="197"/>
      <c r="F114" s="197"/>
      <c r="G114" s="206">
        <f t="shared" si="19"/>
        <v>0</v>
      </c>
      <c r="H114" s="199"/>
      <c r="I114" s="203"/>
      <c r="J114" s="203"/>
      <c r="K114" s="208"/>
      <c r="L114" s="53"/>
    </row>
    <row r="115" spans="2:12" ht="15.5" hidden="1" x14ac:dyDescent="0.35">
      <c r="B115" s="205" t="s">
        <v>122</v>
      </c>
      <c r="C115" s="196"/>
      <c r="D115" s="197"/>
      <c r="E115" s="197"/>
      <c r="F115" s="197"/>
      <c r="G115" s="206">
        <f t="shared" si="19"/>
        <v>0</v>
      </c>
      <c r="H115" s="199"/>
      <c r="I115" s="203"/>
      <c r="J115" s="203"/>
      <c r="K115" s="208"/>
      <c r="L115" s="53"/>
    </row>
    <row r="116" spans="2:12" ht="15.5" hidden="1" x14ac:dyDescent="0.35">
      <c r="B116" s="205" t="s">
        <v>123</v>
      </c>
      <c r="C116" s="196"/>
      <c r="D116" s="197"/>
      <c r="E116" s="197"/>
      <c r="F116" s="197"/>
      <c r="G116" s="206">
        <f t="shared" si="19"/>
        <v>0</v>
      </c>
      <c r="H116" s="199"/>
      <c r="I116" s="203"/>
      <c r="J116" s="203"/>
      <c r="K116" s="208"/>
      <c r="L116" s="53"/>
    </row>
    <row r="117" spans="2:12" ht="15.5" hidden="1" x14ac:dyDescent="0.35">
      <c r="B117" s="205" t="s">
        <v>124</v>
      </c>
      <c r="C117" s="196"/>
      <c r="D117" s="197"/>
      <c r="E117" s="197"/>
      <c r="F117" s="197"/>
      <c r="G117" s="206">
        <f t="shared" si="19"/>
        <v>0</v>
      </c>
      <c r="H117" s="199"/>
      <c r="I117" s="203"/>
      <c r="J117" s="203"/>
      <c r="K117" s="208"/>
      <c r="L117" s="53"/>
    </row>
    <row r="118" spans="2:12" ht="15.5" hidden="1" x14ac:dyDescent="0.35">
      <c r="B118" s="205" t="s">
        <v>125</v>
      </c>
      <c r="C118" s="214"/>
      <c r="D118" s="211"/>
      <c r="E118" s="211"/>
      <c r="F118" s="211"/>
      <c r="G118" s="206">
        <f t="shared" si="19"/>
        <v>0</v>
      </c>
      <c r="H118" s="215"/>
      <c r="I118" s="200"/>
      <c r="J118" s="200"/>
      <c r="K118" s="213"/>
      <c r="L118" s="53"/>
    </row>
    <row r="119" spans="2:12" ht="15.5" hidden="1" x14ac:dyDescent="0.35">
      <c r="B119" s="205" t="s">
        <v>126</v>
      </c>
      <c r="C119" s="214"/>
      <c r="D119" s="211"/>
      <c r="E119" s="211"/>
      <c r="F119" s="211"/>
      <c r="G119" s="206">
        <f t="shared" si="19"/>
        <v>0</v>
      </c>
      <c r="H119" s="215"/>
      <c r="I119" s="200"/>
      <c r="J119" s="200"/>
      <c r="K119" s="213"/>
      <c r="L119" s="53"/>
    </row>
    <row r="120" spans="2:12" ht="15.5" hidden="1" x14ac:dyDescent="0.35">
      <c r="B120" s="216"/>
      <c r="C120" s="108" t="s">
        <v>173</v>
      </c>
      <c r="D120" s="24">
        <f>SUM(D112:D119)</f>
        <v>0</v>
      </c>
      <c r="E120" s="24">
        <f t="shared" ref="E120:G120" si="20">SUM(E112:E119)</f>
        <v>0</v>
      </c>
      <c r="F120" s="24">
        <f t="shared" si="20"/>
        <v>0</v>
      </c>
      <c r="G120" s="24">
        <f t="shared" si="20"/>
        <v>0</v>
      </c>
      <c r="H120" s="125">
        <f>(H112*G112)+(H113*G113)+(H114*G114)+(H115*G115)+(H116*G116)+(H117*G117)+(H118*G118)+(H119*G119)</f>
        <v>0</v>
      </c>
      <c r="I120" s="125">
        <f>SUM(I112:I119)</f>
        <v>0</v>
      </c>
      <c r="J120" s="189"/>
      <c r="K120" s="213"/>
      <c r="L120" s="55"/>
    </row>
    <row r="121" spans="2:12" ht="51" hidden="1" customHeight="1" x14ac:dyDescent="0.35">
      <c r="B121" s="108" t="s">
        <v>127</v>
      </c>
      <c r="C121" s="266"/>
      <c r="D121" s="266"/>
      <c r="E121" s="266"/>
      <c r="F121" s="266"/>
      <c r="G121" s="266"/>
      <c r="H121" s="266"/>
      <c r="I121" s="267"/>
      <c r="J121" s="267"/>
      <c r="K121" s="266"/>
      <c r="L121" s="52"/>
    </row>
    <row r="122" spans="2:12" ht="15.5" hidden="1" x14ac:dyDescent="0.35">
      <c r="B122" s="205" t="s">
        <v>128</v>
      </c>
      <c r="C122" s="196"/>
      <c r="D122" s="197"/>
      <c r="E122" s="197"/>
      <c r="F122" s="197"/>
      <c r="G122" s="206">
        <f>D122</f>
        <v>0</v>
      </c>
      <c r="H122" s="199"/>
      <c r="I122" s="203"/>
      <c r="J122" s="203"/>
      <c r="K122" s="208"/>
      <c r="L122" s="53"/>
    </row>
    <row r="123" spans="2:12" ht="15.5" hidden="1" x14ac:dyDescent="0.35">
      <c r="B123" s="205" t="s">
        <v>129</v>
      </c>
      <c r="C123" s="196"/>
      <c r="D123" s="197"/>
      <c r="E123" s="197"/>
      <c r="F123" s="197"/>
      <c r="G123" s="206">
        <f t="shared" ref="G123:G129" si="21">D123</f>
        <v>0</v>
      </c>
      <c r="H123" s="199"/>
      <c r="I123" s="203"/>
      <c r="J123" s="203"/>
      <c r="K123" s="208"/>
      <c r="L123" s="53"/>
    </row>
    <row r="124" spans="2:12" ht="15.5" hidden="1" x14ac:dyDescent="0.35">
      <c r="B124" s="205" t="s">
        <v>130</v>
      </c>
      <c r="C124" s="196"/>
      <c r="D124" s="197"/>
      <c r="E124" s="197"/>
      <c r="F124" s="197"/>
      <c r="G124" s="206">
        <f t="shared" si="21"/>
        <v>0</v>
      </c>
      <c r="H124" s="199"/>
      <c r="I124" s="203"/>
      <c r="J124" s="203"/>
      <c r="K124" s="208"/>
      <c r="L124" s="53"/>
    </row>
    <row r="125" spans="2:12" ht="15.5" hidden="1" x14ac:dyDescent="0.35">
      <c r="B125" s="205" t="s">
        <v>131</v>
      </c>
      <c r="C125" s="196"/>
      <c r="D125" s="197"/>
      <c r="E125" s="197"/>
      <c r="F125" s="197"/>
      <c r="G125" s="206">
        <f t="shared" si="21"/>
        <v>0</v>
      </c>
      <c r="H125" s="199"/>
      <c r="I125" s="203"/>
      <c r="J125" s="203"/>
      <c r="K125" s="208"/>
      <c r="L125" s="53"/>
    </row>
    <row r="126" spans="2:12" ht="15.5" hidden="1" x14ac:dyDescent="0.35">
      <c r="B126" s="205" t="s">
        <v>132</v>
      </c>
      <c r="C126" s="196"/>
      <c r="D126" s="197"/>
      <c r="E126" s="197"/>
      <c r="F126" s="197"/>
      <c r="G126" s="206">
        <f t="shared" si="21"/>
        <v>0</v>
      </c>
      <c r="H126" s="199"/>
      <c r="I126" s="203"/>
      <c r="J126" s="203"/>
      <c r="K126" s="208"/>
      <c r="L126" s="53"/>
    </row>
    <row r="127" spans="2:12" ht="15.5" hidden="1" x14ac:dyDescent="0.35">
      <c r="B127" s="205" t="s">
        <v>133</v>
      </c>
      <c r="C127" s="196"/>
      <c r="D127" s="197"/>
      <c r="E127" s="197"/>
      <c r="F127" s="197"/>
      <c r="G127" s="206">
        <f t="shared" si="21"/>
        <v>0</v>
      </c>
      <c r="H127" s="199"/>
      <c r="I127" s="203"/>
      <c r="J127" s="203"/>
      <c r="K127" s="208"/>
      <c r="L127" s="53"/>
    </row>
    <row r="128" spans="2:12" ht="15.5" hidden="1" x14ac:dyDescent="0.35">
      <c r="B128" s="205" t="s">
        <v>134</v>
      </c>
      <c r="C128" s="214"/>
      <c r="D128" s="211"/>
      <c r="E128" s="211"/>
      <c r="F128" s="211"/>
      <c r="G128" s="206">
        <f t="shared" si="21"/>
        <v>0</v>
      </c>
      <c r="H128" s="215"/>
      <c r="I128" s="200"/>
      <c r="J128" s="200"/>
      <c r="K128" s="213"/>
      <c r="L128" s="53"/>
    </row>
    <row r="129" spans="2:12" ht="18" hidden="1" customHeight="1" x14ac:dyDescent="0.35">
      <c r="B129" s="205" t="s">
        <v>135</v>
      </c>
      <c r="C129" s="214"/>
      <c r="D129" s="211"/>
      <c r="E129" s="211"/>
      <c r="F129" s="211"/>
      <c r="G129" s="206">
        <f t="shared" si="21"/>
        <v>0</v>
      </c>
      <c r="H129" s="215"/>
      <c r="I129" s="200"/>
      <c r="J129" s="200"/>
      <c r="K129" s="213"/>
      <c r="L129" s="53"/>
    </row>
    <row r="130" spans="2:12" ht="15.5" hidden="1" x14ac:dyDescent="0.35">
      <c r="B130" s="216"/>
      <c r="C130" s="108" t="s">
        <v>173</v>
      </c>
      <c r="D130" s="21">
        <f>SUM(D122:D129)</f>
        <v>0</v>
      </c>
      <c r="E130" s="21">
        <f t="shared" ref="E130:G130" si="22">SUM(E122:E129)</f>
        <v>0</v>
      </c>
      <c r="F130" s="21">
        <f t="shared" si="22"/>
        <v>0</v>
      </c>
      <c r="G130" s="21">
        <f t="shared" si="22"/>
        <v>0</v>
      </c>
      <c r="H130" s="125">
        <f>(H122*G122)+(H123*G123)+(H124*G124)+(H125*G125)+(H126*G126)+(H127*G127)+(H128*G128)+(H129*G129)</f>
        <v>0</v>
      </c>
      <c r="I130" s="125">
        <f>SUM(I122:I129)</f>
        <v>0</v>
      </c>
      <c r="J130" s="189"/>
      <c r="K130" s="213"/>
      <c r="L130" s="55"/>
    </row>
    <row r="131" spans="2:12" ht="15.75" customHeight="1" x14ac:dyDescent="0.35">
      <c r="B131" s="7"/>
      <c r="C131" s="220"/>
      <c r="D131" s="223"/>
      <c r="E131" s="223"/>
      <c r="F131" s="223"/>
      <c r="G131" s="223"/>
      <c r="H131" s="223"/>
      <c r="I131" s="223"/>
      <c r="J131" s="223"/>
      <c r="K131" s="224"/>
      <c r="L131" s="4"/>
    </row>
    <row r="132" spans="2:12" ht="51" hidden="1" customHeight="1" x14ac:dyDescent="0.35">
      <c r="B132" s="108" t="s">
        <v>136</v>
      </c>
      <c r="C132" s="265"/>
      <c r="D132" s="265"/>
      <c r="E132" s="265"/>
      <c r="F132" s="265"/>
      <c r="G132" s="265"/>
      <c r="H132" s="265"/>
      <c r="I132" s="264"/>
      <c r="J132" s="264"/>
      <c r="K132" s="265"/>
      <c r="L132" s="19"/>
    </row>
    <row r="133" spans="2:12" ht="51" hidden="1" customHeight="1" x14ac:dyDescent="0.35">
      <c r="B133" s="108" t="s">
        <v>137</v>
      </c>
      <c r="C133" s="266"/>
      <c r="D133" s="266"/>
      <c r="E133" s="266"/>
      <c r="F133" s="266"/>
      <c r="G133" s="266"/>
      <c r="H133" s="266"/>
      <c r="I133" s="267"/>
      <c r="J133" s="267"/>
      <c r="K133" s="266"/>
      <c r="L133" s="52"/>
    </row>
    <row r="134" spans="2:12" ht="15.5" hidden="1" x14ac:dyDescent="0.35">
      <c r="B134" s="205" t="s">
        <v>138</v>
      </c>
      <c r="C134" s="196"/>
      <c r="D134" s="197"/>
      <c r="E134" s="197"/>
      <c r="F134" s="197"/>
      <c r="G134" s="206">
        <f>D134</f>
        <v>0</v>
      </c>
      <c r="H134" s="199"/>
      <c r="I134" s="203"/>
      <c r="J134" s="203"/>
      <c r="K134" s="208"/>
      <c r="L134" s="53"/>
    </row>
    <row r="135" spans="2:12" ht="15.5" hidden="1" x14ac:dyDescent="0.35">
      <c r="B135" s="205" t="s">
        <v>139</v>
      </c>
      <c r="C135" s="196"/>
      <c r="D135" s="197"/>
      <c r="E135" s="197"/>
      <c r="F135" s="197"/>
      <c r="G135" s="206">
        <f t="shared" ref="G135:G141" si="23">D135</f>
        <v>0</v>
      </c>
      <c r="H135" s="199"/>
      <c r="I135" s="203"/>
      <c r="J135" s="203"/>
      <c r="K135" s="208"/>
      <c r="L135" s="53"/>
    </row>
    <row r="136" spans="2:12" ht="15.5" hidden="1" x14ac:dyDescent="0.35">
      <c r="B136" s="205" t="s">
        <v>140</v>
      </c>
      <c r="C136" s="196"/>
      <c r="D136" s="197"/>
      <c r="E136" s="197"/>
      <c r="F136" s="197"/>
      <c r="G136" s="206">
        <f t="shared" si="23"/>
        <v>0</v>
      </c>
      <c r="H136" s="199"/>
      <c r="I136" s="203"/>
      <c r="J136" s="203"/>
      <c r="K136" s="208"/>
      <c r="L136" s="53"/>
    </row>
    <row r="137" spans="2:12" ht="15.5" hidden="1" x14ac:dyDescent="0.35">
      <c r="B137" s="205" t="s">
        <v>141</v>
      </c>
      <c r="C137" s="196"/>
      <c r="D137" s="197"/>
      <c r="E137" s="197"/>
      <c r="F137" s="197"/>
      <c r="G137" s="206">
        <f t="shared" si="23"/>
        <v>0</v>
      </c>
      <c r="H137" s="199"/>
      <c r="I137" s="203"/>
      <c r="J137" s="203"/>
      <c r="K137" s="208"/>
      <c r="L137" s="53"/>
    </row>
    <row r="138" spans="2:12" ht="15.5" hidden="1" x14ac:dyDescent="0.35">
      <c r="B138" s="205" t="s">
        <v>142</v>
      </c>
      <c r="C138" s="196"/>
      <c r="D138" s="197"/>
      <c r="E138" s="197"/>
      <c r="F138" s="197"/>
      <c r="G138" s="206">
        <f t="shared" si="23"/>
        <v>0</v>
      </c>
      <c r="H138" s="199"/>
      <c r="I138" s="203"/>
      <c r="J138" s="203"/>
      <c r="K138" s="208"/>
      <c r="L138" s="53"/>
    </row>
    <row r="139" spans="2:12" ht="15.5" hidden="1" x14ac:dyDescent="0.35">
      <c r="B139" s="205" t="s">
        <v>143</v>
      </c>
      <c r="C139" s="196"/>
      <c r="D139" s="197"/>
      <c r="E139" s="197"/>
      <c r="F139" s="197"/>
      <c r="G139" s="206">
        <f t="shared" si="23"/>
        <v>0</v>
      </c>
      <c r="H139" s="199"/>
      <c r="I139" s="203"/>
      <c r="J139" s="203"/>
      <c r="K139" s="208"/>
      <c r="L139" s="53"/>
    </row>
    <row r="140" spans="2:12" ht="15.5" hidden="1" x14ac:dyDescent="0.35">
      <c r="B140" s="205" t="s">
        <v>144</v>
      </c>
      <c r="C140" s="214"/>
      <c r="D140" s="211"/>
      <c r="E140" s="211"/>
      <c r="F140" s="211"/>
      <c r="G140" s="206">
        <f t="shared" si="23"/>
        <v>0</v>
      </c>
      <c r="H140" s="215"/>
      <c r="I140" s="200"/>
      <c r="J140" s="200"/>
      <c r="K140" s="213"/>
      <c r="L140" s="53"/>
    </row>
    <row r="141" spans="2:12" ht="15.5" hidden="1" x14ac:dyDescent="0.35">
      <c r="B141" s="205" t="s">
        <v>145</v>
      </c>
      <c r="C141" s="214"/>
      <c r="D141" s="211"/>
      <c r="E141" s="211"/>
      <c r="F141" s="211"/>
      <c r="G141" s="206">
        <f t="shared" si="23"/>
        <v>0</v>
      </c>
      <c r="H141" s="215"/>
      <c r="I141" s="200"/>
      <c r="J141" s="200"/>
      <c r="K141" s="213"/>
      <c r="L141" s="53"/>
    </row>
    <row r="142" spans="2:12" ht="15.5" hidden="1" x14ac:dyDescent="0.35">
      <c r="B142" s="216"/>
      <c r="C142" s="108" t="s">
        <v>173</v>
      </c>
      <c r="D142" s="21">
        <f>SUM(D134:D141)</f>
        <v>0</v>
      </c>
      <c r="E142" s="21">
        <f t="shared" ref="E142:G142" si="24">SUM(E134:E141)</f>
        <v>0</v>
      </c>
      <c r="F142" s="21">
        <f t="shared" si="24"/>
        <v>0</v>
      </c>
      <c r="G142" s="24">
        <f t="shared" si="24"/>
        <v>0</v>
      </c>
      <c r="H142" s="125">
        <f>(H134*G134)+(H135*G135)+(H136*G136)+(H137*G137)+(H138*G138)+(H139*G139)+(H140*G140)+(H141*G141)</f>
        <v>0</v>
      </c>
      <c r="I142" s="125">
        <f>SUM(I134:I141)</f>
        <v>0</v>
      </c>
      <c r="J142" s="189"/>
      <c r="K142" s="213"/>
      <c r="L142" s="55"/>
    </row>
    <row r="143" spans="2:12" ht="51" hidden="1" customHeight="1" x14ac:dyDescent="0.35">
      <c r="B143" s="108" t="s">
        <v>146</v>
      </c>
      <c r="C143" s="266"/>
      <c r="D143" s="266"/>
      <c r="E143" s="266"/>
      <c r="F143" s="266"/>
      <c r="G143" s="266"/>
      <c r="H143" s="266"/>
      <c r="I143" s="267"/>
      <c r="J143" s="267"/>
      <c r="K143" s="266"/>
      <c r="L143" s="52"/>
    </row>
    <row r="144" spans="2:12" ht="15.5" hidden="1" x14ac:dyDescent="0.35">
      <c r="B144" s="205" t="s">
        <v>147</v>
      </c>
      <c r="C144" s="196"/>
      <c r="D144" s="197"/>
      <c r="E144" s="197"/>
      <c r="F144" s="197"/>
      <c r="G144" s="206">
        <f>D144</f>
        <v>0</v>
      </c>
      <c r="H144" s="199"/>
      <c r="I144" s="203"/>
      <c r="J144" s="203"/>
      <c r="K144" s="208"/>
      <c r="L144" s="53"/>
    </row>
    <row r="145" spans="2:12" ht="15.5" hidden="1" x14ac:dyDescent="0.35">
      <c r="B145" s="205" t="s">
        <v>148</v>
      </c>
      <c r="C145" s="196"/>
      <c r="D145" s="197"/>
      <c r="E145" s="197"/>
      <c r="F145" s="197"/>
      <c r="G145" s="206">
        <f t="shared" ref="G145:G151" si="25">D145</f>
        <v>0</v>
      </c>
      <c r="H145" s="199"/>
      <c r="I145" s="203"/>
      <c r="J145" s="203"/>
      <c r="K145" s="208"/>
      <c r="L145" s="53"/>
    </row>
    <row r="146" spans="2:12" ht="15.5" hidden="1" x14ac:dyDescent="0.35">
      <c r="B146" s="205" t="s">
        <v>149</v>
      </c>
      <c r="C146" s="196"/>
      <c r="D146" s="197"/>
      <c r="E146" s="197"/>
      <c r="F146" s="197"/>
      <c r="G146" s="206">
        <f t="shared" si="25"/>
        <v>0</v>
      </c>
      <c r="H146" s="199"/>
      <c r="I146" s="203"/>
      <c r="J146" s="203"/>
      <c r="K146" s="208"/>
      <c r="L146" s="53"/>
    </row>
    <row r="147" spans="2:12" ht="15.5" hidden="1" x14ac:dyDescent="0.35">
      <c r="B147" s="205" t="s">
        <v>150</v>
      </c>
      <c r="C147" s="196"/>
      <c r="D147" s="197"/>
      <c r="E147" s="197"/>
      <c r="F147" s="197"/>
      <c r="G147" s="206">
        <f t="shared" si="25"/>
        <v>0</v>
      </c>
      <c r="H147" s="199"/>
      <c r="I147" s="203"/>
      <c r="J147" s="203"/>
      <c r="K147" s="208"/>
      <c r="L147" s="53"/>
    </row>
    <row r="148" spans="2:12" ht="15.5" hidden="1" x14ac:dyDescent="0.35">
      <c r="B148" s="205" t="s">
        <v>151</v>
      </c>
      <c r="C148" s="196"/>
      <c r="D148" s="197"/>
      <c r="E148" s="197"/>
      <c r="F148" s="197"/>
      <c r="G148" s="206">
        <f t="shared" si="25"/>
        <v>0</v>
      </c>
      <c r="H148" s="199"/>
      <c r="I148" s="203"/>
      <c r="J148" s="203"/>
      <c r="K148" s="208"/>
      <c r="L148" s="53"/>
    </row>
    <row r="149" spans="2:12" ht="15.5" hidden="1" x14ac:dyDescent="0.35">
      <c r="B149" s="205" t="s">
        <v>152</v>
      </c>
      <c r="C149" s="196"/>
      <c r="D149" s="197"/>
      <c r="E149" s="197"/>
      <c r="F149" s="197"/>
      <c r="G149" s="206">
        <f t="shared" si="25"/>
        <v>0</v>
      </c>
      <c r="H149" s="199"/>
      <c r="I149" s="203"/>
      <c r="J149" s="203"/>
      <c r="K149" s="208"/>
      <c r="L149" s="53"/>
    </row>
    <row r="150" spans="2:12" ht="15.5" hidden="1" x14ac:dyDescent="0.35">
      <c r="B150" s="205" t="s">
        <v>153</v>
      </c>
      <c r="C150" s="214"/>
      <c r="D150" s="211"/>
      <c r="E150" s="211"/>
      <c r="F150" s="211"/>
      <c r="G150" s="206">
        <f t="shared" si="25"/>
        <v>0</v>
      </c>
      <c r="H150" s="215"/>
      <c r="I150" s="200"/>
      <c r="J150" s="200"/>
      <c r="K150" s="213"/>
      <c r="L150" s="53"/>
    </row>
    <row r="151" spans="2:12" ht="15.5" hidden="1" x14ac:dyDescent="0.35">
      <c r="B151" s="205" t="s">
        <v>154</v>
      </c>
      <c r="C151" s="214"/>
      <c r="D151" s="211"/>
      <c r="E151" s="211"/>
      <c r="F151" s="211"/>
      <c r="G151" s="206">
        <f t="shared" si="25"/>
        <v>0</v>
      </c>
      <c r="H151" s="215"/>
      <c r="I151" s="200"/>
      <c r="J151" s="200"/>
      <c r="K151" s="213"/>
      <c r="L151" s="53"/>
    </row>
    <row r="152" spans="2:12" ht="15.5" hidden="1" x14ac:dyDescent="0.35">
      <c r="B152" s="216"/>
      <c r="C152" s="108" t="s">
        <v>173</v>
      </c>
      <c r="D152" s="24">
        <f>SUM(D144:D151)</f>
        <v>0</v>
      </c>
      <c r="E152" s="24">
        <f t="shared" ref="E152:G152" si="26">SUM(E144:E151)</f>
        <v>0</v>
      </c>
      <c r="F152" s="24">
        <f t="shared" si="26"/>
        <v>0</v>
      </c>
      <c r="G152" s="24">
        <f t="shared" si="26"/>
        <v>0</v>
      </c>
      <c r="H152" s="125">
        <f>(H144*G144)+(H145*G145)+(H146*G146)+(H147*G147)+(H148*G148)+(H149*G149)+(H150*G150)+(H151*G151)</f>
        <v>0</v>
      </c>
      <c r="I152" s="125">
        <f>SUM(I144:I151)</f>
        <v>0</v>
      </c>
      <c r="J152" s="189"/>
      <c r="K152" s="213"/>
      <c r="L152" s="55"/>
    </row>
    <row r="153" spans="2:12" ht="51" hidden="1" customHeight="1" x14ac:dyDescent="0.35">
      <c r="B153" s="108" t="s">
        <v>155</v>
      </c>
      <c r="C153" s="266"/>
      <c r="D153" s="266"/>
      <c r="E153" s="266"/>
      <c r="F153" s="266"/>
      <c r="G153" s="266"/>
      <c r="H153" s="266"/>
      <c r="I153" s="267"/>
      <c r="J153" s="267"/>
      <c r="K153" s="266"/>
      <c r="L153" s="52"/>
    </row>
    <row r="154" spans="2:12" ht="15.5" hidden="1" x14ac:dyDescent="0.35">
      <c r="B154" s="205" t="s">
        <v>156</v>
      </c>
      <c r="C154" s="196"/>
      <c r="D154" s="197"/>
      <c r="E154" s="197"/>
      <c r="F154" s="197"/>
      <c r="G154" s="206">
        <f>D154</f>
        <v>0</v>
      </c>
      <c r="H154" s="199"/>
      <c r="I154" s="203"/>
      <c r="J154" s="203"/>
      <c r="K154" s="208"/>
      <c r="L154" s="53"/>
    </row>
    <row r="155" spans="2:12" ht="15.5" hidden="1" x14ac:dyDescent="0.35">
      <c r="B155" s="205" t="s">
        <v>157</v>
      </c>
      <c r="C155" s="196"/>
      <c r="D155" s="197"/>
      <c r="E155" s="197"/>
      <c r="F155" s="197"/>
      <c r="G155" s="206">
        <f t="shared" ref="G155:G161" si="27">D155</f>
        <v>0</v>
      </c>
      <c r="H155" s="199"/>
      <c r="I155" s="203"/>
      <c r="J155" s="203"/>
      <c r="K155" s="208"/>
      <c r="L155" s="53"/>
    </row>
    <row r="156" spans="2:12" ht="15.5" hidden="1" x14ac:dyDescent="0.35">
      <c r="B156" s="205" t="s">
        <v>158</v>
      </c>
      <c r="C156" s="196"/>
      <c r="D156" s="197"/>
      <c r="E156" s="197"/>
      <c r="F156" s="197"/>
      <c r="G156" s="206">
        <f t="shared" si="27"/>
        <v>0</v>
      </c>
      <c r="H156" s="199"/>
      <c r="I156" s="203"/>
      <c r="J156" s="203"/>
      <c r="K156" s="208"/>
      <c r="L156" s="53"/>
    </row>
    <row r="157" spans="2:12" ht="15.5" hidden="1" x14ac:dyDescent="0.35">
      <c r="B157" s="205" t="s">
        <v>159</v>
      </c>
      <c r="C157" s="196"/>
      <c r="D157" s="197"/>
      <c r="E157" s="197"/>
      <c r="F157" s="197"/>
      <c r="G157" s="206">
        <f t="shared" si="27"/>
        <v>0</v>
      </c>
      <c r="H157" s="199"/>
      <c r="I157" s="203"/>
      <c r="J157" s="203"/>
      <c r="K157" s="208"/>
      <c r="L157" s="53"/>
    </row>
    <row r="158" spans="2:12" ht="15.5" hidden="1" x14ac:dyDescent="0.35">
      <c r="B158" s="205" t="s">
        <v>160</v>
      </c>
      <c r="C158" s="196"/>
      <c r="D158" s="197"/>
      <c r="E158" s="197"/>
      <c r="F158" s="197"/>
      <c r="G158" s="206">
        <f t="shared" si="27"/>
        <v>0</v>
      </c>
      <c r="H158" s="199"/>
      <c r="I158" s="203"/>
      <c r="J158" s="203"/>
      <c r="K158" s="208"/>
      <c r="L158" s="53"/>
    </row>
    <row r="159" spans="2:12" ht="15.5" hidden="1" x14ac:dyDescent="0.35">
      <c r="B159" s="205" t="s">
        <v>161</v>
      </c>
      <c r="C159" s="196"/>
      <c r="D159" s="197"/>
      <c r="E159" s="197"/>
      <c r="F159" s="197"/>
      <c r="G159" s="206">
        <f t="shared" si="27"/>
        <v>0</v>
      </c>
      <c r="H159" s="199"/>
      <c r="I159" s="203"/>
      <c r="J159" s="203"/>
      <c r="K159" s="208"/>
      <c r="L159" s="53"/>
    </row>
    <row r="160" spans="2:12" ht="15.5" hidden="1" x14ac:dyDescent="0.35">
      <c r="B160" s="205" t="s">
        <v>162</v>
      </c>
      <c r="C160" s="214"/>
      <c r="D160" s="211"/>
      <c r="E160" s="211"/>
      <c r="F160" s="211"/>
      <c r="G160" s="206">
        <f t="shared" si="27"/>
        <v>0</v>
      </c>
      <c r="H160" s="215"/>
      <c r="I160" s="200"/>
      <c r="J160" s="200"/>
      <c r="K160" s="213"/>
      <c r="L160" s="53"/>
    </row>
    <row r="161" spans="2:12" ht="15.5" hidden="1" x14ac:dyDescent="0.35">
      <c r="B161" s="205" t="s">
        <v>163</v>
      </c>
      <c r="C161" s="214"/>
      <c r="D161" s="211"/>
      <c r="E161" s="211"/>
      <c r="F161" s="211"/>
      <c r="G161" s="206">
        <f t="shared" si="27"/>
        <v>0</v>
      </c>
      <c r="H161" s="215"/>
      <c r="I161" s="200"/>
      <c r="J161" s="200"/>
      <c r="K161" s="213"/>
      <c r="L161" s="53"/>
    </row>
    <row r="162" spans="2:12" ht="15.5" hidden="1" x14ac:dyDescent="0.35">
      <c r="B162" s="216"/>
      <c r="C162" s="108" t="s">
        <v>173</v>
      </c>
      <c r="D162" s="24">
        <f>SUM(D154:D161)</f>
        <v>0</v>
      </c>
      <c r="E162" s="24">
        <f t="shared" ref="E162:G162" si="28">SUM(E154:E161)</f>
        <v>0</v>
      </c>
      <c r="F162" s="24">
        <f t="shared" si="28"/>
        <v>0</v>
      </c>
      <c r="G162" s="24">
        <f t="shared" si="28"/>
        <v>0</v>
      </c>
      <c r="H162" s="125">
        <f>(H154*G154)+(H155*G155)+(H156*G156)+(H157*G157)+(H158*G158)+(H159*G159)+(H160*G160)+(H161*G161)</f>
        <v>0</v>
      </c>
      <c r="I162" s="125">
        <f>SUM(I154:I161)</f>
        <v>0</v>
      </c>
      <c r="J162" s="189"/>
      <c r="K162" s="213"/>
      <c r="L162" s="55"/>
    </row>
    <row r="163" spans="2:12" ht="51" hidden="1" customHeight="1" x14ac:dyDescent="0.35">
      <c r="B163" s="108" t="s">
        <v>164</v>
      </c>
      <c r="C163" s="266"/>
      <c r="D163" s="266"/>
      <c r="E163" s="266"/>
      <c r="F163" s="266"/>
      <c r="G163" s="266"/>
      <c r="H163" s="266"/>
      <c r="I163" s="267"/>
      <c r="J163" s="267"/>
      <c r="K163" s="266"/>
      <c r="L163" s="52"/>
    </row>
    <row r="164" spans="2:12" ht="15.5" hidden="1" x14ac:dyDescent="0.35">
      <c r="B164" s="205" t="s">
        <v>165</v>
      </c>
      <c r="C164" s="196"/>
      <c r="D164" s="197"/>
      <c r="E164" s="197"/>
      <c r="F164" s="197"/>
      <c r="G164" s="206">
        <f>D164</f>
        <v>0</v>
      </c>
      <c r="H164" s="199"/>
      <c r="I164" s="203"/>
      <c r="J164" s="203"/>
      <c r="K164" s="208"/>
      <c r="L164" s="53"/>
    </row>
    <row r="165" spans="2:12" ht="15.5" hidden="1" x14ac:dyDescent="0.35">
      <c r="B165" s="205" t="s">
        <v>166</v>
      </c>
      <c r="C165" s="196"/>
      <c r="D165" s="197"/>
      <c r="E165" s="197"/>
      <c r="F165" s="197"/>
      <c r="G165" s="206">
        <f t="shared" ref="G165:G171" si="29">D165</f>
        <v>0</v>
      </c>
      <c r="H165" s="199"/>
      <c r="I165" s="203"/>
      <c r="J165" s="203"/>
      <c r="K165" s="208"/>
      <c r="L165" s="53"/>
    </row>
    <row r="166" spans="2:12" ht="15.5" hidden="1" x14ac:dyDescent="0.35">
      <c r="B166" s="205" t="s">
        <v>167</v>
      </c>
      <c r="C166" s="196"/>
      <c r="D166" s="197"/>
      <c r="E166" s="197"/>
      <c r="F166" s="197"/>
      <c r="G166" s="206">
        <f t="shared" si="29"/>
        <v>0</v>
      </c>
      <c r="H166" s="199"/>
      <c r="I166" s="203"/>
      <c r="J166" s="203"/>
      <c r="K166" s="208"/>
      <c r="L166" s="53"/>
    </row>
    <row r="167" spans="2:12" ht="15.5" hidden="1" x14ac:dyDescent="0.35">
      <c r="B167" s="205" t="s">
        <v>168</v>
      </c>
      <c r="C167" s="196"/>
      <c r="D167" s="197"/>
      <c r="E167" s="197"/>
      <c r="F167" s="197"/>
      <c r="G167" s="206">
        <f t="shared" si="29"/>
        <v>0</v>
      </c>
      <c r="H167" s="199"/>
      <c r="I167" s="203"/>
      <c r="J167" s="203"/>
      <c r="K167" s="208"/>
      <c r="L167" s="53"/>
    </row>
    <row r="168" spans="2:12" ht="15.5" hidden="1" x14ac:dyDescent="0.35">
      <c r="B168" s="205" t="s">
        <v>169</v>
      </c>
      <c r="C168" s="196"/>
      <c r="D168" s="197"/>
      <c r="E168" s="197"/>
      <c r="F168" s="197"/>
      <c r="G168" s="206">
        <f t="shared" si="29"/>
        <v>0</v>
      </c>
      <c r="H168" s="199"/>
      <c r="I168" s="203"/>
      <c r="J168" s="203"/>
      <c r="K168" s="208"/>
      <c r="L168" s="53"/>
    </row>
    <row r="169" spans="2:12" ht="15.5" hidden="1" x14ac:dyDescent="0.35">
      <c r="B169" s="205" t="s">
        <v>170</v>
      </c>
      <c r="C169" s="196"/>
      <c r="D169" s="197"/>
      <c r="E169" s="197"/>
      <c r="F169" s="197"/>
      <c r="G169" s="206">
        <f t="shared" si="29"/>
        <v>0</v>
      </c>
      <c r="H169" s="199"/>
      <c r="I169" s="203"/>
      <c r="J169" s="203"/>
      <c r="K169" s="208"/>
      <c r="L169" s="53"/>
    </row>
    <row r="170" spans="2:12" ht="15.5" hidden="1" x14ac:dyDescent="0.35">
      <c r="B170" s="205" t="s">
        <v>171</v>
      </c>
      <c r="C170" s="214"/>
      <c r="D170" s="211"/>
      <c r="E170" s="211"/>
      <c r="F170" s="211"/>
      <c r="G170" s="206">
        <f t="shared" si="29"/>
        <v>0</v>
      </c>
      <c r="H170" s="215"/>
      <c r="I170" s="200"/>
      <c r="J170" s="200"/>
      <c r="K170" s="213"/>
      <c r="L170" s="53"/>
    </row>
    <row r="171" spans="2:12" ht="15.5" hidden="1" x14ac:dyDescent="0.35">
      <c r="B171" s="205" t="s">
        <v>172</v>
      </c>
      <c r="C171" s="214"/>
      <c r="D171" s="211"/>
      <c r="E171" s="211"/>
      <c r="F171" s="211"/>
      <c r="G171" s="206">
        <f t="shared" si="29"/>
        <v>0</v>
      </c>
      <c r="H171" s="215"/>
      <c r="I171" s="200"/>
      <c r="J171" s="200"/>
      <c r="K171" s="213"/>
      <c r="L171" s="53"/>
    </row>
    <row r="172" spans="2:12" ht="15.5" hidden="1" x14ac:dyDescent="0.35">
      <c r="B172" s="216"/>
      <c r="C172" s="108" t="s">
        <v>173</v>
      </c>
      <c r="D172" s="21">
        <f>SUM(D164:D171)</f>
        <v>0</v>
      </c>
      <c r="E172" s="21">
        <f t="shared" ref="E172:G172" si="30">SUM(E164:E171)</f>
        <v>0</v>
      </c>
      <c r="F172" s="21">
        <f t="shared" si="30"/>
        <v>0</v>
      </c>
      <c r="G172" s="21">
        <f t="shared" si="30"/>
        <v>0</v>
      </c>
      <c r="H172" s="125">
        <f>(H164*G164)+(H165*G165)+(H166*G166)+(H167*G167)+(H168*G168)+(H169*G169)+(H170*G170)+(H171*G171)</f>
        <v>0</v>
      </c>
      <c r="I172" s="125">
        <f>SUM(I164:I171)</f>
        <v>0</v>
      </c>
      <c r="J172" s="189"/>
      <c r="K172" s="213"/>
      <c r="L172" s="55"/>
    </row>
    <row r="173" spans="2:12" ht="16" hidden="1" customHeight="1" x14ac:dyDescent="0.35">
      <c r="B173" s="7"/>
      <c r="C173" s="220"/>
      <c r="D173" s="223"/>
      <c r="E173" s="223"/>
      <c r="F173" s="223"/>
      <c r="G173" s="223"/>
      <c r="H173" s="223"/>
      <c r="I173" s="223"/>
      <c r="J173" s="223"/>
      <c r="K173" s="220"/>
      <c r="L173" s="4"/>
    </row>
    <row r="174" spans="2:12" ht="20" customHeight="1" x14ac:dyDescent="0.35">
      <c r="B174" s="7"/>
      <c r="C174" s="220"/>
      <c r="D174" s="223"/>
      <c r="E174" s="223"/>
      <c r="F174" s="223"/>
      <c r="G174" s="223"/>
      <c r="H174" s="223"/>
      <c r="I174" s="223"/>
      <c r="J174" s="223"/>
      <c r="K174" s="220"/>
      <c r="L174" s="4"/>
    </row>
    <row r="175" spans="2:12" ht="142.5" customHeight="1" x14ac:dyDescent="0.35">
      <c r="B175" s="108" t="s">
        <v>548</v>
      </c>
      <c r="C175" s="225" t="s">
        <v>607</v>
      </c>
      <c r="D175" s="204">
        <v>265751.62439999997</v>
      </c>
      <c r="E175" s="204"/>
      <c r="F175" s="204"/>
      <c r="G175" s="226">
        <f>D175</f>
        <v>265751.62439999997</v>
      </c>
      <c r="H175" s="199">
        <v>0.8</v>
      </c>
      <c r="I175" s="204">
        <v>106724.69999999998</v>
      </c>
      <c r="J175" s="242" t="s">
        <v>632</v>
      </c>
      <c r="K175" s="240" t="s">
        <v>647</v>
      </c>
      <c r="L175" s="55"/>
    </row>
    <row r="176" spans="2:12" ht="100" customHeight="1" x14ac:dyDescent="0.35">
      <c r="B176" s="108" t="s">
        <v>571</v>
      </c>
      <c r="C176" s="227" t="s">
        <v>609</v>
      </c>
      <c r="D176" s="234">
        <v>140049.62564444399</v>
      </c>
      <c r="E176" s="204"/>
      <c r="F176" s="204"/>
      <c r="G176" s="226">
        <f t="shared" ref="G176:G177" si="31">D176</f>
        <v>140049.62564444399</v>
      </c>
      <c r="H176" s="199">
        <v>0.3</v>
      </c>
      <c r="I176" s="204">
        <v>75068.460000000006</v>
      </c>
      <c r="J176" s="242" t="s">
        <v>654</v>
      </c>
      <c r="K176" s="240" t="s">
        <v>648</v>
      </c>
      <c r="L176" s="55"/>
    </row>
    <row r="177" spans="2:12" ht="114.5" customHeight="1" x14ac:dyDescent="0.35">
      <c r="B177" s="108" t="s">
        <v>549</v>
      </c>
      <c r="C177" s="225" t="s">
        <v>606</v>
      </c>
      <c r="D177" s="204">
        <v>40500</v>
      </c>
      <c r="E177" s="204"/>
      <c r="F177" s="204"/>
      <c r="G177" s="226">
        <f t="shared" si="31"/>
        <v>40500</v>
      </c>
      <c r="H177" s="199">
        <v>0.8</v>
      </c>
      <c r="I177" s="204">
        <v>13443</v>
      </c>
      <c r="J177" s="242" t="s">
        <v>633</v>
      </c>
      <c r="K177" s="240" t="s">
        <v>645</v>
      </c>
      <c r="L177" s="55"/>
    </row>
    <row r="178" spans="2:12" ht="84" customHeight="1" x14ac:dyDescent="0.35">
      <c r="B178" s="128" t="s">
        <v>553</v>
      </c>
      <c r="C178" s="227" t="s">
        <v>605</v>
      </c>
      <c r="D178" s="204">
        <v>15027.019</v>
      </c>
      <c r="E178" s="204"/>
      <c r="F178" s="204"/>
      <c r="G178" s="226">
        <f>D178</f>
        <v>15027.019</v>
      </c>
      <c r="H178" s="199">
        <v>0.8</v>
      </c>
      <c r="I178" s="204">
        <v>0</v>
      </c>
      <c r="J178" s="204" t="s">
        <v>634</v>
      </c>
      <c r="K178" s="240" t="s">
        <v>646</v>
      </c>
      <c r="L178" s="55"/>
    </row>
    <row r="179" spans="2:12" ht="65.25" customHeight="1" x14ac:dyDescent="0.35">
      <c r="B179" s="108" t="s">
        <v>572</v>
      </c>
      <c r="C179" s="201" t="s">
        <v>608</v>
      </c>
      <c r="D179" s="204">
        <v>7000</v>
      </c>
      <c r="E179" s="204"/>
      <c r="F179" s="204"/>
      <c r="G179" s="226"/>
      <c r="H179" s="199">
        <v>0.3</v>
      </c>
      <c r="I179" s="204">
        <v>0</v>
      </c>
      <c r="J179" s="204"/>
      <c r="K179" s="240" t="s">
        <v>650</v>
      </c>
      <c r="L179" s="55"/>
    </row>
    <row r="180" spans="2:12" ht="21.75" customHeight="1" x14ac:dyDescent="0.35">
      <c r="B180" s="7"/>
      <c r="C180" s="129" t="s">
        <v>547</v>
      </c>
      <c r="D180" s="134">
        <f>SUM(D175:D179)</f>
        <v>468328.26904444396</v>
      </c>
      <c r="E180" s="134">
        <f>SUM(E175:E178)</f>
        <v>0</v>
      </c>
      <c r="F180" s="134">
        <f>SUM(F175:F178)</f>
        <v>0</v>
      </c>
      <c r="G180" s="134">
        <f>SUM(G175:G178)</f>
        <v>461328.26904444396</v>
      </c>
      <c r="H180" s="125">
        <f>(H175*G175)+(H176*G176)+(H177*G177)+(H178*G178)+(H179*G179)</f>
        <v>299037.80241333321</v>
      </c>
      <c r="I180" s="125">
        <f>SUM(I175:I179)</f>
        <v>195236.15999999997</v>
      </c>
      <c r="J180" s="189"/>
      <c r="K180" s="201"/>
      <c r="L180" s="17"/>
    </row>
    <row r="181" spans="2:12" ht="15.75" customHeight="1" x14ac:dyDescent="0.35">
      <c r="B181" s="7"/>
      <c r="C181" s="15"/>
      <c r="D181" s="26"/>
      <c r="E181" s="26"/>
      <c r="F181" s="26"/>
      <c r="G181" s="26"/>
      <c r="H181" s="26"/>
      <c r="I181" s="26"/>
      <c r="J181" s="26"/>
      <c r="K181" s="15"/>
      <c r="L181" s="17"/>
    </row>
    <row r="182" spans="2:12" ht="15.75" customHeight="1" x14ac:dyDescent="0.35">
      <c r="B182" s="7"/>
      <c r="C182" s="15"/>
      <c r="D182" s="26"/>
      <c r="E182" s="26"/>
      <c r="F182" s="26"/>
      <c r="G182" s="26"/>
      <c r="H182" s="26"/>
      <c r="I182" s="26"/>
      <c r="J182" s="26"/>
      <c r="K182" s="15"/>
      <c r="L182" s="17"/>
    </row>
    <row r="183" spans="2:12" ht="15.75" customHeight="1" x14ac:dyDescent="0.35">
      <c r="B183" s="7"/>
      <c r="C183" s="15"/>
      <c r="D183" s="26"/>
      <c r="E183" s="26"/>
      <c r="F183" s="26"/>
      <c r="G183" s="26"/>
      <c r="H183" s="26"/>
      <c r="I183" s="26"/>
      <c r="J183" s="26"/>
      <c r="K183" s="15"/>
      <c r="L183" s="17"/>
    </row>
    <row r="184" spans="2:12" ht="15.75" customHeight="1" x14ac:dyDescent="0.35">
      <c r="B184" s="7"/>
      <c r="C184" s="15"/>
      <c r="D184" s="26"/>
      <c r="E184" s="26"/>
      <c r="F184" s="26"/>
      <c r="G184" s="26"/>
      <c r="H184" s="26"/>
      <c r="I184" s="26"/>
      <c r="J184" s="26"/>
      <c r="K184" s="15"/>
      <c r="L184" s="17"/>
    </row>
    <row r="185" spans="2:12" ht="15.75" customHeight="1" x14ac:dyDescent="0.35">
      <c r="B185" s="7"/>
      <c r="C185" s="15"/>
      <c r="D185" s="26"/>
      <c r="E185" s="26"/>
      <c r="F185" s="26"/>
      <c r="G185" s="26"/>
      <c r="H185" s="26"/>
      <c r="I185" s="26"/>
      <c r="J185" s="26"/>
      <c r="K185" s="15"/>
      <c r="L185" s="17"/>
    </row>
    <row r="186" spans="2:12" ht="15.75" customHeight="1" x14ac:dyDescent="0.35">
      <c r="B186" s="7"/>
      <c r="C186" s="15"/>
      <c r="D186" s="26"/>
      <c r="E186" s="26"/>
      <c r="F186" s="26"/>
      <c r="G186" s="26"/>
      <c r="H186" s="26"/>
      <c r="I186" s="26"/>
      <c r="J186" s="26"/>
      <c r="K186" s="15"/>
      <c r="L186" s="17"/>
    </row>
    <row r="187" spans="2:12" ht="15.75" customHeight="1" thickBot="1" x14ac:dyDescent="0.4">
      <c r="B187" s="7"/>
      <c r="C187" s="15"/>
      <c r="D187" s="26"/>
      <c r="E187" s="26"/>
      <c r="F187" s="26"/>
      <c r="G187" s="26"/>
      <c r="H187" s="26"/>
      <c r="I187" s="26"/>
      <c r="J187" s="26"/>
      <c r="K187" s="15"/>
      <c r="L187" s="17"/>
    </row>
    <row r="188" spans="2:12" ht="15.5" x14ac:dyDescent="0.35">
      <c r="B188" s="7"/>
      <c r="C188" s="275" t="s">
        <v>18</v>
      </c>
      <c r="D188" s="276"/>
      <c r="E188" s="138"/>
      <c r="F188" s="138"/>
      <c r="G188" s="138"/>
      <c r="H188" s="17"/>
      <c r="I188" s="170"/>
      <c r="J188" s="170"/>
      <c r="K188" s="17"/>
    </row>
    <row r="189" spans="2:12" ht="40.5" customHeight="1" x14ac:dyDescent="0.35">
      <c r="B189" s="7"/>
      <c r="C189" s="271"/>
      <c r="D189" s="277" t="str">
        <f>D5</f>
        <v>Plan International Liberia</v>
      </c>
      <c r="E189" s="139" t="s">
        <v>545</v>
      </c>
      <c r="F189" s="125" t="s">
        <v>546</v>
      </c>
      <c r="G189" s="273" t="s">
        <v>62</v>
      </c>
      <c r="H189" s="15"/>
      <c r="I189" s="26"/>
      <c r="J189" s="26"/>
      <c r="K189" s="17"/>
    </row>
    <row r="190" spans="2:12" ht="24.75" customHeight="1" x14ac:dyDescent="0.35">
      <c r="B190" s="7"/>
      <c r="C190" s="272"/>
      <c r="D190" s="278"/>
      <c r="E190" s="140" t="e">
        <f>#REF!</f>
        <v>#REF!</v>
      </c>
      <c r="F190" s="135" t="e">
        <f>#REF!</f>
        <v>#REF!</v>
      </c>
      <c r="G190" s="274"/>
      <c r="H190" s="15"/>
      <c r="I190" s="26"/>
      <c r="J190" s="26"/>
      <c r="K190" s="17"/>
    </row>
    <row r="191" spans="2:12" ht="41.25" customHeight="1" x14ac:dyDescent="0.35">
      <c r="B191" s="27"/>
      <c r="C191" s="126" t="s">
        <v>61</v>
      </c>
      <c r="D191" s="127">
        <f>SUM(D16,D26,D36,D46,D58,D68,D78,D88,D100,D110,D120,D130,D142,D152,D162,D172,D175,D176,D177,D178,D179)</f>
        <v>1214953.269044444</v>
      </c>
      <c r="E191" s="141">
        <f>SUM(E16,E26,E36,E46,E58,E68,E78,E88,E100,E110,E120,E130,E142,E152,E162,E172,E175,E176,E177)</f>
        <v>0</v>
      </c>
      <c r="F191" s="109">
        <f>SUM(F16,F26,F36,F46,F58,F68,F78,F88,F100,F110,F120,F130,F142,F152,F162,F172,F175,F176,F177)</f>
        <v>0</v>
      </c>
      <c r="G191" s="133">
        <f>SUM(D191:F191)</f>
        <v>1214953.269044444</v>
      </c>
      <c r="H191" s="15"/>
      <c r="I191" s="26"/>
      <c r="J191" s="26"/>
      <c r="K191" s="18"/>
    </row>
    <row r="192" spans="2:12" ht="51.75" customHeight="1" x14ac:dyDescent="0.35">
      <c r="B192" s="5"/>
      <c r="C192" s="126" t="s">
        <v>9</v>
      </c>
      <c r="D192" s="127">
        <f>D191*0.07</f>
        <v>85046.72883311109</v>
      </c>
      <c r="E192" s="141">
        <f t="shared" ref="E192:F192" si="32">E191*0.07</f>
        <v>0</v>
      </c>
      <c r="F192" s="109">
        <f t="shared" si="32"/>
        <v>0</v>
      </c>
      <c r="G192" s="133">
        <f>G191*0.07</f>
        <v>85046.72883311109</v>
      </c>
      <c r="H192" s="5"/>
      <c r="I192" s="171"/>
      <c r="J192" s="171"/>
      <c r="K192" s="2"/>
    </row>
    <row r="193" spans="2:12" ht="51.75" customHeight="1" thickBot="1" x14ac:dyDescent="0.4">
      <c r="B193" s="5"/>
      <c r="C193" s="34" t="s">
        <v>62</v>
      </c>
      <c r="D193" s="202">
        <f>SUM(D191:D192)</f>
        <v>1299999.997877555</v>
      </c>
      <c r="E193" s="142">
        <f t="shared" ref="E193:F193" si="33">SUM(E191:E192)</f>
        <v>0</v>
      </c>
      <c r="F193" s="114">
        <f t="shared" si="33"/>
        <v>0</v>
      </c>
      <c r="G193" s="114">
        <f>SUM(G191:G192)</f>
        <v>1299999.997877555</v>
      </c>
      <c r="H193" s="5"/>
      <c r="I193" s="171"/>
      <c r="J193" s="171"/>
      <c r="K193" s="2"/>
    </row>
    <row r="194" spans="2:12" ht="42" customHeight="1" x14ac:dyDescent="0.35">
      <c r="B194" s="5"/>
      <c r="K194" s="4"/>
      <c r="L194" s="2"/>
    </row>
    <row r="195" spans="2:12" s="43" customFormat="1" ht="29.25" customHeight="1" thickBot="1" x14ac:dyDescent="0.4">
      <c r="B195" s="15"/>
      <c r="C195" s="37"/>
      <c r="D195" s="38"/>
      <c r="E195" s="38"/>
      <c r="F195" s="38"/>
      <c r="G195" s="38"/>
      <c r="H195" s="38"/>
      <c r="I195" s="173"/>
      <c r="J195" s="173"/>
      <c r="K195" s="17"/>
      <c r="L195" s="18"/>
    </row>
    <row r="196" spans="2:12" ht="23.25" customHeight="1" x14ac:dyDescent="0.35">
      <c r="B196" s="2"/>
      <c r="C196" s="255" t="s">
        <v>27</v>
      </c>
      <c r="D196" s="256"/>
      <c r="E196" s="257"/>
      <c r="F196" s="257"/>
      <c r="G196" s="257"/>
      <c r="H196" s="258"/>
      <c r="I196" s="174"/>
      <c r="J196" s="174"/>
      <c r="K196" s="2"/>
      <c r="L196" s="44"/>
    </row>
    <row r="197" spans="2:12" ht="41.25" customHeight="1" x14ac:dyDescent="0.35">
      <c r="B197" s="2"/>
      <c r="C197" s="110"/>
      <c r="D197" s="261" t="str">
        <f>D5</f>
        <v>Plan International Liberia</v>
      </c>
      <c r="E197" s="111" t="s">
        <v>545</v>
      </c>
      <c r="F197" s="111" t="s">
        <v>546</v>
      </c>
      <c r="G197" s="248" t="s">
        <v>62</v>
      </c>
      <c r="H197" s="250" t="s">
        <v>29</v>
      </c>
      <c r="I197" s="174"/>
      <c r="J197" s="174"/>
      <c r="K197" s="2"/>
      <c r="L197" s="44"/>
    </row>
    <row r="198" spans="2:12" ht="27.75" customHeight="1" x14ac:dyDescent="0.35">
      <c r="B198" s="2"/>
      <c r="C198" s="110"/>
      <c r="D198" s="262"/>
      <c r="E198" s="111" t="e">
        <f>#REF!</f>
        <v>#REF!</v>
      </c>
      <c r="F198" s="111" t="e">
        <f>#REF!</f>
        <v>#REF!</v>
      </c>
      <c r="G198" s="249"/>
      <c r="H198" s="251"/>
      <c r="I198" s="174"/>
      <c r="J198" s="174"/>
      <c r="K198" s="2"/>
      <c r="L198" s="44"/>
    </row>
    <row r="199" spans="2:12" ht="55.5" customHeight="1" x14ac:dyDescent="0.35">
      <c r="B199" s="2"/>
      <c r="C199" s="33" t="s">
        <v>28</v>
      </c>
      <c r="D199" s="112">
        <f>D193*H199</f>
        <v>454999.99925714423</v>
      </c>
      <c r="E199" s="113">
        <f>SUM(E191:E192)*0.7</f>
        <v>0</v>
      </c>
      <c r="F199" s="113">
        <f>SUM(F191:F192)*0.7</f>
        <v>0</v>
      </c>
      <c r="G199" s="113"/>
      <c r="H199" s="163">
        <v>0.35</v>
      </c>
      <c r="I199" s="170"/>
      <c r="J199" s="170"/>
      <c r="K199" s="2"/>
      <c r="L199" s="44"/>
    </row>
    <row r="200" spans="2:12" ht="57.75" customHeight="1" x14ac:dyDescent="0.35">
      <c r="B200" s="254"/>
      <c r="C200" s="130" t="s">
        <v>30</v>
      </c>
      <c r="D200" s="131">
        <f>D193*H200</f>
        <v>454999.99925714423</v>
      </c>
      <c r="E200" s="132">
        <f>SUM(E191:E192)*0.3</f>
        <v>0</v>
      </c>
      <c r="F200" s="132">
        <f>SUM(F191:F192)*0.3</f>
        <v>0</v>
      </c>
      <c r="G200" s="132"/>
      <c r="H200" s="164">
        <v>0.35</v>
      </c>
      <c r="I200" s="170"/>
      <c r="J200" s="170"/>
      <c r="K200" s="44"/>
      <c r="L200" s="44"/>
    </row>
    <row r="201" spans="2:12" ht="57.75" customHeight="1" x14ac:dyDescent="0.35">
      <c r="B201" s="254"/>
      <c r="C201" s="130" t="s">
        <v>554</v>
      </c>
      <c r="D201" s="131">
        <f>D193*H201</f>
        <v>389999.99936326646</v>
      </c>
      <c r="E201" s="132"/>
      <c r="F201" s="132"/>
      <c r="G201" s="132"/>
      <c r="H201" s="164">
        <v>0.3</v>
      </c>
      <c r="I201" s="170"/>
      <c r="J201" s="170"/>
      <c r="K201" s="44"/>
      <c r="L201" s="44"/>
    </row>
    <row r="202" spans="2:12" ht="38.25" customHeight="1" thickBot="1" x14ac:dyDescent="0.4">
      <c r="B202" s="254"/>
      <c r="C202" s="34" t="s">
        <v>552</v>
      </c>
      <c r="D202" s="114">
        <f>SUM(D199:D201)</f>
        <v>1299999.997877555</v>
      </c>
      <c r="E202" s="114">
        <f t="shared" ref="E202:F202" si="34">SUM(E199:E200)</f>
        <v>0</v>
      </c>
      <c r="F202" s="114">
        <f t="shared" si="34"/>
        <v>0</v>
      </c>
      <c r="G202" s="115"/>
      <c r="H202" s="116"/>
      <c r="I202" s="175"/>
      <c r="J202" s="175"/>
      <c r="K202" s="44"/>
      <c r="L202" s="44"/>
    </row>
    <row r="203" spans="2:12" ht="21.75" customHeight="1" thickBot="1" x14ac:dyDescent="0.4">
      <c r="B203" s="254"/>
      <c r="C203" s="3"/>
      <c r="D203" s="12"/>
      <c r="E203" s="12"/>
      <c r="F203" s="12"/>
      <c r="G203" s="12"/>
      <c r="H203" s="12"/>
      <c r="I203" s="176"/>
      <c r="J203" s="176"/>
      <c r="K203" s="44"/>
      <c r="L203" s="44"/>
    </row>
    <row r="204" spans="2:12" ht="49.5" customHeight="1" x14ac:dyDescent="0.35">
      <c r="B204" s="254"/>
      <c r="C204" s="117" t="s">
        <v>567</v>
      </c>
      <c r="D204" s="118">
        <f>SUM(H16,H26,H36,H46,H58,H68,H78,H88,H100,H110,H120,H130,H142,H152,H162,H172,H180)*1.07</f>
        <v>1108434.7235822666</v>
      </c>
      <c r="E204" s="38"/>
      <c r="F204" s="38"/>
      <c r="G204" s="38"/>
      <c r="H204" s="179" t="s">
        <v>568</v>
      </c>
      <c r="I204" s="180">
        <f>SUM(I180,I172,I162,I152,I142,I130,I120,I110,I100,I88,I78,I68,I58,I46,I36,I26,I16)</f>
        <v>458826</v>
      </c>
      <c r="J204" s="190"/>
      <c r="K204" s="44"/>
      <c r="L204" s="44"/>
    </row>
    <row r="205" spans="2:12" ht="28.5" customHeight="1" thickBot="1" x14ac:dyDescent="0.4">
      <c r="B205" s="254"/>
      <c r="C205" s="119" t="s">
        <v>15</v>
      </c>
      <c r="D205" s="229">
        <f>D204/D193</f>
        <v>0.85264209645534816</v>
      </c>
      <c r="E205" s="46"/>
      <c r="F205" s="46"/>
      <c r="G205" s="46"/>
      <c r="H205" s="181" t="s">
        <v>569</v>
      </c>
      <c r="I205" s="182">
        <f>I204/D191</f>
        <v>0.37764909292426108</v>
      </c>
      <c r="J205" s="191"/>
      <c r="K205" s="44"/>
      <c r="L205" s="44"/>
    </row>
    <row r="206" spans="2:12" ht="28.5" customHeight="1" x14ac:dyDescent="0.35">
      <c r="B206" s="254"/>
      <c r="C206" s="252"/>
      <c r="D206" s="253"/>
      <c r="E206" s="47"/>
      <c r="F206" s="47"/>
      <c r="G206" s="47"/>
      <c r="K206" s="44"/>
      <c r="L206" s="44"/>
    </row>
    <row r="207" spans="2:12" ht="28.5" customHeight="1" x14ac:dyDescent="0.35">
      <c r="B207" s="254"/>
      <c r="C207" s="119" t="s">
        <v>566</v>
      </c>
      <c r="D207" s="120">
        <f>SUM(D177:F179)*1.07</f>
        <v>66903.910329999999</v>
      </c>
      <c r="E207" s="48"/>
      <c r="F207" s="48"/>
      <c r="G207" s="48"/>
      <c r="K207" s="44"/>
      <c r="L207" s="44"/>
    </row>
    <row r="208" spans="2:12" ht="23.25" customHeight="1" x14ac:dyDescent="0.35">
      <c r="B208" s="254"/>
      <c r="C208" s="119" t="s">
        <v>16</v>
      </c>
      <c r="D208" s="169">
        <f>D207/D193</f>
        <v>5.1464546491715897E-2</v>
      </c>
      <c r="E208" s="48"/>
      <c r="F208" s="48"/>
      <c r="G208" s="48"/>
      <c r="K208" s="44"/>
      <c r="L208" s="44"/>
    </row>
    <row r="209" spans="1:12" ht="68.25" customHeight="1" thickBot="1" x14ac:dyDescent="0.4">
      <c r="B209" s="254"/>
      <c r="C209" s="259" t="s">
        <v>563</v>
      </c>
      <c r="D209" s="260"/>
      <c r="E209" s="39"/>
      <c r="F209" s="39"/>
      <c r="G209" s="39"/>
      <c r="H209" s="44"/>
      <c r="I209" s="177"/>
      <c r="J209" s="177"/>
      <c r="K209" s="44"/>
      <c r="L209" s="44"/>
    </row>
    <row r="210" spans="1:12" ht="55.5" customHeight="1" x14ac:dyDescent="0.35">
      <c r="B210" s="254"/>
      <c r="L210" s="43"/>
    </row>
    <row r="211" spans="1:12" ht="42.75" customHeight="1" x14ac:dyDescent="0.35">
      <c r="B211" s="254"/>
      <c r="K211" s="44"/>
    </row>
    <row r="212" spans="1:12" ht="21.75" customHeight="1" x14ac:dyDescent="0.35">
      <c r="B212" s="254"/>
      <c r="K212" s="44"/>
    </row>
    <row r="213" spans="1:12" ht="21.75" customHeight="1" x14ac:dyDescent="0.35">
      <c r="A213" s="44"/>
      <c r="B213" s="254"/>
    </row>
    <row r="214" spans="1:12" s="44" customFormat="1" ht="23.25" customHeight="1" x14ac:dyDescent="0.35">
      <c r="A214" s="42"/>
      <c r="B214" s="254"/>
      <c r="C214" s="42"/>
      <c r="D214" s="42"/>
      <c r="E214" s="42"/>
      <c r="F214" s="42"/>
      <c r="G214" s="42"/>
      <c r="H214" s="42"/>
      <c r="I214" s="172"/>
      <c r="J214" s="172"/>
      <c r="K214" s="42"/>
      <c r="L214" s="42"/>
    </row>
    <row r="215" spans="1:12" ht="23.25" customHeight="1" x14ac:dyDescent="0.35"/>
    <row r="216" spans="1:12" ht="21.75" customHeight="1" x14ac:dyDescent="0.35"/>
    <row r="217" spans="1:12" ht="16.5" customHeight="1" x14ac:dyDescent="0.35"/>
    <row r="218" spans="1:12" ht="29.25" customHeight="1" x14ac:dyDescent="0.35"/>
    <row r="219" spans="1:12" ht="24.75" customHeight="1" x14ac:dyDescent="0.35"/>
    <row r="220" spans="1:12" ht="33" customHeight="1" x14ac:dyDescent="0.35"/>
    <row r="222" spans="1:12" ht="15" customHeight="1" x14ac:dyDescent="0.35"/>
    <row r="223" spans="1:12" ht="25.5" customHeight="1" x14ac:dyDescent="0.35"/>
  </sheetData>
  <sheetProtection sheet="1" formatCells="0" formatColumns="0" formatRows="0"/>
  <mergeCells count="33">
    <mergeCell ref="C189:C190"/>
    <mergeCell ref="G189:G190"/>
    <mergeCell ref="C132:K132"/>
    <mergeCell ref="C143:K143"/>
    <mergeCell ref="C133:K133"/>
    <mergeCell ref="C153:K153"/>
    <mergeCell ref="C188:D188"/>
    <mergeCell ref="C163:K163"/>
    <mergeCell ref="D189:D190"/>
    <mergeCell ref="C37:K37"/>
    <mergeCell ref="C6:K6"/>
    <mergeCell ref="B1:E1"/>
    <mergeCell ref="C17:K17"/>
    <mergeCell ref="C7:K7"/>
    <mergeCell ref="C27:K27"/>
    <mergeCell ref="B3:E3"/>
    <mergeCell ref="C90:K90"/>
    <mergeCell ref="C91:K91"/>
    <mergeCell ref="C101:K101"/>
    <mergeCell ref="C111:K111"/>
    <mergeCell ref="C121:K121"/>
    <mergeCell ref="C48:K48"/>
    <mergeCell ref="C49:K49"/>
    <mergeCell ref="C59:K59"/>
    <mergeCell ref="C69:K69"/>
    <mergeCell ref="C79:K79"/>
    <mergeCell ref="G197:G198"/>
    <mergeCell ref="H197:H198"/>
    <mergeCell ref="C206:D206"/>
    <mergeCell ref="B200:B214"/>
    <mergeCell ref="C196:H196"/>
    <mergeCell ref="C209:D209"/>
    <mergeCell ref="D197:D198"/>
  </mergeCells>
  <conditionalFormatting sqref="D205">
    <cfRule type="cellIs" dxfId="41" priority="47" operator="lessThan">
      <formula>0.15</formula>
    </cfRule>
  </conditionalFormatting>
  <conditionalFormatting sqref="D208">
    <cfRule type="cellIs" dxfId="40"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00000000-0002-0000-0100-000000000000}"/>
    <dataValidation allowBlank="1" showInputMessage="1" showErrorMessage="1" prompt="M&amp;E Budget Cannot be Less than 5%_x000a_" sqref="D208:G208"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12 C18 C28 C38 C50 C60 C70 C80 C92 C102 C112 C122 C134 C144 C154 C164" xr:uid="{00000000-0002-0000-0100-000004000000}"/>
    <dataValidation allowBlank="1" showErrorMessage="1" prompt="% Towards Gender Equality and Women's Empowerment Must be Higher than 15%_x000a_" sqref="D207:G207" xr:uid="{00000000-0002-0000-0100-000005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9"/>
  <sheetViews>
    <sheetView showGridLines="0" showZeros="0" topLeftCell="A113" zoomScale="70" zoomScaleNormal="70" workbookViewId="0">
      <selection activeCell="J206" sqref="J206"/>
    </sheetView>
  </sheetViews>
  <sheetFormatPr defaultColWidth="9.1796875" defaultRowHeight="15.5" x14ac:dyDescent="0.35"/>
  <cols>
    <col min="1" max="1" width="4.453125" style="58" customWidth="1"/>
    <col min="2" max="2" width="3.26953125" style="58" customWidth="1"/>
    <col min="3" max="3" width="51.453125" style="58" customWidth="1"/>
    <col min="4" max="4" width="34.26953125" style="60" customWidth="1"/>
    <col min="5" max="5" width="35" style="60" hidden="1" customWidth="1"/>
    <col min="6" max="6" width="34" style="60" hidden="1" customWidth="1"/>
    <col min="7" max="7" width="25.7265625" style="58" customWidth="1"/>
    <col min="8" max="8" width="21.453125" style="58" customWidth="1"/>
    <col min="9" max="9" width="16.81640625" style="58" customWidth="1"/>
    <col min="10" max="10" width="19.453125" style="58" customWidth="1"/>
    <col min="11" max="11" width="19" style="58" customWidth="1"/>
    <col min="12" max="12" width="26" style="58" customWidth="1"/>
    <col min="13" max="13" width="21.1796875" style="58" customWidth="1"/>
    <col min="14" max="14" width="7" style="62" customWidth="1"/>
    <col min="15" max="15" width="24.26953125" style="58" customWidth="1"/>
    <col min="16" max="16" width="26.453125" style="58" customWidth="1"/>
    <col min="17" max="17" width="30.1796875" style="58" customWidth="1"/>
    <col min="18" max="18" width="33" style="58" customWidth="1"/>
    <col min="19" max="20" width="22.7265625" style="58" customWidth="1"/>
    <col min="21" max="21" width="23.453125" style="58" customWidth="1"/>
    <col min="22" max="22" width="32.1796875" style="58" customWidth="1"/>
    <col min="23" max="23" width="9.1796875" style="58"/>
    <col min="24" max="24" width="17.7265625" style="58" customWidth="1"/>
    <col min="25" max="25" width="26.453125" style="58" customWidth="1"/>
    <col min="26" max="26" width="22.453125" style="58" customWidth="1"/>
    <col min="27" max="27" width="29.7265625" style="58" customWidth="1"/>
    <col min="28" max="28" width="23.453125" style="58" customWidth="1"/>
    <col min="29" max="29" width="18.453125" style="58" customWidth="1"/>
    <col min="30" max="30" width="17.453125" style="58" customWidth="1"/>
    <col min="31" max="31" width="25.1796875" style="58" customWidth="1"/>
    <col min="32" max="16384" width="9.1796875" style="58"/>
  </cols>
  <sheetData>
    <row r="1" spans="2:14" ht="24" customHeight="1" x14ac:dyDescent="0.35">
      <c r="L1" s="23"/>
      <c r="M1" s="6"/>
      <c r="N1" s="58"/>
    </row>
    <row r="2" spans="2:14" ht="26.25" customHeight="1" x14ac:dyDescent="1">
      <c r="C2" s="269" t="s">
        <v>544</v>
      </c>
      <c r="D2" s="269"/>
      <c r="E2" s="269"/>
      <c r="F2" s="269"/>
      <c r="G2" s="40"/>
      <c r="H2" s="41"/>
      <c r="I2" s="41"/>
      <c r="L2" s="23"/>
      <c r="M2" s="6"/>
      <c r="N2" s="58"/>
    </row>
    <row r="3" spans="2:14" ht="15" customHeight="1" x14ac:dyDescent="0.35">
      <c r="C3" s="162" t="s">
        <v>560</v>
      </c>
      <c r="D3" s="42"/>
      <c r="E3" s="42"/>
      <c r="F3" s="42"/>
      <c r="G3" s="42"/>
      <c r="H3" s="42"/>
      <c r="I3" s="42"/>
      <c r="L3" s="23"/>
      <c r="M3" s="6"/>
      <c r="N3" s="58"/>
    </row>
    <row r="4" spans="2:14" ht="17.25" customHeight="1" x14ac:dyDescent="0.45">
      <c r="C4" s="270" t="s">
        <v>177</v>
      </c>
      <c r="D4" s="270"/>
      <c r="E4" s="270"/>
      <c r="F4" s="42"/>
      <c r="G4" s="42"/>
      <c r="H4" s="42"/>
      <c r="I4" s="42"/>
      <c r="L4" s="23"/>
      <c r="M4" s="6"/>
      <c r="N4" s="58"/>
    </row>
    <row r="5" spans="2:14" ht="13.5" customHeight="1" x14ac:dyDescent="0.35">
      <c r="C5" s="51"/>
      <c r="D5" s="51"/>
      <c r="E5" s="51"/>
      <c r="F5" s="51"/>
      <c r="L5" s="23"/>
      <c r="M5" s="6"/>
      <c r="N5" s="58"/>
    </row>
    <row r="6" spans="2:14" ht="24" customHeight="1" x14ac:dyDescent="0.35">
      <c r="C6" s="51"/>
      <c r="D6" s="121" t="str">
        <f>'1) Budget Tables'!D5</f>
        <v>Plan International Liberia</v>
      </c>
      <c r="E6" s="121" t="s">
        <v>178</v>
      </c>
      <c r="F6" s="121" t="s">
        <v>179</v>
      </c>
      <c r="G6" s="187" t="s">
        <v>62</v>
      </c>
      <c r="L6" s="23"/>
      <c r="M6" s="6"/>
      <c r="N6" s="58"/>
    </row>
    <row r="7" spans="2:14" ht="24" customHeight="1" x14ac:dyDescent="0.35">
      <c r="B7" s="287" t="s">
        <v>187</v>
      </c>
      <c r="C7" s="287"/>
      <c r="D7" s="287"/>
      <c r="E7" s="287"/>
      <c r="F7" s="287"/>
      <c r="G7" s="287"/>
      <c r="L7" s="23"/>
      <c r="M7" s="6"/>
      <c r="N7" s="58"/>
    </row>
    <row r="8" spans="2:14" ht="22.5" customHeight="1" x14ac:dyDescent="0.35">
      <c r="C8" s="287" t="s">
        <v>184</v>
      </c>
      <c r="D8" s="287"/>
      <c r="E8" s="287"/>
      <c r="F8" s="287"/>
      <c r="G8" s="287"/>
      <c r="L8" s="23"/>
      <c r="M8" s="6"/>
      <c r="N8" s="58"/>
    </row>
    <row r="9" spans="2:14" ht="24.75" customHeight="1" thickBot="1" x14ac:dyDescent="0.4">
      <c r="C9" s="70" t="s">
        <v>183</v>
      </c>
      <c r="D9" s="71">
        <f>'1) Budget Tables'!D16</f>
        <v>109810</v>
      </c>
      <c r="E9" s="71">
        <f>'1) Budget Tables'!E16</f>
        <v>0</v>
      </c>
      <c r="F9" s="71">
        <f>'1) Budget Tables'!F16</f>
        <v>0</v>
      </c>
      <c r="G9" s="72">
        <f>SUM(D9:F9)</f>
        <v>109810</v>
      </c>
      <c r="L9" s="23"/>
      <c r="M9" s="6"/>
      <c r="N9" s="58"/>
    </row>
    <row r="10" spans="2:14" ht="21.75" customHeight="1" x14ac:dyDescent="0.35">
      <c r="C10" s="68" t="s">
        <v>10</v>
      </c>
      <c r="D10" s="228"/>
      <c r="E10" s="106"/>
      <c r="F10" s="106"/>
      <c r="G10" s="69">
        <f t="shared" ref="G10:G17" si="0">SUM(D10:F10)</f>
        <v>0</v>
      </c>
      <c r="N10" s="58"/>
    </row>
    <row r="11" spans="2:14" x14ac:dyDescent="0.35">
      <c r="C11" s="56" t="s">
        <v>11</v>
      </c>
      <c r="D11" s="107">
        <v>19770</v>
      </c>
      <c r="E11" s="20"/>
      <c r="F11" s="20"/>
      <c r="G11" s="67">
        <f t="shared" si="0"/>
        <v>19770</v>
      </c>
      <c r="N11" s="58"/>
    </row>
    <row r="12" spans="2:14" ht="15.75" customHeight="1" x14ac:dyDescent="0.35">
      <c r="C12" s="56" t="s">
        <v>12</v>
      </c>
      <c r="D12" s="107"/>
      <c r="E12" s="107"/>
      <c r="F12" s="107"/>
      <c r="G12" s="67">
        <f t="shared" si="0"/>
        <v>0</v>
      </c>
      <c r="N12" s="58"/>
    </row>
    <row r="13" spans="2:14" x14ac:dyDescent="0.35">
      <c r="C13" s="57" t="s">
        <v>13</v>
      </c>
      <c r="D13" s="107">
        <v>4300</v>
      </c>
      <c r="E13" s="107"/>
      <c r="F13" s="107"/>
      <c r="G13" s="67">
        <f t="shared" si="0"/>
        <v>4300</v>
      </c>
      <c r="N13" s="58"/>
    </row>
    <row r="14" spans="2:14" x14ac:dyDescent="0.35">
      <c r="C14" s="56" t="s">
        <v>17</v>
      </c>
      <c r="D14" s="107">
        <v>2240</v>
      </c>
      <c r="E14" s="107"/>
      <c r="F14" s="107"/>
      <c r="G14" s="67">
        <f t="shared" si="0"/>
        <v>2240</v>
      </c>
      <c r="N14" s="58"/>
    </row>
    <row r="15" spans="2:14" ht="21.75" customHeight="1" x14ac:dyDescent="0.35">
      <c r="C15" s="56" t="s">
        <v>14</v>
      </c>
      <c r="D15" s="107">
        <v>83500</v>
      </c>
      <c r="E15" s="107"/>
      <c r="F15" s="107"/>
      <c r="G15" s="67">
        <f t="shared" si="0"/>
        <v>83500</v>
      </c>
      <c r="N15" s="58"/>
    </row>
    <row r="16" spans="2:14" ht="21.75" customHeight="1" x14ac:dyDescent="0.35">
      <c r="C16" s="56" t="s">
        <v>182</v>
      </c>
      <c r="D16" s="107"/>
      <c r="E16" s="107"/>
      <c r="F16" s="107"/>
      <c r="G16" s="67">
        <f t="shared" si="0"/>
        <v>0</v>
      </c>
      <c r="N16" s="58"/>
    </row>
    <row r="17" spans="3:14" ht="15.75" customHeight="1" x14ac:dyDescent="0.35">
      <c r="C17" s="61" t="s">
        <v>185</v>
      </c>
      <c r="D17" s="73">
        <f>SUM(D10:D16)</f>
        <v>109810</v>
      </c>
      <c r="E17" s="73">
        <f>SUM(E10:E16)</f>
        <v>0</v>
      </c>
      <c r="F17" s="73">
        <f t="shared" ref="F17" si="1">SUM(F10:F16)</f>
        <v>0</v>
      </c>
      <c r="G17" s="136">
        <f t="shared" si="0"/>
        <v>109810</v>
      </c>
      <c r="N17" s="58"/>
    </row>
    <row r="18" spans="3:14" s="60" customFormat="1" x14ac:dyDescent="0.35">
      <c r="C18" s="74"/>
      <c r="D18" s="75"/>
      <c r="E18" s="75"/>
      <c r="F18" s="75"/>
      <c r="G18" s="137"/>
    </row>
    <row r="19" spans="3:14" x14ac:dyDescent="0.35">
      <c r="C19" s="287" t="s">
        <v>188</v>
      </c>
      <c r="D19" s="287"/>
      <c r="E19" s="287"/>
      <c r="F19" s="287"/>
      <c r="G19" s="287"/>
      <c r="N19" s="58"/>
    </row>
    <row r="20" spans="3:14" ht="27" customHeight="1" thickBot="1" x14ac:dyDescent="0.4">
      <c r="C20" s="70" t="s">
        <v>183</v>
      </c>
      <c r="D20" s="71">
        <f>'1) Budget Tables'!D26</f>
        <v>71350</v>
      </c>
      <c r="E20" s="71">
        <f>'1) Budget Tables'!E26</f>
        <v>0</v>
      </c>
      <c r="F20" s="71">
        <f>'1) Budget Tables'!F26</f>
        <v>0</v>
      </c>
      <c r="G20" s="72">
        <f t="shared" ref="G20:G28" si="2">SUM(D20:F20)</f>
        <v>71350</v>
      </c>
      <c r="N20" s="58"/>
    </row>
    <row r="21" spans="3:14" x14ac:dyDescent="0.35">
      <c r="C21" s="68" t="s">
        <v>10</v>
      </c>
      <c r="D21" s="230"/>
      <c r="E21" s="106"/>
      <c r="F21" s="106"/>
      <c r="G21" s="69">
        <f t="shared" si="2"/>
        <v>0</v>
      </c>
      <c r="N21" s="58"/>
    </row>
    <row r="22" spans="3:14" x14ac:dyDescent="0.35">
      <c r="C22" s="56" t="s">
        <v>11</v>
      </c>
      <c r="D22" s="230">
        <v>18160</v>
      </c>
      <c r="E22" s="20"/>
      <c r="F22" s="20"/>
      <c r="G22" s="67">
        <f t="shared" si="2"/>
        <v>18160</v>
      </c>
      <c r="N22" s="58"/>
    </row>
    <row r="23" spans="3:14" ht="31" x14ac:dyDescent="0.35">
      <c r="C23" s="56" t="s">
        <v>12</v>
      </c>
      <c r="D23" s="230"/>
      <c r="E23" s="107"/>
      <c r="F23" s="107"/>
      <c r="G23" s="67">
        <f t="shared" si="2"/>
        <v>0</v>
      </c>
      <c r="N23" s="58"/>
    </row>
    <row r="24" spans="3:14" x14ac:dyDescent="0.35">
      <c r="C24" s="57" t="s">
        <v>13</v>
      </c>
      <c r="D24" s="230"/>
      <c r="E24" s="107"/>
      <c r="F24" s="107"/>
      <c r="G24" s="67">
        <f t="shared" si="2"/>
        <v>0</v>
      </c>
      <c r="N24" s="58"/>
    </row>
    <row r="25" spans="3:14" x14ac:dyDescent="0.35">
      <c r="C25" s="56" t="s">
        <v>17</v>
      </c>
      <c r="D25" s="230">
        <v>33750</v>
      </c>
      <c r="E25" s="107"/>
      <c r="F25" s="107"/>
      <c r="G25" s="67">
        <f t="shared" si="2"/>
        <v>33750</v>
      </c>
      <c r="N25" s="58"/>
    </row>
    <row r="26" spans="3:14" x14ac:dyDescent="0.35">
      <c r="C26" s="56" t="s">
        <v>14</v>
      </c>
      <c r="D26" s="230">
        <v>19440</v>
      </c>
      <c r="E26" s="107"/>
      <c r="F26" s="107"/>
      <c r="G26" s="67">
        <f t="shared" si="2"/>
        <v>19440</v>
      </c>
      <c r="N26" s="58"/>
    </row>
    <row r="27" spans="3:14" x14ac:dyDescent="0.35">
      <c r="C27" s="56" t="s">
        <v>182</v>
      </c>
      <c r="D27" s="230"/>
      <c r="E27" s="107"/>
      <c r="F27" s="107"/>
      <c r="G27" s="67">
        <f t="shared" si="2"/>
        <v>0</v>
      </c>
      <c r="N27" s="58"/>
    </row>
    <row r="28" spans="3:14" x14ac:dyDescent="0.35">
      <c r="C28" s="61" t="s">
        <v>185</v>
      </c>
      <c r="D28" s="73">
        <f t="shared" ref="D28:E28" si="3">SUM(D21:D27)</f>
        <v>71350</v>
      </c>
      <c r="E28" s="73">
        <f t="shared" si="3"/>
        <v>0</v>
      </c>
      <c r="F28" s="73">
        <f t="shared" ref="F28" si="4">SUM(F21:F27)</f>
        <v>0</v>
      </c>
      <c r="G28" s="67">
        <f t="shared" si="2"/>
        <v>71350</v>
      </c>
      <c r="N28" s="58"/>
    </row>
    <row r="29" spans="3:14" s="60" customFormat="1" hidden="1" x14ac:dyDescent="0.35">
      <c r="C29" s="74"/>
      <c r="D29" s="75"/>
      <c r="E29" s="75"/>
      <c r="F29" s="75"/>
      <c r="G29" s="76"/>
    </row>
    <row r="30" spans="3:14" hidden="1" x14ac:dyDescent="0.35">
      <c r="C30" s="279" t="s">
        <v>189</v>
      </c>
      <c r="D30" s="280"/>
      <c r="E30" s="280"/>
      <c r="F30" s="280"/>
      <c r="G30" s="281"/>
      <c r="N30" s="58"/>
    </row>
    <row r="31" spans="3:14" ht="21.75" hidden="1" customHeight="1" thickBot="1" x14ac:dyDescent="0.4">
      <c r="C31" s="70" t="s">
        <v>183</v>
      </c>
      <c r="D31" s="71">
        <f>'1) Budget Tables'!D36</f>
        <v>0</v>
      </c>
      <c r="E31" s="71">
        <f>'1) Budget Tables'!E36</f>
        <v>0</v>
      </c>
      <c r="F31" s="71">
        <f>'1) Budget Tables'!F36</f>
        <v>0</v>
      </c>
      <c r="G31" s="72">
        <f t="shared" ref="G31:G39" si="5">SUM(D31:F31)</f>
        <v>0</v>
      </c>
      <c r="N31" s="58"/>
    </row>
    <row r="32" spans="3:14" hidden="1" x14ac:dyDescent="0.35">
      <c r="C32" s="68" t="s">
        <v>10</v>
      </c>
      <c r="D32" s="105"/>
      <c r="E32" s="106"/>
      <c r="F32" s="106"/>
      <c r="G32" s="69">
        <f t="shared" si="5"/>
        <v>0</v>
      </c>
      <c r="N32" s="58"/>
    </row>
    <row r="33" spans="3:14" s="60" customFormat="1" ht="15.75" hidden="1" customHeight="1" x14ac:dyDescent="0.35">
      <c r="C33" s="56" t="s">
        <v>11</v>
      </c>
      <c r="D33" s="107"/>
      <c r="E33" s="20"/>
      <c r="F33" s="20"/>
      <c r="G33" s="67">
        <f t="shared" si="5"/>
        <v>0</v>
      </c>
    </row>
    <row r="34" spans="3:14" s="60" customFormat="1" ht="31" hidden="1" x14ac:dyDescent="0.35">
      <c r="C34" s="56" t="s">
        <v>12</v>
      </c>
      <c r="D34" s="107"/>
      <c r="E34" s="107"/>
      <c r="F34" s="107"/>
      <c r="G34" s="67">
        <f t="shared" si="5"/>
        <v>0</v>
      </c>
    </row>
    <row r="35" spans="3:14" s="60" customFormat="1" hidden="1" x14ac:dyDescent="0.35">
      <c r="C35" s="57" t="s">
        <v>13</v>
      </c>
      <c r="D35" s="107"/>
      <c r="E35" s="107"/>
      <c r="F35" s="107"/>
      <c r="G35" s="67">
        <f t="shared" si="5"/>
        <v>0</v>
      </c>
    </row>
    <row r="36" spans="3:14" hidden="1" x14ac:dyDescent="0.35">
      <c r="C36" s="56" t="s">
        <v>17</v>
      </c>
      <c r="D36" s="107"/>
      <c r="E36" s="107"/>
      <c r="F36" s="107"/>
      <c r="G36" s="67">
        <f t="shared" si="5"/>
        <v>0</v>
      </c>
      <c r="N36" s="58"/>
    </row>
    <row r="37" spans="3:14" hidden="1" x14ac:dyDescent="0.35">
      <c r="C37" s="56" t="s">
        <v>14</v>
      </c>
      <c r="D37" s="107"/>
      <c r="E37" s="107"/>
      <c r="F37" s="107"/>
      <c r="G37" s="67">
        <f t="shared" si="5"/>
        <v>0</v>
      </c>
      <c r="N37" s="58"/>
    </row>
    <row r="38" spans="3:14" hidden="1" x14ac:dyDescent="0.35">
      <c r="C38" s="56" t="s">
        <v>182</v>
      </c>
      <c r="D38" s="107"/>
      <c r="E38" s="107"/>
      <c r="F38" s="107"/>
      <c r="G38" s="67">
        <f t="shared" si="5"/>
        <v>0</v>
      </c>
      <c r="N38" s="58"/>
    </row>
    <row r="39" spans="3:14" hidden="1" x14ac:dyDescent="0.35">
      <c r="C39" s="61" t="s">
        <v>185</v>
      </c>
      <c r="D39" s="73">
        <f t="shared" ref="D39:E39" si="6">SUM(D32:D38)</f>
        <v>0</v>
      </c>
      <c r="E39" s="73">
        <f t="shared" si="6"/>
        <v>0</v>
      </c>
      <c r="F39" s="73">
        <f t="shared" ref="F39" si="7">SUM(F32:F38)</f>
        <v>0</v>
      </c>
      <c r="G39" s="67">
        <f t="shared" si="5"/>
        <v>0</v>
      </c>
      <c r="N39" s="58"/>
    </row>
    <row r="40" spans="3:14" s="60" customFormat="1" hidden="1" x14ac:dyDescent="0.35">
      <c r="C40" s="74"/>
      <c r="D40" s="75"/>
      <c r="E40" s="75"/>
      <c r="F40" s="75"/>
      <c r="G40" s="76"/>
    </row>
    <row r="41" spans="3:14" hidden="1" x14ac:dyDescent="0.35">
      <c r="C41" s="279" t="s">
        <v>190</v>
      </c>
      <c r="D41" s="280"/>
      <c r="E41" s="280"/>
      <c r="F41" s="280"/>
      <c r="G41" s="281"/>
      <c r="N41" s="58"/>
    </row>
    <row r="42" spans="3:14" ht="20.25" hidden="1" customHeight="1" thickBot="1" x14ac:dyDescent="0.4">
      <c r="C42" s="70" t="s">
        <v>183</v>
      </c>
      <c r="D42" s="71">
        <f>'1) Budget Tables'!D46</f>
        <v>0</v>
      </c>
      <c r="E42" s="71">
        <f>'1) Budget Tables'!E46</f>
        <v>0</v>
      </c>
      <c r="F42" s="71">
        <f>'1) Budget Tables'!F46</f>
        <v>0</v>
      </c>
      <c r="G42" s="72">
        <f t="shared" ref="G42:G50" si="8">SUM(D42:F42)</f>
        <v>0</v>
      </c>
      <c r="N42" s="58"/>
    </row>
    <row r="43" spans="3:14" hidden="1" x14ac:dyDescent="0.35">
      <c r="C43" s="68" t="s">
        <v>10</v>
      </c>
      <c r="D43" s="105"/>
      <c r="E43" s="106"/>
      <c r="F43" s="106"/>
      <c r="G43" s="69">
        <f t="shared" si="8"/>
        <v>0</v>
      </c>
      <c r="N43" s="58"/>
    </row>
    <row r="44" spans="3:14" ht="15.75" hidden="1" customHeight="1" x14ac:dyDescent="0.35">
      <c r="C44" s="56" t="s">
        <v>11</v>
      </c>
      <c r="D44" s="107"/>
      <c r="E44" s="20"/>
      <c r="F44" s="20"/>
      <c r="G44" s="67">
        <f t="shared" si="8"/>
        <v>0</v>
      </c>
      <c r="N44" s="58"/>
    </row>
    <row r="45" spans="3:14" ht="32.25" hidden="1" customHeight="1" x14ac:dyDescent="0.35">
      <c r="C45" s="56" t="s">
        <v>12</v>
      </c>
      <c r="D45" s="107"/>
      <c r="E45" s="107"/>
      <c r="F45" s="107"/>
      <c r="G45" s="67">
        <f t="shared" si="8"/>
        <v>0</v>
      </c>
      <c r="N45" s="58"/>
    </row>
    <row r="46" spans="3:14" s="60" customFormat="1" hidden="1" x14ac:dyDescent="0.35">
      <c r="C46" s="57" t="s">
        <v>13</v>
      </c>
      <c r="D46" s="107"/>
      <c r="E46" s="107"/>
      <c r="F46" s="107"/>
      <c r="G46" s="67">
        <f t="shared" si="8"/>
        <v>0</v>
      </c>
    </row>
    <row r="47" spans="3:14" hidden="1" x14ac:dyDescent="0.35">
      <c r="C47" s="56" t="s">
        <v>17</v>
      </c>
      <c r="D47" s="107"/>
      <c r="E47" s="107"/>
      <c r="F47" s="107"/>
      <c r="G47" s="67">
        <f t="shared" si="8"/>
        <v>0</v>
      </c>
      <c r="N47" s="58"/>
    </row>
    <row r="48" spans="3:14" hidden="1" x14ac:dyDescent="0.35">
      <c r="C48" s="56" t="s">
        <v>14</v>
      </c>
      <c r="D48" s="107"/>
      <c r="E48" s="107"/>
      <c r="F48" s="107"/>
      <c r="G48" s="67">
        <f t="shared" si="8"/>
        <v>0</v>
      </c>
      <c r="N48" s="58"/>
    </row>
    <row r="49" spans="2:14" hidden="1" x14ac:dyDescent="0.35">
      <c r="C49" s="56" t="s">
        <v>182</v>
      </c>
      <c r="D49" s="107"/>
      <c r="E49" s="107"/>
      <c r="F49" s="107"/>
      <c r="G49" s="67">
        <f t="shared" si="8"/>
        <v>0</v>
      </c>
      <c r="N49" s="58"/>
    </row>
    <row r="50" spans="2:14" ht="21" hidden="1" customHeight="1" x14ac:dyDescent="0.35">
      <c r="C50" s="61" t="s">
        <v>185</v>
      </c>
      <c r="D50" s="73">
        <f t="shared" ref="D50:E50" si="9">SUM(D43:D49)</f>
        <v>0</v>
      </c>
      <c r="E50" s="73">
        <f t="shared" si="9"/>
        <v>0</v>
      </c>
      <c r="F50" s="73">
        <f t="shared" ref="F50" si="10">SUM(F43:F49)</f>
        <v>0</v>
      </c>
      <c r="G50" s="67">
        <f t="shared" si="8"/>
        <v>0</v>
      </c>
      <c r="N50" s="58"/>
    </row>
    <row r="51" spans="2:14" s="60" customFormat="1" ht="22.5" customHeight="1" x14ac:dyDescent="0.35">
      <c r="C51" s="77"/>
      <c r="D51" s="75"/>
      <c r="E51" s="75"/>
      <c r="F51" s="75"/>
      <c r="G51" s="76"/>
    </row>
    <row r="52" spans="2:14" x14ac:dyDescent="0.35">
      <c r="B52" s="279" t="s">
        <v>191</v>
      </c>
      <c r="C52" s="280"/>
      <c r="D52" s="280"/>
      <c r="E52" s="280"/>
      <c r="F52" s="280"/>
      <c r="G52" s="281"/>
      <c r="N52" s="58"/>
    </row>
    <row r="53" spans="2:14" x14ac:dyDescent="0.35">
      <c r="C53" s="279" t="s">
        <v>192</v>
      </c>
      <c r="D53" s="280"/>
      <c r="E53" s="280"/>
      <c r="F53" s="280"/>
      <c r="G53" s="281"/>
      <c r="N53" s="58"/>
    </row>
    <row r="54" spans="2:14" ht="24" customHeight="1" thickBot="1" x14ac:dyDescent="0.4">
      <c r="C54" s="70" t="s">
        <v>183</v>
      </c>
      <c r="D54" s="71">
        <f>'1) Budget Tables'!D58</f>
        <v>60025</v>
      </c>
      <c r="E54" s="71">
        <f>'1) Budget Tables'!E58</f>
        <v>0</v>
      </c>
      <c r="F54" s="71">
        <f>'1) Budget Tables'!F58</f>
        <v>0</v>
      </c>
      <c r="G54" s="72">
        <f>SUM(D54:F54)</f>
        <v>60025</v>
      </c>
      <c r="N54" s="58"/>
    </row>
    <row r="55" spans="2:14" ht="15.75" customHeight="1" x14ac:dyDescent="0.35">
      <c r="C55" s="68" t="s">
        <v>10</v>
      </c>
      <c r="D55" s="231"/>
      <c r="E55" s="106"/>
      <c r="F55" s="106"/>
      <c r="G55" s="69">
        <f t="shared" ref="G55:G62" si="11">SUM(D55:F55)</f>
        <v>0</v>
      </c>
      <c r="N55" s="58"/>
    </row>
    <row r="56" spans="2:14" ht="15.75" customHeight="1" x14ac:dyDescent="0.35">
      <c r="C56" s="56" t="s">
        <v>11</v>
      </c>
      <c r="D56" s="230">
        <v>30500</v>
      </c>
      <c r="E56" s="20"/>
      <c r="F56" s="20"/>
      <c r="G56" s="67">
        <f t="shared" si="11"/>
        <v>30500</v>
      </c>
      <c r="N56" s="58"/>
    </row>
    <row r="57" spans="2:14" ht="15.75" customHeight="1" x14ac:dyDescent="0.35">
      <c r="C57" s="56" t="s">
        <v>12</v>
      </c>
      <c r="D57" s="230">
        <v>1600</v>
      </c>
      <c r="E57" s="107"/>
      <c r="F57" s="107"/>
      <c r="G57" s="67">
        <f t="shared" si="11"/>
        <v>1600</v>
      </c>
      <c r="N57" s="58"/>
    </row>
    <row r="58" spans="2:14" ht="18.75" customHeight="1" x14ac:dyDescent="0.35">
      <c r="C58" s="57" t="s">
        <v>13</v>
      </c>
      <c r="D58" s="230">
        <v>4800</v>
      </c>
      <c r="E58" s="107"/>
      <c r="F58" s="107"/>
      <c r="G58" s="67">
        <f t="shared" si="11"/>
        <v>4800</v>
      </c>
      <c r="N58" s="58"/>
    </row>
    <row r="59" spans="2:14" x14ac:dyDescent="0.35">
      <c r="C59" s="56" t="s">
        <v>17</v>
      </c>
      <c r="D59" s="230">
        <v>15880</v>
      </c>
      <c r="E59" s="107"/>
      <c r="F59" s="107"/>
      <c r="G59" s="67">
        <f t="shared" si="11"/>
        <v>15880</v>
      </c>
      <c r="N59" s="58"/>
    </row>
    <row r="60" spans="2:14" s="60" customFormat="1" ht="21.75" customHeight="1" x14ac:dyDescent="0.35">
      <c r="B60" s="58"/>
      <c r="C60" s="56" t="s">
        <v>14</v>
      </c>
      <c r="D60" s="232">
        <v>7245</v>
      </c>
      <c r="E60" s="107"/>
      <c r="F60" s="107"/>
      <c r="G60" s="67">
        <f t="shared" si="11"/>
        <v>7245</v>
      </c>
    </row>
    <row r="61" spans="2:14" s="60" customFormat="1" x14ac:dyDescent="0.35">
      <c r="B61" s="58"/>
      <c r="C61" s="56" t="s">
        <v>182</v>
      </c>
      <c r="D61" s="230"/>
      <c r="E61" s="107"/>
      <c r="F61" s="107"/>
      <c r="G61" s="67">
        <f t="shared" si="11"/>
        <v>0</v>
      </c>
    </row>
    <row r="62" spans="2:14" x14ac:dyDescent="0.35">
      <c r="C62" s="61" t="s">
        <v>185</v>
      </c>
      <c r="D62" s="73">
        <f>SUM(D55:D61)</f>
        <v>60025</v>
      </c>
      <c r="E62" s="73">
        <f>SUM(E55:E61)</f>
        <v>0</v>
      </c>
      <c r="F62" s="73">
        <f t="shared" ref="F62" si="12">SUM(F55:F61)</f>
        <v>0</v>
      </c>
      <c r="G62" s="67">
        <f t="shared" si="11"/>
        <v>60025</v>
      </c>
      <c r="N62" s="58"/>
    </row>
    <row r="63" spans="2:14" s="60" customFormat="1" x14ac:dyDescent="0.35">
      <c r="C63" s="74"/>
      <c r="D63" s="75"/>
      <c r="E63" s="75"/>
      <c r="F63" s="75"/>
      <c r="G63" s="76"/>
    </row>
    <row r="64" spans="2:14" x14ac:dyDescent="0.35">
      <c r="B64" s="60"/>
      <c r="C64" s="279" t="s">
        <v>73</v>
      </c>
      <c r="D64" s="280"/>
      <c r="E64" s="280"/>
      <c r="F64" s="280"/>
      <c r="G64" s="281"/>
      <c r="N64" s="58"/>
    </row>
    <row r="65" spans="2:14" ht="21.75" customHeight="1" thickBot="1" x14ac:dyDescent="0.4">
      <c r="C65" s="70" t="s">
        <v>183</v>
      </c>
      <c r="D65" s="71">
        <f>'1) Budget Tables'!D68</f>
        <v>132180</v>
      </c>
      <c r="E65" s="71">
        <f>'1) Budget Tables'!E68</f>
        <v>0</v>
      </c>
      <c r="F65" s="71">
        <f>'1) Budget Tables'!F68</f>
        <v>0</v>
      </c>
      <c r="G65" s="72">
        <f t="shared" ref="G65:G73" si="13">SUM(D65:F65)</f>
        <v>132180</v>
      </c>
      <c r="N65" s="58"/>
    </row>
    <row r="66" spans="2:14" ht="15.75" customHeight="1" x14ac:dyDescent="0.35">
      <c r="C66" s="68" t="s">
        <v>10</v>
      </c>
      <c r="D66" s="231"/>
      <c r="E66" s="106"/>
      <c r="F66" s="106"/>
      <c r="G66" s="69">
        <f t="shared" si="13"/>
        <v>0</v>
      </c>
      <c r="N66" s="58"/>
    </row>
    <row r="67" spans="2:14" ht="15.75" customHeight="1" x14ac:dyDescent="0.35">
      <c r="C67" s="56" t="s">
        <v>11</v>
      </c>
      <c r="D67" s="230">
        <v>24940</v>
      </c>
      <c r="E67" s="20"/>
      <c r="F67" s="20"/>
      <c r="G67" s="67">
        <f t="shared" si="13"/>
        <v>24940</v>
      </c>
      <c r="N67" s="58"/>
    </row>
    <row r="68" spans="2:14" ht="15.75" customHeight="1" x14ac:dyDescent="0.35">
      <c r="C68" s="56" t="s">
        <v>12</v>
      </c>
      <c r="D68" s="230"/>
      <c r="E68" s="107"/>
      <c r="F68" s="107"/>
      <c r="G68" s="67">
        <f t="shared" si="13"/>
        <v>0</v>
      </c>
      <c r="N68" s="58"/>
    </row>
    <row r="69" spans="2:14" x14ac:dyDescent="0.35">
      <c r="C69" s="57" t="s">
        <v>13</v>
      </c>
      <c r="D69" s="230">
        <v>3600</v>
      </c>
      <c r="E69" s="107"/>
      <c r="F69" s="107"/>
      <c r="G69" s="67">
        <f t="shared" si="13"/>
        <v>3600</v>
      </c>
      <c r="N69" s="58"/>
    </row>
    <row r="70" spans="2:14" x14ac:dyDescent="0.35">
      <c r="C70" s="56" t="s">
        <v>17</v>
      </c>
      <c r="D70" s="230">
        <v>9700</v>
      </c>
      <c r="E70" s="107"/>
      <c r="F70" s="107"/>
      <c r="G70" s="67">
        <f t="shared" si="13"/>
        <v>9700</v>
      </c>
      <c r="N70" s="58"/>
    </row>
    <row r="71" spans="2:14" x14ac:dyDescent="0.35">
      <c r="C71" s="56" t="s">
        <v>14</v>
      </c>
      <c r="D71" s="230">
        <v>93940</v>
      </c>
      <c r="E71" s="107"/>
      <c r="F71" s="107"/>
      <c r="G71" s="67">
        <f t="shared" si="13"/>
        <v>93940</v>
      </c>
      <c r="N71" s="58"/>
    </row>
    <row r="72" spans="2:14" x14ac:dyDescent="0.35">
      <c r="C72" s="56" t="s">
        <v>182</v>
      </c>
      <c r="D72" s="230"/>
      <c r="E72" s="107"/>
      <c r="F72" s="107"/>
      <c r="G72" s="67">
        <f t="shared" si="13"/>
        <v>0</v>
      </c>
      <c r="N72" s="58"/>
    </row>
    <row r="73" spans="2:14" x14ac:dyDescent="0.35">
      <c r="C73" s="61" t="s">
        <v>185</v>
      </c>
      <c r="D73" s="73">
        <f t="shared" ref="D73:E73" si="14">SUM(D66:D72)</f>
        <v>132180</v>
      </c>
      <c r="E73" s="73">
        <f t="shared" si="14"/>
        <v>0</v>
      </c>
      <c r="F73" s="73">
        <f t="shared" ref="F73" si="15">SUM(F66:F72)</f>
        <v>0</v>
      </c>
      <c r="G73" s="67">
        <f t="shared" si="13"/>
        <v>132180</v>
      </c>
      <c r="N73" s="58"/>
    </row>
    <row r="74" spans="2:14" s="60" customFormat="1" hidden="1" x14ac:dyDescent="0.35">
      <c r="C74" s="74"/>
      <c r="D74" s="75"/>
      <c r="E74" s="75"/>
      <c r="F74" s="75"/>
      <c r="G74" s="76"/>
    </row>
    <row r="75" spans="2:14" hidden="1" x14ac:dyDescent="0.35">
      <c r="C75" s="279" t="s">
        <v>82</v>
      </c>
      <c r="D75" s="280"/>
      <c r="E75" s="280"/>
      <c r="F75" s="280"/>
      <c r="G75" s="281"/>
      <c r="N75" s="58"/>
    </row>
    <row r="76" spans="2:14" ht="21.75" hidden="1" customHeight="1" thickBot="1" x14ac:dyDescent="0.4">
      <c r="B76" s="60"/>
      <c r="C76" s="70" t="s">
        <v>183</v>
      </c>
      <c r="D76" s="71">
        <f>'1) Budget Tables'!D78</f>
        <v>0</v>
      </c>
      <c r="E76" s="71">
        <f>'1) Budget Tables'!E78</f>
        <v>0</v>
      </c>
      <c r="F76" s="71">
        <f>'1) Budget Tables'!F78</f>
        <v>0</v>
      </c>
      <c r="G76" s="72">
        <f t="shared" ref="G76:G84" si="16">SUM(D76:F76)</f>
        <v>0</v>
      </c>
      <c r="N76" s="58"/>
    </row>
    <row r="77" spans="2:14" ht="18" hidden="1" customHeight="1" x14ac:dyDescent="0.35">
      <c r="C77" s="68" t="s">
        <v>10</v>
      </c>
      <c r="D77" s="105"/>
      <c r="E77" s="106"/>
      <c r="F77" s="106"/>
      <c r="G77" s="69">
        <f t="shared" si="16"/>
        <v>0</v>
      </c>
      <c r="N77" s="58"/>
    </row>
    <row r="78" spans="2:14" ht="15.75" hidden="1" customHeight="1" x14ac:dyDescent="0.35">
      <c r="C78" s="56" t="s">
        <v>11</v>
      </c>
      <c r="D78" s="107"/>
      <c r="E78" s="20"/>
      <c r="F78" s="20"/>
      <c r="G78" s="67">
        <f t="shared" si="16"/>
        <v>0</v>
      </c>
      <c r="N78" s="58"/>
    </row>
    <row r="79" spans="2:14" s="60" customFormat="1" ht="15.75" hidden="1" customHeight="1" x14ac:dyDescent="0.35">
      <c r="B79" s="58"/>
      <c r="C79" s="56" t="s">
        <v>12</v>
      </c>
      <c r="D79" s="107"/>
      <c r="E79" s="107"/>
      <c r="F79" s="107"/>
      <c r="G79" s="67">
        <f t="shared" si="16"/>
        <v>0</v>
      </c>
    </row>
    <row r="80" spans="2:14" hidden="1" x14ac:dyDescent="0.35">
      <c r="B80" s="60"/>
      <c r="C80" s="57" t="s">
        <v>13</v>
      </c>
      <c r="D80" s="107"/>
      <c r="E80" s="107"/>
      <c r="F80" s="107"/>
      <c r="G80" s="67">
        <f t="shared" si="16"/>
        <v>0</v>
      </c>
      <c r="N80" s="58"/>
    </row>
    <row r="81" spans="2:14" hidden="1" x14ac:dyDescent="0.35">
      <c r="B81" s="60"/>
      <c r="C81" s="56" t="s">
        <v>17</v>
      </c>
      <c r="D81" s="107"/>
      <c r="E81" s="107"/>
      <c r="F81" s="107"/>
      <c r="G81" s="67">
        <f t="shared" si="16"/>
        <v>0</v>
      </c>
      <c r="N81" s="58"/>
    </row>
    <row r="82" spans="2:14" hidden="1" x14ac:dyDescent="0.35">
      <c r="B82" s="60"/>
      <c r="C82" s="56" t="s">
        <v>14</v>
      </c>
      <c r="D82" s="107"/>
      <c r="E82" s="107"/>
      <c r="F82" s="107"/>
      <c r="G82" s="67">
        <f t="shared" si="16"/>
        <v>0</v>
      </c>
      <c r="N82" s="58"/>
    </row>
    <row r="83" spans="2:14" hidden="1" x14ac:dyDescent="0.35">
      <c r="C83" s="56" t="s">
        <v>182</v>
      </c>
      <c r="D83" s="107"/>
      <c r="E83" s="107"/>
      <c r="F83" s="107"/>
      <c r="G83" s="67">
        <f t="shared" si="16"/>
        <v>0</v>
      </c>
      <c r="N83" s="58"/>
    </row>
    <row r="84" spans="2:14" hidden="1" x14ac:dyDescent="0.35">
      <c r="C84" s="61" t="s">
        <v>185</v>
      </c>
      <c r="D84" s="73">
        <f t="shared" ref="D84:E84" si="17">SUM(D77:D83)</f>
        <v>0</v>
      </c>
      <c r="E84" s="73">
        <f t="shared" si="17"/>
        <v>0</v>
      </c>
      <c r="F84" s="73">
        <f t="shared" ref="F84" si="18">SUM(F77:F83)</f>
        <v>0</v>
      </c>
      <c r="G84" s="67">
        <f t="shared" si="16"/>
        <v>0</v>
      </c>
      <c r="N84" s="58"/>
    </row>
    <row r="85" spans="2:14" s="60" customFormat="1" hidden="1" x14ac:dyDescent="0.35">
      <c r="C85" s="74"/>
      <c r="D85" s="75"/>
      <c r="E85" s="75"/>
      <c r="F85" s="75"/>
      <c r="G85" s="76"/>
    </row>
    <row r="86" spans="2:14" hidden="1" x14ac:dyDescent="0.35">
      <c r="C86" s="279" t="s">
        <v>99</v>
      </c>
      <c r="D86" s="280"/>
      <c r="E86" s="280"/>
      <c r="F86" s="280"/>
      <c r="G86" s="281"/>
      <c r="N86" s="58"/>
    </row>
    <row r="87" spans="2:14" ht="21.75" hidden="1" customHeight="1" thickBot="1" x14ac:dyDescent="0.4">
      <c r="C87" s="70" t="s">
        <v>183</v>
      </c>
      <c r="D87" s="71">
        <f>'1) Budget Tables'!D88</f>
        <v>0</v>
      </c>
      <c r="E87" s="71">
        <f>'1) Budget Tables'!E88</f>
        <v>0</v>
      </c>
      <c r="F87" s="71">
        <f>'1) Budget Tables'!F88</f>
        <v>0</v>
      </c>
      <c r="G87" s="72">
        <f t="shared" ref="G87:G95" si="19">SUM(D87:F87)</f>
        <v>0</v>
      </c>
      <c r="N87" s="58"/>
    </row>
    <row r="88" spans="2:14" ht="15.75" hidden="1" customHeight="1" x14ac:dyDescent="0.35">
      <c r="C88" s="68" t="s">
        <v>10</v>
      </c>
      <c r="D88" s="105"/>
      <c r="E88" s="106"/>
      <c r="F88" s="106"/>
      <c r="G88" s="69">
        <f t="shared" si="19"/>
        <v>0</v>
      </c>
      <c r="N88" s="58"/>
    </row>
    <row r="89" spans="2:14" ht="15.75" hidden="1" customHeight="1" x14ac:dyDescent="0.35">
      <c r="B89" s="60"/>
      <c r="C89" s="56" t="s">
        <v>11</v>
      </c>
      <c r="D89" s="107"/>
      <c r="E89" s="20"/>
      <c r="F89" s="20"/>
      <c r="G89" s="67">
        <f t="shared" si="19"/>
        <v>0</v>
      </c>
      <c r="N89" s="58"/>
    </row>
    <row r="90" spans="2:14" ht="15.75" hidden="1" customHeight="1" x14ac:dyDescent="0.35">
      <c r="C90" s="56" t="s">
        <v>12</v>
      </c>
      <c r="D90" s="107"/>
      <c r="E90" s="107"/>
      <c r="F90" s="107"/>
      <c r="G90" s="67">
        <f t="shared" si="19"/>
        <v>0</v>
      </c>
      <c r="N90" s="58"/>
    </row>
    <row r="91" spans="2:14" hidden="1" x14ac:dyDescent="0.35">
      <c r="C91" s="57" t="s">
        <v>13</v>
      </c>
      <c r="D91" s="107"/>
      <c r="E91" s="107"/>
      <c r="F91" s="107"/>
      <c r="G91" s="67">
        <f t="shared" si="19"/>
        <v>0</v>
      </c>
      <c r="N91" s="58"/>
    </row>
    <row r="92" spans="2:14" hidden="1" x14ac:dyDescent="0.35">
      <c r="C92" s="56" t="s">
        <v>17</v>
      </c>
      <c r="D92" s="107"/>
      <c r="E92" s="107"/>
      <c r="F92" s="107"/>
      <c r="G92" s="67">
        <f t="shared" si="19"/>
        <v>0</v>
      </c>
      <c r="N92" s="58"/>
    </row>
    <row r="93" spans="2:14" ht="25.5" hidden="1" customHeight="1" x14ac:dyDescent="0.35">
      <c r="C93" s="56" t="s">
        <v>14</v>
      </c>
      <c r="D93" s="107"/>
      <c r="E93" s="107"/>
      <c r="F93" s="107"/>
      <c r="G93" s="67">
        <f t="shared" si="19"/>
        <v>0</v>
      </c>
      <c r="N93" s="58"/>
    </row>
    <row r="94" spans="2:14" hidden="1" x14ac:dyDescent="0.35">
      <c r="B94" s="60"/>
      <c r="C94" s="56" t="s">
        <v>182</v>
      </c>
      <c r="D94" s="107"/>
      <c r="E94" s="107"/>
      <c r="F94" s="107"/>
      <c r="G94" s="67">
        <f t="shared" si="19"/>
        <v>0</v>
      </c>
      <c r="N94" s="58"/>
    </row>
    <row r="95" spans="2:14" ht="15.75" hidden="1" customHeight="1" x14ac:dyDescent="0.35">
      <c r="C95" s="61" t="s">
        <v>185</v>
      </c>
      <c r="D95" s="73">
        <f t="shared" ref="D95:E95" si="20">SUM(D88:D94)</f>
        <v>0</v>
      </c>
      <c r="E95" s="73">
        <f t="shared" si="20"/>
        <v>0</v>
      </c>
      <c r="F95" s="73">
        <f t="shared" ref="F95" si="21">SUM(F88:F94)</f>
        <v>0</v>
      </c>
      <c r="G95" s="67">
        <f t="shared" si="19"/>
        <v>0</v>
      </c>
      <c r="N95" s="58"/>
    </row>
    <row r="96" spans="2:14" ht="25.5" customHeight="1" x14ac:dyDescent="0.35">
      <c r="D96" s="62"/>
      <c r="E96" s="62"/>
      <c r="F96" s="62"/>
      <c r="G96" s="62"/>
      <c r="N96" s="58"/>
    </row>
    <row r="97" spans="2:14" x14ac:dyDescent="0.35">
      <c r="B97" s="279" t="s">
        <v>193</v>
      </c>
      <c r="C97" s="280"/>
      <c r="D97" s="280"/>
      <c r="E97" s="280"/>
      <c r="F97" s="280"/>
      <c r="G97" s="281"/>
      <c r="N97" s="58"/>
    </row>
    <row r="98" spans="2:14" x14ac:dyDescent="0.35">
      <c r="C98" s="279" t="s">
        <v>101</v>
      </c>
      <c r="D98" s="280"/>
      <c r="E98" s="280"/>
      <c r="F98" s="280"/>
      <c r="G98" s="281"/>
      <c r="N98" s="58"/>
    </row>
    <row r="99" spans="2:14" ht="22.5" customHeight="1" thickBot="1" x14ac:dyDescent="0.4">
      <c r="C99" s="70" t="s">
        <v>183</v>
      </c>
      <c r="D99" s="71">
        <f>'1) Budget Tables'!D100</f>
        <v>117860</v>
      </c>
      <c r="E99" s="71">
        <f>'1) Budget Tables'!E100</f>
        <v>0</v>
      </c>
      <c r="F99" s="71">
        <f>'1) Budget Tables'!F100</f>
        <v>0</v>
      </c>
      <c r="G99" s="72">
        <f>SUM(D99:F99)</f>
        <v>117860</v>
      </c>
      <c r="N99" s="58"/>
    </row>
    <row r="100" spans="2:14" x14ac:dyDescent="0.35">
      <c r="C100" s="68" t="s">
        <v>10</v>
      </c>
      <c r="D100" s="231"/>
      <c r="E100" s="106"/>
      <c r="F100" s="106"/>
      <c r="G100" s="69">
        <f t="shared" ref="G100:G107" si="22">SUM(D100:F100)</f>
        <v>0</v>
      </c>
      <c r="N100" s="58"/>
    </row>
    <row r="101" spans="2:14" x14ac:dyDescent="0.35">
      <c r="C101" s="56" t="s">
        <v>11</v>
      </c>
      <c r="D101" s="230">
        <v>12560</v>
      </c>
      <c r="E101" s="20"/>
      <c r="F101" s="20"/>
      <c r="G101" s="67">
        <f t="shared" si="22"/>
        <v>12560</v>
      </c>
      <c r="N101" s="58"/>
    </row>
    <row r="102" spans="2:14" ht="15.75" customHeight="1" x14ac:dyDescent="0.35">
      <c r="C102" s="56" t="s">
        <v>12</v>
      </c>
      <c r="D102" s="233"/>
      <c r="E102" s="107"/>
      <c r="F102" s="107"/>
      <c r="G102" s="67">
        <f t="shared" si="22"/>
        <v>0</v>
      </c>
      <c r="N102" s="58"/>
    </row>
    <row r="103" spans="2:14" x14ac:dyDescent="0.35">
      <c r="C103" s="57" t="s">
        <v>13</v>
      </c>
      <c r="D103" s="230">
        <v>3600</v>
      </c>
      <c r="E103" s="107"/>
      <c r="F103" s="107"/>
      <c r="G103" s="67">
        <f t="shared" si="22"/>
        <v>3600</v>
      </c>
      <c r="N103" s="58"/>
    </row>
    <row r="104" spans="2:14" x14ac:dyDescent="0.35">
      <c r="C104" s="56" t="s">
        <v>17</v>
      </c>
      <c r="D104" s="230">
        <v>26800</v>
      </c>
      <c r="E104" s="107"/>
      <c r="F104" s="107"/>
      <c r="G104" s="67">
        <f t="shared" si="22"/>
        <v>26800</v>
      </c>
      <c r="N104" s="58"/>
    </row>
    <row r="105" spans="2:14" x14ac:dyDescent="0.35">
      <c r="C105" s="56" t="s">
        <v>14</v>
      </c>
      <c r="D105" s="230">
        <v>74900</v>
      </c>
      <c r="E105" s="107"/>
      <c r="F105" s="107"/>
      <c r="G105" s="67">
        <f t="shared" si="22"/>
        <v>74900</v>
      </c>
      <c r="N105" s="58"/>
    </row>
    <row r="106" spans="2:14" x14ac:dyDescent="0.35">
      <c r="C106" s="56" t="s">
        <v>182</v>
      </c>
      <c r="D106" s="230"/>
      <c r="E106" s="107"/>
      <c r="F106" s="107"/>
      <c r="G106" s="67">
        <f t="shared" si="22"/>
        <v>0</v>
      </c>
      <c r="N106" s="58"/>
    </row>
    <row r="107" spans="2:14" x14ac:dyDescent="0.35">
      <c r="C107" s="61" t="s">
        <v>185</v>
      </c>
      <c r="D107" s="73">
        <f>SUM(D100:D106)</f>
        <v>117860</v>
      </c>
      <c r="E107" s="73">
        <f>SUM(E100:E106)</f>
        <v>0</v>
      </c>
      <c r="F107" s="73">
        <f t="shared" ref="F107" si="23">SUM(F100:F106)</f>
        <v>0</v>
      </c>
      <c r="G107" s="67">
        <f t="shared" si="22"/>
        <v>117860</v>
      </c>
      <c r="N107" s="58"/>
    </row>
    <row r="108" spans="2:14" s="60" customFormat="1" x14ac:dyDescent="0.35">
      <c r="C108" s="74"/>
      <c r="D108" s="75"/>
      <c r="E108" s="75"/>
      <c r="F108" s="75"/>
      <c r="G108" s="76"/>
    </row>
    <row r="109" spans="2:14" ht="15.75" customHeight="1" x14ac:dyDescent="0.35">
      <c r="C109" s="279" t="s">
        <v>194</v>
      </c>
      <c r="D109" s="280"/>
      <c r="E109" s="280"/>
      <c r="F109" s="280"/>
      <c r="G109" s="281"/>
      <c r="N109" s="58"/>
    </row>
    <row r="110" spans="2:14" ht="21.75" customHeight="1" thickBot="1" x14ac:dyDescent="0.4">
      <c r="C110" s="70" t="s">
        <v>183</v>
      </c>
      <c r="D110" s="71">
        <f>'1) Budget Tables'!D110</f>
        <v>255400</v>
      </c>
      <c r="E110" s="71">
        <f>'1) Budget Tables'!E110</f>
        <v>0</v>
      </c>
      <c r="F110" s="71">
        <f>'1) Budget Tables'!F110</f>
        <v>0</v>
      </c>
      <c r="G110" s="72">
        <f t="shared" ref="G110:G118" si="24">SUM(D110:F110)</f>
        <v>255400</v>
      </c>
      <c r="N110" s="58"/>
    </row>
    <row r="111" spans="2:14" x14ac:dyDescent="0.35">
      <c r="C111" s="68" t="s">
        <v>10</v>
      </c>
      <c r="D111" s="231"/>
      <c r="E111" s="106"/>
      <c r="F111" s="106"/>
      <c r="G111" s="69">
        <f t="shared" si="24"/>
        <v>0</v>
      </c>
      <c r="N111" s="58"/>
    </row>
    <row r="112" spans="2:14" x14ac:dyDescent="0.35">
      <c r="C112" s="56" t="s">
        <v>11</v>
      </c>
      <c r="D112" s="230">
        <v>68000</v>
      </c>
      <c r="E112" s="20"/>
      <c r="F112" s="20"/>
      <c r="G112" s="67">
        <f t="shared" si="24"/>
        <v>68000</v>
      </c>
      <c r="N112" s="58"/>
    </row>
    <row r="113" spans="3:14" ht="31" x14ac:dyDescent="0.35">
      <c r="C113" s="56" t="s">
        <v>12</v>
      </c>
      <c r="D113" s="230">
        <v>17400</v>
      </c>
      <c r="E113" s="107"/>
      <c r="F113" s="107"/>
      <c r="G113" s="67">
        <f t="shared" si="24"/>
        <v>17400</v>
      </c>
      <c r="N113" s="58"/>
    </row>
    <row r="114" spans="3:14" x14ac:dyDescent="0.35">
      <c r="C114" s="57" t="s">
        <v>13</v>
      </c>
      <c r="D114" s="230">
        <v>10000</v>
      </c>
      <c r="E114" s="107"/>
      <c r="F114" s="107"/>
      <c r="G114" s="67">
        <f t="shared" si="24"/>
        <v>10000</v>
      </c>
      <c r="N114" s="58"/>
    </row>
    <row r="115" spans="3:14" x14ac:dyDescent="0.35">
      <c r="C115" s="56" t="s">
        <v>17</v>
      </c>
      <c r="D115" s="230"/>
      <c r="E115" s="107"/>
      <c r="F115" s="107"/>
      <c r="G115" s="67">
        <f t="shared" si="24"/>
        <v>0</v>
      </c>
      <c r="N115" s="58"/>
    </row>
    <row r="116" spans="3:14" x14ac:dyDescent="0.35">
      <c r="C116" s="56" t="s">
        <v>14</v>
      </c>
      <c r="D116" s="230">
        <v>160000</v>
      </c>
      <c r="E116" s="107"/>
      <c r="F116" s="107"/>
      <c r="G116" s="67">
        <f t="shared" si="24"/>
        <v>160000</v>
      </c>
      <c r="N116" s="58"/>
    </row>
    <row r="117" spans="3:14" x14ac:dyDescent="0.35">
      <c r="C117" s="56" t="s">
        <v>182</v>
      </c>
      <c r="D117" s="230"/>
      <c r="E117" s="107"/>
      <c r="F117" s="107"/>
      <c r="G117" s="67">
        <f t="shared" si="24"/>
        <v>0</v>
      </c>
      <c r="N117" s="58"/>
    </row>
    <row r="118" spans="3:14" x14ac:dyDescent="0.35">
      <c r="C118" s="61" t="s">
        <v>185</v>
      </c>
      <c r="D118" s="73">
        <f t="shared" ref="D118:E118" si="25">SUM(D111:D117)</f>
        <v>255400</v>
      </c>
      <c r="E118" s="73">
        <f t="shared" si="25"/>
        <v>0</v>
      </c>
      <c r="F118" s="73">
        <f t="shared" ref="F118" si="26">SUM(F111:F117)</f>
        <v>0</v>
      </c>
      <c r="G118" s="67">
        <f t="shared" si="24"/>
        <v>255400</v>
      </c>
      <c r="N118" s="58"/>
    </row>
    <row r="119" spans="3:14" s="60" customFormat="1" x14ac:dyDescent="0.35">
      <c r="C119" s="74"/>
      <c r="D119" s="75"/>
      <c r="E119" s="75"/>
      <c r="F119" s="75"/>
      <c r="G119" s="76"/>
    </row>
    <row r="120" spans="3:14" hidden="1" x14ac:dyDescent="0.35">
      <c r="C120" s="279" t="s">
        <v>118</v>
      </c>
      <c r="D120" s="280"/>
      <c r="E120" s="280"/>
      <c r="F120" s="280"/>
      <c r="G120" s="281"/>
      <c r="N120" s="58"/>
    </row>
    <row r="121" spans="3:14" ht="21" hidden="1" customHeight="1" thickBot="1" x14ac:dyDescent="0.4">
      <c r="C121" s="70" t="s">
        <v>183</v>
      </c>
      <c r="D121" s="71">
        <f>'1) Budget Tables'!D120</f>
        <v>0</v>
      </c>
      <c r="E121" s="71">
        <f>'1) Budget Tables'!E120</f>
        <v>0</v>
      </c>
      <c r="F121" s="71">
        <f>'1) Budget Tables'!F120</f>
        <v>0</v>
      </c>
      <c r="G121" s="72">
        <f t="shared" ref="G121:G129" si="27">SUM(D121:F121)</f>
        <v>0</v>
      </c>
      <c r="N121" s="58"/>
    </row>
    <row r="122" spans="3:14" hidden="1" x14ac:dyDescent="0.35">
      <c r="C122" s="68" t="s">
        <v>10</v>
      </c>
      <c r="D122" s="105"/>
      <c r="E122" s="106"/>
      <c r="F122" s="106"/>
      <c r="G122" s="69">
        <f t="shared" si="27"/>
        <v>0</v>
      </c>
      <c r="N122" s="58"/>
    </row>
    <row r="123" spans="3:14" hidden="1" x14ac:dyDescent="0.35">
      <c r="C123" s="56" t="s">
        <v>11</v>
      </c>
      <c r="D123" s="107"/>
      <c r="E123" s="20"/>
      <c r="F123" s="20"/>
      <c r="G123" s="67">
        <f t="shared" si="27"/>
        <v>0</v>
      </c>
      <c r="N123" s="58"/>
    </row>
    <row r="124" spans="3:14" ht="31" hidden="1" x14ac:dyDescent="0.35">
      <c r="C124" s="56" t="s">
        <v>12</v>
      </c>
      <c r="D124" s="107"/>
      <c r="E124" s="107"/>
      <c r="F124" s="107"/>
      <c r="G124" s="67">
        <f t="shared" si="27"/>
        <v>0</v>
      </c>
      <c r="N124" s="58"/>
    </row>
    <row r="125" spans="3:14" hidden="1" x14ac:dyDescent="0.35">
      <c r="C125" s="57" t="s">
        <v>13</v>
      </c>
      <c r="D125" s="107"/>
      <c r="E125" s="107"/>
      <c r="F125" s="107"/>
      <c r="G125" s="67">
        <f t="shared" si="27"/>
        <v>0</v>
      </c>
      <c r="N125" s="58"/>
    </row>
    <row r="126" spans="3:14" hidden="1" x14ac:dyDescent="0.35">
      <c r="C126" s="56" t="s">
        <v>17</v>
      </c>
      <c r="D126" s="107"/>
      <c r="E126" s="107"/>
      <c r="F126" s="107"/>
      <c r="G126" s="67">
        <f t="shared" si="27"/>
        <v>0</v>
      </c>
      <c r="N126" s="58"/>
    </row>
    <row r="127" spans="3:14" hidden="1" x14ac:dyDescent="0.35">
      <c r="C127" s="56" t="s">
        <v>14</v>
      </c>
      <c r="D127" s="107"/>
      <c r="E127" s="107"/>
      <c r="F127" s="107"/>
      <c r="G127" s="67">
        <f t="shared" si="27"/>
        <v>0</v>
      </c>
      <c r="N127" s="58"/>
    </row>
    <row r="128" spans="3:14" hidden="1" x14ac:dyDescent="0.35">
      <c r="C128" s="56" t="s">
        <v>182</v>
      </c>
      <c r="D128" s="107"/>
      <c r="E128" s="107"/>
      <c r="F128" s="107"/>
      <c r="G128" s="67">
        <f t="shared" si="27"/>
        <v>0</v>
      </c>
      <c r="N128" s="58"/>
    </row>
    <row r="129" spans="2:14" hidden="1" x14ac:dyDescent="0.35">
      <c r="C129" s="61" t="s">
        <v>185</v>
      </c>
      <c r="D129" s="73">
        <f t="shared" ref="D129:E129" si="28">SUM(D122:D128)</f>
        <v>0</v>
      </c>
      <c r="E129" s="73">
        <f t="shared" si="28"/>
        <v>0</v>
      </c>
      <c r="F129" s="73">
        <f t="shared" ref="F129" si="29">SUM(F122:F128)</f>
        <v>0</v>
      </c>
      <c r="G129" s="67">
        <f t="shared" si="27"/>
        <v>0</v>
      </c>
      <c r="N129" s="58"/>
    </row>
    <row r="130" spans="2:14" s="60" customFormat="1" hidden="1" x14ac:dyDescent="0.35">
      <c r="C130" s="74"/>
      <c r="D130" s="75"/>
      <c r="E130" s="75"/>
      <c r="F130" s="75"/>
      <c r="G130" s="76"/>
    </row>
    <row r="131" spans="2:14" hidden="1" x14ac:dyDescent="0.35">
      <c r="C131" s="279" t="s">
        <v>127</v>
      </c>
      <c r="D131" s="280"/>
      <c r="E131" s="280"/>
      <c r="F131" s="280"/>
      <c r="G131" s="281"/>
      <c r="N131" s="58"/>
    </row>
    <row r="132" spans="2:14" ht="24" hidden="1" customHeight="1" thickBot="1" x14ac:dyDescent="0.4">
      <c r="C132" s="70" t="s">
        <v>183</v>
      </c>
      <c r="D132" s="71">
        <f>'1) Budget Tables'!D130</f>
        <v>0</v>
      </c>
      <c r="E132" s="71">
        <f>'1) Budget Tables'!E130</f>
        <v>0</v>
      </c>
      <c r="F132" s="71">
        <f>'1) Budget Tables'!F130</f>
        <v>0</v>
      </c>
      <c r="G132" s="72">
        <f t="shared" ref="G132:G140" si="30">SUM(D132:F132)</f>
        <v>0</v>
      </c>
      <c r="N132" s="58"/>
    </row>
    <row r="133" spans="2:14" ht="15.75" hidden="1" customHeight="1" x14ac:dyDescent="0.35">
      <c r="C133" s="68" t="s">
        <v>10</v>
      </c>
      <c r="D133" s="105"/>
      <c r="E133" s="106"/>
      <c r="F133" s="106"/>
      <c r="G133" s="69">
        <f t="shared" si="30"/>
        <v>0</v>
      </c>
      <c r="N133" s="58"/>
    </row>
    <row r="134" spans="2:14" s="62" customFormat="1" hidden="1" x14ac:dyDescent="0.35">
      <c r="C134" s="56" t="s">
        <v>11</v>
      </c>
      <c r="D134" s="107"/>
      <c r="E134" s="20"/>
      <c r="F134" s="20"/>
      <c r="G134" s="67">
        <f t="shared" si="30"/>
        <v>0</v>
      </c>
    </row>
    <row r="135" spans="2:14" s="62" customFormat="1" ht="15.75" hidden="1" customHeight="1" x14ac:dyDescent="0.35">
      <c r="C135" s="56" t="s">
        <v>12</v>
      </c>
      <c r="D135" s="107"/>
      <c r="E135" s="107"/>
      <c r="F135" s="107"/>
      <c r="G135" s="67">
        <f t="shared" si="30"/>
        <v>0</v>
      </c>
    </row>
    <row r="136" spans="2:14" s="62" customFormat="1" hidden="1" x14ac:dyDescent="0.35">
      <c r="C136" s="57" t="s">
        <v>13</v>
      </c>
      <c r="D136" s="107"/>
      <c r="E136" s="107"/>
      <c r="F136" s="107"/>
      <c r="G136" s="67">
        <f t="shared" si="30"/>
        <v>0</v>
      </c>
    </row>
    <row r="137" spans="2:14" s="62" customFormat="1" hidden="1" x14ac:dyDescent="0.35">
      <c r="C137" s="56" t="s">
        <v>17</v>
      </c>
      <c r="D137" s="107"/>
      <c r="E137" s="107"/>
      <c r="F137" s="107"/>
      <c r="G137" s="67">
        <f t="shared" si="30"/>
        <v>0</v>
      </c>
    </row>
    <row r="138" spans="2:14" s="62" customFormat="1" ht="15.75" hidden="1" customHeight="1" x14ac:dyDescent="0.35">
      <c r="C138" s="56" t="s">
        <v>14</v>
      </c>
      <c r="D138" s="107"/>
      <c r="E138" s="107"/>
      <c r="F138" s="107"/>
      <c r="G138" s="67">
        <f t="shared" si="30"/>
        <v>0</v>
      </c>
    </row>
    <row r="139" spans="2:14" s="62" customFormat="1" hidden="1" x14ac:dyDescent="0.35">
      <c r="C139" s="56" t="s">
        <v>182</v>
      </c>
      <c r="D139" s="107"/>
      <c r="E139" s="107"/>
      <c r="F139" s="107"/>
      <c r="G139" s="67">
        <f t="shared" si="30"/>
        <v>0</v>
      </c>
    </row>
    <row r="140" spans="2:14" s="62" customFormat="1" hidden="1" x14ac:dyDescent="0.35">
      <c r="C140" s="61" t="s">
        <v>185</v>
      </c>
      <c r="D140" s="73">
        <f t="shared" ref="D140:E140" si="31">SUM(D133:D139)</f>
        <v>0</v>
      </c>
      <c r="E140" s="73">
        <f t="shared" si="31"/>
        <v>0</v>
      </c>
      <c r="F140" s="73">
        <f t="shared" ref="F140" si="32">SUM(F133:F139)</f>
        <v>0</v>
      </c>
      <c r="G140" s="67">
        <f t="shared" si="30"/>
        <v>0</v>
      </c>
    </row>
    <row r="141" spans="2:14" s="62" customFormat="1" hidden="1" x14ac:dyDescent="0.35">
      <c r="C141" s="58"/>
      <c r="D141" s="60"/>
      <c r="E141" s="60"/>
      <c r="F141" s="60"/>
      <c r="G141" s="58"/>
    </row>
    <row r="142" spans="2:14" s="62" customFormat="1" hidden="1" x14ac:dyDescent="0.35">
      <c r="B142" s="279" t="s">
        <v>195</v>
      </c>
      <c r="C142" s="280"/>
      <c r="D142" s="280"/>
      <c r="E142" s="280"/>
      <c r="F142" s="280"/>
      <c r="G142" s="281"/>
    </row>
    <row r="143" spans="2:14" s="62" customFormat="1" hidden="1" x14ac:dyDescent="0.35">
      <c r="B143" s="58"/>
      <c r="C143" s="279" t="s">
        <v>137</v>
      </c>
      <c r="D143" s="280"/>
      <c r="E143" s="280"/>
      <c r="F143" s="280"/>
      <c r="G143" s="281"/>
    </row>
    <row r="144" spans="2:14" s="62" customFormat="1" ht="24" hidden="1" customHeight="1" thickBot="1" x14ac:dyDescent="0.4">
      <c r="B144" s="58"/>
      <c r="C144" s="70" t="s">
        <v>183</v>
      </c>
      <c r="D144" s="71">
        <f>'1) Budget Tables'!D142</f>
        <v>0</v>
      </c>
      <c r="E144" s="71">
        <f>'1) Budget Tables'!E142</f>
        <v>0</v>
      </c>
      <c r="F144" s="71">
        <f>'1) Budget Tables'!F142</f>
        <v>0</v>
      </c>
      <c r="G144" s="72">
        <f>SUM(D144:F144)</f>
        <v>0</v>
      </c>
    </row>
    <row r="145" spans="2:7" s="62" customFormat="1" ht="24.75" hidden="1" customHeight="1" x14ac:dyDescent="0.35">
      <c r="B145" s="58"/>
      <c r="C145" s="68" t="s">
        <v>10</v>
      </c>
      <c r="D145" s="105"/>
      <c r="E145" s="106"/>
      <c r="F145" s="106"/>
      <c r="G145" s="69">
        <f t="shared" ref="G145:G152" si="33">SUM(D145:F145)</f>
        <v>0</v>
      </c>
    </row>
    <row r="146" spans="2:7" s="62" customFormat="1" ht="15.75" hidden="1" customHeight="1" x14ac:dyDescent="0.35">
      <c r="B146" s="58"/>
      <c r="C146" s="56" t="s">
        <v>11</v>
      </c>
      <c r="D146" s="107"/>
      <c r="E146" s="20"/>
      <c r="F146" s="20"/>
      <c r="G146" s="67">
        <f t="shared" si="33"/>
        <v>0</v>
      </c>
    </row>
    <row r="147" spans="2:7" s="62" customFormat="1" ht="15.75" hidden="1" customHeight="1" x14ac:dyDescent="0.35">
      <c r="B147" s="58"/>
      <c r="C147" s="56" t="s">
        <v>12</v>
      </c>
      <c r="D147" s="107"/>
      <c r="E147" s="107"/>
      <c r="F147" s="107"/>
      <c r="G147" s="67">
        <f t="shared" si="33"/>
        <v>0</v>
      </c>
    </row>
    <row r="148" spans="2:7" s="62" customFormat="1" ht="15.75" hidden="1" customHeight="1" x14ac:dyDescent="0.35">
      <c r="B148" s="58"/>
      <c r="C148" s="57" t="s">
        <v>13</v>
      </c>
      <c r="D148" s="107"/>
      <c r="E148" s="107"/>
      <c r="F148" s="107"/>
      <c r="G148" s="67">
        <f t="shared" si="33"/>
        <v>0</v>
      </c>
    </row>
    <row r="149" spans="2:7" s="62" customFormat="1" ht="15.75" hidden="1" customHeight="1" x14ac:dyDescent="0.35">
      <c r="B149" s="58"/>
      <c r="C149" s="56" t="s">
        <v>17</v>
      </c>
      <c r="D149" s="107"/>
      <c r="E149" s="107"/>
      <c r="F149" s="107"/>
      <c r="G149" s="67">
        <f t="shared" si="33"/>
        <v>0</v>
      </c>
    </row>
    <row r="150" spans="2:7" s="62" customFormat="1" ht="15.75" hidden="1" customHeight="1" x14ac:dyDescent="0.35">
      <c r="B150" s="58"/>
      <c r="C150" s="56" t="s">
        <v>14</v>
      </c>
      <c r="D150" s="107"/>
      <c r="E150" s="107"/>
      <c r="F150" s="107"/>
      <c r="G150" s="67">
        <f t="shared" si="33"/>
        <v>0</v>
      </c>
    </row>
    <row r="151" spans="2:7" s="62" customFormat="1" ht="15.75" hidden="1" customHeight="1" x14ac:dyDescent="0.35">
      <c r="B151" s="58"/>
      <c r="C151" s="56" t="s">
        <v>182</v>
      </c>
      <c r="D151" s="107"/>
      <c r="E151" s="107"/>
      <c r="F151" s="107"/>
      <c r="G151" s="67">
        <f t="shared" si="33"/>
        <v>0</v>
      </c>
    </row>
    <row r="152" spans="2:7" s="62" customFormat="1" ht="15.75" hidden="1" customHeight="1" x14ac:dyDescent="0.35">
      <c r="B152" s="58"/>
      <c r="C152" s="61" t="s">
        <v>185</v>
      </c>
      <c r="D152" s="73">
        <f>SUM(D145:D151)</f>
        <v>0</v>
      </c>
      <c r="E152" s="73">
        <f>SUM(E145:E151)</f>
        <v>0</v>
      </c>
      <c r="F152" s="73">
        <f t="shared" ref="F152" si="34">SUM(F145:F151)</f>
        <v>0</v>
      </c>
      <c r="G152" s="67">
        <f t="shared" si="33"/>
        <v>0</v>
      </c>
    </row>
    <row r="153" spans="2:7" s="60" customFormat="1" ht="15.75" hidden="1" customHeight="1" x14ac:dyDescent="0.35">
      <c r="C153" s="74"/>
      <c r="D153" s="75"/>
      <c r="E153" s="75"/>
      <c r="F153" s="75"/>
      <c r="G153" s="76"/>
    </row>
    <row r="154" spans="2:7" s="62" customFormat="1" ht="15.75" hidden="1" customHeight="1" x14ac:dyDescent="0.35">
      <c r="C154" s="279" t="s">
        <v>146</v>
      </c>
      <c r="D154" s="280"/>
      <c r="E154" s="280"/>
      <c r="F154" s="280"/>
      <c r="G154" s="281"/>
    </row>
    <row r="155" spans="2:7" s="62" customFormat="1" ht="21" hidden="1" customHeight="1" thickBot="1" x14ac:dyDescent="0.4">
      <c r="C155" s="70" t="s">
        <v>183</v>
      </c>
      <c r="D155" s="71">
        <f>'1) Budget Tables'!D152</f>
        <v>0</v>
      </c>
      <c r="E155" s="71">
        <f>'1) Budget Tables'!E152</f>
        <v>0</v>
      </c>
      <c r="F155" s="71">
        <f>'1) Budget Tables'!F152</f>
        <v>0</v>
      </c>
      <c r="G155" s="72">
        <f t="shared" ref="G155:G163" si="35">SUM(D155:F155)</f>
        <v>0</v>
      </c>
    </row>
    <row r="156" spans="2:7" s="62" customFormat="1" ht="15.75" hidden="1" customHeight="1" x14ac:dyDescent="0.35">
      <c r="C156" s="68" t="s">
        <v>10</v>
      </c>
      <c r="D156" s="105"/>
      <c r="E156" s="106"/>
      <c r="F156" s="106"/>
      <c r="G156" s="69">
        <f t="shared" si="35"/>
        <v>0</v>
      </c>
    </row>
    <row r="157" spans="2:7" s="62" customFormat="1" ht="15.75" hidden="1" customHeight="1" x14ac:dyDescent="0.35">
      <c r="C157" s="56" t="s">
        <v>11</v>
      </c>
      <c r="D157" s="107"/>
      <c r="E157" s="20"/>
      <c r="F157" s="20"/>
      <c r="G157" s="67">
        <f t="shared" si="35"/>
        <v>0</v>
      </c>
    </row>
    <row r="158" spans="2:7" s="62" customFormat="1" ht="15.75" hidden="1" customHeight="1" x14ac:dyDescent="0.35">
      <c r="C158" s="56" t="s">
        <v>12</v>
      </c>
      <c r="D158" s="107"/>
      <c r="E158" s="107"/>
      <c r="F158" s="107"/>
      <c r="G158" s="67">
        <f t="shared" si="35"/>
        <v>0</v>
      </c>
    </row>
    <row r="159" spans="2:7" s="62" customFormat="1" ht="15.75" hidden="1" customHeight="1" x14ac:dyDescent="0.35">
      <c r="C159" s="57" t="s">
        <v>13</v>
      </c>
      <c r="D159" s="107"/>
      <c r="E159" s="107"/>
      <c r="F159" s="107"/>
      <c r="G159" s="67">
        <f t="shared" si="35"/>
        <v>0</v>
      </c>
    </row>
    <row r="160" spans="2:7" s="62" customFormat="1" ht="15.75" hidden="1" customHeight="1" x14ac:dyDescent="0.35">
      <c r="C160" s="56" t="s">
        <v>17</v>
      </c>
      <c r="D160" s="107"/>
      <c r="E160" s="107"/>
      <c r="F160" s="107"/>
      <c r="G160" s="67">
        <f t="shared" si="35"/>
        <v>0</v>
      </c>
    </row>
    <row r="161" spans="3:7" s="62" customFormat="1" ht="15.75" hidden="1" customHeight="1" x14ac:dyDescent="0.35">
      <c r="C161" s="56" t="s">
        <v>14</v>
      </c>
      <c r="D161" s="107"/>
      <c r="E161" s="107"/>
      <c r="F161" s="107"/>
      <c r="G161" s="67">
        <f t="shared" si="35"/>
        <v>0</v>
      </c>
    </row>
    <row r="162" spans="3:7" s="62" customFormat="1" ht="15.75" hidden="1" customHeight="1" x14ac:dyDescent="0.35">
      <c r="C162" s="56" t="s">
        <v>182</v>
      </c>
      <c r="D162" s="107"/>
      <c r="E162" s="107"/>
      <c r="F162" s="107"/>
      <c r="G162" s="67">
        <f t="shared" si="35"/>
        <v>0</v>
      </c>
    </row>
    <row r="163" spans="3:7" s="62" customFormat="1" ht="15.75" hidden="1" customHeight="1" x14ac:dyDescent="0.35">
      <c r="C163" s="61" t="s">
        <v>185</v>
      </c>
      <c r="D163" s="73">
        <f t="shared" ref="D163:E163" si="36">SUM(D156:D162)</f>
        <v>0</v>
      </c>
      <c r="E163" s="73">
        <f t="shared" si="36"/>
        <v>0</v>
      </c>
      <c r="F163" s="73">
        <f t="shared" ref="F163" si="37">SUM(F156:F162)</f>
        <v>0</v>
      </c>
      <c r="G163" s="67">
        <f t="shared" si="35"/>
        <v>0</v>
      </c>
    </row>
    <row r="164" spans="3:7" s="60" customFormat="1" ht="15.75" hidden="1" customHeight="1" x14ac:dyDescent="0.35">
      <c r="C164" s="74"/>
      <c r="D164" s="75"/>
      <c r="E164" s="75"/>
      <c r="F164" s="75"/>
      <c r="G164" s="76"/>
    </row>
    <row r="165" spans="3:7" s="62" customFormat="1" ht="15.75" hidden="1" customHeight="1" x14ac:dyDescent="0.35">
      <c r="C165" s="279" t="s">
        <v>155</v>
      </c>
      <c r="D165" s="280"/>
      <c r="E165" s="280"/>
      <c r="F165" s="280"/>
      <c r="G165" s="281"/>
    </row>
    <row r="166" spans="3:7" s="62" customFormat="1" ht="19.5" hidden="1" customHeight="1" thickBot="1" x14ac:dyDescent="0.4">
      <c r="C166" s="70" t="s">
        <v>183</v>
      </c>
      <c r="D166" s="71">
        <f>'1) Budget Tables'!D162</f>
        <v>0</v>
      </c>
      <c r="E166" s="71">
        <f>'1) Budget Tables'!E162</f>
        <v>0</v>
      </c>
      <c r="F166" s="71">
        <f>'1) Budget Tables'!F162</f>
        <v>0</v>
      </c>
      <c r="G166" s="72">
        <f t="shared" ref="G166:G174" si="38">SUM(D166:F166)</f>
        <v>0</v>
      </c>
    </row>
    <row r="167" spans="3:7" s="62" customFormat="1" ht="15.75" hidden="1" customHeight="1" x14ac:dyDescent="0.35">
      <c r="C167" s="68" t="s">
        <v>10</v>
      </c>
      <c r="D167" s="105"/>
      <c r="E167" s="106"/>
      <c r="F167" s="106"/>
      <c r="G167" s="69">
        <f t="shared" si="38"/>
        <v>0</v>
      </c>
    </row>
    <row r="168" spans="3:7" s="62" customFormat="1" ht="15.75" hidden="1" customHeight="1" x14ac:dyDescent="0.35">
      <c r="C168" s="56" t="s">
        <v>11</v>
      </c>
      <c r="D168" s="107"/>
      <c r="E168" s="20"/>
      <c r="F168" s="20"/>
      <c r="G168" s="67">
        <f t="shared" si="38"/>
        <v>0</v>
      </c>
    </row>
    <row r="169" spans="3:7" s="62" customFormat="1" ht="15.75" hidden="1" customHeight="1" x14ac:dyDescent="0.35">
      <c r="C169" s="56" t="s">
        <v>12</v>
      </c>
      <c r="D169" s="107"/>
      <c r="E169" s="107"/>
      <c r="F169" s="107"/>
      <c r="G169" s="67">
        <f t="shared" si="38"/>
        <v>0</v>
      </c>
    </row>
    <row r="170" spans="3:7" s="62" customFormat="1" ht="15.75" hidden="1" customHeight="1" x14ac:dyDescent="0.35">
      <c r="C170" s="57" t="s">
        <v>13</v>
      </c>
      <c r="D170" s="107"/>
      <c r="E170" s="107"/>
      <c r="F170" s="107"/>
      <c r="G170" s="67">
        <f t="shared" si="38"/>
        <v>0</v>
      </c>
    </row>
    <row r="171" spans="3:7" s="62" customFormat="1" ht="15.75" hidden="1" customHeight="1" x14ac:dyDescent="0.35">
      <c r="C171" s="56" t="s">
        <v>17</v>
      </c>
      <c r="D171" s="107"/>
      <c r="E171" s="107"/>
      <c r="F171" s="107"/>
      <c r="G171" s="67">
        <f t="shared" si="38"/>
        <v>0</v>
      </c>
    </row>
    <row r="172" spans="3:7" s="62" customFormat="1" ht="15.75" hidden="1" customHeight="1" x14ac:dyDescent="0.35">
      <c r="C172" s="56" t="s">
        <v>14</v>
      </c>
      <c r="D172" s="107"/>
      <c r="E172" s="107"/>
      <c r="F172" s="107"/>
      <c r="G172" s="67">
        <f t="shared" si="38"/>
        <v>0</v>
      </c>
    </row>
    <row r="173" spans="3:7" s="62" customFormat="1" ht="15.75" hidden="1" customHeight="1" x14ac:dyDescent="0.35">
      <c r="C173" s="56" t="s">
        <v>182</v>
      </c>
      <c r="D173" s="107"/>
      <c r="E173" s="107"/>
      <c r="F173" s="107"/>
      <c r="G173" s="67">
        <f t="shared" si="38"/>
        <v>0</v>
      </c>
    </row>
    <row r="174" spans="3:7" s="62" customFormat="1" ht="15.75" hidden="1" customHeight="1" x14ac:dyDescent="0.35">
      <c r="C174" s="61" t="s">
        <v>185</v>
      </c>
      <c r="D174" s="73">
        <f t="shared" ref="D174:E174" si="39">SUM(D167:D173)</f>
        <v>0</v>
      </c>
      <c r="E174" s="73">
        <f t="shared" si="39"/>
        <v>0</v>
      </c>
      <c r="F174" s="73">
        <f t="shared" ref="F174" si="40">SUM(F167:F173)</f>
        <v>0</v>
      </c>
      <c r="G174" s="67">
        <f t="shared" si="38"/>
        <v>0</v>
      </c>
    </row>
    <row r="175" spans="3:7" s="60" customFormat="1" ht="15.75" hidden="1" customHeight="1" x14ac:dyDescent="0.35">
      <c r="C175" s="74"/>
      <c r="D175" s="75"/>
      <c r="E175" s="75"/>
      <c r="F175" s="75"/>
      <c r="G175" s="76"/>
    </row>
    <row r="176" spans="3:7" s="62" customFormat="1" ht="15.75" hidden="1" customHeight="1" x14ac:dyDescent="0.35">
      <c r="C176" s="279" t="s">
        <v>164</v>
      </c>
      <c r="D176" s="280"/>
      <c r="E176" s="280"/>
      <c r="F176" s="280"/>
      <c r="G176" s="281"/>
    </row>
    <row r="177" spans="3:7" s="62" customFormat="1" ht="22.5" hidden="1" customHeight="1" thickBot="1" x14ac:dyDescent="0.4">
      <c r="C177" s="70" t="s">
        <v>183</v>
      </c>
      <c r="D177" s="71">
        <f>'1) Budget Tables'!D172</f>
        <v>0</v>
      </c>
      <c r="E177" s="71">
        <f>'1) Budget Tables'!E172</f>
        <v>0</v>
      </c>
      <c r="F177" s="71">
        <f>'1) Budget Tables'!F172</f>
        <v>0</v>
      </c>
      <c r="G177" s="72">
        <f t="shared" ref="G177:G185" si="41">SUM(D177:F177)</f>
        <v>0</v>
      </c>
    </row>
    <row r="178" spans="3:7" s="62" customFormat="1" ht="15.75" hidden="1" customHeight="1" x14ac:dyDescent="0.35">
      <c r="C178" s="68" t="s">
        <v>10</v>
      </c>
      <c r="D178" s="105"/>
      <c r="E178" s="106"/>
      <c r="F178" s="106"/>
      <c r="G178" s="69">
        <f t="shared" si="41"/>
        <v>0</v>
      </c>
    </row>
    <row r="179" spans="3:7" s="62" customFormat="1" ht="15.75" hidden="1" customHeight="1" x14ac:dyDescent="0.35">
      <c r="C179" s="56" t="s">
        <v>11</v>
      </c>
      <c r="D179" s="107"/>
      <c r="E179" s="20"/>
      <c r="F179" s="20"/>
      <c r="G179" s="67">
        <f t="shared" si="41"/>
        <v>0</v>
      </c>
    </row>
    <row r="180" spans="3:7" s="62" customFormat="1" ht="15.75" hidden="1" customHeight="1" x14ac:dyDescent="0.35">
      <c r="C180" s="56" t="s">
        <v>12</v>
      </c>
      <c r="D180" s="107"/>
      <c r="E180" s="107"/>
      <c r="F180" s="107"/>
      <c r="G180" s="67">
        <f t="shared" si="41"/>
        <v>0</v>
      </c>
    </row>
    <row r="181" spans="3:7" s="62" customFormat="1" ht="15.75" hidden="1" customHeight="1" x14ac:dyDescent="0.35">
      <c r="C181" s="57" t="s">
        <v>13</v>
      </c>
      <c r="D181" s="107"/>
      <c r="E181" s="107"/>
      <c r="F181" s="107"/>
      <c r="G181" s="67">
        <f t="shared" si="41"/>
        <v>0</v>
      </c>
    </row>
    <row r="182" spans="3:7" s="62" customFormat="1" ht="15.75" hidden="1" customHeight="1" x14ac:dyDescent="0.35">
      <c r="C182" s="56" t="s">
        <v>17</v>
      </c>
      <c r="D182" s="107"/>
      <c r="E182" s="107"/>
      <c r="F182" s="107"/>
      <c r="G182" s="67">
        <f t="shared" si="41"/>
        <v>0</v>
      </c>
    </row>
    <row r="183" spans="3:7" s="62" customFormat="1" ht="15.75" hidden="1" customHeight="1" x14ac:dyDescent="0.35">
      <c r="C183" s="56" t="s">
        <v>14</v>
      </c>
      <c r="D183" s="107"/>
      <c r="E183" s="107"/>
      <c r="F183" s="107"/>
      <c r="G183" s="67">
        <f t="shared" si="41"/>
        <v>0</v>
      </c>
    </row>
    <row r="184" spans="3:7" s="62" customFormat="1" ht="15.75" hidden="1" customHeight="1" x14ac:dyDescent="0.35">
      <c r="C184" s="56" t="s">
        <v>182</v>
      </c>
      <c r="D184" s="107"/>
      <c r="E184" s="107"/>
      <c r="F184" s="107"/>
      <c r="G184" s="67">
        <f t="shared" si="41"/>
        <v>0</v>
      </c>
    </row>
    <row r="185" spans="3:7" s="62" customFormat="1" ht="15.75" hidden="1" customHeight="1" x14ac:dyDescent="0.35">
      <c r="C185" s="61" t="s">
        <v>185</v>
      </c>
      <c r="D185" s="73">
        <f t="shared" ref="D185:E185" si="42">SUM(D178:D184)</f>
        <v>0</v>
      </c>
      <c r="E185" s="73">
        <f t="shared" si="42"/>
        <v>0</v>
      </c>
      <c r="F185" s="73">
        <f t="shared" ref="F185" si="43">SUM(F178:F184)</f>
        <v>0</v>
      </c>
      <c r="G185" s="67">
        <f t="shared" si="41"/>
        <v>0</v>
      </c>
    </row>
    <row r="186" spans="3:7" s="62" customFormat="1" ht="15.75" hidden="1" customHeight="1" x14ac:dyDescent="0.35">
      <c r="C186" s="58"/>
      <c r="D186" s="60"/>
      <c r="E186" s="60"/>
      <c r="F186" s="60"/>
      <c r="G186" s="58"/>
    </row>
    <row r="187" spans="3:7" s="62" customFormat="1" ht="15.75" customHeight="1" x14ac:dyDescent="0.35">
      <c r="C187" s="279" t="s">
        <v>550</v>
      </c>
      <c r="D187" s="280"/>
      <c r="E187" s="280"/>
      <c r="F187" s="280"/>
      <c r="G187" s="281"/>
    </row>
    <row r="188" spans="3:7" s="62" customFormat="1" ht="19.5" customHeight="1" thickBot="1" x14ac:dyDescent="0.4">
      <c r="C188" s="70" t="s">
        <v>551</v>
      </c>
      <c r="D188" s="71">
        <f>'1) Budget Tables'!D180</f>
        <v>468328.26904444396</v>
      </c>
      <c r="E188" s="71">
        <f>'1) Budget Tables'!E180</f>
        <v>0</v>
      </c>
      <c r="F188" s="71">
        <f>'1) Budget Tables'!F180</f>
        <v>0</v>
      </c>
      <c r="G188" s="72">
        <f t="shared" ref="G188:G196" si="44">SUM(D188:F188)</f>
        <v>468328.26904444396</v>
      </c>
    </row>
    <row r="189" spans="3:7" s="62" customFormat="1" ht="15.75" customHeight="1" x14ac:dyDescent="0.35">
      <c r="C189" s="68" t="s">
        <v>10</v>
      </c>
      <c r="D189" s="105">
        <v>153815.62444444443</v>
      </c>
      <c r="E189" s="106"/>
      <c r="F189" s="106"/>
      <c r="G189" s="69">
        <f t="shared" si="44"/>
        <v>153815.62444444443</v>
      </c>
    </row>
    <row r="190" spans="3:7" s="62" customFormat="1" ht="15.75" customHeight="1" x14ac:dyDescent="0.35">
      <c r="C190" s="56" t="s">
        <v>11</v>
      </c>
      <c r="D190" s="107">
        <v>13240</v>
      </c>
      <c r="E190" s="20"/>
      <c r="F190" s="20"/>
      <c r="G190" s="67">
        <f t="shared" si="44"/>
        <v>13240</v>
      </c>
    </row>
    <row r="191" spans="3:7" s="62" customFormat="1" ht="15.75" customHeight="1" x14ac:dyDescent="0.35">
      <c r="C191" s="56" t="s">
        <v>12</v>
      </c>
      <c r="D191" s="107">
        <v>16800</v>
      </c>
      <c r="E191" s="107"/>
      <c r="F191" s="107"/>
      <c r="G191" s="67">
        <f t="shared" si="44"/>
        <v>16800</v>
      </c>
    </row>
    <row r="192" spans="3:7" s="62" customFormat="1" ht="15.75" customHeight="1" x14ac:dyDescent="0.35">
      <c r="C192" s="57" t="s">
        <v>13</v>
      </c>
      <c r="D192" s="107">
        <v>29527.019</v>
      </c>
      <c r="E192" s="107"/>
      <c r="F192" s="107"/>
      <c r="G192" s="67">
        <f t="shared" si="44"/>
        <v>29527.019</v>
      </c>
    </row>
    <row r="193" spans="3:13" s="62" customFormat="1" ht="15.75" customHeight="1" x14ac:dyDescent="0.35">
      <c r="C193" s="56" t="s">
        <v>17</v>
      </c>
      <c r="D193" s="107">
        <v>34200</v>
      </c>
      <c r="E193" s="107"/>
      <c r="F193" s="107"/>
      <c r="G193" s="67">
        <f t="shared" si="44"/>
        <v>34200</v>
      </c>
    </row>
    <row r="194" spans="3:13" s="62" customFormat="1" ht="15.75" customHeight="1" x14ac:dyDescent="0.35">
      <c r="C194" s="56" t="s">
        <v>14</v>
      </c>
      <c r="D194" s="107">
        <v>155436</v>
      </c>
      <c r="E194" s="107"/>
      <c r="F194" s="107"/>
      <c r="G194" s="67">
        <f t="shared" si="44"/>
        <v>155436</v>
      </c>
    </row>
    <row r="195" spans="3:13" s="62" customFormat="1" ht="15.75" customHeight="1" x14ac:dyDescent="0.35">
      <c r="C195" s="56" t="s">
        <v>182</v>
      </c>
      <c r="D195" s="107">
        <v>65309.625599999999</v>
      </c>
      <c r="E195" s="107"/>
      <c r="F195" s="107"/>
      <c r="G195" s="67">
        <f t="shared" si="44"/>
        <v>65309.625599999999</v>
      </c>
    </row>
    <row r="196" spans="3:13" s="62" customFormat="1" ht="15.75" customHeight="1" x14ac:dyDescent="0.35">
      <c r="C196" s="61" t="s">
        <v>185</v>
      </c>
      <c r="D196" s="73">
        <f t="shared" ref="D196:F196" si="45">SUM(D189:D195)</f>
        <v>468328.26904444443</v>
      </c>
      <c r="E196" s="73">
        <f t="shared" si="45"/>
        <v>0</v>
      </c>
      <c r="F196" s="73">
        <f t="shared" si="45"/>
        <v>0</v>
      </c>
      <c r="G196" s="67">
        <f t="shared" si="44"/>
        <v>468328.26904444443</v>
      </c>
    </row>
    <row r="197" spans="3:13" s="62" customFormat="1" ht="15.75" customHeight="1" thickBot="1" x14ac:dyDescent="0.4">
      <c r="C197" s="58"/>
      <c r="D197" s="60"/>
      <c r="E197" s="60"/>
      <c r="F197" s="60"/>
      <c r="G197" s="58"/>
    </row>
    <row r="198" spans="3:13" s="62" customFormat="1" ht="19.5" customHeight="1" thickBot="1" x14ac:dyDescent="0.4">
      <c r="C198" s="282" t="s">
        <v>18</v>
      </c>
      <c r="D198" s="283"/>
      <c r="E198" s="283"/>
      <c r="F198" s="283"/>
      <c r="G198" s="284"/>
    </row>
    <row r="199" spans="3:13" s="62" customFormat="1" ht="19.5" customHeight="1" x14ac:dyDescent="0.35">
      <c r="C199" s="81"/>
      <c r="D199" s="285" t="str">
        <f>'1) Budget Tables'!D5</f>
        <v>Plan International Liberia</v>
      </c>
      <c r="E199" s="66" t="s">
        <v>545</v>
      </c>
      <c r="F199" s="66" t="s">
        <v>546</v>
      </c>
      <c r="G199" s="288" t="s">
        <v>18</v>
      </c>
    </row>
    <row r="200" spans="3:13" s="62" customFormat="1" ht="19.5" customHeight="1" x14ac:dyDescent="0.35">
      <c r="C200" s="81"/>
      <c r="D200" s="286"/>
      <c r="E200" s="59"/>
      <c r="F200" s="59"/>
      <c r="G200" s="289"/>
    </row>
    <row r="201" spans="3:13" s="62" customFormat="1" ht="19.5" customHeight="1" x14ac:dyDescent="0.35">
      <c r="C201" s="22" t="s">
        <v>10</v>
      </c>
      <c r="D201" s="82">
        <f>SUM(D178,D167,D156,D145,D133,D122,D111,D100,D88,D77,D66,D55,D43,D32,D21,D10,D189)</f>
        <v>153815.62444444443</v>
      </c>
      <c r="E201" s="82">
        <f t="shared" ref="E201:F207" si="46">SUM(E178,E167,E156,E145,E133,E122,E111,E100,E88,E77,E66,E55,E43,E32,E21,E10)</f>
        <v>0</v>
      </c>
      <c r="F201" s="82">
        <f t="shared" si="46"/>
        <v>0</v>
      </c>
      <c r="G201" s="78">
        <f>SUM(D201:F201)</f>
        <v>153815.62444444443</v>
      </c>
    </row>
    <row r="202" spans="3:13" s="62" customFormat="1" ht="34.5" customHeight="1" x14ac:dyDescent="0.35">
      <c r="C202" s="22" t="s">
        <v>11</v>
      </c>
      <c r="D202" s="82">
        <f t="shared" ref="D202:D206" si="47">SUM(D179,D168,D157,D146,D134,D123,D112,D101,D89,D78,D67,D56,D44,D33,D22,D11,D190)</f>
        <v>187170</v>
      </c>
      <c r="E202" s="82">
        <f t="shared" si="46"/>
        <v>0</v>
      </c>
      <c r="F202" s="82">
        <f t="shared" si="46"/>
        <v>0</v>
      </c>
      <c r="G202" s="79">
        <f>SUM(D202:F202)</f>
        <v>187170</v>
      </c>
    </row>
    <row r="203" spans="3:13" s="62" customFormat="1" ht="48" customHeight="1" x14ac:dyDescent="0.35">
      <c r="C203" s="22" t="s">
        <v>12</v>
      </c>
      <c r="D203" s="82">
        <f t="shared" si="47"/>
        <v>35800</v>
      </c>
      <c r="E203" s="82">
        <f t="shared" si="46"/>
        <v>0</v>
      </c>
      <c r="F203" s="82">
        <f t="shared" si="46"/>
        <v>0</v>
      </c>
      <c r="G203" s="79">
        <f t="shared" ref="G203:G207" si="48">SUM(D203:F203)</f>
        <v>35800</v>
      </c>
    </row>
    <row r="204" spans="3:13" s="62" customFormat="1" ht="33" customHeight="1" x14ac:dyDescent="0.35">
      <c r="C204" s="36" t="s">
        <v>13</v>
      </c>
      <c r="D204" s="82">
        <f t="shared" si="47"/>
        <v>55827.019</v>
      </c>
      <c r="E204" s="82">
        <f t="shared" si="46"/>
        <v>0</v>
      </c>
      <c r="F204" s="82">
        <f t="shared" si="46"/>
        <v>0</v>
      </c>
      <c r="G204" s="79">
        <f t="shared" si="48"/>
        <v>55827.019</v>
      </c>
    </row>
    <row r="205" spans="3:13" s="62" customFormat="1" ht="21" customHeight="1" x14ac:dyDescent="0.35">
      <c r="C205" s="148" t="s">
        <v>17</v>
      </c>
      <c r="D205" s="143">
        <f t="shared" si="47"/>
        <v>122570</v>
      </c>
      <c r="E205" s="82">
        <f t="shared" si="46"/>
        <v>0</v>
      </c>
      <c r="F205" s="82">
        <f t="shared" si="46"/>
        <v>0</v>
      </c>
      <c r="G205" s="79">
        <f t="shared" si="48"/>
        <v>122570</v>
      </c>
      <c r="H205" s="26"/>
      <c r="I205" s="26"/>
      <c r="J205" s="26"/>
      <c r="K205" s="26"/>
      <c r="L205" s="26"/>
      <c r="M205" s="25"/>
    </row>
    <row r="206" spans="3:13" s="62" customFormat="1" ht="39.75" customHeight="1" x14ac:dyDescent="0.35">
      <c r="C206" s="22" t="s">
        <v>14</v>
      </c>
      <c r="D206" s="149">
        <f t="shared" si="47"/>
        <v>594461</v>
      </c>
      <c r="E206" s="145">
        <f t="shared" si="46"/>
        <v>0</v>
      </c>
      <c r="F206" s="82">
        <f t="shared" si="46"/>
        <v>0</v>
      </c>
      <c r="G206" s="79">
        <f t="shared" si="48"/>
        <v>594461</v>
      </c>
      <c r="H206" s="26"/>
      <c r="I206" s="26"/>
      <c r="J206" s="26"/>
      <c r="K206" s="26"/>
      <c r="L206" s="26"/>
      <c r="M206" s="25"/>
    </row>
    <row r="207" spans="3:13" s="62" customFormat="1" ht="23.25" customHeight="1" thickBot="1" x14ac:dyDescent="0.4">
      <c r="C207" s="22" t="s">
        <v>182</v>
      </c>
      <c r="D207" s="149">
        <f>SUM(D184,D173,D162,D151,D139,D128,D117,D106,D94,D83,D72,D61,D49,D38,D27,D16,D195)</f>
        <v>65309.625599999999</v>
      </c>
      <c r="E207" s="146">
        <f t="shared" si="46"/>
        <v>0</v>
      </c>
      <c r="F207" s="85">
        <f t="shared" si="46"/>
        <v>0</v>
      </c>
      <c r="G207" s="80">
        <f t="shared" si="48"/>
        <v>65309.625599999999</v>
      </c>
      <c r="H207" s="26"/>
      <c r="I207" s="26"/>
      <c r="J207" s="26"/>
      <c r="K207" s="26"/>
      <c r="L207" s="26"/>
      <c r="M207" s="25"/>
    </row>
    <row r="208" spans="3:13" s="62" customFormat="1" ht="22.5" customHeight="1" thickBot="1" x14ac:dyDescent="0.4">
      <c r="C208" s="155" t="s">
        <v>556</v>
      </c>
      <c r="D208" s="156">
        <f>SUM(D201:D207)</f>
        <v>1214953.2690444444</v>
      </c>
      <c r="E208" s="147">
        <f t="shared" ref="E208" si="49">SUM(E201:E207)</f>
        <v>0</v>
      </c>
      <c r="F208" s="83">
        <f t="shared" ref="F208" si="50">SUM(F201:F207)</f>
        <v>0</v>
      </c>
      <c r="G208" s="84">
        <f>SUM(D208:F208)</f>
        <v>1214953.2690444444</v>
      </c>
      <c r="H208" s="26"/>
      <c r="I208" s="26"/>
      <c r="J208" s="26"/>
      <c r="K208" s="26"/>
      <c r="L208" s="26"/>
      <c r="M208" s="25"/>
    </row>
    <row r="209" spans="3:14" s="62" customFormat="1" ht="22.5" customHeight="1" x14ac:dyDescent="0.35">
      <c r="C209" s="155" t="s">
        <v>557</v>
      </c>
      <c r="D209" s="156">
        <f>D208*0.07</f>
        <v>85046.728833111119</v>
      </c>
      <c r="E209" s="144"/>
      <c r="F209" s="144"/>
      <c r="G209" s="150"/>
      <c r="H209" s="26"/>
      <c r="I209" s="26"/>
      <c r="J209" s="26"/>
      <c r="K209" s="26"/>
      <c r="L209" s="26"/>
      <c r="M209" s="25"/>
    </row>
    <row r="210" spans="3:14" s="62" customFormat="1" ht="22.5" customHeight="1" thickBot="1" x14ac:dyDescent="0.4">
      <c r="C210" s="151" t="s">
        <v>558</v>
      </c>
      <c r="D210" s="152">
        <f>SUM(D208:D209)</f>
        <v>1299999.9978775554</v>
      </c>
      <c r="E210" s="153"/>
      <c r="F210" s="153"/>
      <c r="G210" s="154"/>
      <c r="H210" s="26"/>
      <c r="I210" s="26"/>
      <c r="J210" s="26"/>
      <c r="K210" s="26"/>
      <c r="L210" s="26"/>
      <c r="M210" s="25"/>
    </row>
    <row r="211" spans="3:14" s="62" customFormat="1" ht="15.75" customHeight="1" x14ac:dyDescent="0.35">
      <c r="C211" s="58"/>
      <c r="D211" s="60"/>
      <c r="E211" s="60"/>
      <c r="F211" s="60"/>
      <c r="G211" s="58"/>
      <c r="H211" s="38"/>
      <c r="I211" s="38"/>
      <c r="J211" s="38"/>
      <c r="K211" s="38"/>
      <c r="L211" s="63"/>
      <c r="M211" s="60"/>
    </row>
    <row r="212" spans="3:14" s="62" customFormat="1" ht="15.75" customHeight="1" x14ac:dyDescent="0.35">
      <c r="C212" s="58"/>
      <c r="D212" s="60"/>
      <c r="E212" s="60"/>
      <c r="F212" s="60"/>
      <c r="G212" s="58"/>
      <c r="H212" s="38"/>
      <c r="I212" s="38"/>
      <c r="J212" s="38"/>
      <c r="K212" s="38"/>
      <c r="L212" s="63"/>
      <c r="M212" s="60"/>
    </row>
    <row r="213" spans="3:14" ht="15.75" customHeight="1" x14ac:dyDescent="0.35">
      <c r="L213" s="64"/>
    </row>
    <row r="214" spans="3:14" ht="15.75" customHeight="1" x14ac:dyDescent="0.35">
      <c r="H214" s="45"/>
      <c r="I214" s="45"/>
      <c r="L214" s="64"/>
    </row>
    <row r="215" spans="3:14" ht="15.75" customHeight="1" x14ac:dyDescent="0.35">
      <c r="H215" s="45"/>
      <c r="I215" s="45"/>
      <c r="L215" s="62"/>
    </row>
    <row r="216" spans="3:14" ht="40.5" customHeight="1" x14ac:dyDescent="0.35">
      <c r="H216" s="45"/>
      <c r="I216" s="45"/>
      <c r="L216" s="65"/>
    </row>
    <row r="217" spans="3:14" ht="24.75" customHeight="1" x14ac:dyDescent="0.35">
      <c r="H217" s="45"/>
      <c r="I217" s="45"/>
      <c r="L217" s="65"/>
    </row>
    <row r="218" spans="3:14" ht="41.25" customHeight="1" x14ac:dyDescent="0.35">
      <c r="H218" s="16"/>
      <c r="I218" s="45"/>
      <c r="L218" s="65"/>
    </row>
    <row r="219" spans="3:14" ht="51.75" customHeight="1" x14ac:dyDescent="0.35">
      <c r="H219" s="16"/>
      <c r="I219" s="45"/>
      <c r="L219" s="65"/>
      <c r="N219" s="58"/>
    </row>
    <row r="220" spans="3:14" ht="42" customHeight="1" x14ac:dyDescent="0.35">
      <c r="H220" s="45"/>
      <c r="I220" s="45"/>
      <c r="L220" s="65"/>
      <c r="N220" s="58"/>
    </row>
    <row r="221" spans="3:14" s="60" customFormat="1" ht="42" customHeight="1" x14ac:dyDescent="0.35">
      <c r="C221" s="58"/>
      <c r="G221" s="58"/>
      <c r="H221" s="62"/>
      <c r="I221" s="45"/>
      <c r="J221" s="58"/>
      <c r="K221" s="58"/>
      <c r="L221" s="65"/>
      <c r="M221" s="58"/>
    </row>
    <row r="222" spans="3:14" s="60" customFormat="1" ht="42" customHeight="1" x14ac:dyDescent="0.35">
      <c r="C222" s="58"/>
      <c r="G222" s="58"/>
      <c r="H222" s="58"/>
      <c r="I222" s="45"/>
      <c r="J222" s="58"/>
      <c r="K222" s="58"/>
      <c r="L222" s="58"/>
      <c r="M222" s="58"/>
    </row>
    <row r="223" spans="3:14" s="60" customFormat="1" ht="63.75" customHeight="1" x14ac:dyDescent="0.35">
      <c r="C223" s="58"/>
      <c r="G223" s="58"/>
      <c r="H223" s="58"/>
      <c r="I223" s="64"/>
      <c r="J223" s="62"/>
      <c r="K223" s="62"/>
      <c r="L223" s="58"/>
      <c r="M223" s="58"/>
    </row>
    <row r="224" spans="3:14" s="60" customFormat="1" ht="42" customHeight="1" x14ac:dyDescent="0.35">
      <c r="C224" s="58"/>
      <c r="G224" s="58"/>
      <c r="H224" s="58"/>
      <c r="I224" s="58"/>
      <c r="J224" s="58"/>
      <c r="K224" s="58"/>
      <c r="L224" s="58"/>
      <c r="M224" s="64"/>
    </row>
    <row r="225" spans="3:14" ht="23.25" customHeight="1" x14ac:dyDescent="0.35">
      <c r="N225" s="58"/>
    </row>
    <row r="226" spans="3:14" ht="27.75" customHeight="1" x14ac:dyDescent="0.35">
      <c r="L226" s="62"/>
      <c r="N226" s="58"/>
    </row>
    <row r="227" spans="3:14" ht="55.5" customHeight="1" x14ac:dyDescent="0.35">
      <c r="N227" s="58"/>
    </row>
    <row r="228" spans="3:14" ht="57.75" customHeight="1" x14ac:dyDescent="0.35">
      <c r="M228" s="62"/>
      <c r="N228" s="58"/>
    </row>
    <row r="229" spans="3:14" ht="21.75" customHeight="1" x14ac:dyDescent="0.35">
      <c r="N229" s="58"/>
    </row>
    <row r="230" spans="3:14" ht="49.5" customHeight="1" x14ac:dyDescent="0.35">
      <c r="N230" s="58"/>
    </row>
    <row r="231" spans="3:14" ht="28.5" customHeight="1" x14ac:dyDescent="0.35">
      <c r="N231" s="58"/>
    </row>
    <row r="232" spans="3:14" ht="28.5" customHeight="1" x14ac:dyDescent="0.35">
      <c r="N232" s="58"/>
    </row>
    <row r="233" spans="3:14" ht="28.5" customHeight="1" x14ac:dyDescent="0.35">
      <c r="N233" s="58"/>
    </row>
    <row r="234" spans="3:14" ht="23.25" customHeight="1" x14ac:dyDescent="0.35">
      <c r="N234" s="64"/>
    </row>
    <row r="235" spans="3:14" ht="43.5" customHeight="1" x14ac:dyDescent="0.35">
      <c r="N235" s="64"/>
    </row>
    <row r="236" spans="3:14" ht="55.5" customHeight="1" x14ac:dyDescent="0.35">
      <c r="N236" s="58"/>
    </row>
    <row r="237" spans="3:14" ht="42.75" customHeight="1" x14ac:dyDescent="0.35">
      <c r="N237" s="64"/>
    </row>
    <row r="238" spans="3:14" ht="21.75" customHeight="1" x14ac:dyDescent="0.35">
      <c r="N238" s="64"/>
    </row>
    <row r="239" spans="3:14" ht="21.75" customHeight="1" x14ac:dyDescent="0.35">
      <c r="N239" s="64"/>
    </row>
    <row r="240" spans="3:14" s="62" customFormat="1" ht="23.25" customHeight="1" x14ac:dyDescent="0.35">
      <c r="C240" s="58"/>
      <c r="D240" s="60"/>
      <c r="E240" s="60"/>
      <c r="F240" s="60"/>
      <c r="G240" s="58"/>
      <c r="H240" s="58"/>
      <c r="I240" s="58"/>
      <c r="J240" s="58"/>
      <c r="K240" s="58"/>
      <c r="L240" s="58"/>
      <c r="M240" s="58"/>
    </row>
    <row r="241" ht="23.25" customHeight="1" x14ac:dyDescent="0.35"/>
    <row r="242" ht="21.75" customHeight="1" x14ac:dyDescent="0.35"/>
    <row r="243" ht="16.5" customHeight="1" x14ac:dyDescent="0.35"/>
    <row r="244" ht="29.25" customHeight="1" x14ac:dyDescent="0.35"/>
    <row r="245" ht="24.75" customHeight="1" x14ac:dyDescent="0.35"/>
    <row r="246" ht="33" customHeight="1" x14ac:dyDescent="0.35"/>
    <row r="248" ht="15" customHeight="1" x14ac:dyDescent="0.35"/>
    <row r="249" ht="25.5" customHeight="1" x14ac:dyDescent="0.35"/>
  </sheetData>
  <sheetProtection sheet="1" formatCells="0" formatColumns="0" formatRows="0"/>
  <mergeCells count="26">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 ref="C53:G53"/>
    <mergeCell ref="C98:G98"/>
    <mergeCell ref="C109:G109"/>
    <mergeCell ref="C120:G120"/>
    <mergeCell ref="C198:G198"/>
    <mergeCell ref="C131:G131"/>
    <mergeCell ref="B142:G142"/>
    <mergeCell ref="C143:G143"/>
    <mergeCell ref="C64:G64"/>
    <mergeCell ref="C75:G75"/>
  </mergeCells>
  <conditionalFormatting sqref="G17">
    <cfRule type="cellIs" dxfId="39" priority="34" operator="notEqual">
      <formula>$G$9</formula>
    </cfRule>
  </conditionalFormatting>
  <conditionalFormatting sqref="G28">
    <cfRule type="cellIs" dxfId="38" priority="33" operator="notEqual">
      <formula>$G$20</formula>
    </cfRule>
  </conditionalFormatting>
  <conditionalFormatting sqref="G39:G40">
    <cfRule type="cellIs" dxfId="37" priority="32" operator="notEqual">
      <formula>$G$31</formula>
    </cfRule>
  </conditionalFormatting>
  <conditionalFormatting sqref="G50">
    <cfRule type="cellIs" dxfId="36" priority="31" operator="notEqual">
      <formula>$G$42</formula>
    </cfRule>
  </conditionalFormatting>
  <conditionalFormatting sqref="G62">
    <cfRule type="cellIs" dxfId="35" priority="30" operator="notEqual">
      <formula>$G$54</formula>
    </cfRule>
  </conditionalFormatting>
  <conditionalFormatting sqref="G73">
    <cfRule type="cellIs" dxfId="34" priority="29" operator="notEqual">
      <formula>$G$65</formula>
    </cfRule>
  </conditionalFormatting>
  <conditionalFormatting sqref="G84">
    <cfRule type="cellIs" dxfId="33" priority="28" operator="notEqual">
      <formula>$G$76</formula>
    </cfRule>
  </conditionalFormatting>
  <conditionalFormatting sqref="G95">
    <cfRule type="cellIs" dxfId="32" priority="27" operator="notEqual">
      <formula>$G$87</formula>
    </cfRule>
  </conditionalFormatting>
  <conditionalFormatting sqref="G107">
    <cfRule type="cellIs" dxfId="31" priority="26" operator="notEqual">
      <formula>$G$99</formula>
    </cfRule>
  </conditionalFormatting>
  <conditionalFormatting sqref="G118">
    <cfRule type="cellIs" dxfId="30" priority="25" operator="notEqual">
      <formula>$G$110</formula>
    </cfRule>
  </conditionalFormatting>
  <conditionalFormatting sqref="G129">
    <cfRule type="cellIs" dxfId="29" priority="24" operator="notEqual">
      <formula>$G$121</formula>
    </cfRule>
  </conditionalFormatting>
  <conditionalFormatting sqref="G140">
    <cfRule type="cellIs" dxfId="28" priority="23" operator="notEqual">
      <formula>$G$132</formula>
    </cfRule>
  </conditionalFormatting>
  <conditionalFormatting sqref="G152">
    <cfRule type="cellIs" dxfId="27" priority="22" operator="notEqual">
      <formula>$G$144</formula>
    </cfRule>
  </conditionalFormatting>
  <conditionalFormatting sqref="G163">
    <cfRule type="cellIs" dxfId="26" priority="21" operator="notEqual">
      <formula>$G$155</formula>
    </cfRule>
  </conditionalFormatting>
  <conditionalFormatting sqref="G174">
    <cfRule type="cellIs" dxfId="25" priority="20" operator="notEqual">
      <formula>$G$155</formula>
    </cfRule>
  </conditionalFormatting>
  <conditionalFormatting sqref="G185">
    <cfRule type="cellIs" dxfId="24" priority="19" operator="notEqual">
      <formula>$G$177</formula>
    </cfRule>
  </conditionalFormatting>
  <conditionalFormatting sqref="G196">
    <cfRule type="cellIs" dxfId="23" priority="18" operator="notEqual">
      <formula>$G$188</formula>
    </cfRule>
  </conditionalFormatting>
  <conditionalFormatting sqref="D17">
    <cfRule type="cellIs" dxfId="22" priority="17" operator="notEqual">
      <formula>$D$9</formula>
    </cfRule>
  </conditionalFormatting>
  <conditionalFormatting sqref="D28">
    <cfRule type="cellIs" dxfId="21" priority="16" operator="notEqual">
      <formula>$D$20</formula>
    </cfRule>
  </conditionalFormatting>
  <conditionalFormatting sqref="D39">
    <cfRule type="cellIs" dxfId="20" priority="15" operator="notEqual">
      <formula>$D$31</formula>
    </cfRule>
  </conditionalFormatting>
  <conditionalFormatting sqref="D50">
    <cfRule type="cellIs" dxfId="19" priority="14" operator="notEqual">
      <formula>$D$42</formula>
    </cfRule>
  </conditionalFormatting>
  <conditionalFormatting sqref="D62">
    <cfRule type="cellIs" dxfId="18" priority="13" operator="notEqual">
      <formula>$D$54</formula>
    </cfRule>
  </conditionalFormatting>
  <conditionalFormatting sqref="D73">
    <cfRule type="cellIs" dxfId="17" priority="12" operator="notEqual">
      <formula>$D$65</formula>
    </cfRule>
  </conditionalFormatting>
  <conditionalFormatting sqref="D84">
    <cfRule type="cellIs" dxfId="16" priority="11" operator="notEqual">
      <formula>$D$76</formula>
    </cfRule>
  </conditionalFormatting>
  <conditionalFormatting sqref="D95">
    <cfRule type="cellIs" dxfId="15" priority="10" operator="notEqual">
      <formula>$D$87</formula>
    </cfRule>
  </conditionalFormatting>
  <conditionalFormatting sqref="D107">
    <cfRule type="cellIs" dxfId="14" priority="9" operator="notEqual">
      <formula>$D$99</formula>
    </cfRule>
  </conditionalFormatting>
  <conditionalFormatting sqref="D118">
    <cfRule type="cellIs" dxfId="13" priority="8" operator="notEqual">
      <formula>$D$110</formula>
    </cfRule>
  </conditionalFormatting>
  <conditionalFormatting sqref="D129">
    <cfRule type="cellIs" dxfId="12" priority="7" operator="notEqual">
      <formula>$D$121</formula>
    </cfRule>
  </conditionalFormatting>
  <conditionalFormatting sqref="D140">
    <cfRule type="cellIs" dxfId="11" priority="6" operator="notEqual">
      <formula>$D$132</formula>
    </cfRule>
  </conditionalFormatting>
  <conditionalFormatting sqref="D152">
    <cfRule type="cellIs" dxfId="10" priority="5" operator="notEqual">
      <formula>$D$144</formula>
    </cfRule>
  </conditionalFormatting>
  <conditionalFormatting sqref="D163">
    <cfRule type="cellIs" dxfId="9" priority="4" operator="notEqual">
      <formula>$D$155</formula>
    </cfRule>
  </conditionalFormatting>
  <conditionalFormatting sqref="D174">
    <cfRule type="cellIs" dxfId="8" priority="3" operator="notEqual">
      <formula>$D$166</formula>
    </cfRule>
  </conditionalFormatting>
  <conditionalFormatting sqref="D185">
    <cfRule type="cellIs" dxfId="7" priority="2" operator="notEqual">
      <formula>$D$177</formula>
    </cfRule>
  </conditionalFormatting>
  <conditionalFormatting sqref="D196">
    <cfRule type="cellIs" dxfId="6" priority="1" operator="notEqual">
      <formula>$D$188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00000000-0002-0000-0200-000001000000}"/>
    <dataValidation allowBlank="1" showInputMessage="1" showErrorMessage="1" prompt="Services contracted by an organization which follow the normal procurement processes." sqref="C13 C24 C35 C46 C58 C69 C80 C91 C103 C114 C125 C136 C148 C159 C170 C181 C204 C192" xr:uid="{00000000-0002-0000-0200-000002000000}"/>
    <dataValidation allowBlank="1" showInputMessage="1" showErrorMessage="1" prompt="Includes staff and non-staff travel paid for by the organization directly related to a project." sqref="C14 C25 C36 C47 C59 C70 C81 C92 C104 C115 C126 C137 C149 C160 C171 C182 C205 C19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00000000-0002-0000-0200-000005000000}"/>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00000000-0002-0000-0200-000006000000}"/>
    <dataValidation allowBlank="1" showInputMessage="1" showErrorMessage="1" prompt="Output totals must match the original total from Table 1, and will show as red if not. " sqref="G17" xr:uid="{00000000-0002-0000-0200-000007000000}"/>
  </dataValidations>
  <pageMargins left="0.7" right="0.7" top="0.75" bottom="0.75" header="0.3" footer="0.3"/>
  <pageSetup scale="74"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F16"/>
  <sheetViews>
    <sheetView showGridLines="0" workbookViewId="0">
      <selection activeCell="B6" sqref="B6"/>
    </sheetView>
  </sheetViews>
  <sheetFormatPr defaultColWidth="8.81640625" defaultRowHeight="14.5" x14ac:dyDescent="0.35"/>
  <cols>
    <col min="2" max="2" width="73.26953125" customWidth="1"/>
  </cols>
  <sheetData>
    <row r="1" spans="2:6" ht="15" thickBot="1" x14ac:dyDescent="0.4"/>
    <row r="2" spans="2:6" ht="15" thickBot="1" x14ac:dyDescent="0.4">
      <c r="B2" s="11" t="s">
        <v>26</v>
      </c>
      <c r="C2" s="1"/>
      <c r="D2" s="1"/>
      <c r="E2" s="1"/>
      <c r="F2" s="1"/>
    </row>
    <row r="3" spans="2:6" x14ac:dyDescent="0.35">
      <c r="B3" s="8"/>
    </row>
    <row r="4" spans="2:6" ht="30.75" customHeight="1" x14ac:dyDescent="0.35">
      <c r="B4" s="9" t="s">
        <v>19</v>
      </c>
    </row>
    <row r="5" spans="2:6" ht="30.75" customHeight="1" x14ac:dyDescent="0.35">
      <c r="B5" s="9"/>
    </row>
    <row r="6" spans="2:6" ht="58" x14ac:dyDescent="0.35">
      <c r="B6" s="9" t="s">
        <v>20</v>
      </c>
    </row>
    <row r="7" spans="2:6" x14ac:dyDescent="0.35">
      <c r="B7" s="9"/>
    </row>
    <row r="8" spans="2:6" ht="58" x14ac:dyDescent="0.35">
      <c r="B8" s="9" t="s">
        <v>21</v>
      </c>
    </row>
    <row r="9" spans="2:6" x14ac:dyDescent="0.35">
      <c r="B9" s="9"/>
    </row>
    <row r="10" spans="2:6" ht="58" x14ac:dyDescent="0.35">
      <c r="B10" s="9" t="s">
        <v>22</v>
      </c>
    </row>
    <row r="11" spans="2:6" x14ac:dyDescent="0.35">
      <c r="B11" s="9"/>
    </row>
    <row r="12" spans="2:6" ht="29" x14ac:dyDescent="0.35">
      <c r="B12" s="9" t="s">
        <v>23</v>
      </c>
    </row>
    <row r="13" spans="2:6" x14ac:dyDescent="0.35">
      <c r="B13" s="9"/>
    </row>
    <row r="14" spans="2:6" ht="58" x14ac:dyDescent="0.35">
      <c r="B14" s="9" t="s">
        <v>24</v>
      </c>
    </row>
    <row r="15" spans="2:6" x14ac:dyDescent="0.35">
      <c r="B15" s="9"/>
    </row>
    <row r="16" spans="2:6" ht="44" thickBot="1" x14ac:dyDescent="0.4">
      <c r="B16" s="10"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zoomScale="80" zoomScaleNormal="80" zoomScaleSheetLayoutView="70" workbookViewId="0">
      <selection activeCell="D10" sqref="D10"/>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90" t="s">
        <v>564</v>
      </c>
      <c r="C2" s="291"/>
      <c r="D2" s="292"/>
    </row>
    <row r="3" spans="2:4" ht="15" thickBot="1" x14ac:dyDescent="0.4">
      <c r="B3" s="293"/>
      <c r="C3" s="294"/>
      <c r="D3" s="295"/>
    </row>
    <row r="4" spans="2:4" ht="15" thickBot="1" x14ac:dyDescent="0.4"/>
    <row r="5" spans="2:4" x14ac:dyDescent="0.35">
      <c r="B5" s="301" t="s">
        <v>186</v>
      </c>
      <c r="C5" s="302"/>
      <c r="D5" s="303"/>
    </row>
    <row r="6" spans="2:4" ht="15" thickBot="1" x14ac:dyDescent="0.4">
      <c r="B6" s="298"/>
      <c r="C6" s="299"/>
      <c r="D6" s="300"/>
    </row>
    <row r="7" spans="2:4" x14ac:dyDescent="0.35">
      <c r="B7" s="93" t="s">
        <v>196</v>
      </c>
      <c r="C7" s="296">
        <f>SUM('1) Budget Tables'!D16:F16,'1) Budget Tables'!D26:F26,'1) Budget Tables'!D36:F36,'1) Budget Tables'!D46:F46)</f>
        <v>181160</v>
      </c>
      <c r="D7" s="297"/>
    </row>
    <row r="8" spans="2:4" x14ac:dyDescent="0.35">
      <c r="B8" s="93" t="s">
        <v>543</v>
      </c>
      <c r="C8" s="304">
        <f>SUM(D10:D14)</f>
        <v>0</v>
      </c>
      <c r="D8" s="305"/>
    </row>
    <row r="9" spans="2:4" x14ac:dyDescent="0.35">
      <c r="B9" s="94" t="s">
        <v>537</v>
      </c>
      <c r="C9" s="95" t="s">
        <v>538</v>
      </c>
      <c r="D9" s="96" t="s">
        <v>539</v>
      </c>
    </row>
    <row r="10" spans="2:4" ht="35.15" customHeight="1" x14ac:dyDescent="0.35">
      <c r="B10" s="122"/>
      <c r="C10" s="98"/>
      <c r="D10" s="99">
        <f>$C$7*C10</f>
        <v>0</v>
      </c>
    </row>
    <row r="11" spans="2:4" ht="35.15" customHeight="1" x14ac:dyDescent="0.35">
      <c r="B11" s="122"/>
      <c r="C11" s="98"/>
      <c r="D11" s="99">
        <f>C7*C11</f>
        <v>0</v>
      </c>
    </row>
    <row r="12" spans="2:4" ht="35.15" customHeight="1" x14ac:dyDescent="0.35">
      <c r="B12" s="123"/>
      <c r="C12" s="98"/>
      <c r="D12" s="99">
        <f>C7*C12</f>
        <v>0</v>
      </c>
    </row>
    <row r="13" spans="2:4" ht="35.15" customHeight="1" x14ac:dyDescent="0.35">
      <c r="B13" s="123"/>
      <c r="C13" s="98"/>
      <c r="D13" s="99">
        <f>C7*C13</f>
        <v>0</v>
      </c>
    </row>
    <row r="14" spans="2:4" ht="35.15" customHeight="1" thickBot="1" x14ac:dyDescent="0.4">
      <c r="B14" s="124"/>
      <c r="C14" s="103"/>
      <c r="D14" s="104">
        <f>C7*C14</f>
        <v>0</v>
      </c>
    </row>
    <row r="15" spans="2:4" ht="15" thickBot="1" x14ac:dyDescent="0.4"/>
    <row r="16" spans="2:4" x14ac:dyDescent="0.35">
      <c r="B16" s="301" t="s">
        <v>540</v>
      </c>
      <c r="C16" s="302"/>
      <c r="D16" s="303"/>
    </row>
    <row r="17" spans="2:4" ht="15" thickBot="1" x14ac:dyDescent="0.4">
      <c r="B17" s="306"/>
      <c r="C17" s="307"/>
      <c r="D17" s="308"/>
    </row>
    <row r="18" spans="2:4" x14ac:dyDescent="0.35">
      <c r="B18" s="93" t="s">
        <v>196</v>
      </c>
      <c r="C18" s="296">
        <f>SUM('1) Budget Tables'!D58:F58,'1) Budget Tables'!D68:F68,'1) Budget Tables'!D78:F78,'1) Budget Tables'!D88:F88)</f>
        <v>192205</v>
      </c>
      <c r="D18" s="297"/>
    </row>
    <row r="19" spans="2:4" x14ac:dyDescent="0.35">
      <c r="B19" s="93" t="s">
        <v>543</v>
      </c>
      <c r="C19" s="304">
        <f>SUM(D21:D25)</f>
        <v>0</v>
      </c>
      <c r="D19" s="305"/>
    </row>
    <row r="20" spans="2:4" x14ac:dyDescent="0.35">
      <c r="B20" s="94" t="s">
        <v>537</v>
      </c>
      <c r="C20" s="95" t="s">
        <v>538</v>
      </c>
      <c r="D20" s="96" t="s">
        <v>539</v>
      </c>
    </row>
    <row r="21" spans="2:4" ht="35.15" customHeight="1" x14ac:dyDescent="0.35">
      <c r="B21" s="97"/>
      <c r="C21" s="98"/>
      <c r="D21" s="99">
        <f>$C$18*C21</f>
        <v>0</v>
      </c>
    </row>
    <row r="22" spans="2:4" ht="35.15" customHeight="1" x14ac:dyDescent="0.35">
      <c r="B22" s="100"/>
      <c r="C22" s="98"/>
      <c r="D22" s="99">
        <f t="shared" ref="D22:D25" si="0">$C$18*C22</f>
        <v>0</v>
      </c>
    </row>
    <row r="23" spans="2:4" ht="35.15" customHeight="1" x14ac:dyDescent="0.35">
      <c r="B23" s="101"/>
      <c r="C23" s="98"/>
      <c r="D23" s="99">
        <f t="shared" si="0"/>
        <v>0</v>
      </c>
    </row>
    <row r="24" spans="2:4" ht="35.15" customHeight="1" x14ac:dyDescent="0.35">
      <c r="B24" s="101"/>
      <c r="C24" s="98"/>
      <c r="D24" s="99">
        <f t="shared" si="0"/>
        <v>0</v>
      </c>
    </row>
    <row r="25" spans="2:4" ht="35.15" customHeight="1" thickBot="1" x14ac:dyDescent="0.4">
      <c r="B25" s="102"/>
      <c r="C25" s="103"/>
      <c r="D25" s="99">
        <f t="shared" si="0"/>
        <v>0</v>
      </c>
    </row>
    <row r="26" spans="2:4" ht="15" thickBot="1" x14ac:dyDescent="0.4"/>
    <row r="27" spans="2:4" x14ac:dyDescent="0.35">
      <c r="B27" s="301" t="s">
        <v>541</v>
      </c>
      <c r="C27" s="302"/>
      <c r="D27" s="303"/>
    </row>
    <row r="28" spans="2:4" ht="15" thickBot="1" x14ac:dyDescent="0.4">
      <c r="B28" s="298"/>
      <c r="C28" s="299"/>
      <c r="D28" s="300"/>
    </row>
    <row r="29" spans="2:4" x14ac:dyDescent="0.35">
      <c r="B29" s="93" t="s">
        <v>196</v>
      </c>
      <c r="C29" s="296">
        <f>SUM('1) Budget Tables'!D100:F100,'1) Budget Tables'!D110:F110,'1) Budget Tables'!D120:F120,'1) Budget Tables'!D130:F130)</f>
        <v>373260</v>
      </c>
      <c r="D29" s="297"/>
    </row>
    <row r="30" spans="2:4" x14ac:dyDescent="0.35">
      <c r="B30" s="93" t="s">
        <v>543</v>
      </c>
      <c r="C30" s="304">
        <f>SUM(D32:D36)</f>
        <v>0</v>
      </c>
      <c r="D30" s="305"/>
    </row>
    <row r="31" spans="2:4" x14ac:dyDescent="0.35">
      <c r="B31" s="94" t="s">
        <v>537</v>
      </c>
      <c r="C31" s="95" t="s">
        <v>538</v>
      </c>
      <c r="D31" s="96" t="s">
        <v>539</v>
      </c>
    </row>
    <row r="32" spans="2:4" ht="35.15" customHeight="1" x14ac:dyDescent="0.35">
      <c r="B32" s="97"/>
      <c r="C32" s="98"/>
      <c r="D32" s="99">
        <f>$C$29*C32</f>
        <v>0</v>
      </c>
    </row>
    <row r="33" spans="2:4" ht="35.15" customHeight="1" x14ac:dyDescent="0.35">
      <c r="B33" s="100"/>
      <c r="C33" s="98"/>
      <c r="D33" s="99">
        <f t="shared" ref="D33:D36" si="1">$C$29*C33</f>
        <v>0</v>
      </c>
    </row>
    <row r="34" spans="2:4" ht="35.15" customHeight="1" x14ac:dyDescent="0.35">
      <c r="B34" s="101"/>
      <c r="C34" s="98"/>
      <c r="D34" s="99">
        <f t="shared" si="1"/>
        <v>0</v>
      </c>
    </row>
    <row r="35" spans="2:4" ht="35.15" customHeight="1" x14ac:dyDescent="0.35">
      <c r="B35" s="101"/>
      <c r="C35" s="98"/>
      <c r="D35" s="99">
        <f t="shared" si="1"/>
        <v>0</v>
      </c>
    </row>
    <row r="36" spans="2:4" ht="35.15" customHeight="1" thickBot="1" x14ac:dyDescent="0.4">
      <c r="B36" s="102"/>
      <c r="C36" s="103"/>
      <c r="D36" s="99">
        <f t="shared" si="1"/>
        <v>0</v>
      </c>
    </row>
    <row r="37" spans="2:4" ht="15" thickBot="1" x14ac:dyDescent="0.4"/>
    <row r="38" spans="2:4" x14ac:dyDescent="0.35">
      <c r="B38" s="301" t="s">
        <v>542</v>
      </c>
      <c r="C38" s="302"/>
      <c r="D38" s="303"/>
    </row>
    <row r="39" spans="2:4" ht="15" thickBot="1" x14ac:dyDescent="0.4">
      <c r="B39" s="298"/>
      <c r="C39" s="299"/>
      <c r="D39" s="300"/>
    </row>
    <row r="40" spans="2:4" x14ac:dyDescent="0.35">
      <c r="B40" s="93" t="s">
        <v>196</v>
      </c>
      <c r="C40" s="296">
        <f>SUM('1) Budget Tables'!D142:F142,'1) Budget Tables'!D152:F152,'1) Budget Tables'!D162:F162,'1) Budget Tables'!D172:F172)</f>
        <v>0</v>
      </c>
      <c r="D40" s="297"/>
    </row>
    <row r="41" spans="2:4" x14ac:dyDescent="0.35">
      <c r="B41" s="93" t="s">
        <v>543</v>
      </c>
      <c r="C41" s="304">
        <f>SUM(D43:D47)</f>
        <v>0</v>
      </c>
      <c r="D41" s="305"/>
    </row>
    <row r="42" spans="2:4" x14ac:dyDescent="0.35">
      <c r="B42" s="94" t="s">
        <v>537</v>
      </c>
      <c r="C42" s="95" t="s">
        <v>538</v>
      </c>
      <c r="D42" s="96" t="s">
        <v>539</v>
      </c>
    </row>
    <row r="43" spans="2:4" ht="35.15" customHeight="1" x14ac:dyDescent="0.35">
      <c r="B43" s="97"/>
      <c r="C43" s="98"/>
      <c r="D43" s="99">
        <f>$C$40*C43</f>
        <v>0</v>
      </c>
    </row>
    <row r="44" spans="2:4" ht="35.15" customHeight="1" x14ac:dyDescent="0.35">
      <c r="B44" s="100"/>
      <c r="C44" s="98"/>
      <c r="D44" s="99">
        <f t="shared" ref="D44:D47" si="2">$C$40*C44</f>
        <v>0</v>
      </c>
    </row>
    <row r="45" spans="2:4" ht="35.15" customHeight="1" x14ac:dyDescent="0.35">
      <c r="B45" s="101"/>
      <c r="C45" s="98"/>
      <c r="D45" s="99">
        <f t="shared" si="2"/>
        <v>0</v>
      </c>
    </row>
    <row r="46" spans="2:4" ht="35.15" customHeight="1" x14ac:dyDescent="0.35">
      <c r="B46" s="101"/>
      <c r="C46" s="98"/>
      <c r="D46" s="99">
        <f t="shared" si="2"/>
        <v>0</v>
      </c>
    </row>
    <row r="47" spans="2:4" ht="35.15" customHeight="1" thickBot="1" x14ac:dyDescent="0.4">
      <c r="B47" s="102"/>
      <c r="C47" s="103"/>
      <c r="D47" s="104">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F25"/>
  <sheetViews>
    <sheetView showGridLines="0" showZeros="0" topLeftCell="A19" zoomScale="80" zoomScaleNormal="80" workbookViewId="0">
      <selection activeCell="I15" sqref="I15"/>
    </sheetView>
  </sheetViews>
  <sheetFormatPr defaultColWidth="8.81640625" defaultRowHeight="14.5" x14ac:dyDescent="0.35"/>
  <cols>
    <col min="1" max="1" width="12.453125" customWidth="1"/>
    <col min="2" max="2" width="20.453125" customWidth="1"/>
    <col min="3" max="3" width="25.453125" customWidth="1"/>
    <col min="4" max="5" width="25.453125" hidden="1"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86" customFormat="1" ht="15.5" x14ac:dyDescent="0.35">
      <c r="B2" s="312" t="s">
        <v>63</v>
      </c>
      <c r="C2" s="313"/>
      <c r="D2" s="313"/>
      <c r="E2" s="313"/>
      <c r="F2" s="314"/>
    </row>
    <row r="3" spans="2:6" s="86" customFormat="1" ht="16" thickBot="1" x14ac:dyDescent="0.4">
      <c r="B3" s="315"/>
      <c r="C3" s="316"/>
      <c r="D3" s="316"/>
      <c r="E3" s="316"/>
      <c r="F3" s="317"/>
    </row>
    <row r="4" spans="2:6" s="86" customFormat="1" ht="16" thickBot="1" x14ac:dyDescent="0.4"/>
    <row r="5" spans="2:6" s="86" customFormat="1" ht="16" thickBot="1" x14ac:dyDescent="0.4">
      <c r="B5" s="282" t="s">
        <v>18</v>
      </c>
      <c r="C5" s="284"/>
      <c r="D5" s="157"/>
      <c r="E5" s="157"/>
    </row>
    <row r="6" spans="2:6" s="86" customFormat="1" ht="15.5" x14ac:dyDescent="0.35">
      <c r="B6" s="81"/>
      <c r="C6" s="318" t="str">
        <f>'1) Budget Tables'!D5</f>
        <v>Plan International Liberia</v>
      </c>
      <c r="D6" s="158" t="s">
        <v>178</v>
      </c>
      <c r="E6" s="66" t="s">
        <v>179</v>
      </c>
    </row>
    <row r="7" spans="2:6" s="86" customFormat="1" ht="15.5" x14ac:dyDescent="0.35">
      <c r="B7" s="81"/>
      <c r="C7" s="289"/>
      <c r="D7" s="159"/>
      <c r="E7" s="59"/>
    </row>
    <row r="8" spans="2:6" s="86" customFormat="1" ht="31" x14ac:dyDescent="0.35">
      <c r="B8" s="22" t="s">
        <v>10</v>
      </c>
      <c r="C8" s="160">
        <f>'2) By Category'!D201</f>
        <v>153815.62444444443</v>
      </c>
      <c r="D8" s="145">
        <f>'2) By Category'!E201</f>
        <v>0</v>
      </c>
      <c r="E8" s="82">
        <f>'2) By Category'!F201</f>
        <v>0</v>
      </c>
    </row>
    <row r="9" spans="2:6" s="86" customFormat="1" ht="46.5" x14ac:dyDescent="0.35">
      <c r="B9" s="22" t="s">
        <v>11</v>
      </c>
      <c r="C9" s="160">
        <f>'2) By Category'!D202</f>
        <v>187170</v>
      </c>
      <c r="D9" s="145">
        <f>'2) By Category'!E202</f>
        <v>0</v>
      </c>
      <c r="E9" s="82">
        <f>'2) By Category'!F202</f>
        <v>0</v>
      </c>
    </row>
    <row r="10" spans="2:6" s="86" customFormat="1" ht="62" x14ac:dyDescent="0.35">
      <c r="B10" s="22" t="s">
        <v>12</v>
      </c>
      <c r="C10" s="160">
        <f>'2) By Category'!D203</f>
        <v>35800</v>
      </c>
      <c r="D10" s="145">
        <f>'2) By Category'!E203</f>
        <v>0</v>
      </c>
      <c r="E10" s="82">
        <f>'2) By Category'!F203</f>
        <v>0</v>
      </c>
    </row>
    <row r="11" spans="2:6" s="86" customFormat="1" ht="31" x14ac:dyDescent="0.35">
      <c r="B11" s="36" t="s">
        <v>13</v>
      </c>
      <c r="C11" s="160">
        <f>'2) By Category'!D204</f>
        <v>55827.019</v>
      </c>
      <c r="D11" s="145">
        <f>'2) By Category'!E204</f>
        <v>0</v>
      </c>
      <c r="E11" s="82">
        <f>'2) By Category'!F204</f>
        <v>0</v>
      </c>
    </row>
    <row r="12" spans="2:6" s="86" customFormat="1" ht="15.5" x14ac:dyDescent="0.35">
      <c r="B12" s="22" t="s">
        <v>17</v>
      </c>
      <c r="C12" s="160">
        <f>'2) By Category'!D205</f>
        <v>122570</v>
      </c>
      <c r="D12" s="145">
        <f>'2) By Category'!E205</f>
        <v>0</v>
      </c>
      <c r="E12" s="82">
        <f>'2) By Category'!F205</f>
        <v>0</v>
      </c>
    </row>
    <row r="13" spans="2:6" s="86" customFormat="1" ht="46.5" x14ac:dyDescent="0.35">
      <c r="B13" s="22" t="s">
        <v>14</v>
      </c>
      <c r="C13" s="160">
        <f>'2) By Category'!D206</f>
        <v>594461</v>
      </c>
      <c r="D13" s="145">
        <f>'2) By Category'!E206</f>
        <v>0</v>
      </c>
      <c r="E13" s="82">
        <f>'2) By Category'!F206</f>
        <v>0</v>
      </c>
    </row>
    <row r="14" spans="2:6" s="86" customFormat="1" ht="31.5" thickBot="1" x14ac:dyDescent="0.4">
      <c r="B14" s="35" t="s">
        <v>182</v>
      </c>
      <c r="C14" s="161">
        <f>'2) By Category'!D207</f>
        <v>65309.625599999999</v>
      </c>
      <c r="D14" s="146">
        <f>'2) By Category'!E207</f>
        <v>0</v>
      </c>
      <c r="E14" s="85">
        <f>'2) By Category'!F207</f>
        <v>0</v>
      </c>
    </row>
    <row r="15" spans="2:6" s="86" customFormat="1" ht="30" customHeight="1" thickBot="1" x14ac:dyDescent="0.4">
      <c r="B15" s="166" t="s">
        <v>565</v>
      </c>
      <c r="C15" s="167">
        <f>SUM(C8:C14)</f>
        <v>1214953.2690444444</v>
      </c>
      <c r="D15" s="147">
        <f t="shared" ref="D15:E15" si="0">SUM(D8:D14)</f>
        <v>0</v>
      </c>
      <c r="E15" s="83">
        <f t="shared" si="0"/>
        <v>0</v>
      </c>
    </row>
    <row r="16" spans="2:6" s="86" customFormat="1" ht="30" customHeight="1" x14ac:dyDescent="0.35">
      <c r="B16" s="155" t="s">
        <v>557</v>
      </c>
      <c r="C16" s="168">
        <f>C15*0.07</f>
        <v>85046.728833111119</v>
      </c>
      <c r="D16" s="144"/>
      <c r="E16" s="144"/>
    </row>
    <row r="17" spans="2:6" s="86" customFormat="1" ht="30" customHeight="1" thickBot="1" x14ac:dyDescent="0.4">
      <c r="B17" s="151" t="s">
        <v>62</v>
      </c>
      <c r="C17" s="165">
        <f>SUM(C15:C16)</f>
        <v>1299999.9978775554</v>
      </c>
      <c r="D17" s="144"/>
      <c r="E17" s="144"/>
    </row>
    <row r="18" spans="2:6" s="86" customFormat="1" ht="16" thickBot="1" x14ac:dyDescent="0.4"/>
    <row r="19" spans="2:6" s="86" customFormat="1" ht="15.5" x14ac:dyDescent="0.35">
      <c r="B19" s="309" t="s">
        <v>27</v>
      </c>
      <c r="C19" s="310"/>
      <c r="D19" s="310"/>
      <c r="E19" s="310"/>
      <c r="F19" s="311"/>
    </row>
    <row r="20" spans="2:6" ht="15.5" x14ac:dyDescent="0.35">
      <c r="B20" s="31"/>
      <c r="C20" s="319" t="str">
        <f>'1) Budget Tables'!D5</f>
        <v>Plan International Liberia</v>
      </c>
      <c r="D20" s="29" t="s">
        <v>180</v>
      </c>
      <c r="E20" s="29" t="s">
        <v>181</v>
      </c>
      <c r="F20" s="32" t="s">
        <v>29</v>
      </c>
    </row>
    <row r="21" spans="2:6" ht="15.5" x14ac:dyDescent="0.35">
      <c r="B21" s="31"/>
      <c r="C21" s="286"/>
      <c r="D21" s="29"/>
      <c r="E21" s="29"/>
      <c r="F21" s="32"/>
    </row>
    <row r="22" spans="2:6" ht="23.25" customHeight="1" x14ac:dyDescent="0.35">
      <c r="B22" s="30" t="s">
        <v>28</v>
      </c>
      <c r="C22" s="186">
        <f>'1) Budget Tables'!D199</f>
        <v>454999.99925714423</v>
      </c>
      <c r="D22" s="28">
        <f>'1) Budget Tables'!E199</f>
        <v>0</v>
      </c>
      <c r="E22" s="28">
        <f>'1) Budget Tables'!F199</f>
        <v>0</v>
      </c>
      <c r="F22" s="13">
        <f>'1) Budget Tables'!H199</f>
        <v>0.35</v>
      </c>
    </row>
    <row r="23" spans="2:6" ht="24.75" customHeight="1" x14ac:dyDescent="0.35">
      <c r="B23" s="30" t="s">
        <v>30</v>
      </c>
      <c r="C23" s="186">
        <f>'1) Budget Tables'!D200</f>
        <v>454999.99925714423</v>
      </c>
      <c r="D23" s="28">
        <f>'1) Budget Tables'!E200</f>
        <v>0</v>
      </c>
      <c r="E23" s="28">
        <f>'1) Budget Tables'!F200</f>
        <v>0</v>
      </c>
      <c r="F23" s="13">
        <f>'1) Budget Tables'!H200</f>
        <v>0.35</v>
      </c>
    </row>
    <row r="24" spans="2:6" ht="24.75" customHeight="1" x14ac:dyDescent="0.35">
      <c r="B24" s="30" t="s">
        <v>555</v>
      </c>
      <c r="C24" s="186">
        <f>'1) Budget Tables'!D201</f>
        <v>389999.99936326646</v>
      </c>
      <c r="D24" s="28"/>
      <c r="E24" s="28"/>
      <c r="F24" s="13">
        <f>'1) Budget Tables'!H201</f>
        <v>0.3</v>
      </c>
    </row>
    <row r="25" spans="2:6" ht="16" thickBot="1" x14ac:dyDescent="0.4">
      <c r="B25" s="14" t="s">
        <v>558</v>
      </c>
      <c r="C25" s="183">
        <f>'1) Budget Tables'!D202</f>
        <v>1299999.997877555</v>
      </c>
      <c r="D25" s="184"/>
      <c r="E25" s="184"/>
      <c r="F25" s="185"/>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1640625" defaultRowHeight="14.5" x14ac:dyDescent="0.35"/>
  <sheetData>
    <row r="1" spans="1:2" x14ac:dyDescent="0.35">
      <c r="A1" s="87" t="s">
        <v>197</v>
      </c>
      <c r="B1" s="88" t="s">
        <v>198</v>
      </c>
    </row>
    <row r="2" spans="1:2" x14ac:dyDescent="0.35">
      <c r="A2" s="89" t="s">
        <v>199</v>
      </c>
      <c r="B2" s="90" t="s">
        <v>200</v>
      </c>
    </row>
    <row r="3" spans="1:2" x14ac:dyDescent="0.35">
      <c r="A3" s="89" t="s">
        <v>201</v>
      </c>
      <c r="B3" s="90" t="s">
        <v>202</v>
      </c>
    </row>
    <row r="4" spans="1:2" x14ac:dyDescent="0.35">
      <c r="A4" s="89" t="s">
        <v>203</v>
      </c>
      <c r="B4" s="90" t="s">
        <v>204</v>
      </c>
    </row>
    <row r="5" spans="1:2" x14ac:dyDescent="0.35">
      <c r="A5" s="89" t="s">
        <v>205</v>
      </c>
      <c r="B5" s="90" t="s">
        <v>206</v>
      </c>
    </row>
    <row r="6" spans="1:2" x14ac:dyDescent="0.35">
      <c r="A6" s="89" t="s">
        <v>207</v>
      </c>
      <c r="B6" s="90" t="s">
        <v>208</v>
      </c>
    </row>
    <row r="7" spans="1:2" x14ac:dyDescent="0.35">
      <c r="A7" s="89" t="s">
        <v>209</v>
      </c>
      <c r="B7" s="90" t="s">
        <v>210</v>
      </c>
    </row>
    <row r="8" spans="1:2" x14ac:dyDescent="0.35">
      <c r="A8" s="89" t="s">
        <v>211</v>
      </c>
      <c r="B8" s="90" t="s">
        <v>212</v>
      </c>
    </row>
    <row r="9" spans="1:2" x14ac:dyDescent="0.35">
      <c r="A9" s="89" t="s">
        <v>213</v>
      </c>
      <c r="B9" s="90" t="s">
        <v>214</v>
      </c>
    </row>
    <row r="10" spans="1:2" x14ac:dyDescent="0.35">
      <c r="A10" s="89" t="s">
        <v>215</v>
      </c>
      <c r="B10" s="90" t="s">
        <v>216</v>
      </c>
    </row>
    <row r="11" spans="1:2" x14ac:dyDescent="0.35">
      <c r="A11" s="89" t="s">
        <v>217</v>
      </c>
      <c r="B11" s="90" t="s">
        <v>218</v>
      </c>
    </row>
    <row r="12" spans="1:2" x14ac:dyDescent="0.35">
      <c r="A12" s="89" t="s">
        <v>219</v>
      </c>
      <c r="B12" s="90" t="s">
        <v>220</v>
      </c>
    </row>
    <row r="13" spans="1:2" x14ac:dyDescent="0.35">
      <c r="A13" s="89" t="s">
        <v>221</v>
      </c>
      <c r="B13" s="90" t="s">
        <v>222</v>
      </c>
    </row>
    <row r="14" spans="1:2" x14ac:dyDescent="0.35">
      <c r="A14" s="89" t="s">
        <v>223</v>
      </c>
      <c r="B14" s="90" t="s">
        <v>224</v>
      </c>
    </row>
    <row r="15" spans="1:2" x14ac:dyDescent="0.35">
      <c r="A15" s="89" t="s">
        <v>225</v>
      </c>
      <c r="B15" s="90" t="s">
        <v>226</v>
      </c>
    </row>
    <row r="16" spans="1:2" x14ac:dyDescent="0.35">
      <c r="A16" s="89" t="s">
        <v>227</v>
      </c>
      <c r="B16" s="90" t="s">
        <v>228</v>
      </c>
    </row>
    <row r="17" spans="1:2" x14ac:dyDescent="0.35">
      <c r="A17" s="89" t="s">
        <v>229</v>
      </c>
      <c r="B17" s="90" t="s">
        <v>230</v>
      </c>
    </row>
    <row r="18" spans="1:2" x14ac:dyDescent="0.35">
      <c r="A18" s="89" t="s">
        <v>231</v>
      </c>
      <c r="B18" s="90" t="s">
        <v>232</v>
      </c>
    </row>
    <row r="19" spans="1:2" x14ac:dyDescent="0.35">
      <c r="A19" s="89" t="s">
        <v>233</v>
      </c>
      <c r="B19" s="90" t="s">
        <v>234</v>
      </c>
    </row>
    <row r="20" spans="1:2" x14ac:dyDescent="0.35">
      <c r="A20" s="89" t="s">
        <v>235</v>
      </c>
      <c r="B20" s="90" t="s">
        <v>236</v>
      </c>
    </row>
    <row r="21" spans="1:2" x14ac:dyDescent="0.35">
      <c r="A21" s="89" t="s">
        <v>237</v>
      </c>
      <c r="B21" s="90" t="s">
        <v>238</v>
      </c>
    </row>
    <row r="22" spans="1:2" x14ac:dyDescent="0.35">
      <c r="A22" s="89" t="s">
        <v>239</v>
      </c>
      <c r="B22" s="90" t="s">
        <v>240</v>
      </c>
    </row>
    <row r="23" spans="1:2" x14ac:dyDescent="0.35">
      <c r="A23" s="89" t="s">
        <v>241</v>
      </c>
      <c r="B23" s="90" t="s">
        <v>242</v>
      </c>
    </row>
    <row r="24" spans="1:2" x14ac:dyDescent="0.35">
      <c r="A24" s="89" t="s">
        <v>243</v>
      </c>
      <c r="B24" s="90" t="s">
        <v>244</v>
      </c>
    </row>
    <row r="25" spans="1:2" x14ac:dyDescent="0.35">
      <c r="A25" s="89" t="s">
        <v>245</v>
      </c>
      <c r="B25" s="90" t="s">
        <v>246</v>
      </c>
    </row>
    <row r="26" spans="1:2" x14ac:dyDescent="0.35">
      <c r="A26" s="89" t="s">
        <v>247</v>
      </c>
      <c r="B26" s="90" t="s">
        <v>248</v>
      </c>
    </row>
    <row r="27" spans="1:2" x14ac:dyDescent="0.35">
      <c r="A27" s="89" t="s">
        <v>249</v>
      </c>
      <c r="B27" s="90" t="s">
        <v>250</v>
      </c>
    </row>
    <row r="28" spans="1:2" x14ac:dyDescent="0.35">
      <c r="A28" s="89" t="s">
        <v>251</v>
      </c>
      <c r="B28" s="90" t="s">
        <v>252</v>
      </c>
    </row>
    <row r="29" spans="1:2" x14ac:dyDescent="0.35">
      <c r="A29" s="89" t="s">
        <v>253</v>
      </c>
      <c r="B29" s="90" t="s">
        <v>254</v>
      </c>
    </row>
    <row r="30" spans="1:2" x14ac:dyDescent="0.35">
      <c r="A30" s="89" t="s">
        <v>255</v>
      </c>
      <c r="B30" s="90" t="s">
        <v>256</v>
      </c>
    </row>
    <row r="31" spans="1:2" x14ac:dyDescent="0.35">
      <c r="A31" s="89" t="s">
        <v>257</v>
      </c>
      <c r="B31" s="90" t="s">
        <v>258</v>
      </c>
    </row>
    <row r="32" spans="1:2" x14ac:dyDescent="0.35">
      <c r="A32" s="89" t="s">
        <v>259</v>
      </c>
      <c r="B32" s="90" t="s">
        <v>260</v>
      </c>
    </row>
    <row r="33" spans="1:2" x14ac:dyDescent="0.35">
      <c r="A33" s="89" t="s">
        <v>261</v>
      </c>
      <c r="B33" s="90" t="s">
        <v>262</v>
      </c>
    </row>
    <row r="34" spans="1:2" x14ac:dyDescent="0.35">
      <c r="A34" s="89" t="s">
        <v>263</v>
      </c>
      <c r="B34" s="90" t="s">
        <v>264</v>
      </c>
    </row>
    <row r="35" spans="1:2" x14ac:dyDescent="0.35">
      <c r="A35" s="89" t="s">
        <v>265</v>
      </c>
      <c r="B35" s="90" t="s">
        <v>266</v>
      </c>
    </row>
    <row r="36" spans="1:2" x14ac:dyDescent="0.35">
      <c r="A36" s="89" t="s">
        <v>267</v>
      </c>
      <c r="B36" s="90" t="s">
        <v>268</v>
      </c>
    </row>
    <row r="37" spans="1:2" x14ac:dyDescent="0.35">
      <c r="A37" s="89" t="s">
        <v>269</v>
      </c>
      <c r="B37" s="90" t="s">
        <v>270</v>
      </c>
    </row>
    <row r="38" spans="1:2" x14ac:dyDescent="0.35">
      <c r="A38" s="89" t="s">
        <v>271</v>
      </c>
      <c r="B38" s="90" t="s">
        <v>272</v>
      </c>
    </row>
    <row r="39" spans="1:2" x14ac:dyDescent="0.35">
      <c r="A39" s="89" t="s">
        <v>273</v>
      </c>
      <c r="B39" s="90" t="s">
        <v>274</v>
      </c>
    </row>
    <row r="40" spans="1:2" x14ac:dyDescent="0.35">
      <c r="A40" s="89" t="s">
        <v>275</v>
      </c>
      <c r="B40" s="90" t="s">
        <v>276</v>
      </c>
    </row>
    <row r="41" spans="1:2" x14ac:dyDescent="0.35">
      <c r="A41" s="89" t="s">
        <v>277</v>
      </c>
      <c r="B41" s="90" t="s">
        <v>278</v>
      </c>
    </row>
    <row r="42" spans="1:2" x14ac:dyDescent="0.35">
      <c r="A42" s="89" t="s">
        <v>279</v>
      </c>
      <c r="B42" s="90" t="s">
        <v>280</v>
      </c>
    </row>
    <row r="43" spans="1:2" x14ac:dyDescent="0.35">
      <c r="A43" s="89" t="s">
        <v>281</v>
      </c>
      <c r="B43" s="90" t="s">
        <v>282</v>
      </c>
    </row>
    <row r="44" spans="1:2" x14ac:dyDescent="0.35">
      <c r="A44" s="89" t="s">
        <v>283</v>
      </c>
      <c r="B44" s="90" t="s">
        <v>284</v>
      </c>
    </row>
    <row r="45" spans="1:2" x14ac:dyDescent="0.35">
      <c r="A45" s="89" t="s">
        <v>285</v>
      </c>
      <c r="B45" s="90" t="s">
        <v>286</v>
      </c>
    </row>
    <row r="46" spans="1:2" x14ac:dyDescent="0.35">
      <c r="A46" s="89" t="s">
        <v>287</v>
      </c>
      <c r="B46" s="90" t="s">
        <v>288</v>
      </c>
    </row>
    <row r="47" spans="1:2" x14ac:dyDescent="0.35">
      <c r="A47" s="89" t="s">
        <v>289</v>
      </c>
      <c r="B47" s="90" t="s">
        <v>290</v>
      </c>
    </row>
    <row r="48" spans="1:2" x14ac:dyDescent="0.35">
      <c r="A48" s="89" t="s">
        <v>291</v>
      </c>
      <c r="B48" s="90" t="s">
        <v>292</v>
      </c>
    </row>
    <row r="49" spans="1:2" x14ac:dyDescent="0.35">
      <c r="A49" s="89" t="s">
        <v>293</v>
      </c>
      <c r="B49" s="90" t="s">
        <v>294</v>
      </c>
    </row>
    <row r="50" spans="1:2" x14ac:dyDescent="0.35">
      <c r="A50" s="89" t="s">
        <v>295</v>
      </c>
      <c r="B50" s="90" t="s">
        <v>296</v>
      </c>
    </row>
    <row r="51" spans="1:2" x14ac:dyDescent="0.35">
      <c r="A51" s="89" t="s">
        <v>297</v>
      </c>
      <c r="B51" s="90" t="s">
        <v>298</v>
      </c>
    </row>
    <row r="52" spans="1:2" x14ac:dyDescent="0.35">
      <c r="A52" s="89" t="s">
        <v>299</v>
      </c>
      <c r="B52" s="90" t="s">
        <v>300</v>
      </c>
    </row>
    <row r="53" spans="1:2" x14ac:dyDescent="0.35">
      <c r="A53" s="89" t="s">
        <v>301</v>
      </c>
      <c r="B53" s="90" t="s">
        <v>302</v>
      </c>
    </row>
    <row r="54" spans="1:2" x14ac:dyDescent="0.35">
      <c r="A54" s="89" t="s">
        <v>303</v>
      </c>
      <c r="B54" s="90" t="s">
        <v>304</v>
      </c>
    </row>
    <row r="55" spans="1:2" x14ac:dyDescent="0.35">
      <c r="A55" s="89" t="s">
        <v>305</v>
      </c>
      <c r="B55" s="90" t="s">
        <v>306</v>
      </c>
    </row>
    <row r="56" spans="1:2" x14ac:dyDescent="0.35">
      <c r="A56" s="89" t="s">
        <v>307</v>
      </c>
      <c r="B56" s="90" t="s">
        <v>308</v>
      </c>
    </row>
    <row r="57" spans="1:2" x14ac:dyDescent="0.35">
      <c r="A57" s="89" t="s">
        <v>309</v>
      </c>
      <c r="B57" s="90" t="s">
        <v>310</v>
      </c>
    </row>
    <row r="58" spans="1:2" x14ac:dyDescent="0.35">
      <c r="A58" s="89" t="s">
        <v>311</v>
      </c>
      <c r="B58" s="90" t="s">
        <v>312</v>
      </c>
    </row>
    <row r="59" spans="1:2" x14ac:dyDescent="0.35">
      <c r="A59" s="89" t="s">
        <v>313</v>
      </c>
      <c r="B59" s="90" t="s">
        <v>314</v>
      </c>
    </row>
    <row r="60" spans="1:2" x14ac:dyDescent="0.35">
      <c r="A60" s="89" t="s">
        <v>315</v>
      </c>
      <c r="B60" s="90" t="s">
        <v>316</v>
      </c>
    </row>
    <row r="61" spans="1:2" x14ac:dyDescent="0.35">
      <c r="A61" s="89" t="s">
        <v>317</v>
      </c>
      <c r="B61" s="90" t="s">
        <v>318</v>
      </c>
    </row>
    <row r="62" spans="1:2" x14ac:dyDescent="0.35">
      <c r="A62" s="89" t="s">
        <v>319</v>
      </c>
      <c r="B62" s="90" t="s">
        <v>320</v>
      </c>
    </row>
    <row r="63" spans="1:2" x14ac:dyDescent="0.35">
      <c r="A63" s="89" t="s">
        <v>321</v>
      </c>
      <c r="B63" s="90" t="s">
        <v>322</v>
      </c>
    </row>
    <row r="64" spans="1:2" x14ac:dyDescent="0.35">
      <c r="A64" s="89" t="s">
        <v>323</v>
      </c>
      <c r="B64" s="90" t="s">
        <v>324</v>
      </c>
    </row>
    <row r="65" spans="1:2" x14ac:dyDescent="0.35">
      <c r="A65" s="89" t="s">
        <v>325</v>
      </c>
      <c r="B65" s="90" t="s">
        <v>326</v>
      </c>
    </row>
    <row r="66" spans="1:2" x14ac:dyDescent="0.35">
      <c r="A66" s="89" t="s">
        <v>327</v>
      </c>
      <c r="B66" s="90" t="s">
        <v>328</v>
      </c>
    </row>
    <row r="67" spans="1:2" x14ac:dyDescent="0.35">
      <c r="A67" s="89" t="s">
        <v>329</v>
      </c>
      <c r="B67" s="90" t="s">
        <v>330</v>
      </c>
    </row>
    <row r="68" spans="1:2" x14ac:dyDescent="0.35">
      <c r="A68" s="89" t="s">
        <v>331</v>
      </c>
      <c r="B68" s="90" t="s">
        <v>332</v>
      </c>
    </row>
    <row r="69" spans="1:2" x14ac:dyDescent="0.35">
      <c r="A69" s="89" t="s">
        <v>333</v>
      </c>
      <c r="B69" s="90" t="s">
        <v>334</v>
      </c>
    </row>
    <row r="70" spans="1:2" x14ac:dyDescent="0.35">
      <c r="A70" s="89" t="s">
        <v>335</v>
      </c>
      <c r="B70" s="90" t="s">
        <v>336</v>
      </c>
    </row>
    <row r="71" spans="1:2" x14ac:dyDescent="0.35">
      <c r="A71" s="89" t="s">
        <v>337</v>
      </c>
      <c r="B71" s="90" t="s">
        <v>338</v>
      </c>
    </row>
    <row r="72" spans="1:2" x14ac:dyDescent="0.35">
      <c r="A72" s="89" t="s">
        <v>339</v>
      </c>
      <c r="B72" s="90" t="s">
        <v>340</v>
      </c>
    </row>
    <row r="73" spans="1:2" x14ac:dyDescent="0.35">
      <c r="A73" s="89" t="s">
        <v>341</v>
      </c>
      <c r="B73" s="90" t="s">
        <v>342</v>
      </c>
    </row>
    <row r="74" spans="1:2" x14ac:dyDescent="0.35">
      <c r="A74" s="89" t="s">
        <v>343</v>
      </c>
      <c r="B74" s="90" t="s">
        <v>344</v>
      </c>
    </row>
    <row r="75" spans="1:2" x14ac:dyDescent="0.35">
      <c r="A75" s="89" t="s">
        <v>345</v>
      </c>
      <c r="B75" s="91" t="s">
        <v>346</v>
      </c>
    </row>
    <row r="76" spans="1:2" x14ac:dyDescent="0.35">
      <c r="A76" s="89" t="s">
        <v>347</v>
      </c>
      <c r="B76" s="91" t="s">
        <v>348</v>
      </c>
    </row>
    <row r="77" spans="1:2" x14ac:dyDescent="0.35">
      <c r="A77" s="89" t="s">
        <v>349</v>
      </c>
      <c r="B77" s="91" t="s">
        <v>350</v>
      </c>
    </row>
    <row r="78" spans="1:2" x14ac:dyDescent="0.35">
      <c r="A78" s="89" t="s">
        <v>351</v>
      </c>
      <c r="B78" s="91" t="s">
        <v>352</v>
      </c>
    </row>
    <row r="79" spans="1:2" x14ac:dyDescent="0.35">
      <c r="A79" s="89" t="s">
        <v>353</v>
      </c>
      <c r="B79" s="91" t="s">
        <v>354</v>
      </c>
    </row>
    <row r="80" spans="1:2" x14ac:dyDescent="0.35">
      <c r="A80" s="89" t="s">
        <v>355</v>
      </c>
      <c r="B80" s="91" t="s">
        <v>356</v>
      </c>
    </row>
    <row r="81" spans="1:2" x14ac:dyDescent="0.35">
      <c r="A81" s="89" t="s">
        <v>357</v>
      </c>
      <c r="B81" s="91" t="s">
        <v>358</v>
      </c>
    </row>
    <row r="82" spans="1:2" x14ac:dyDescent="0.35">
      <c r="A82" s="89" t="s">
        <v>359</v>
      </c>
      <c r="B82" s="91" t="s">
        <v>360</v>
      </c>
    </row>
    <row r="83" spans="1:2" x14ac:dyDescent="0.35">
      <c r="A83" s="89" t="s">
        <v>361</v>
      </c>
      <c r="B83" s="91" t="s">
        <v>362</v>
      </c>
    </row>
    <row r="84" spans="1:2" x14ac:dyDescent="0.35">
      <c r="A84" s="89" t="s">
        <v>363</v>
      </c>
      <c r="B84" s="91" t="s">
        <v>364</v>
      </c>
    </row>
    <row r="85" spans="1:2" x14ac:dyDescent="0.35">
      <c r="A85" s="89" t="s">
        <v>365</v>
      </c>
      <c r="B85" s="91" t="s">
        <v>366</v>
      </c>
    </row>
    <row r="86" spans="1:2" x14ac:dyDescent="0.35">
      <c r="A86" s="89" t="s">
        <v>367</v>
      </c>
      <c r="B86" s="91" t="s">
        <v>368</v>
      </c>
    </row>
    <row r="87" spans="1:2" x14ac:dyDescent="0.35">
      <c r="A87" s="89" t="s">
        <v>369</v>
      </c>
      <c r="B87" s="91" t="s">
        <v>370</v>
      </c>
    </row>
    <row r="88" spans="1:2" x14ac:dyDescent="0.35">
      <c r="A88" s="89" t="s">
        <v>371</v>
      </c>
      <c r="B88" s="91" t="s">
        <v>372</v>
      </c>
    </row>
    <row r="89" spans="1:2" x14ac:dyDescent="0.35">
      <c r="A89" s="89" t="s">
        <v>373</v>
      </c>
      <c r="B89" s="91" t="s">
        <v>374</v>
      </c>
    </row>
    <row r="90" spans="1:2" x14ac:dyDescent="0.35">
      <c r="A90" s="89" t="s">
        <v>375</v>
      </c>
      <c r="B90" s="91" t="s">
        <v>376</v>
      </c>
    </row>
    <row r="91" spans="1:2" x14ac:dyDescent="0.35">
      <c r="A91" s="89" t="s">
        <v>377</v>
      </c>
      <c r="B91" s="91" t="s">
        <v>378</v>
      </c>
    </row>
    <row r="92" spans="1:2" x14ac:dyDescent="0.35">
      <c r="A92" s="89" t="s">
        <v>379</v>
      </c>
      <c r="B92" s="91" t="s">
        <v>380</v>
      </c>
    </row>
    <row r="93" spans="1:2" x14ac:dyDescent="0.35">
      <c r="A93" s="89" t="s">
        <v>381</v>
      </c>
      <c r="B93" s="91" t="s">
        <v>382</v>
      </c>
    </row>
    <row r="94" spans="1:2" x14ac:dyDescent="0.35">
      <c r="A94" s="89" t="s">
        <v>383</v>
      </c>
      <c r="B94" s="91" t="s">
        <v>384</v>
      </c>
    </row>
    <row r="95" spans="1:2" x14ac:dyDescent="0.35">
      <c r="A95" s="89" t="s">
        <v>385</v>
      </c>
      <c r="B95" s="91" t="s">
        <v>386</v>
      </c>
    </row>
    <row r="96" spans="1:2" x14ac:dyDescent="0.35">
      <c r="A96" s="89" t="s">
        <v>387</v>
      </c>
      <c r="B96" s="91" t="s">
        <v>388</v>
      </c>
    </row>
    <row r="97" spans="1:2" x14ac:dyDescent="0.35">
      <c r="A97" s="89" t="s">
        <v>389</v>
      </c>
      <c r="B97" s="91" t="s">
        <v>390</v>
      </c>
    </row>
    <row r="98" spans="1:2" x14ac:dyDescent="0.35">
      <c r="A98" s="89" t="s">
        <v>391</v>
      </c>
      <c r="B98" s="91" t="s">
        <v>392</v>
      </c>
    </row>
    <row r="99" spans="1:2" x14ac:dyDescent="0.35">
      <c r="A99" s="89" t="s">
        <v>393</v>
      </c>
      <c r="B99" s="91" t="s">
        <v>394</v>
      </c>
    </row>
    <row r="100" spans="1:2" x14ac:dyDescent="0.35">
      <c r="A100" s="89" t="s">
        <v>395</v>
      </c>
      <c r="B100" s="91" t="s">
        <v>396</v>
      </c>
    </row>
    <row r="101" spans="1:2" x14ac:dyDescent="0.35">
      <c r="A101" s="89" t="s">
        <v>397</v>
      </c>
      <c r="B101" s="91" t="s">
        <v>398</v>
      </c>
    </row>
    <row r="102" spans="1:2" x14ac:dyDescent="0.35">
      <c r="A102" s="89" t="s">
        <v>399</v>
      </c>
      <c r="B102" s="91" t="s">
        <v>400</v>
      </c>
    </row>
    <row r="103" spans="1:2" x14ac:dyDescent="0.35">
      <c r="A103" s="89" t="s">
        <v>401</v>
      </c>
      <c r="B103" s="91" t="s">
        <v>402</v>
      </c>
    </row>
    <row r="104" spans="1:2" x14ac:dyDescent="0.35">
      <c r="A104" s="89" t="s">
        <v>403</v>
      </c>
      <c r="B104" s="91" t="s">
        <v>404</v>
      </c>
    </row>
    <row r="105" spans="1:2" x14ac:dyDescent="0.35">
      <c r="A105" s="89" t="s">
        <v>405</v>
      </c>
      <c r="B105" s="91" t="s">
        <v>406</v>
      </c>
    </row>
    <row r="106" spans="1:2" x14ac:dyDescent="0.35">
      <c r="A106" s="89" t="s">
        <v>407</v>
      </c>
      <c r="B106" s="91" t="s">
        <v>408</v>
      </c>
    </row>
    <row r="107" spans="1:2" x14ac:dyDescent="0.35">
      <c r="A107" s="89" t="s">
        <v>409</v>
      </c>
      <c r="B107" s="91" t="s">
        <v>410</v>
      </c>
    </row>
    <row r="108" spans="1:2" x14ac:dyDescent="0.35">
      <c r="A108" s="89" t="s">
        <v>411</v>
      </c>
      <c r="B108" s="91" t="s">
        <v>412</v>
      </c>
    </row>
    <row r="109" spans="1:2" x14ac:dyDescent="0.35">
      <c r="A109" s="89" t="s">
        <v>413</v>
      </c>
      <c r="B109" s="91" t="s">
        <v>414</v>
      </c>
    </row>
    <row r="110" spans="1:2" x14ac:dyDescent="0.35">
      <c r="A110" s="89" t="s">
        <v>415</v>
      </c>
      <c r="B110" s="91" t="s">
        <v>416</v>
      </c>
    </row>
    <row r="111" spans="1:2" x14ac:dyDescent="0.35">
      <c r="A111" s="89" t="s">
        <v>417</v>
      </c>
      <c r="B111" s="91" t="s">
        <v>418</v>
      </c>
    </row>
    <row r="112" spans="1:2" x14ac:dyDescent="0.35">
      <c r="A112" s="89" t="s">
        <v>419</v>
      </c>
      <c r="B112" s="91" t="s">
        <v>420</v>
      </c>
    </row>
    <row r="113" spans="1:2" x14ac:dyDescent="0.35">
      <c r="A113" s="89" t="s">
        <v>421</v>
      </c>
      <c r="B113" s="91" t="s">
        <v>422</v>
      </c>
    </row>
    <row r="114" spans="1:2" x14ac:dyDescent="0.35">
      <c r="A114" s="89" t="s">
        <v>423</v>
      </c>
      <c r="B114" s="91" t="s">
        <v>424</v>
      </c>
    </row>
    <row r="115" spans="1:2" x14ac:dyDescent="0.35">
      <c r="A115" s="89" t="s">
        <v>425</v>
      </c>
      <c r="B115" s="91" t="s">
        <v>426</v>
      </c>
    </row>
    <row r="116" spans="1:2" x14ac:dyDescent="0.35">
      <c r="A116" s="89" t="s">
        <v>427</v>
      </c>
      <c r="B116" s="91" t="s">
        <v>428</v>
      </c>
    </row>
    <row r="117" spans="1:2" x14ac:dyDescent="0.35">
      <c r="A117" s="89" t="s">
        <v>429</v>
      </c>
      <c r="B117" s="91" t="s">
        <v>430</v>
      </c>
    </row>
    <row r="118" spans="1:2" x14ac:dyDescent="0.35">
      <c r="A118" s="89" t="s">
        <v>431</v>
      </c>
      <c r="B118" s="91" t="s">
        <v>432</v>
      </c>
    </row>
    <row r="119" spans="1:2" x14ac:dyDescent="0.35">
      <c r="A119" s="89" t="s">
        <v>433</v>
      </c>
      <c r="B119" s="91" t="s">
        <v>434</v>
      </c>
    </row>
    <row r="120" spans="1:2" x14ac:dyDescent="0.35">
      <c r="A120" s="89" t="s">
        <v>435</v>
      </c>
      <c r="B120" s="91" t="s">
        <v>436</v>
      </c>
    </row>
    <row r="121" spans="1:2" x14ac:dyDescent="0.35">
      <c r="A121" s="89" t="s">
        <v>437</v>
      </c>
      <c r="B121" s="91" t="s">
        <v>438</v>
      </c>
    </row>
    <row r="122" spans="1:2" x14ac:dyDescent="0.35">
      <c r="A122" s="89" t="s">
        <v>439</v>
      </c>
      <c r="B122" s="91" t="s">
        <v>440</v>
      </c>
    </row>
    <row r="123" spans="1:2" x14ac:dyDescent="0.35">
      <c r="A123" s="89" t="s">
        <v>441</v>
      </c>
      <c r="B123" s="91" t="s">
        <v>442</v>
      </c>
    </row>
    <row r="124" spans="1:2" x14ac:dyDescent="0.35">
      <c r="A124" s="89" t="s">
        <v>443</v>
      </c>
      <c r="B124" s="91" t="s">
        <v>444</v>
      </c>
    </row>
    <row r="125" spans="1:2" x14ac:dyDescent="0.35">
      <c r="A125" s="89" t="s">
        <v>445</v>
      </c>
      <c r="B125" s="91" t="s">
        <v>446</v>
      </c>
    </row>
    <row r="126" spans="1:2" x14ac:dyDescent="0.35">
      <c r="A126" s="89" t="s">
        <v>447</v>
      </c>
      <c r="B126" s="91" t="s">
        <v>448</v>
      </c>
    </row>
    <row r="127" spans="1:2" x14ac:dyDescent="0.35">
      <c r="A127" s="89" t="s">
        <v>449</v>
      </c>
      <c r="B127" s="91" t="s">
        <v>450</v>
      </c>
    </row>
    <row r="128" spans="1:2" x14ac:dyDescent="0.35">
      <c r="A128" s="89" t="s">
        <v>451</v>
      </c>
      <c r="B128" s="91" t="s">
        <v>452</v>
      </c>
    </row>
    <row r="129" spans="1:2" x14ac:dyDescent="0.35">
      <c r="A129" s="89" t="s">
        <v>453</v>
      </c>
      <c r="B129" s="91" t="s">
        <v>454</v>
      </c>
    </row>
    <row r="130" spans="1:2" x14ac:dyDescent="0.35">
      <c r="A130" s="89" t="s">
        <v>455</v>
      </c>
      <c r="B130" s="91" t="s">
        <v>456</v>
      </c>
    </row>
    <row r="131" spans="1:2" x14ac:dyDescent="0.35">
      <c r="A131" s="89" t="s">
        <v>457</v>
      </c>
      <c r="B131" s="91" t="s">
        <v>458</v>
      </c>
    </row>
    <row r="132" spans="1:2" x14ac:dyDescent="0.35">
      <c r="A132" s="89" t="s">
        <v>459</v>
      </c>
      <c r="B132" s="91" t="s">
        <v>460</v>
      </c>
    </row>
    <row r="133" spans="1:2" x14ac:dyDescent="0.35">
      <c r="A133" s="89" t="s">
        <v>461</v>
      </c>
      <c r="B133" s="91" t="s">
        <v>462</v>
      </c>
    </row>
    <row r="134" spans="1:2" x14ac:dyDescent="0.35">
      <c r="A134" s="89" t="s">
        <v>463</v>
      </c>
      <c r="B134" s="91" t="s">
        <v>464</v>
      </c>
    </row>
    <row r="135" spans="1:2" x14ac:dyDescent="0.35">
      <c r="A135" s="89" t="s">
        <v>465</v>
      </c>
      <c r="B135" s="91" t="s">
        <v>466</v>
      </c>
    </row>
    <row r="136" spans="1:2" x14ac:dyDescent="0.35">
      <c r="A136" s="89" t="s">
        <v>467</v>
      </c>
      <c r="B136" s="91" t="s">
        <v>468</v>
      </c>
    </row>
    <row r="137" spans="1:2" x14ac:dyDescent="0.35">
      <c r="A137" s="89" t="s">
        <v>469</v>
      </c>
      <c r="B137" s="91" t="s">
        <v>470</v>
      </c>
    </row>
    <row r="138" spans="1:2" x14ac:dyDescent="0.35">
      <c r="A138" s="89" t="s">
        <v>471</v>
      </c>
      <c r="B138" s="91" t="s">
        <v>472</v>
      </c>
    </row>
    <row r="139" spans="1:2" x14ac:dyDescent="0.35">
      <c r="A139" s="89" t="s">
        <v>473</v>
      </c>
      <c r="B139" s="91" t="s">
        <v>474</v>
      </c>
    </row>
    <row r="140" spans="1:2" x14ac:dyDescent="0.35">
      <c r="A140" s="89" t="s">
        <v>475</v>
      </c>
      <c r="B140" s="91" t="s">
        <v>476</v>
      </c>
    </row>
    <row r="141" spans="1:2" x14ac:dyDescent="0.35">
      <c r="A141" s="89" t="s">
        <v>477</v>
      </c>
      <c r="B141" s="91" t="s">
        <v>478</v>
      </c>
    </row>
    <row r="142" spans="1:2" x14ac:dyDescent="0.35">
      <c r="A142" s="89" t="s">
        <v>479</v>
      </c>
      <c r="B142" s="91" t="s">
        <v>480</v>
      </c>
    </row>
    <row r="143" spans="1:2" x14ac:dyDescent="0.35">
      <c r="A143" s="89" t="s">
        <v>481</v>
      </c>
      <c r="B143" s="91" t="s">
        <v>482</v>
      </c>
    </row>
    <row r="144" spans="1:2" x14ac:dyDescent="0.35">
      <c r="A144" s="89" t="s">
        <v>483</v>
      </c>
      <c r="B144" s="92" t="s">
        <v>484</v>
      </c>
    </row>
    <row r="145" spans="1:2" x14ac:dyDescent="0.35">
      <c r="A145" s="89" t="s">
        <v>485</v>
      </c>
      <c r="B145" s="91" t="s">
        <v>486</v>
      </c>
    </row>
    <row r="146" spans="1:2" x14ac:dyDescent="0.35">
      <c r="A146" s="89" t="s">
        <v>487</v>
      </c>
      <c r="B146" s="91" t="s">
        <v>488</v>
      </c>
    </row>
    <row r="147" spans="1:2" x14ac:dyDescent="0.35">
      <c r="A147" s="89" t="s">
        <v>489</v>
      </c>
      <c r="B147" s="91" t="s">
        <v>490</v>
      </c>
    </row>
    <row r="148" spans="1:2" x14ac:dyDescent="0.35">
      <c r="A148" s="89" t="s">
        <v>491</v>
      </c>
      <c r="B148" s="91" t="s">
        <v>492</v>
      </c>
    </row>
    <row r="149" spans="1:2" x14ac:dyDescent="0.35">
      <c r="A149" s="89" t="s">
        <v>493</v>
      </c>
      <c r="B149" s="91" t="s">
        <v>494</v>
      </c>
    </row>
    <row r="150" spans="1:2" x14ac:dyDescent="0.35">
      <c r="A150" s="89" t="s">
        <v>495</v>
      </c>
      <c r="B150" s="91" t="s">
        <v>496</v>
      </c>
    </row>
    <row r="151" spans="1:2" x14ac:dyDescent="0.35">
      <c r="A151" s="89" t="s">
        <v>497</v>
      </c>
      <c r="B151" s="91" t="s">
        <v>498</v>
      </c>
    </row>
    <row r="152" spans="1:2" x14ac:dyDescent="0.35">
      <c r="A152" s="89" t="s">
        <v>499</v>
      </c>
      <c r="B152" s="91" t="s">
        <v>500</v>
      </c>
    </row>
    <row r="153" spans="1:2" x14ac:dyDescent="0.35">
      <c r="A153" s="89" t="s">
        <v>501</v>
      </c>
      <c r="B153" s="91" t="s">
        <v>502</v>
      </c>
    </row>
    <row r="154" spans="1:2" x14ac:dyDescent="0.35">
      <c r="A154" s="89" t="s">
        <v>503</v>
      </c>
      <c r="B154" s="91" t="s">
        <v>504</v>
      </c>
    </row>
    <row r="155" spans="1:2" x14ac:dyDescent="0.35">
      <c r="A155" s="89" t="s">
        <v>505</v>
      </c>
      <c r="B155" s="91" t="s">
        <v>506</v>
      </c>
    </row>
    <row r="156" spans="1:2" x14ac:dyDescent="0.35">
      <c r="A156" s="89" t="s">
        <v>507</v>
      </c>
      <c r="B156" s="91" t="s">
        <v>508</v>
      </c>
    </row>
    <row r="157" spans="1:2" x14ac:dyDescent="0.35">
      <c r="A157" s="89" t="s">
        <v>509</v>
      </c>
      <c r="B157" s="91" t="s">
        <v>510</v>
      </c>
    </row>
    <row r="158" spans="1:2" x14ac:dyDescent="0.35">
      <c r="A158" s="89" t="s">
        <v>511</v>
      </c>
      <c r="B158" s="91" t="s">
        <v>512</v>
      </c>
    </row>
    <row r="159" spans="1:2" x14ac:dyDescent="0.35">
      <c r="A159" s="89" t="s">
        <v>513</v>
      </c>
      <c r="B159" s="91" t="s">
        <v>514</v>
      </c>
    </row>
    <row r="160" spans="1:2" x14ac:dyDescent="0.35">
      <c r="A160" s="89" t="s">
        <v>515</v>
      </c>
      <c r="B160" s="91" t="s">
        <v>516</v>
      </c>
    </row>
    <row r="161" spans="1:2" x14ac:dyDescent="0.35">
      <c r="A161" s="89" t="s">
        <v>517</v>
      </c>
      <c r="B161" s="91" t="s">
        <v>518</v>
      </c>
    </row>
    <row r="162" spans="1:2" x14ac:dyDescent="0.35">
      <c r="A162" s="89" t="s">
        <v>519</v>
      </c>
      <c r="B162" s="91" t="s">
        <v>520</v>
      </c>
    </row>
    <row r="163" spans="1:2" x14ac:dyDescent="0.35">
      <c r="A163" s="89" t="s">
        <v>521</v>
      </c>
      <c r="B163" s="91" t="s">
        <v>522</v>
      </c>
    </row>
    <row r="164" spans="1:2" x14ac:dyDescent="0.35">
      <c r="A164" s="89" t="s">
        <v>523</v>
      </c>
      <c r="B164" s="91" t="s">
        <v>524</v>
      </c>
    </row>
    <row r="165" spans="1:2" x14ac:dyDescent="0.35">
      <c r="A165" s="89" t="s">
        <v>525</v>
      </c>
      <c r="B165" s="91" t="s">
        <v>526</v>
      </c>
    </row>
    <row r="166" spans="1:2" x14ac:dyDescent="0.35">
      <c r="A166" s="89" t="s">
        <v>527</v>
      </c>
      <c r="B166" s="91" t="s">
        <v>528</v>
      </c>
    </row>
    <row r="167" spans="1:2" x14ac:dyDescent="0.35">
      <c r="A167" s="89" t="s">
        <v>529</v>
      </c>
      <c r="B167" s="91" t="s">
        <v>530</v>
      </c>
    </row>
    <row r="168" spans="1:2" x14ac:dyDescent="0.35">
      <c r="A168" s="89" t="s">
        <v>531</v>
      </c>
      <c r="B168" s="91" t="s">
        <v>532</v>
      </c>
    </row>
    <row r="169" spans="1:2" x14ac:dyDescent="0.35">
      <c r="A169" s="89" t="s">
        <v>533</v>
      </c>
      <c r="B169" s="91" t="s">
        <v>534</v>
      </c>
    </row>
    <row r="170" spans="1:2" x14ac:dyDescent="0.35">
      <c r="A170" s="89" t="s">
        <v>535</v>
      </c>
      <c r="B170" s="91" t="s">
        <v>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imenteelea.grimes@undp.org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MPTF_00006_00992</ProjectId>
    <FundCode xmlns="f9695bc1-6109-4dcd-a27a-f8a0370b00e2">MPTF_00006</FundCode>
    <Comments xmlns="f9695bc1-6109-4dcd-a27a-f8a0370b00e2">Semi Annual Financial Report June 2024</Comments>
    <Active xmlns="f9695bc1-6109-4dcd-a27a-f8a0370b00e2">Yes</Active>
    <DocumentDate xmlns="b1528a4b-5ccb-40f7-a09e-43427183cd95">2024-06-18T07:00:00+00:00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654EB7-5DB4-40A6-AEE8-186D72BF95CC}">
  <ds:schemaRefs>
    <ds:schemaRef ds:uri="http://purl.org/dc/terms/"/>
    <ds:schemaRef ds:uri="http://schemas.microsoft.com/office/2006/documentManagement/types"/>
    <ds:schemaRef ds:uri="http://purl.org/dc/dcmitype/"/>
    <ds:schemaRef ds:uri="http://schemas.microsoft.com/office/infopath/2007/PartnerControls"/>
    <ds:schemaRef ds:uri="9dc44b34-9e2b-42ea-86f7-9ee7f71036fc"/>
    <ds:schemaRef ds:uri="http://purl.org/dc/elements/1.1/"/>
    <ds:schemaRef ds:uri="http://schemas.microsoft.com/office/2006/metadata/properties"/>
    <ds:schemaRef ds:uri="http://schemas.openxmlformats.org/package/2006/metadata/core-properties"/>
    <ds:schemaRef ds:uri="3352a50b-fe51-4c0c-a9ac-ac90f8281031"/>
    <ds:schemaRef ds:uri="http://www.w3.org/XML/1998/namespace"/>
  </ds:schemaRefs>
</ds:datastoreItem>
</file>

<file path=customXml/itemProps2.xml><?xml version="1.0" encoding="utf-8"?>
<ds:datastoreItem xmlns:ds="http://schemas.openxmlformats.org/officeDocument/2006/customXml" ds:itemID="{A136DB99-E827-4320-89EF-D7DDC3A02BB3}"/>
</file>

<file path=customXml/itemProps3.xml><?xml version="1.0" encoding="utf-8"?>
<ds:datastoreItem xmlns:ds="http://schemas.openxmlformats.org/officeDocument/2006/customXml" ds:itemID="{58D2AE27-346B-4D4E-BC3D-4902346686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UNPBF PIL Semi-annual Financial Report 15.06.24.xlsx</dc:title>
  <dc:creator>Jelena Zelenovic</dc:creator>
  <cp:lastModifiedBy>Burke, Lauren</cp:lastModifiedBy>
  <cp:lastPrinted>2017-12-11T22:51:21Z</cp:lastPrinted>
  <dcterms:created xsi:type="dcterms:W3CDTF">2017-11-15T21:17:43Z</dcterms:created>
  <dcterms:modified xsi:type="dcterms:W3CDTF">2024-06-15T20:55:40Z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