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iomint-my.sharepoint.com/personal/cmaurice_iom_int/Documents/Bureau/Atelier régional DDR/Mail approbation CS.0982 et FC.0220/"/>
    </mc:Choice>
  </mc:AlternateContent>
  <xr:revisionPtr revIDLastSave="0" documentId="8_{5B03AC11-81C6-4456-8CC2-3728FF0A37D5}" xr6:coauthVersionLast="47" xr6:coauthVersionMax="47" xr10:uidLastSave="{00000000-0000-0000-0000-000000000000}"/>
  <bookViews>
    <workbookView xWindow="-110" yWindow="-110" windowWidth="19420" windowHeight="11500" xr2:uid="{93C9AB27-2769-4090-BC70-A8CC56D5F71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G22" i="1"/>
  <c r="E25" i="1"/>
  <c r="E23" i="1"/>
  <c r="E24" i="1"/>
  <c r="E22" i="1"/>
  <c r="F15" i="1"/>
  <c r="F9" i="1"/>
  <c r="F10" i="1"/>
  <c r="F11" i="1"/>
  <c r="F12" i="1"/>
  <c r="F13" i="1"/>
  <c r="F14" i="1"/>
  <c r="F8" i="1"/>
  <c r="E9" i="1"/>
  <c r="E10" i="1"/>
  <c r="E11" i="1"/>
  <c r="E12" i="1"/>
  <c r="E13" i="1"/>
  <c r="E14" i="1"/>
  <c r="E8" i="1"/>
  <c r="D25" i="1"/>
  <c r="C25" i="1"/>
  <c r="G24" i="1"/>
  <c r="F24" i="1"/>
  <c r="D24" i="1"/>
  <c r="C24" i="1"/>
  <c r="D23" i="1"/>
  <c r="C23" i="1"/>
  <c r="D22" i="1"/>
  <c r="C22" i="1"/>
  <c r="D20" i="1"/>
  <c r="C20" i="1"/>
  <c r="D14" i="1"/>
  <c r="C14" i="1"/>
  <c r="D13" i="1"/>
  <c r="C13" i="1"/>
  <c r="D12" i="1"/>
  <c r="C12" i="1"/>
  <c r="D11" i="1"/>
  <c r="C11" i="1"/>
  <c r="D10" i="1"/>
  <c r="C10" i="1"/>
  <c r="D9" i="1"/>
  <c r="C9" i="1"/>
  <c r="D8" i="1"/>
  <c r="D15" i="1" s="1"/>
  <c r="C8" i="1"/>
  <c r="C15" i="1" s="1"/>
  <c r="D6" i="1"/>
  <c r="C6" i="1"/>
  <c r="E15" i="1" l="1"/>
  <c r="C17" i="1"/>
  <c r="C16" i="1"/>
  <c r="D16" i="1"/>
  <c r="D17" i="1" s="1"/>
  <c r="E16" i="1"/>
  <c r="E17" i="1" s="1"/>
  <c r="F16" i="1" l="1"/>
  <c r="F17" i="1" s="1"/>
</calcChain>
</file>

<file path=xl/sharedStrings.xml><?xml version="1.0" encoding="utf-8"?>
<sst xmlns="http://schemas.openxmlformats.org/spreadsheetml/2006/main" count="22" uniqueCount="19">
  <si>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</si>
  <si>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</si>
  <si>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</si>
  <si>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</si>
  <si>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</si>
  <si>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</si>
  <si>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</si>
  <si>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</si>
  <si>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</si>
  <si>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</si>
  <si>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</si>
  <si>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Total</t>
  </si>
  <si>
    <t>Performance-Based Tranche Breakdown</t>
  </si>
  <si>
    <t>TOTAL</t>
  </si>
  <si>
    <t>First Tranche:</t>
  </si>
  <si>
    <t>Second Tranche:</t>
  </si>
  <si>
    <t>Third Tranche:</t>
  </si>
  <si>
    <t>Current approximate expenditure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</si>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</sst>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Aptos Narrow"/>
      <family val="2"/>
      <scheme val="minor"/>
    </font>
    <font>
      <b/>
      <sz val="12"/>
      <color theme="1"/>
      <name val="Aptos Narrow"/>
      <family val="2"/>
      <scheme val="minor"/>
    </font>
    <font>
      <b/>
      <sz val="12"/>
      <color theme="1"/>
      <name val="Calibri"/>
      <family val="2"/>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3" fillId="0" borderId="0" xfId="0" applyFo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7" xfId="0" applyFont="1" applyFill="1" applyBorder="1" applyAlignment="1">
      <alignment horizontal="center" wrapText="1"/>
    </xf>
    <xf numFmtId="0" fontId="4" fillId="3" borderId="8" xfId="0" applyFont="1" applyFill="1" applyBorder="1" applyAlignment="1">
      <alignment horizontal="center" wrapText="1"/>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5" fillId="3" borderId="15" xfId="0" applyFont="1" applyFill="1" applyBorder="1" applyAlignment="1">
      <alignment vertical="center" wrapText="1"/>
    </xf>
    <xf numFmtId="0" fontId="5" fillId="3" borderId="15" xfId="0" applyFont="1" applyFill="1" applyBorder="1" applyAlignment="1" applyProtection="1">
      <alignment vertical="center" wrapText="1"/>
      <protection locked="0"/>
    </xf>
    <xf numFmtId="0" fontId="5" fillId="3" borderId="17" xfId="0" applyFont="1" applyFill="1" applyBorder="1" applyAlignment="1">
      <alignment vertical="center" wrapText="1"/>
    </xf>
    <xf numFmtId="44" fontId="3" fillId="3" borderId="20" xfId="1" applyFont="1" applyFill="1" applyBorder="1" applyAlignment="1" applyProtection="1">
      <alignment wrapText="1"/>
    </xf>
    <xf numFmtId="44" fontId="3" fillId="3" borderId="15" xfId="1" applyFont="1" applyFill="1" applyBorder="1" applyAlignment="1" applyProtection="1">
      <alignment wrapText="1"/>
    </xf>
    <xf numFmtId="44" fontId="4" fillId="3" borderId="17" xfId="1" applyFont="1" applyFill="1" applyBorder="1" applyAlignment="1" applyProtection="1">
      <alignment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3" fillId="3" borderId="26" xfId="0" applyFont="1" applyFill="1" applyBorder="1"/>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5" xfId="0" applyFont="1" applyFill="1" applyBorder="1" applyAlignment="1">
      <alignment vertical="center" wrapText="1"/>
    </xf>
    <xf numFmtId="44" fontId="3" fillId="3" borderId="22" xfId="1" applyFont="1" applyFill="1" applyBorder="1" applyAlignment="1">
      <alignment vertical="center" wrapText="1"/>
    </xf>
    <xf numFmtId="44" fontId="4" fillId="3" borderId="31" xfId="2" applyNumberFormat="1" applyFont="1" applyFill="1" applyBorder="1" applyAlignment="1">
      <alignment vertical="center" wrapText="1"/>
    </xf>
    <xf numFmtId="9" fontId="4" fillId="3" borderId="16" xfId="2" applyFont="1" applyFill="1" applyBorder="1" applyAlignment="1">
      <alignment vertical="center" wrapText="1"/>
    </xf>
    <xf numFmtId="0" fontId="4" fillId="3" borderId="17" xfId="0" applyFont="1" applyFill="1" applyBorder="1" applyAlignment="1">
      <alignment vertical="center" wrapText="1"/>
    </xf>
    <xf numFmtId="0" fontId="4" fillId="3" borderId="1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vertical="center"/>
    </xf>
    <xf numFmtId="44" fontId="4" fillId="3" borderId="14" xfId="0" applyNumberFormat="1" applyFont="1" applyFill="1" applyBorder="1" applyAlignment="1">
      <alignment vertical="center" wrapText="1"/>
    </xf>
    <xf numFmtId="44" fontId="4" fillId="3" borderId="12" xfId="0" applyNumberFormat="1" applyFont="1" applyFill="1" applyBorder="1" applyAlignment="1">
      <alignment vertical="center" wrapText="1"/>
    </xf>
    <xf numFmtId="44" fontId="4" fillId="3" borderId="22" xfId="1" applyFont="1" applyFill="1" applyBorder="1" applyAlignment="1">
      <alignment vertical="center" wrapText="1"/>
    </xf>
    <xf numFmtId="44" fontId="4" fillId="3" borderId="18" xfId="1" applyFont="1" applyFill="1" applyBorder="1" applyAlignment="1">
      <alignment vertical="center" wrapText="1"/>
    </xf>
    <xf numFmtId="44" fontId="2" fillId="3" borderId="32" xfId="0" applyNumberFormat="1" applyFont="1" applyFill="1" applyBorder="1" applyAlignment="1">
      <alignment vertical="center"/>
    </xf>
    <xf numFmtId="44" fontId="3" fillId="3" borderId="13" xfId="0" applyNumberFormat="1" applyFont="1" applyFill="1" applyBorder="1" applyAlignment="1">
      <alignment vertical="center" wrapText="1"/>
    </xf>
    <xf numFmtId="44" fontId="3" fillId="3" borderId="18" xfId="0" applyNumberFormat="1" applyFont="1" applyFill="1" applyBorder="1" applyAlignment="1">
      <alignment vertical="center" wrapText="1"/>
    </xf>
    <xf numFmtId="44" fontId="4" fillId="3" borderId="21" xfId="1" applyFont="1" applyFill="1" applyBorder="1" applyAlignment="1">
      <alignment vertical="center" wrapText="1"/>
    </xf>
    <xf numFmtId="44" fontId="2" fillId="3" borderId="18" xfId="0" applyNumberFormat="1" applyFont="1" applyFill="1" applyBorder="1" applyAlignment="1">
      <alignment vertical="center"/>
    </xf>
    <xf numFmtId="2" fontId="4" fillId="3" borderId="16" xfId="2" applyNumberFormat="1" applyFont="1" applyFill="1" applyBorder="1" applyAlignment="1">
      <alignment vertical="center" wrapText="1"/>
    </xf>
    <xf numFmtId="2" fontId="2" fillId="3" borderId="19" xfId="0" applyNumberFormat="1" applyFont="1" applyFill="1"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omint-my.sharepoint.com/personal/cmaurice_iom_int/Documents/Bureau/Atelier%20r&#233;gional%20DDR/Mail%20approbation%20CS.0982%20et%20FC.0220/CMR%20GPYI%20DDR%20Budget%20IOM%20UN%20Women%2007.10.2022.xlsx" TargetMode="External"/><Relationship Id="rId1" Type="http://schemas.openxmlformats.org/officeDocument/2006/relationships/externalLinkPath" Target="CMR%20GPYI%20DDR%20Budget%20IOM%20UN%20Women%2007.1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1) Budget Table"/>
      <sheetName val="2) By Category"/>
      <sheetName val="3) Explanatory Notes"/>
      <sheetName val="4) -For PBSO Use-"/>
      <sheetName val="5) -For MPTF Use-"/>
      <sheetName val="Dropdowns"/>
      <sheetName val="Sheet2"/>
    </sheetNames>
    <sheetDataSet>
      <sheetData sheetId="0"/>
      <sheetData sheetId="1">
        <row r="4">
          <cell r="D4" t="str">
            <v>IOM</v>
          </cell>
          <cell r="E4" t="str">
            <v>UNWOMEN</v>
          </cell>
        </row>
        <row r="197">
          <cell r="D197">
            <v>842744.0011199998</v>
          </cell>
          <cell r="E197">
            <v>557256</v>
          </cell>
        </row>
        <row r="198">
          <cell r="D198">
            <v>361176.00047999993</v>
          </cell>
          <cell r="E198">
            <v>238824</v>
          </cell>
        </row>
        <row r="199">
          <cell r="D199">
            <v>0</v>
          </cell>
          <cell r="E199">
            <v>0</v>
          </cell>
          <cell r="G199">
            <v>0</v>
          </cell>
          <cell r="H199">
            <v>0</v>
          </cell>
        </row>
        <row r="200">
          <cell r="D200">
            <v>1203920.0015999996</v>
          </cell>
          <cell r="E200">
            <v>796080</v>
          </cell>
        </row>
      </sheetData>
      <sheetData sheetId="2">
        <row r="199">
          <cell r="D199">
            <v>343548.8</v>
          </cell>
          <cell r="E199">
            <v>160000</v>
          </cell>
        </row>
        <row r="200">
          <cell r="D200">
            <v>52500</v>
          </cell>
          <cell r="E200">
            <v>30000</v>
          </cell>
        </row>
        <row r="201">
          <cell r="D201">
            <v>19500</v>
          </cell>
          <cell r="E201">
            <v>10000</v>
          </cell>
        </row>
        <row r="202">
          <cell r="D202">
            <v>234830</v>
          </cell>
          <cell r="E202">
            <v>110000</v>
          </cell>
        </row>
        <row r="203">
          <cell r="D203">
            <v>124500</v>
          </cell>
          <cell r="E203">
            <v>55000</v>
          </cell>
        </row>
        <row r="204">
          <cell r="D204">
            <v>272000</v>
          </cell>
          <cell r="E204">
            <v>354000</v>
          </cell>
        </row>
        <row r="205">
          <cell r="D205">
            <v>78280.08</v>
          </cell>
          <cell r="E205">
            <v>25000</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CB71-3300-4495-917A-B99D3D38095D}">
  <dimension ref="A1:H25"/>
  <sheetViews>
    <sheetView tabSelected="1" workbookViewId="0">
      <selection activeCell="I27" sqref="I27"/>
    </sheetView>
  </sheetViews>
  <sheetFormatPr defaultRowHeight="14.5" x14ac:dyDescent="0.35"/>
  <cols>
    <col min="2" max="2" width="33" customWidth="1"/>
    <col min="3" max="3" width="17.26953125" style="35" customWidth="1"/>
    <col min="4" max="4" width="20.08984375" style="35" customWidth="1"/>
    <col min="5" max="5" width="20.6328125" style="35" customWidth="1"/>
    <col min="6" max="6" width="29.81640625" style="35" customWidth="1"/>
  </cols>
  <sheetData>
    <row r="1" spans="1:8" ht="15" thickBot="1" x14ac:dyDescent="0.4"/>
    <row r="2" spans="1:8" ht="16" x14ac:dyDescent="0.4">
      <c r="A2" s="1"/>
      <c r="B2" s="2" t="s">
        <v>0</v>
      </c>
      <c r="C2" s="3"/>
      <c r="D2" s="3"/>
      <c r="E2" s="3"/>
      <c r="F2" s="4"/>
      <c r="G2" s="1"/>
      <c r="H2" s="1"/>
    </row>
    <row r="3" spans="1:8" ht="16.5" thickBot="1" x14ac:dyDescent="0.45">
      <c r="A3" s="1"/>
      <c r="B3" s="5"/>
      <c r="C3" s="6"/>
      <c r="D3" s="6"/>
      <c r="E3" s="6"/>
      <c r="F3" s="7"/>
      <c r="G3" s="1"/>
      <c r="H3" s="1"/>
    </row>
    <row r="4" spans="1:8" ht="16.5" thickBot="1" x14ac:dyDescent="0.45">
      <c r="A4" s="1"/>
      <c r="B4" s="1"/>
      <c r="C4" s="36"/>
      <c r="D4" s="36"/>
      <c r="E4" s="36"/>
      <c r="F4" s="36"/>
      <c r="G4" s="1"/>
      <c r="H4" s="1"/>
    </row>
    <row r="5" spans="1:8" ht="16.5" thickBot="1" x14ac:dyDescent="0.45">
      <c r="A5" s="1"/>
      <c r="B5" s="8" t="s">
        <v>1</v>
      </c>
      <c r="C5" s="9"/>
      <c r="D5" s="9"/>
      <c r="E5" s="9"/>
      <c r="F5" s="10"/>
      <c r="G5" s="1"/>
      <c r="H5" s="1"/>
    </row>
    <row r="6" spans="1:8" ht="16" x14ac:dyDescent="0.4">
      <c r="A6" s="1"/>
      <c r="B6" s="11"/>
      <c r="C6" s="34" t="str">
        <f>'[1]1) Budget Table'!D4</f>
        <v>IOM</v>
      </c>
      <c r="D6" s="34" t="str">
        <f>'[1]1) Budget Table'!E4</f>
        <v>UNWOMEN</v>
      </c>
      <c r="E6" s="34" t="s">
        <v>1</v>
      </c>
      <c r="F6" s="12" t="s">
        <v>17</v>
      </c>
      <c r="G6" s="1"/>
      <c r="H6" s="1"/>
    </row>
    <row r="7" spans="1:8" ht="16" x14ac:dyDescent="0.4">
      <c r="A7" s="1"/>
      <c r="B7" s="11"/>
      <c r="C7" s="28"/>
      <c r="D7" s="28"/>
      <c r="E7" s="28"/>
      <c r="F7" s="13"/>
      <c r="G7" s="1"/>
      <c r="H7" s="1"/>
    </row>
    <row r="8" spans="1:8" ht="16" x14ac:dyDescent="0.4">
      <c r="A8" s="1"/>
      <c r="B8" s="14" t="s">
        <v>2</v>
      </c>
      <c r="C8" s="42">
        <f>'[1]2) By Category'!D199</f>
        <v>343548.8</v>
      </c>
      <c r="D8" s="42">
        <f>'[1]2) By Category'!E199</f>
        <v>160000</v>
      </c>
      <c r="E8" s="42">
        <f>C8+D8</f>
        <v>503548.8</v>
      </c>
      <c r="F8" s="37">
        <f>E8*98/100</f>
        <v>493477.82399999996</v>
      </c>
      <c r="G8" s="1"/>
      <c r="H8" s="1"/>
    </row>
    <row r="9" spans="1:8" ht="31" x14ac:dyDescent="0.4">
      <c r="A9" s="1"/>
      <c r="B9" s="14" t="s">
        <v>3</v>
      </c>
      <c r="C9" s="42">
        <f>'[1]2) By Category'!D200</f>
        <v>52500</v>
      </c>
      <c r="D9" s="42">
        <f>'[1]2) By Category'!E200</f>
        <v>30000</v>
      </c>
      <c r="E9" s="42">
        <f t="shared" ref="E9:E14" si="0">C9+D9</f>
        <v>82500</v>
      </c>
      <c r="F9" s="37">
        <f t="shared" ref="F9:F14" si="1">E9*98/100</f>
        <v>80850</v>
      </c>
      <c r="G9" s="1"/>
      <c r="H9" s="1"/>
    </row>
    <row r="10" spans="1:8" ht="31" x14ac:dyDescent="0.4">
      <c r="A10" s="1"/>
      <c r="B10" s="14" t="s">
        <v>4</v>
      </c>
      <c r="C10" s="42">
        <f>'[1]2) By Category'!D201</f>
        <v>19500</v>
      </c>
      <c r="D10" s="42">
        <f>'[1]2) By Category'!E201</f>
        <v>10000</v>
      </c>
      <c r="E10" s="42">
        <f t="shared" si="0"/>
        <v>29500</v>
      </c>
      <c r="F10" s="37">
        <f t="shared" si="1"/>
        <v>28910</v>
      </c>
      <c r="G10" s="1"/>
      <c r="H10" s="1"/>
    </row>
    <row r="11" spans="1:8" ht="16" x14ac:dyDescent="0.4">
      <c r="A11" s="1"/>
      <c r="B11" s="15" t="s">
        <v>5</v>
      </c>
      <c r="C11" s="42">
        <f>'[1]2) By Category'!D202</f>
        <v>234830</v>
      </c>
      <c r="D11" s="42">
        <f>'[1]2) By Category'!E202</f>
        <v>110000</v>
      </c>
      <c r="E11" s="42">
        <f t="shared" si="0"/>
        <v>344830</v>
      </c>
      <c r="F11" s="37">
        <f t="shared" si="1"/>
        <v>337933.4</v>
      </c>
      <c r="G11" s="1"/>
      <c r="H11" s="1"/>
    </row>
    <row r="12" spans="1:8" ht="16" x14ac:dyDescent="0.4">
      <c r="A12" s="1"/>
      <c r="B12" s="14" t="s">
        <v>6</v>
      </c>
      <c r="C12" s="42">
        <f>'[1]2) By Category'!D203</f>
        <v>124500</v>
      </c>
      <c r="D12" s="42">
        <f>'[1]2) By Category'!E203</f>
        <v>55000</v>
      </c>
      <c r="E12" s="42">
        <f t="shared" si="0"/>
        <v>179500</v>
      </c>
      <c r="F12" s="37">
        <f t="shared" si="1"/>
        <v>175910</v>
      </c>
      <c r="G12" s="1"/>
      <c r="H12" s="1"/>
    </row>
    <row r="13" spans="1:8" ht="31" x14ac:dyDescent="0.4">
      <c r="A13" s="1"/>
      <c r="B13" s="14" t="s">
        <v>7</v>
      </c>
      <c r="C13" s="42">
        <f>'[1]2) By Category'!D204</f>
        <v>272000</v>
      </c>
      <c r="D13" s="42">
        <f>'[1]2) By Category'!E204</f>
        <v>354000</v>
      </c>
      <c r="E13" s="42">
        <f t="shared" si="0"/>
        <v>626000</v>
      </c>
      <c r="F13" s="37">
        <f t="shared" si="1"/>
        <v>613480</v>
      </c>
      <c r="G13" s="1"/>
      <c r="H13" s="1"/>
    </row>
    <row r="14" spans="1:8" ht="31.5" thickBot="1" x14ac:dyDescent="0.45">
      <c r="A14" s="1"/>
      <c r="B14" s="16" t="s">
        <v>8</v>
      </c>
      <c r="C14" s="43">
        <f>'[1]2) By Category'!D205</f>
        <v>78280.08</v>
      </c>
      <c r="D14" s="43">
        <f>'[1]2) By Category'!E205</f>
        <v>25000</v>
      </c>
      <c r="E14" s="42">
        <f t="shared" si="0"/>
        <v>103280.08</v>
      </c>
      <c r="F14" s="37">
        <f t="shared" si="1"/>
        <v>101214.47839999999</v>
      </c>
      <c r="G14" s="1"/>
      <c r="H14" s="1"/>
    </row>
    <row r="15" spans="1:8" ht="16" x14ac:dyDescent="0.4">
      <c r="A15" s="1"/>
      <c r="B15" s="17" t="s">
        <v>9</v>
      </c>
      <c r="C15" s="44">
        <f>SUM(C8:C14)</f>
        <v>1125158.8800000001</v>
      </c>
      <c r="D15" s="44">
        <f>SUM(D8:D14)</f>
        <v>744000</v>
      </c>
      <c r="E15" s="44">
        <f>SUM(E8:E14)</f>
        <v>1869158.8800000001</v>
      </c>
      <c r="F15" s="38">
        <f>SUM(F8:F14)</f>
        <v>1831775.7023999998</v>
      </c>
      <c r="G15" s="1"/>
      <c r="H15" s="1"/>
    </row>
    <row r="16" spans="1:8" ht="16" x14ac:dyDescent="0.4">
      <c r="A16" s="1"/>
      <c r="B16" s="18" t="s">
        <v>10</v>
      </c>
      <c r="C16" s="39">
        <f>C15*0.07</f>
        <v>78761.121600000013</v>
      </c>
      <c r="D16" s="39">
        <f t="shared" ref="D16:F16" si="2">D15*0.07</f>
        <v>52080.000000000007</v>
      </c>
      <c r="E16" s="39">
        <f t="shared" si="2"/>
        <v>130841.12160000003</v>
      </c>
      <c r="F16" s="39">
        <f t="shared" si="2"/>
        <v>128224.299168</v>
      </c>
      <c r="G16" s="1"/>
      <c r="H16" s="1"/>
    </row>
    <row r="17" spans="1:8" ht="16.5" thickBot="1" x14ac:dyDescent="0.45">
      <c r="A17" s="1"/>
      <c r="B17" s="19" t="s">
        <v>11</v>
      </c>
      <c r="C17" s="40">
        <f>C15+C16</f>
        <v>1203920.0016000001</v>
      </c>
      <c r="D17" s="40">
        <f t="shared" ref="D17:F17" si="3">D15+D16</f>
        <v>796080</v>
      </c>
      <c r="E17" s="40">
        <f t="shared" si="3"/>
        <v>2000000.0016000001</v>
      </c>
      <c r="F17" s="40">
        <f t="shared" si="3"/>
        <v>1960000.0015679998</v>
      </c>
      <c r="G17" s="1"/>
      <c r="H17" s="1"/>
    </row>
    <row r="18" spans="1:8" ht="16.5" thickBot="1" x14ac:dyDescent="0.45">
      <c r="A18" s="1"/>
      <c r="B18" s="1"/>
      <c r="C18" s="36"/>
      <c r="D18" s="36"/>
      <c r="E18" s="36"/>
      <c r="F18" s="36"/>
      <c r="G18" s="1"/>
      <c r="H18" s="1"/>
    </row>
    <row r="19" spans="1:8" ht="16" x14ac:dyDescent="0.4">
      <c r="A19" s="1"/>
      <c r="B19" s="20" t="s">
        <v>12</v>
      </c>
      <c r="C19" s="21"/>
      <c r="D19" s="21"/>
      <c r="E19" s="21"/>
      <c r="F19" s="22"/>
      <c r="G19" s="23"/>
      <c r="H19" s="1"/>
    </row>
    <row r="20" spans="1:8" ht="14.5" customHeight="1" x14ac:dyDescent="0.35">
      <c r="B20" s="24"/>
      <c r="C20" s="25" t="str">
        <f>'[1]1) Budget Table'!D4</f>
        <v>IOM</v>
      </c>
      <c r="D20" s="25" t="str">
        <f>'[1]1) Budget Table'!E4</f>
        <v>UNWOMEN</v>
      </c>
      <c r="E20" s="25" t="s">
        <v>13</v>
      </c>
      <c r="F20" s="25" t="s">
        <v>17</v>
      </c>
      <c r="G20" s="26" t="s">
        <v>18</v>
      </c>
    </row>
    <row r="21" spans="1:8" ht="14.5" customHeight="1" x14ac:dyDescent="0.35">
      <c r="B21" s="27"/>
      <c r="C21" s="28"/>
      <c r="D21" s="28"/>
      <c r="E21" s="28"/>
      <c r="F21" s="28"/>
      <c r="G21" s="13"/>
    </row>
    <row r="22" spans="1:8" ht="16" x14ac:dyDescent="0.35">
      <c r="B22" s="29" t="s">
        <v>14</v>
      </c>
      <c r="C22" s="30">
        <f>'[1]1) Budget Table'!D197</f>
        <v>842744.0011199998</v>
      </c>
      <c r="D22" s="30">
        <f>'[1]1) Budget Table'!E197</f>
        <v>557256</v>
      </c>
      <c r="E22" s="31">
        <f>C22+D22</f>
        <v>1400000.0011199997</v>
      </c>
      <c r="F22" s="31">
        <v>1373332.53</v>
      </c>
      <c r="G22" s="46">
        <f>F22*100/E22</f>
        <v>98.095180635809598</v>
      </c>
    </row>
    <row r="23" spans="1:8" ht="16" x14ac:dyDescent="0.35">
      <c r="B23" s="29" t="s">
        <v>15</v>
      </c>
      <c r="C23" s="30">
        <f>'[1]1) Budget Table'!D198</f>
        <v>361176.00047999993</v>
      </c>
      <c r="D23" s="30">
        <f>'[1]1) Budget Table'!E198</f>
        <v>238824</v>
      </c>
      <c r="E23" s="31">
        <f t="shared" ref="E23:E24" si="4">C23+D23</f>
        <v>600000.00047999993</v>
      </c>
      <c r="F23" s="31">
        <v>0</v>
      </c>
      <c r="G23" s="32">
        <v>0</v>
      </c>
    </row>
    <row r="24" spans="1:8" ht="16" x14ac:dyDescent="0.35">
      <c r="B24" s="29" t="s">
        <v>16</v>
      </c>
      <c r="C24" s="30">
        <f>'[1]1) Budget Table'!D199</f>
        <v>0</v>
      </c>
      <c r="D24" s="30">
        <f>'[1]1) Budget Table'!E199</f>
        <v>0</v>
      </c>
      <c r="E24" s="31">
        <f t="shared" si="4"/>
        <v>0</v>
      </c>
      <c r="F24" s="31">
        <f>'[1]1) Budget Table'!G199</f>
        <v>0</v>
      </c>
      <c r="G24" s="32">
        <f>'[1]1) Budget Table'!H199</f>
        <v>0</v>
      </c>
    </row>
    <row r="25" spans="1:8" ht="16.5" thickBot="1" x14ac:dyDescent="0.4">
      <c r="B25" s="33" t="s">
        <v>13</v>
      </c>
      <c r="C25" s="45">
        <f>'[1]1) Budget Table'!D200</f>
        <v>1203920.0015999996</v>
      </c>
      <c r="D25" s="45">
        <f>'[1]1) Budget Table'!E200</f>
        <v>796080</v>
      </c>
      <c r="E25" s="41">
        <f>SUM(E22:E24)</f>
        <v>2000000.0015999996</v>
      </c>
      <c r="F25" s="41">
        <v>1373332.53</v>
      </c>
      <c r="G25" s="47">
        <f>F25*100/E25</f>
        <v>68.666626445066711</v>
      </c>
    </row>
  </sheetData>
  <mergeCells count="13">
    <mergeCell ref="G20:G21"/>
    <mergeCell ref="B19:F19"/>
    <mergeCell ref="B20:B21"/>
    <mergeCell ref="C20:C21"/>
    <mergeCell ref="D20:D21"/>
    <mergeCell ref="E20:E21"/>
    <mergeCell ref="F20:F21"/>
    <mergeCell ref="B2:F3"/>
    <mergeCell ref="B5:F5"/>
    <mergeCell ref="C6:C7"/>
    <mergeCell ref="D6:D7"/>
    <mergeCell ref="E6:E7"/>
    <mergeCell ref="F6:F7"/>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B14" xr:uid="{BF4A93B5-E949-4723-952B-0FCDDD37B4AA}"/>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DB69FEE6-466F-496E-85AB-7A2464FB2FD6}"/>
    <dataValidation allowBlank="1" showInputMessage="1" showErrorMessage="1" prompt="Services contracted by an organization which follow the normal procurement processes." sqref="B11" xr:uid="{5FA3AFB0-ACE0-46E8-B77A-A2F6818B8D24}"/>
    <dataValidation allowBlank="1" showInputMessage="1" showErrorMessage="1" prompt="Includes staff and non-staff travel paid for by the organization directly related to a project." sqref="B12" xr:uid="{3E499532-1CE1-4329-8096-376A99EE2225}"/>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FCB4E7-F545-452F-BBE3-5FF5EB3E3F18}"/>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464C2B26-867C-4288-877C-F7417560D332}"/>
    <dataValidation allowBlank="1" showInputMessage="1" showErrorMessage="1" prompt="Includes all related staff and temporary staff costs including base salary, post adjustment and all staff entitlements." sqref="B8" xr:uid="{3A5B8FE1-547C-4267-8378-614EC854721C}"/>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cedric.teyonou@undp.org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MPTF_00006_00840</ProjectId>
    <FundCode xmlns="f9695bc1-6109-4dcd-a27a-f8a0370b00e2">MPTF_00006</FundCode>
    <Comments xmlns="f9695bc1-6109-4dcd-a27a-f8a0370b00e2">PBF 00129531_  Jun 2024 Financial Progress report</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BDD66E03-F860-4766-84AD-F8E68AD57399}"/>
</file>

<file path=customXml/itemProps2.xml><?xml version="1.0" encoding="utf-8"?>
<ds:datastoreItem xmlns:ds="http://schemas.openxmlformats.org/officeDocument/2006/customXml" ds:itemID="{4A75CADA-394C-411C-8720-2777462BA43C}"/>
</file>

<file path=customXml/itemProps3.xml><?xml version="1.0" encoding="utf-8"?>
<ds:datastoreItem xmlns:ds="http://schemas.openxmlformats.org/officeDocument/2006/customXml" ds:itemID="{CF84A8D0-5CA7-418B-B264-0F3BA24A09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00140054_june24_Current approximate OIM-UNWOMEN-13_36_51.xlsx</dc:title>
  <dc:creator>MAURICE Charles Quentin</dc:creator>
  <cp:lastModifiedBy>MAURICE Charles Quentin</cp:lastModifiedBy>
  <dcterms:created xsi:type="dcterms:W3CDTF">2024-06-15T08:41:53Z</dcterms:created>
  <dcterms:modified xsi:type="dcterms:W3CDTF">2024-06-15T08:58:12Z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2024-06-15T08:57:25Z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8d2e21f7-620a-4621-8e2c-b3516eaaa481</vt:lpwstr>
  </property>
  <property fmtid="{D5CDD505-2E9C-101B-9397-08002B2CF9AE}" pid="8" name="MSIP_Label_2059aa38-f392-4105-be92-628035578272_ContentBits">
    <vt:lpwstr>0</vt:lpwstr>
  </property>
  <property fmtid="{D5CDD505-2E9C-101B-9397-08002B2CF9AE}" pid="9" name="ContentTypeId">
    <vt:lpwstr>0x010100A20E1B0FB969FA4DB37D3562DA9CC146</vt:lpwstr>
  </property>
</Properties>
</file>