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unwomen-my.sharepoint.com/personal/viviana_annunziata_unwomen_org/Documents/JUSTICIA TRANSICIONAL/PBF/PBF 2023 GPI 2.0/REPORTING/2024 ANUAL/"/>
    </mc:Choice>
  </mc:AlternateContent>
  <xr:revisionPtr revIDLastSave="83" documentId="8_{D866BB8B-E35E-46EB-9292-A687669B7E75}" xr6:coauthVersionLast="47" xr6:coauthVersionMax="47" xr10:uidLastSave="{DD80459B-F903-43EB-8577-F060FFCDACE6}"/>
  <bookViews>
    <workbookView xWindow="-110" yWindow="-110" windowWidth="19420" windowHeight="11500" activeTab="1" xr2:uid="{7247AC06-6992-4287-987E-76B60A87FAD6}"/>
  </bookViews>
  <sheets>
    <sheet name="MPTF sep 30" sheetId="1" r:id="rId1"/>
    <sheet name="noviembre 10" sheetId="2" r:id="rId2"/>
  </sheets>
  <externalReferences>
    <externalReference r:id="rId3"/>
  </externalReferences>
  <definedNames>
    <definedName name="adminrate">#REF!</definedName>
    <definedName name="exrate">#REF!</definedName>
    <definedName name="XDO_?XDOFIELD1?">#REF!</definedName>
    <definedName name="XDO_?XDOFIELD10?">#REF!</definedName>
    <definedName name="XDO_?XDOFIELD11?">#REF!</definedName>
    <definedName name="XDO_?XDOFIELD12?">#REF!</definedName>
    <definedName name="XDO_?XDOFIELD13?">#REF!</definedName>
    <definedName name="XDO_?XDOFIELD14?">#REF!</definedName>
    <definedName name="XDO_?XDOFIELD15?">#REF!</definedName>
    <definedName name="XDO_?XDOFIELD16?">#REF!</definedName>
    <definedName name="XDO_?XDOFIELD17?">#REF!</definedName>
    <definedName name="XDO_?XDOFIELD18?">#REF!</definedName>
    <definedName name="XDO_?XDOFIELD2?">#REF!</definedName>
    <definedName name="XDO_?XDOFIELD3?">#REF!</definedName>
    <definedName name="XDO_?XDOFIELD4?">#REF!</definedName>
    <definedName name="XDO_?XDOFIELD5?">#REF!</definedName>
    <definedName name="XDO_?XDOFIELD6?">#REF!</definedName>
    <definedName name="XDO_?XDOFIELD7?">#REF!</definedName>
    <definedName name="XDO_?XDOFIELD8?">#REF!</definedName>
    <definedName name="XDO_?XDOFIELD9?">#REF!</definedName>
    <definedName name="XDO_GROUP_?XDOG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2" l="1"/>
  <c r="E21" i="2"/>
  <c r="C14" i="2"/>
  <c r="B24" i="2"/>
  <c r="B15" i="2"/>
  <c r="B14" i="2"/>
  <c r="D9" i="2"/>
  <c r="E9" i="2" s="1"/>
  <c r="C9" i="2"/>
  <c r="E8" i="2"/>
  <c r="C13" i="2"/>
  <c r="C11" i="2"/>
  <c r="C10" i="2"/>
  <c r="C7" i="2"/>
  <c r="C12" i="2"/>
  <c r="C15" i="2"/>
  <c r="E15" i="2" l="1"/>
  <c r="D12" i="2"/>
  <c r="E12" i="2" s="1"/>
  <c r="E7" i="2"/>
  <c r="C16" i="2"/>
  <c r="E10" i="2"/>
  <c r="E11" i="2"/>
  <c r="E13" i="2"/>
  <c r="D14" i="2"/>
  <c r="D16" i="2" s="1"/>
  <c r="B24" i="1"/>
  <c r="E15" i="1"/>
  <c r="B14" i="1"/>
  <c r="B15" i="1" s="1"/>
  <c r="E13" i="1"/>
  <c r="D12" i="1"/>
  <c r="E11" i="1"/>
  <c r="E10" i="1"/>
  <c r="D9" i="1"/>
  <c r="E8" i="1"/>
  <c r="C14" i="1"/>
  <c r="E14" i="2" l="1"/>
  <c r="E16" i="2"/>
  <c r="C16" i="1"/>
  <c r="E9" i="1"/>
  <c r="D14" i="1"/>
  <c r="D16" i="1" s="1"/>
  <c r="E12" i="1"/>
  <c r="E7" i="1"/>
  <c r="E14" i="1" l="1"/>
  <c r="E16" i="1"/>
  <c r="C21" i="1" s="1"/>
  <c r="E21" i="1" s="1"/>
</calcChain>
</file>

<file path=xl/sharedStrings.xml><?xml version="1.0" encoding="utf-8"?>
<sst xmlns="http://schemas.openxmlformats.org/spreadsheetml/2006/main" count="56" uniqueCount="27">
  <si>
    <t>For MPTFO use</t>
  </si>
  <si>
    <t>Totals</t>
  </si>
  <si>
    <t>APPROVED - FESU</t>
  </si>
  <si>
    <t>Execution</t>
  </si>
  <si>
    <t>paid</t>
  </si>
  <si>
    <t>Engaged Imminent</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</si>
  <si>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</si>
  <si>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</si>
  <si>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</si>
  <si>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</si>
  <si>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</si>
  <si>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</si>
  <si>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</si>
  <si>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Subtotal</t>
  </si>
  <si>
    <t>7% indirect costs</t>
  </si>
  <si>
    <t>Total</t>
  </si>
  <si>
    <t>Performance-Based Tranche Breakdown</t>
  </si>
  <si>
    <t>DISBURSEMENT</t>
  </si>
  <si>
    <t>FESU</t>
  </si>
  <si>
    <t>Receiving Agency 3</t>
  </si>
  <si>
    <t>Section%</t>
  </si>
  <si>
    <t>First tranche:</t>
  </si>
  <si>
    <t>Second tranche:</t>
  </si>
  <si>
    <t>Third tranche:</t>
  </si>
  <si>
    <t>TOTAL</t>
  </si>
  <si>
    <t>UNWOMEN</t>
  </si>
  <si>
    <t>APPROVED - UNWOMEN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</si>
</sst>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quot;* #,##0_);_(&quot;$&quot;* \(#,##0\);_(&quot;$&quot;* &quot;-&quot;??_);_(@_)"/>
  </numFmts>
  <fonts count="7" x14ac:knownFonts="1">
    <font>
      <sz val="11"/>
      <color theme="1"/>
      <name val="Aptos Narrow"/>
      <family val="2"/>
      <scheme val="minor"/>
    </font>
    <font>
      <sz val="11"/>
      <color theme="1"/>
      <name val="Calibri"/>
      <family val="2"/>
    </font>
    <font>
      <b/>
      <sz val="12"/>
      <color theme="1"/>
      <name val="Calibri"/>
      <family val="2"/>
    </font>
    <font>
      <sz val="11"/>
      <name val="Calibri"/>
      <family val="2"/>
    </font>
    <font>
      <sz val="12"/>
      <color theme="1"/>
      <name val="Calibri"/>
      <family val="2"/>
    </font>
    <font>
      <b/>
      <sz val="12"/>
      <color rgb="FF000000"/>
      <name val="Calibri"/>
      <family val="2"/>
    </font>
    <font>
      <sz val="11"/>
      <color theme="1"/>
      <name val="Aptos Narrow"/>
      <family val="2"/>
      <scheme val="minor"/>
    </font>
  </fonts>
  <fills count="6">
    <fill>
      <patternFill patternType="none"/>
    </fill>
    <fill>
      <patternFill patternType="gray125"/>
    </fill>
    <fill>
      <patternFill patternType="solid">
        <fgColor rgb="FFDEEAF6"/>
        <bgColor rgb="FFDEEAF6"/>
      </patternFill>
    </fill>
    <fill>
      <patternFill patternType="solid">
        <fgColor rgb="FFD8D8D8"/>
        <bgColor rgb="FFD8D8D8"/>
      </patternFill>
    </fill>
    <fill>
      <patternFill patternType="solid">
        <fgColor rgb="FFD9D9D9"/>
        <bgColor rgb="FF000000"/>
      </patternFill>
    </fill>
    <fill>
      <patternFill patternType="solid">
        <fgColor theme="2" tint="-9.9978637043366805E-2"/>
        <bgColor rgb="FFD8D8D8"/>
      </patternFill>
    </fill>
  </fills>
  <borders count="37">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style="thin">
        <color rgb="FF000000"/>
      </left>
      <right style="medium">
        <color rgb="FF000000"/>
      </right>
      <top/>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thin">
        <color indexed="64"/>
      </top>
      <bottom style="medium">
        <color indexed="64"/>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rgb="FF000000"/>
      </left>
      <right style="thin">
        <color rgb="FF000000"/>
      </right>
      <top/>
      <bottom/>
      <diagonal/>
    </border>
    <border>
      <left style="medium">
        <color rgb="FF000000"/>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indexed="64"/>
      </top>
      <bottom style="medium">
        <color indexed="64"/>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medium">
        <color indexed="64"/>
      </top>
      <bottom/>
      <diagonal/>
    </border>
  </borders>
  <cellStyleXfs count="3">
    <xf numFmtId="0" fontId="0" fillId="0" borderId="0"/>
    <xf numFmtId="0" fontId="1" fillId="0" borderId="0"/>
    <xf numFmtId="9" fontId="6" fillId="0" borderId="0" applyFont="0" applyFill="0" applyBorder="0" applyAlignment="0" applyProtection="0"/>
  </cellStyleXfs>
  <cellXfs count="61">
    <xf numFmtId="0" fontId="0" fillId="0" borderId="0" xfId="0"/>
    <xf numFmtId="0" fontId="4" fillId="0" borderId="0" xfId="1" applyFont="1"/>
    <xf numFmtId="0" fontId="2" fillId="3" borderId="10" xfId="1" applyFont="1" applyFill="1" applyBorder="1" applyAlignment="1">
      <alignment horizontal="center" wrapText="1"/>
    </xf>
    <xf numFmtId="0" fontId="2" fillId="3" borderId="12" xfId="1" applyFont="1" applyFill="1" applyBorder="1" applyAlignment="1">
      <alignment horizontal="center" wrapText="1"/>
    </xf>
    <xf numFmtId="164" fontId="2" fillId="3" borderId="14" xfId="1" applyNumberFormat="1" applyFont="1" applyFill="1" applyBorder="1" applyAlignment="1">
      <alignment horizontal="center" wrapText="1"/>
    </xf>
    <xf numFmtId="0" fontId="5" fillId="4" borderId="15" xfId="0" applyFont="1" applyFill="1" applyBorder="1" applyAlignment="1">
      <alignment vertical="center" wrapText="1"/>
    </xf>
    <xf numFmtId="164" fontId="4" fillId="3" borderId="13" xfId="1" applyNumberFormat="1" applyFont="1" applyFill="1" applyBorder="1" applyAlignment="1">
      <alignment horizontal="center" wrapText="1"/>
    </xf>
    <xf numFmtId="164" fontId="4" fillId="3" borderId="12" xfId="1" applyNumberFormat="1" applyFont="1" applyFill="1" applyBorder="1" applyAlignment="1">
      <alignment wrapText="1"/>
    </xf>
    <xf numFmtId="164" fontId="4" fillId="3" borderId="16" xfId="1" applyNumberFormat="1" applyFont="1" applyFill="1" applyBorder="1" applyAlignment="1">
      <alignment wrapText="1"/>
    </xf>
    <xf numFmtId="0" fontId="5" fillId="4" borderId="15" xfId="0" applyFont="1" applyFill="1" applyBorder="1" applyAlignment="1" applyProtection="1">
      <alignment vertical="center" wrapText="1"/>
      <protection locked="0"/>
    </xf>
    <xf numFmtId="0" fontId="5" fillId="4" borderId="17" xfId="0" applyFont="1" applyFill="1" applyBorder="1" applyAlignment="1">
      <alignment vertical="center" wrapText="1"/>
    </xf>
    <xf numFmtId="164" fontId="4" fillId="3" borderId="18" xfId="1" applyNumberFormat="1" applyFont="1" applyFill="1" applyBorder="1" applyAlignment="1">
      <alignment horizontal="center" wrapText="1"/>
    </xf>
    <xf numFmtId="164" fontId="4" fillId="3" borderId="19" xfId="1" applyNumberFormat="1" applyFont="1" applyFill="1" applyBorder="1" applyAlignment="1">
      <alignment wrapText="1"/>
    </xf>
    <xf numFmtId="164" fontId="4" fillId="3" borderId="20" xfId="1" applyNumberFormat="1" applyFont="1" applyFill="1" applyBorder="1" applyAlignment="1">
      <alignment wrapText="1"/>
    </xf>
    <xf numFmtId="164" fontId="4" fillId="3" borderId="21" xfId="1" applyNumberFormat="1" applyFont="1" applyFill="1" applyBorder="1" applyAlignment="1">
      <alignment wrapText="1"/>
    </xf>
    <xf numFmtId="164" fontId="4" fillId="3" borderId="22" xfId="1" applyNumberFormat="1" applyFont="1" applyFill="1" applyBorder="1" applyAlignment="1">
      <alignment wrapText="1"/>
    </xf>
    <xf numFmtId="164" fontId="4" fillId="3" borderId="11" xfId="1" applyNumberFormat="1" applyFont="1" applyFill="1" applyBorder="1" applyAlignment="1">
      <alignment horizontal="center" wrapText="1"/>
    </xf>
    <xf numFmtId="164" fontId="2" fillId="3" borderId="23" xfId="1" applyNumberFormat="1" applyFont="1" applyFill="1" applyBorder="1" applyAlignment="1">
      <alignment wrapText="1"/>
    </xf>
    <xf numFmtId="164" fontId="2" fillId="3" borderId="24" xfId="1" applyNumberFormat="1" applyFont="1" applyFill="1" applyBorder="1" applyAlignment="1">
      <alignment wrapText="1"/>
    </xf>
    <xf numFmtId="164" fontId="4" fillId="3" borderId="25" xfId="1" applyNumberFormat="1" applyFont="1" applyFill="1" applyBorder="1" applyAlignment="1">
      <alignment wrapText="1"/>
    </xf>
    <xf numFmtId="164" fontId="4" fillId="3" borderId="26" xfId="1" applyNumberFormat="1" applyFont="1" applyFill="1" applyBorder="1" applyAlignment="1">
      <alignment horizontal="center" wrapText="1"/>
    </xf>
    <xf numFmtId="164" fontId="4" fillId="3" borderId="27" xfId="1" applyNumberFormat="1" applyFont="1" applyFill="1" applyBorder="1" applyAlignment="1">
      <alignment wrapText="1"/>
    </xf>
    <xf numFmtId="164" fontId="4" fillId="3" borderId="8" xfId="1" applyNumberFormat="1" applyFont="1" applyFill="1" applyBorder="1" applyAlignment="1">
      <alignment wrapText="1"/>
    </xf>
    <xf numFmtId="164" fontId="4" fillId="3" borderId="24" xfId="1" applyNumberFormat="1" applyFont="1" applyFill="1" applyBorder="1" applyAlignment="1">
      <alignment wrapText="1"/>
    </xf>
    <xf numFmtId="164" fontId="2" fillId="3" borderId="28" xfId="1" applyNumberFormat="1" applyFont="1" applyFill="1" applyBorder="1" applyAlignment="1">
      <alignment wrapText="1"/>
    </xf>
    <xf numFmtId="164" fontId="2" fillId="3" borderId="18" xfId="1" applyNumberFormat="1" applyFont="1" applyFill="1" applyBorder="1" applyAlignment="1">
      <alignment horizontal="center" wrapText="1"/>
    </xf>
    <xf numFmtId="164" fontId="2" fillId="3" borderId="29" xfId="1" applyNumberFormat="1" applyFont="1" applyFill="1" applyBorder="1" applyAlignment="1">
      <alignment wrapText="1"/>
    </xf>
    <xf numFmtId="164" fontId="2" fillId="3" borderId="16" xfId="1" applyNumberFormat="1" applyFont="1" applyFill="1" applyBorder="1" applyAlignment="1">
      <alignment wrapText="1"/>
    </xf>
    <xf numFmtId="0" fontId="4" fillId="0" borderId="0" xfId="1" applyFont="1" applyAlignment="1">
      <alignment horizontal="center"/>
    </xf>
    <xf numFmtId="0" fontId="2" fillId="3" borderId="25" xfId="1" applyFont="1" applyFill="1" applyBorder="1" applyAlignment="1">
      <alignment horizontal="center" vertical="center" wrapText="1"/>
    </xf>
    <xf numFmtId="0" fontId="2" fillId="3" borderId="34" xfId="1" applyFont="1" applyFill="1" applyBorder="1" applyAlignment="1">
      <alignment horizontal="center" vertical="center" wrapText="1"/>
    </xf>
    <xf numFmtId="0" fontId="2" fillId="3" borderId="26" xfId="1" applyFont="1" applyFill="1" applyBorder="1" applyAlignment="1">
      <alignment horizontal="center" vertical="center" wrapText="1"/>
    </xf>
    <xf numFmtId="0" fontId="2" fillId="3" borderId="25" xfId="1" applyFont="1" applyFill="1" applyBorder="1" applyAlignment="1">
      <alignment vertical="center" wrapText="1"/>
    </xf>
    <xf numFmtId="165" fontId="4" fillId="3" borderId="34" xfId="1" applyNumberFormat="1" applyFont="1" applyFill="1" applyBorder="1" applyAlignment="1">
      <alignment vertical="center" wrapText="1"/>
    </xf>
    <xf numFmtId="164" fontId="2" fillId="3" borderId="34" xfId="1" applyNumberFormat="1" applyFont="1" applyFill="1" applyBorder="1" applyAlignment="1">
      <alignment vertical="center" wrapText="1"/>
    </xf>
    <xf numFmtId="9" fontId="2" fillId="3" borderId="26" xfId="1" applyNumberFormat="1" applyFont="1" applyFill="1" applyBorder="1" applyAlignment="1">
      <alignment vertical="center" wrapText="1"/>
    </xf>
    <xf numFmtId="164" fontId="4" fillId="3" borderId="34" xfId="1" applyNumberFormat="1" applyFont="1" applyFill="1" applyBorder="1" applyAlignment="1">
      <alignment vertical="center" wrapText="1"/>
    </xf>
    <xf numFmtId="0" fontId="2" fillId="3" borderId="28" xfId="1" applyFont="1" applyFill="1" applyBorder="1" applyAlignment="1">
      <alignment vertical="center" wrapText="1"/>
    </xf>
    <xf numFmtId="164" fontId="1" fillId="3" borderId="35" xfId="1" applyNumberFormat="1" applyFill="1" applyBorder="1"/>
    <xf numFmtId="0" fontId="1" fillId="3" borderId="35" xfId="1" applyFill="1" applyBorder="1"/>
    <xf numFmtId="0" fontId="1" fillId="3" borderId="18" xfId="1" applyFill="1" applyBorder="1"/>
    <xf numFmtId="0" fontId="2" fillId="5" borderId="34" xfId="1" applyFont="1" applyFill="1" applyBorder="1" applyAlignment="1">
      <alignment horizontal="center" vertical="center" wrapText="1"/>
    </xf>
    <xf numFmtId="0" fontId="2" fillId="2" borderId="1" xfId="1" applyFont="1" applyFill="1" applyBorder="1" applyAlignment="1">
      <alignment horizontal="center" vertical="center"/>
    </xf>
    <xf numFmtId="0" fontId="3" fillId="0" borderId="2" xfId="1" applyFont="1" applyBorder="1"/>
    <xf numFmtId="0" fontId="3" fillId="0" borderId="3" xfId="1" applyFont="1" applyBorder="1"/>
    <xf numFmtId="0" fontId="3" fillId="0" borderId="4" xfId="1" applyFont="1" applyBorder="1"/>
    <xf numFmtId="0" fontId="3" fillId="0" borderId="5" xfId="1" applyFont="1" applyBorder="1"/>
    <xf numFmtId="0" fontId="3" fillId="0" borderId="6" xfId="1" applyFont="1" applyBorder="1"/>
    <xf numFmtId="0" fontId="2" fillId="3" borderId="7" xfId="1" applyFont="1" applyFill="1" applyBorder="1" applyAlignment="1">
      <alignment horizontal="center" wrapText="1"/>
    </xf>
    <xf numFmtId="0" fontId="2" fillId="3" borderId="8" xfId="1" applyFont="1" applyFill="1" applyBorder="1" applyAlignment="1">
      <alignment horizontal="center" wrapText="1"/>
    </xf>
    <xf numFmtId="0" fontId="2" fillId="3" borderId="9" xfId="1" applyFont="1" applyFill="1" applyBorder="1" applyAlignment="1">
      <alignment horizontal="center" wrapText="1"/>
    </xf>
    <xf numFmtId="0" fontId="2" fillId="3" borderId="11" xfId="1" applyFont="1" applyFill="1" applyBorder="1" applyAlignment="1">
      <alignment horizontal="center" vertical="center" wrapText="1"/>
    </xf>
    <xf numFmtId="0" fontId="3" fillId="0" borderId="13" xfId="1" applyFont="1" applyBorder="1"/>
    <xf numFmtId="0" fontId="2" fillId="3" borderId="30" xfId="1" applyFont="1" applyFill="1" applyBorder="1" applyAlignment="1">
      <alignment horizontal="center" vertical="center" wrapText="1"/>
    </xf>
    <xf numFmtId="0" fontId="3" fillId="0" borderId="31" xfId="1" applyFont="1" applyBorder="1"/>
    <xf numFmtId="0" fontId="3" fillId="0" borderId="32" xfId="1" applyFont="1" applyBorder="1"/>
    <xf numFmtId="0" fontId="2" fillId="3" borderId="33" xfId="1" applyFont="1" applyFill="1" applyBorder="1" applyAlignment="1">
      <alignment horizontal="center" vertical="center" wrapText="1"/>
    </xf>
    <xf numFmtId="0" fontId="3" fillId="0" borderId="16" xfId="1" applyFont="1" applyBorder="1"/>
    <xf numFmtId="0" fontId="2" fillId="3" borderId="36" xfId="1" applyFont="1" applyFill="1" applyBorder="1" applyAlignment="1">
      <alignment horizontal="center" vertical="center" wrapText="1"/>
    </xf>
    <xf numFmtId="0" fontId="2" fillId="3" borderId="12" xfId="1" applyFont="1" applyFill="1" applyBorder="1" applyAlignment="1">
      <alignment horizontal="center" vertical="center" wrapText="1"/>
    </xf>
    <xf numFmtId="9" fontId="0" fillId="0" borderId="0" xfId="2" applyFont="1"/>
  </cellXfs>
  <cellStyles count="3">
    <cellStyle name="Normal" xfId="0" builtinId="0"/>
    <cellStyle name="Normal 2" xfId="1" xr:uid="{DDC380CB-B741-4F36-B05B-7302B76DC61E}"/>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women-my.sharepoint.com/personal/sandra_garzonsilva_unwomen_org/Documents/Desktop/SANDRA/GPI/INFORME%20MPTF/noviembre/AA%2010%20NOVIEMBRE%20-%20MPTF.xlsx" TargetMode="External"/><Relationship Id="rId1" Type="http://schemas.openxmlformats.org/officeDocument/2006/relationships/externalLinkPath" Target="noviembre/AA%2010%20NOVIEMBRE%20-%20MPT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A"/>
      <sheetName val="GASTOS"/>
      <sheetName val="GASTO CUENTA"/>
      <sheetName val="MPTF"/>
      <sheetName val="PA FIRMADOS"/>
    </sheetNames>
    <sheetDataSet>
      <sheetData sheetId="0"/>
      <sheetData sheetId="1"/>
      <sheetData sheetId="2">
        <row r="3">
          <cell r="A3" t="str">
            <v>Etiquetas de fila</v>
          </cell>
        </row>
      </sheetData>
      <sheetData sheetId="3"/>
      <sheetData sheetId="4">
        <row r="8">
          <cell r="B8">
            <v>745519.71326164878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F341C-C185-4930-AAC3-C1E194D10D81}">
  <sheetPr>
    <tabColor rgb="FF92D050"/>
  </sheetPr>
  <dimension ref="A1:E24"/>
  <sheetViews>
    <sheetView topLeftCell="A2" workbookViewId="0">
      <selection activeCell="C7" sqref="C7"/>
    </sheetView>
  </sheetViews>
  <sheetFormatPr defaultColWidth="30" defaultRowHeight="14.5" x14ac:dyDescent="0.35"/>
  <sheetData>
    <row r="1" spans="1:5" x14ac:dyDescent="0.35">
      <c r="A1" s="42" t="s">
        <v>0</v>
      </c>
      <c r="B1" s="43"/>
      <c r="C1" s="43"/>
      <c r="D1" s="43"/>
      <c r="E1" s="44"/>
    </row>
    <row r="2" spans="1:5" ht="15" thickBot="1" x14ac:dyDescent="0.4">
      <c r="A2" s="45"/>
      <c r="B2" s="46"/>
      <c r="C2" s="46"/>
      <c r="D2" s="46"/>
      <c r="E2" s="47"/>
    </row>
    <row r="3" spans="1:5" ht="16" thickBot="1" x14ac:dyDescent="0.4">
      <c r="A3" s="1"/>
      <c r="B3" s="1"/>
      <c r="C3" s="1"/>
      <c r="D3" s="1"/>
      <c r="E3" s="1"/>
    </row>
    <row r="4" spans="1:5" ht="16" thickBot="1" x14ac:dyDescent="0.4">
      <c r="A4" s="48" t="s">
        <v>1</v>
      </c>
      <c r="B4" s="49"/>
      <c r="C4" s="49"/>
      <c r="D4" s="49"/>
      <c r="E4" s="50"/>
    </row>
    <row r="5" spans="1:5" ht="15.5" x14ac:dyDescent="0.35">
      <c r="A5" s="2"/>
      <c r="B5" s="51" t="s">
        <v>2</v>
      </c>
      <c r="C5" s="3" t="s">
        <v>3</v>
      </c>
      <c r="D5" s="3" t="s">
        <v>3</v>
      </c>
      <c r="E5" s="3" t="s">
        <v>1</v>
      </c>
    </row>
    <row r="6" spans="1:5" ht="15.5" x14ac:dyDescent="0.35">
      <c r="A6" s="2"/>
      <c r="B6" s="52"/>
      <c r="C6" s="4" t="s">
        <v>4</v>
      </c>
      <c r="D6" s="4" t="s">
        <v>5</v>
      </c>
      <c r="E6" s="4" t="s">
        <v>3</v>
      </c>
    </row>
    <row r="7" spans="1:5" ht="15.5" x14ac:dyDescent="0.35">
      <c r="A7" s="5" t="s">
        <v>6</v>
      </c>
      <c r="B7" s="6">
        <v>280569</v>
      </c>
      <c r="C7" s="7">
        <v>25170.480000000003</v>
      </c>
      <c r="D7" s="7"/>
      <c r="E7" s="8">
        <f>+C7+D7</f>
        <v>25170.480000000003</v>
      </c>
    </row>
    <row r="8" spans="1:5" ht="31" x14ac:dyDescent="0.35">
      <c r="A8" s="5" t="s">
        <v>7</v>
      </c>
      <c r="B8" s="6"/>
      <c r="C8" s="7"/>
      <c r="D8" s="7"/>
      <c r="E8" s="8">
        <f t="shared" ref="E8:E16" si="0">+C8+D8</f>
        <v>0</v>
      </c>
    </row>
    <row r="9" spans="1:5" ht="46.5" x14ac:dyDescent="0.35">
      <c r="A9" s="5" t="s">
        <v>8</v>
      </c>
      <c r="B9" s="6"/>
      <c r="C9" s="7">
        <v>0</v>
      </c>
      <c r="D9" s="7">
        <f>C9</f>
        <v>0</v>
      </c>
      <c r="E9" s="8">
        <f t="shared" si="0"/>
        <v>0</v>
      </c>
    </row>
    <row r="10" spans="1:5" ht="15.5" x14ac:dyDescent="0.35">
      <c r="A10" s="9" t="s">
        <v>9</v>
      </c>
      <c r="B10" s="6">
        <v>265434</v>
      </c>
      <c r="C10" s="7">
        <v>8091.2300000000005</v>
      </c>
      <c r="D10" s="7"/>
      <c r="E10" s="8">
        <f t="shared" si="0"/>
        <v>8091.2300000000005</v>
      </c>
    </row>
    <row r="11" spans="1:5" ht="15.5" x14ac:dyDescent="0.35">
      <c r="A11" s="5" t="s">
        <v>10</v>
      </c>
      <c r="B11" s="6">
        <v>54617</v>
      </c>
      <c r="C11" s="7">
        <v>3463.19</v>
      </c>
      <c r="D11" s="7"/>
      <c r="E11" s="8">
        <f t="shared" si="0"/>
        <v>3463.19</v>
      </c>
    </row>
    <row r="12" spans="1:5" ht="31" x14ac:dyDescent="0.35">
      <c r="A12" s="5" t="s">
        <v>11</v>
      </c>
      <c r="B12" s="6">
        <v>2125118</v>
      </c>
      <c r="C12" s="7">
        <v>0</v>
      </c>
      <c r="D12" s="7">
        <f>+C12</f>
        <v>0</v>
      </c>
      <c r="E12" s="8">
        <f t="shared" si="0"/>
        <v>0</v>
      </c>
    </row>
    <row r="13" spans="1:5" ht="31.5" thickBot="1" x14ac:dyDescent="0.4">
      <c r="A13" s="10" t="s">
        <v>12</v>
      </c>
      <c r="B13" s="11">
        <v>78000</v>
      </c>
      <c r="C13" s="12">
        <v>5609.85</v>
      </c>
      <c r="D13" s="13"/>
      <c r="E13" s="14">
        <f t="shared" si="0"/>
        <v>5609.85</v>
      </c>
    </row>
    <row r="14" spans="1:5" ht="16" thickBot="1" x14ac:dyDescent="0.4">
      <c r="A14" s="15" t="s">
        <v>13</v>
      </c>
      <c r="B14" s="16">
        <f t="shared" ref="B14:D14" si="1">SUM(B7:B13)</f>
        <v>2803738</v>
      </c>
      <c r="C14" s="17">
        <f t="shared" si="1"/>
        <v>42334.750000000007</v>
      </c>
      <c r="D14" s="18">
        <f t="shared" si="1"/>
        <v>0</v>
      </c>
      <c r="E14" s="18">
        <f t="shared" si="0"/>
        <v>42334.750000000007</v>
      </c>
    </row>
    <row r="15" spans="1:5" ht="16" thickBot="1" x14ac:dyDescent="0.4">
      <c r="A15" s="19" t="s">
        <v>14</v>
      </c>
      <c r="B15" s="20">
        <f>B14*0.07</f>
        <v>196261.66000000003</v>
      </c>
      <c r="C15" s="21">
        <v>137383.18</v>
      </c>
      <c r="D15" s="22"/>
      <c r="E15" s="23">
        <f t="shared" si="0"/>
        <v>137383.18</v>
      </c>
    </row>
    <row r="16" spans="1:5" ht="16" thickBot="1" x14ac:dyDescent="0.4">
      <c r="A16" s="24" t="s">
        <v>15</v>
      </c>
      <c r="B16" s="25">
        <v>3000000</v>
      </c>
      <c r="C16" s="26">
        <f>SUM(C14:C15)</f>
        <v>179717.93</v>
      </c>
      <c r="D16" s="26">
        <f>SUM(D14:D15)</f>
        <v>0</v>
      </c>
      <c r="E16" s="27">
        <f t="shared" si="0"/>
        <v>179717.93</v>
      </c>
    </row>
    <row r="17" spans="1:5" ht="16" thickBot="1" x14ac:dyDescent="0.4">
      <c r="A17" s="1"/>
      <c r="B17" s="28"/>
      <c r="C17" s="1"/>
      <c r="D17" s="1"/>
      <c r="E17" s="1"/>
    </row>
    <row r="18" spans="1:5" x14ac:dyDescent="0.35">
      <c r="A18" s="53" t="s">
        <v>16</v>
      </c>
      <c r="B18" s="54"/>
      <c r="C18" s="54"/>
      <c r="D18" s="54"/>
      <c r="E18" s="55"/>
    </row>
    <row r="19" spans="1:5" ht="15.5" x14ac:dyDescent="0.35">
      <c r="A19" s="29"/>
      <c r="B19" s="56" t="s">
        <v>17</v>
      </c>
      <c r="C19" s="30" t="s">
        <v>18</v>
      </c>
      <c r="D19" s="30" t="s">
        <v>19</v>
      </c>
      <c r="E19" s="31" t="s">
        <v>20</v>
      </c>
    </row>
    <row r="20" spans="1:5" ht="15.5" x14ac:dyDescent="0.35">
      <c r="A20" s="29"/>
      <c r="B20" s="57"/>
      <c r="C20" s="30"/>
      <c r="D20" s="30"/>
      <c r="E20" s="31"/>
    </row>
    <row r="21" spans="1:5" ht="15.5" x14ac:dyDescent="0.35">
      <c r="A21" s="32" t="s">
        <v>21</v>
      </c>
      <c r="B21" s="33">
        <v>2094471.34</v>
      </c>
      <c r="C21" s="34">
        <f>+E16</f>
        <v>179717.93</v>
      </c>
      <c r="D21" s="34">
        <v>0</v>
      </c>
      <c r="E21" s="35">
        <f>+C21/B21</f>
        <v>8.5805867365079336E-2</v>
      </c>
    </row>
    <row r="22" spans="1:5" ht="15.5" x14ac:dyDescent="0.35">
      <c r="A22" s="32" t="s">
        <v>22</v>
      </c>
      <c r="B22" s="33">
        <v>905528.66</v>
      </c>
      <c r="C22" s="34">
        <v>0</v>
      </c>
      <c r="D22" s="34">
        <v>0</v>
      </c>
      <c r="E22" s="35">
        <v>0</v>
      </c>
    </row>
    <row r="23" spans="1:5" ht="15.5" x14ac:dyDescent="0.35">
      <c r="A23" s="32" t="s">
        <v>23</v>
      </c>
      <c r="B23" s="36">
        <v>0</v>
      </c>
      <c r="C23" s="34"/>
      <c r="D23" s="34"/>
      <c r="E23" s="35">
        <v>0</v>
      </c>
    </row>
    <row r="24" spans="1:5" ht="16" thickBot="1" x14ac:dyDescent="0.4">
      <c r="A24" s="37" t="s">
        <v>24</v>
      </c>
      <c r="B24" s="38">
        <f>SUM(B21:B23)</f>
        <v>3000000</v>
      </c>
      <c r="C24" s="39"/>
      <c r="D24" s="39"/>
      <c r="E24" s="40"/>
    </row>
  </sheetData>
  <mergeCells count="5">
    <mergeCell ref="A1:E2"/>
    <mergeCell ref="A4:E4"/>
    <mergeCell ref="B5:B6"/>
    <mergeCell ref="A18:E18"/>
    <mergeCell ref="B19:B20"/>
  </mergeCells>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A13" xr:uid="{FB1DE06A-2DE4-4037-923A-31678240DD8C}"/>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A12" xr:uid="{5760A243-0798-47E4-A0BF-D25F84379F9C}"/>
    <dataValidation allowBlank="1" showInputMessage="1" showErrorMessage="1" prompt="Services contracted by an organization which follow the normal procurement processes." sqref="A10" xr:uid="{A65635C1-E53E-4018-9431-0A5BFDB7CC88}"/>
    <dataValidation allowBlank="1" showInputMessage="1" showErrorMessage="1" prompt="Includes staff and non-staff travel paid for by the organization directly related to a project." sqref="A11" xr:uid="{9B0C7E03-7779-4F5F-97B3-75DC99F0F59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A9" xr:uid="{DD69E78B-C046-482A-B303-A3783E8AA0FA}"/>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A8" xr:uid="{54693144-F186-4C33-A75A-6053EB3CBD8E}"/>
    <dataValidation allowBlank="1" showInputMessage="1" showErrorMessage="1" prompt="Includes all related staff and temporary staff costs including base salary, post adjustment and all staff entitlements." sqref="A7" xr:uid="{D0511B2F-602A-46E9-AAA5-081F6784B3BA}"/>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E6019-DEFD-4F0C-9AFD-B37C843CF726}">
  <dimension ref="A1:G24"/>
  <sheetViews>
    <sheetView tabSelected="1" zoomScale="59" zoomScaleNormal="59" workbookViewId="0">
      <selection activeCell="G20" sqref="G20"/>
    </sheetView>
  </sheetViews>
  <sheetFormatPr defaultColWidth="18.453125" defaultRowHeight="14.5" x14ac:dyDescent="0.35"/>
  <cols>
    <col min="1" max="1" width="32.1796875" customWidth="1"/>
    <col min="2" max="2" width="26" customWidth="1"/>
    <col min="3" max="3" width="28.1796875" customWidth="1"/>
    <col min="4" max="4" width="18.7265625" bestFit="1" customWidth="1"/>
    <col min="5" max="5" width="23.36328125" customWidth="1"/>
  </cols>
  <sheetData>
    <row r="1" spans="1:5" x14ac:dyDescent="0.35">
      <c r="A1" s="42" t="s">
        <v>0</v>
      </c>
      <c r="B1" s="43"/>
      <c r="C1" s="43"/>
      <c r="D1" s="43"/>
      <c r="E1" s="44"/>
    </row>
    <row r="2" spans="1:5" ht="15" thickBot="1" x14ac:dyDescent="0.4">
      <c r="A2" s="45"/>
      <c r="B2" s="46"/>
      <c r="C2" s="46"/>
      <c r="D2" s="46"/>
      <c r="E2" s="47"/>
    </row>
    <row r="3" spans="1:5" ht="16" thickBot="1" x14ac:dyDescent="0.4">
      <c r="A3" s="1"/>
      <c r="B3" s="1"/>
      <c r="C3" s="1"/>
      <c r="D3" s="1"/>
      <c r="E3" s="1"/>
    </row>
    <row r="4" spans="1:5" ht="16" thickBot="1" x14ac:dyDescent="0.4">
      <c r="A4" s="48" t="s">
        <v>1</v>
      </c>
      <c r="B4" s="49"/>
      <c r="C4" s="49"/>
      <c r="D4" s="49"/>
      <c r="E4" s="50"/>
    </row>
    <row r="5" spans="1:5" ht="15.5" x14ac:dyDescent="0.35">
      <c r="A5" s="2"/>
      <c r="B5" s="58" t="s">
        <v>26</v>
      </c>
      <c r="C5" s="3" t="s">
        <v>3</v>
      </c>
      <c r="D5" s="3" t="s">
        <v>3</v>
      </c>
      <c r="E5" s="3" t="s">
        <v>1</v>
      </c>
    </row>
    <row r="6" spans="1:5" ht="15.5" x14ac:dyDescent="0.35">
      <c r="A6" s="2"/>
      <c r="B6" s="59"/>
      <c r="C6" s="4" t="s">
        <v>4</v>
      </c>
      <c r="D6" s="4" t="s">
        <v>5</v>
      </c>
      <c r="E6" s="4" t="s">
        <v>3</v>
      </c>
    </row>
    <row r="7" spans="1:5" ht="15.5" x14ac:dyDescent="0.35">
      <c r="A7" s="5" t="s">
        <v>6</v>
      </c>
      <c r="B7" s="6">
        <v>280569</v>
      </c>
      <c r="C7" s="7">
        <f>+GETPIVOTDATA("Net Amount($)",'[1]GASTO CUENTA'!$A$3,"ACCOUNT","71205")+GETPIVOTDATA("Net Amount($)",'[1]GASTO CUENTA'!$A$3,"ACCOUNT","71405")</f>
        <v>36462.350000000006</v>
      </c>
      <c r="D7" s="7"/>
      <c r="E7" s="8">
        <f>+C7+D7</f>
        <v>36462.350000000006</v>
      </c>
    </row>
    <row r="8" spans="1:5" ht="31" x14ac:dyDescent="0.35">
      <c r="A8" s="5" t="s">
        <v>7</v>
      </c>
      <c r="B8" s="6">
        <v>0</v>
      </c>
      <c r="C8" s="7"/>
      <c r="D8" s="7"/>
      <c r="E8" s="8">
        <f t="shared" ref="E8:E16" si="0">+C8+D8</f>
        <v>0</v>
      </c>
    </row>
    <row r="9" spans="1:5" ht="31" x14ac:dyDescent="0.35">
      <c r="A9" s="5" t="s">
        <v>8</v>
      </c>
      <c r="B9" s="6">
        <v>0</v>
      </c>
      <c r="C9" s="7">
        <f>B9</f>
        <v>0</v>
      </c>
      <c r="D9" s="7">
        <f>C9</f>
        <v>0</v>
      </c>
      <c r="E9" s="8">
        <f t="shared" si="0"/>
        <v>0</v>
      </c>
    </row>
    <row r="10" spans="1:5" ht="15.5" x14ac:dyDescent="0.35">
      <c r="A10" s="9" t="s">
        <v>9</v>
      </c>
      <c r="B10" s="6">
        <v>265434</v>
      </c>
      <c r="C10" s="7">
        <f>+GETPIVOTDATA("Net Amount($)",'[1]GASTO CUENTA'!$A$3,"ACCOUNT","71305")+GETPIVOTDATA("Net Amount($)",'[1]GASTO CUENTA'!$A$3,"ACCOUNT","72105")+GETPIVOTDATA("Net Amount($)",'[1]GASTO CUENTA'!$A$3,"ACCOUNT","72410")</f>
        <v>8491.89</v>
      </c>
      <c r="D10" s="7"/>
      <c r="E10" s="8">
        <f t="shared" si="0"/>
        <v>8491.89</v>
      </c>
    </row>
    <row r="11" spans="1:5" ht="15.5" x14ac:dyDescent="0.35">
      <c r="A11" s="5" t="s">
        <v>10</v>
      </c>
      <c r="B11" s="6">
        <v>54617</v>
      </c>
      <c r="C11" s="7">
        <f>+GETPIVOTDATA("Net Amount($)",'[1]GASTO CUENTA'!$A$3,"ACCOUNT","71605")+GETPIVOTDATA("Net Amount($)",'[1]GASTO CUENTA'!$A$3,"ACCOUNT","71610")+GETPIVOTDATA("Net Amount($)",'[1]GASTO CUENTA'!$A$3,"ACCOUNT","71615")+GETPIVOTDATA("Net Amount($)",'[1]GASTO CUENTA'!$A$3,"ACCOUNT","71620")+GETPIVOTDATA("Net Amount($)",'[1]GASTO CUENTA'!$A$3,"ACCOUNT","71635")</f>
        <v>7080.69</v>
      </c>
      <c r="D11" s="7"/>
      <c r="E11" s="8">
        <f t="shared" si="0"/>
        <v>7080.69</v>
      </c>
    </row>
    <row r="12" spans="1:5" ht="31" x14ac:dyDescent="0.35">
      <c r="A12" s="5" t="s">
        <v>11</v>
      </c>
      <c r="B12" s="6">
        <v>2125118</v>
      </c>
      <c r="C12" s="7">
        <f>+GETPIVOTDATA("Net Amount($)",'[1]GASTO CUENTA'!$A$3,"ACCOUNT","16920")</f>
        <v>32017.18</v>
      </c>
      <c r="D12" s="7">
        <f>+'[1]PA FIRMADOS'!B8-C12</f>
        <v>713502.53326164873</v>
      </c>
      <c r="E12" s="8">
        <f>+C12+D12</f>
        <v>745519.71326164878</v>
      </c>
    </row>
    <row r="13" spans="1:5" ht="31.5" thickBot="1" x14ac:dyDescent="0.4">
      <c r="A13" s="10" t="s">
        <v>12</v>
      </c>
      <c r="B13" s="11">
        <v>78000</v>
      </c>
      <c r="C13" s="12">
        <f>+GETPIVOTDATA("Net Amount($)",'[1]GASTO CUENTA'!$A$3,"ACCOUNT","73510")+GETPIVOTDATA("Net Amount($)",'[1]GASTO CUENTA'!$A$3,"ACCOUNT","75710")+GETPIVOTDATA("Net Amount($)",'[1]GASTO CUENTA'!$A$3,"ACCOUNT","76125")+GETPIVOTDATA("Net Amount($)",'[1]GASTO CUENTA'!$A$3,"ACCOUNT","76135")</f>
        <v>7988.16</v>
      </c>
      <c r="D13" s="13"/>
      <c r="E13" s="14">
        <f t="shared" si="0"/>
        <v>7988.16</v>
      </c>
    </row>
    <row r="14" spans="1:5" ht="16" thickBot="1" x14ac:dyDescent="0.4">
      <c r="A14" s="15" t="s">
        <v>13</v>
      </c>
      <c r="B14" s="16">
        <f>SUM(B7:B13)</f>
        <v>2803738</v>
      </c>
      <c r="C14" s="16">
        <f>SUM(C7:C13)</f>
        <v>92040.270000000019</v>
      </c>
      <c r="D14" s="16">
        <f t="shared" ref="C14:D14" si="1">SUM(D7:D13)</f>
        <v>713502.53326164873</v>
      </c>
      <c r="E14" s="18">
        <f>SUM(E7:E13)</f>
        <v>805542.80326164886</v>
      </c>
    </row>
    <row r="15" spans="1:5" ht="16" thickBot="1" x14ac:dyDescent="0.4">
      <c r="A15" s="19" t="s">
        <v>14</v>
      </c>
      <c r="B15" s="20">
        <f>B14*0.07</f>
        <v>196261.66000000003</v>
      </c>
      <c r="C15" s="21">
        <f>+GETPIVOTDATA("Net Amount($)",'[1]GASTO CUENTA'!$A$3,"ACCOUNT","75115")</f>
        <v>137383.18</v>
      </c>
      <c r="D15" s="22"/>
      <c r="E15" s="23">
        <f t="shared" si="0"/>
        <v>137383.18</v>
      </c>
    </row>
    <row r="16" spans="1:5" ht="16" thickBot="1" x14ac:dyDescent="0.4">
      <c r="A16" s="24" t="s">
        <v>15</v>
      </c>
      <c r="B16" s="25">
        <v>3000000</v>
      </c>
      <c r="C16" s="25">
        <f>SUM(C14:C15)</f>
        <v>229423.45</v>
      </c>
      <c r="D16" s="26">
        <f>SUM(D14:D15)</f>
        <v>713502.53326164873</v>
      </c>
      <c r="E16" s="27">
        <f t="shared" si="0"/>
        <v>942925.9832616488</v>
      </c>
    </row>
    <row r="17" spans="1:7" ht="16" thickBot="1" x14ac:dyDescent="0.4">
      <c r="A17" s="1"/>
      <c r="B17" s="28"/>
      <c r="C17" s="1"/>
      <c r="D17" s="1"/>
      <c r="E17" s="1"/>
    </row>
    <row r="18" spans="1:7" x14ac:dyDescent="0.35">
      <c r="A18" s="53" t="s">
        <v>16</v>
      </c>
      <c r="B18" s="54"/>
      <c r="C18" s="54"/>
      <c r="D18" s="54"/>
      <c r="E18" s="55"/>
    </row>
    <row r="19" spans="1:7" ht="15.5" x14ac:dyDescent="0.35">
      <c r="A19" s="29"/>
      <c r="B19" s="56" t="s">
        <v>17</v>
      </c>
      <c r="C19" s="41" t="s">
        <v>25</v>
      </c>
      <c r="D19" s="30" t="s">
        <v>19</v>
      </c>
      <c r="E19" s="31" t="s">
        <v>20</v>
      </c>
    </row>
    <row r="20" spans="1:7" ht="15.5" x14ac:dyDescent="0.35">
      <c r="A20" s="29"/>
      <c r="B20" s="57"/>
      <c r="C20" s="30"/>
      <c r="D20" s="30"/>
      <c r="E20" s="31"/>
      <c r="G20" s="60"/>
    </row>
    <row r="21" spans="1:7" ht="15.5" x14ac:dyDescent="0.35">
      <c r="A21" s="32" t="s">
        <v>21</v>
      </c>
      <c r="B21" s="33">
        <v>2100000</v>
      </c>
      <c r="C21" s="34">
        <f>+E16</f>
        <v>942925.9832616488</v>
      </c>
      <c r="D21" s="34">
        <v>0</v>
      </c>
      <c r="E21" s="35">
        <f>+C21/B21</f>
        <v>0.44901237298173752</v>
      </c>
    </row>
    <row r="22" spans="1:7" ht="15.5" x14ac:dyDescent="0.35">
      <c r="A22" s="32" t="s">
        <v>22</v>
      </c>
      <c r="B22" s="33"/>
      <c r="C22" s="34">
        <v>0</v>
      </c>
      <c r="D22" s="34">
        <v>0</v>
      </c>
      <c r="E22" s="35">
        <v>0</v>
      </c>
    </row>
    <row r="23" spans="1:7" ht="15.5" x14ac:dyDescent="0.35">
      <c r="A23" s="32" t="s">
        <v>23</v>
      </c>
      <c r="B23" s="36">
        <v>0</v>
      </c>
      <c r="C23" s="34"/>
      <c r="D23" s="34"/>
      <c r="E23" s="35">
        <v>0</v>
      </c>
    </row>
    <row r="24" spans="1:7" ht="16" thickBot="1" x14ac:dyDescent="0.4">
      <c r="A24" s="37" t="s">
        <v>24</v>
      </c>
      <c r="B24" s="38">
        <f>SUM(B21:B23)</f>
        <v>2100000</v>
      </c>
      <c r="C24" s="39"/>
      <c r="D24" s="39"/>
      <c r="E24" s="40"/>
    </row>
  </sheetData>
  <mergeCells count="5">
    <mergeCell ref="A1:E2"/>
    <mergeCell ref="A4:E4"/>
    <mergeCell ref="B5:B6"/>
    <mergeCell ref="A18:E18"/>
    <mergeCell ref="B19:B20"/>
  </mergeCells>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A13" xr:uid="{0291A213-9677-4A7F-8CDD-919B90651B57}"/>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A12" xr:uid="{045C0BA8-4B9C-4564-9893-5792AC357706}"/>
    <dataValidation allowBlank="1" showInputMessage="1" showErrorMessage="1" prompt="Services contracted by an organization which follow the normal procurement processes." sqref="A10" xr:uid="{2BBD6A2E-D3E8-44D5-B7FE-050AED153C8B}"/>
    <dataValidation allowBlank="1" showInputMessage="1" showErrorMessage="1" prompt="Includes staff and non-staff travel paid for by the organization directly related to a project." sqref="A11" xr:uid="{5B7CCF14-CB55-4172-AB20-968E3E5DCCB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A9" xr:uid="{E897E79C-302D-472B-9F73-B7820AF47BA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A8" xr:uid="{03EBC84D-6A11-4FBB-AACF-43471605226E}"/>
    <dataValidation allowBlank="1" showInputMessage="1" showErrorMessage="1" prompt="Includes all related staff and temporary staff costs including base salary, post adjustment and all staff entitlements." sqref="A7" xr:uid="{51FFE015-7EC6-4C24-9163-26737C727BF8}"/>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irene.rojas@undp.org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MPTF_00006_01054</ProjectId>
    <FundCode xmlns="f9695bc1-6109-4dcd-a27a-f8a0370b00e2">MPTF_00006</FundCode>
    <Comments xmlns="f9695bc1-6109-4dcd-a27a-f8a0370b00e2">Annual Financial Report</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2C931532-6197-4C23-8C30-12C281D665E8}"/>
</file>

<file path=customXml/itemProps2.xml><?xml version="1.0" encoding="utf-8"?>
<ds:datastoreItem xmlns:ds="http://schemas.openxmlformats.org/officeDocument/2006/customXml" ds:itemID="{E64F7E1B-42FA-4771-87FB-8200DB2DD31A}"/>
</file>

<file path=customXml/itemProps3.xml><?xml version="1.0" encoding="utf-8"?>
<ds:datastoreItem xmlns:ds="http://schemas.openxmlformats.org/officeDocument/2006/customXml" ds:itemID="{E25D1B68-860B-4995-A210-3EC28AFC29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MPTF sep 30</vt:lpstr>
      <vt:lpstr>noviembre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Anual Budget Report 2024.xlsx</dc:title>
  <dc:creator>Sandra Milena Garzon Silva</dc:creator>
  <cp:lastModifiedBy>Laura Maria Poveda Chicuazuque</cp:lastModifiedBy>
  <dcterms:created xsi:type="dcterms:W3CDTF">2024-10-11T16:03:51Z</dcterms:created>
  <dcterms:modified xsi:type="dcterms:W3CDTF">2024-11-15T17:30:51Z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