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dp-my.sharepoint.com/personal/altynai_akmatova_undp_org/Documents/undp 2023/PROJECTS/CSO_01000125/Annual report 2024/Annual November/"/>
    </mc:Choice>
  </mc:AlternateContent>
  <xr:revisionPtr revIDLastSave="42" documentId="8_{9A877E02-8899-455D-97D9-A8C479E05F1E}" xr6:coauthVersionLast="47" xr6:coauthVersionMax="47" xr10:uidLastSave="{B972A8D2-5860-4CAA-83E5-789D2C88DCCF}"/>
  <bookViews>
    <workbookView xWindow="-110" yWindow="-110" windowWidth="19420" windowHeight="1150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definedNames>
    <definedName name="_xlnm.Print_Area" localSheetId="1">'1) Budget Table'!$A$1:$L$198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H20" i="1"/>
  <c r="H19" i="1"/>
  <c r="D19" i="5"/>
  <c r="D22" i="5"/>
  <c r="D46" i="5" s="1"/>
  <c r="D15" i="5"/>
  <c r="I15" i="1"/>
  <c r="I186" i="1" s="1"/>
  <c r="D43" i="5" l="1"/>
  <c r="D45" i="5" l="1"/>
  <c r="H167" i="1"/>
  <c r="E15" i="5"/>
  <c r="E49" i="5"/>
  <c r="E48" i="5"/>
  <c r="E47" i="5"/>
  <c r="E46" i="5"/>
  <c r="E45" i="5"/>
  <c r="E44" i="5"/>
  <c r="D48" i="5"/>
  <c r="D47" i="5"/>
  <c r="D44" i="5"/>
  <c r="E43" i="5"/>
  <c r="D23" i="1"/>
  <c r="D165" i="1"/>
  <c r="F15" i="5" l="1"/>
  <c r="F7" i="1"/>
  <c r="F8" i="1"/>
  <c r="F9" i="1"/>
  <c r="F10" i="1"/>
  <c r="F11" i="1"/>
  <c r="F12" i="1"/>
  <c r="F13" i="1"/>
  <c r="F35" i="5"/>
  <c r="D49" i="5"/>
  <c r="D50" i="5" s="1"/>
  <c r="D51" i="5" s="1"/>
  <c r="D20" i="4" l="1"/>
  <c r="E20" i="4"/>
  <c r="C20" i="4"/>
  <c r="D6" i="4"/>
  <c r="E6" i="4"/>
  <c r="C6" i="4"/>
  <c r="E41" i="5"/>
  <c r="D41" i="5"/>
  <c r="E4" i="5"/>
  <c r="D4" i="5"/>
  <c r="E181" i="1"/>
  <c r="D181" i="1"/>
  <c r="D173" i="1"/>
  <c r="E173" i="1"/>
  <c r="G24" i="4"/>
  <c r="G23" i="4"/>
  <c r="G22" i="4"/>
  <c r="H15" i="1"/>
  <c r="H24" i="1"/>
  <c r="H34" i="1"/>
  <c r="H46" i="1"/>
  <c r="H56" i="1"/>
  <c r="H66" i="1"/>
  <c r="H76" i="1"/>
  <c r="H88" i="1"/>
  <c r="H98" i="1"/>
  <c r="H108" i="1"/>
  <c r="H118" i="1"/>
  <c r="H130" i="1"/>
  <c r="H140" i="1"/>
  <c r="H150" i="1"/>
  <c r="H160" i="1"/>
  <c r="D191" i="1"/>
  <c r="F163" i="1"/>
  <c r="G186" i="1"/>
  <c r="C8" i="4"/>
  <c r="D14" i="4"/>
  <c r="E14" i="4"/>
  <c r="D13" i="4"/>
  <c r="E13" i="4"/>
  <c r="D12" i="4"/>
  <c r="E12" i="4"/>
  <c r="D11" i="4"/>
  <c r="D10" i="4"/>
  <c r="D9" i="4"/>
  <c r="E9" i="4"/>
  <c r="C10" i="4"/>
  <c r="C11" i="4"/>
  <c r="C12" i="4"/>
  <c r="C13" i="4"/>
  <c r="C14" i="4"/>
  <c r="C9" i="4"/>
  <c r="D8" i="4"/>
  <c r="D140" i="1"/>
  <c r="E140" i="1"/>
  <c r="F164" i="1"/>
  <c r="F165" i="1"/>
  <c r="F166" i="1"/>
  <c r="F156" i="1"/>
  <c r="F159" i="1"/>
  <c r="F158" i="1"/>
  <c r="F157" i="1"/>
  <c r="F155" i="1"/>
  <c r="F154" i="1"/>
  <c r="F153" i="1"/>
  <c r="F152" i="1"/>
  <c r="F149" i="1"/>
  <c r="F148" i="1"/>
  <c r="F147" i="1"/>
  <c r="F146" i="1"/>
  <c r="F145" i="1"/>
  <c r="F144" i="1"/>
  <c r="F143" i="1"/>
  <c r="F142" i="1"/>
  <c r="F139" i="1"/>
  <c r="F138" i="1"/>
  <c r="F137" i="1"/>
  <c r="F136" i="1"/>
  <c r="F135" i="1"/>
  <c r="F134" i="1"/>
  <c r="F133" i="1"/>
  <c r="F132" i="1"/>
  <c r="F129" i="1"/>
  <c r="F128" i="1"/>
  <c r="F127" i="1"/>
  <c r="F126" i="1"/>
  <c r="F125" i="1"/>
  <c r="F124" i="1"/>
  <c r="F123" i="1"/>
  <c r="F122" i="1"/>
  <c r="F117" i="1"/>
  <c r="F116" i="1"/>
  <c r="F115" i="1"/>
  <c r="F114" i="1"/>
  <c r="F113" i="1"/>
  <c r="F112" i="1"/>
  <c r="F111" i="1"/>
  <c r="F110" i="1"/>
  <c r="F107" i="1"/>
  <c r="F106" i="1"/>
  <c r="F105" i="1"/>
  <c r="F104" i="1"/>
  <c r="F103" i="1"/>
  <c r="F102" i="1"/>
  <c r="F101" i="1"/>
  <c r="F100" i="1"/>
  <c r="F97" i="1"/>
  <c r="F96" i="1"/>
  <c r="F95" i="1"/>
  <c r="F94" i="1"/>
  <c r="F93" i="1"/>
  <c r="F92" i="1"/>
  <c r="F91" i="1"/>
  <c r="F90" i="1"/>
  <c r="F87" i="1"/>
  <c r="F86" i="1"/>
  <c r="F85" i="1"/>
  <c r="F84" i="1"/>
  <c r="F83" i="1"/>
  <c r="F82" i="1"/>
  <c r="F81" i="1"/>
  <c r="F80" i="1"/>
  <c r="F75" i="1"/>
  <c r="F74" i="1"/>
  <c r="F73" i="1"/>
  <c r="F72" i="1"/>
  <c r="F71" i="1"/>
  <c r="F70" i="1"/>
  <c r="F69" i="1"/>
  <c r="F68" i="1"/>
  <c r="F65" i="1"/>
  <c r="F64" i="1"/>
  <c r="F63" i="1"/>
  <c r="F62" i="1"/>
  <c r="F61" i="1"/>
  <c r="F60" i="1"/>
  <c r="F59" i="1"/>
  <c r="F58" i="1"/>
  <c r="F55" i="1"/>
  <c r="F54" i="1"/>
  <c r="F53" i="1"/>
  <c r="F52" i="1"/>
  <c r="F51" i="1"/>
  <c r="F50" i="1"/>
  <c r="F49" i="1"/>
  <c r="F48" i="1"/>
  <c r="F45" i="1"/>
  <c r="F44" i="1"/>
  <c r="F43" i="1"/>
  <c r="F42" i="1"/>
  <c r="F41" i="1"/>
  <c r="F40" i="1"/>
  <c r="F39" i="1"/>
  <c r="F38" i="1"/>
  <c r="F33" i="1"/>
  <c r="F32" i="1"/>
  <c r="F31" i="1"/>
  <c r="F30" i="1"/>
  <c r="F29" i="1"/>
  <c r="F28" i="1"/>
  <c r="F27" i="1"/>
  <c r="F26" i="1"/>
  <c r="F18" i="1"/>
  <c r="F19" i="1"/>
  <c r="F20" i="1"/>
  <c r="F21" i="1"/>
  <c r="F22" i="1"/>
  <c r="F23" i="1"/>
  <c r="F17" i="1"/>
  <c r="F14" i="1"/>
  <c r="G15" i="1" s="1"/>
  <c r="E38" i="5"/>
  <c r="D38" i="5"/>
  <c r="F37" i="5"/>
  <c r="F36" i="5"/>
  <c r="F34" i="5"/>
  <c r="F33" i="5"/>
  <c r="F32" i="5"/>
  <c r="F31" i="5"/>
  <c r="E167" i="1"/>
  <c r="E30" i="5" s="1"/>
  <c r="D167" i="1"/>
  <c r="D30" i="5" s="1"/>
  <c r="F19" i="5"/>
  <c r="F20" i="5"/>
  <c r="F21" i="5"/>
  <c r="F22" i="5"/>
  <c r="F23" i="5"/>
  <c r="F24" i="5"/>
  <c r="F25" i="5"/>
  <c r="D26" i="5"/>
  <c r="E26" i="5"/>
  <c r="F8" i="5"/>
  <c r="F9" i="5"/>
  <c r="F10" i="5"/>
  <c r="F11" i="5"/>
  <c r="F12" i="5"/>
  <c r="F13" i="5"/>
  <c r="F14" i="5"/>
  <c r="E160" i="1"/>
  <c r="E150" i="1"/>
  <c r="E130" i="1"/>
  <c r="E118" i="1"/>
  <c r="E108" i="1"/>
  <c r="E98" i="1"/>
  <c r="E88" i="1"/>
  <c r="E76" i="1"/>
  <c r="E66" i="1"/>
  <c r="E56" i="1"/>
  <c r="E46" i="1"/>
  <c r="E34" i="1"/>
  <c r="E24" i="1"/>
  <c r="E18" i="5" s="1"/>
  <c r="D24" i="1"/>
  <c r="D18" i="5" s="1"/>
  <c r="E15" i="1"/>
  <c r="D160" i="1"/>
  <c r="D150" i="1"/>
  <c r="D130" i="1"/>
  <c r="D118" i="1"/>
  <c r="D108" i="1"/>
  <c r="D98" i="1"/>
  <c r="D88" i="1"/>
  <c r="D76" i="1"/>
  <c r="D66" i="1"/>
  <c r="D56" i="1"/>
  <c r="D46" i="1"/>
  <c r="D34" i="1"/>
  <c r="D15" i="1"/>
  <c r="D175" i="1" l="1"/>
  <c r="H186" i="1"/>
  <c r="D188" i="1"/>
  <c r="G150" i="1"/>
  <c r="G24" i="1"/>
  <c r="D7" i="5"/>
  <c r="E7" i="5"/>
  <c r="E175" i="1"/>
  <c r="E176" i="1" s="1"/>
  <c r="E177" i="1" s="1"/>
  <c r="F56" i="1"/>
  <c r="F66" i="1"/>
  <c r="F88" i="1"/>
  <c r="F98" i="1"/>
  <c r="F108" i="1"/>
  <c r="G118" i="1"/>
  <c r="G130" i="1"/>
  <c r="F140" i="1"/>
  <c r="F150" i="1"/>
  <c r="F160" i="1"/>
  <c r="F76" i="1"/>
  <c r="G34" i="1"/>
  <c r="C18" i="6"/>
  <c r="D22" i="6" s="1"/>
  <c r="F46" i="1"/>
  <c r="F118" i="1"/>
  <c r="C29" i="6"/>
  <c r="D34" i="6" s="1"/>
  <c r="G66" i="1"/>
  <c r="G108" i="1"/>
  <c r="F38" i="5"/>
  <c r="C40" i="6"/>
  <c r="D45" i="6" s="1"/>
  <c r="G98" i="1"/>
  <c r="G88" i="1"/>
  <c r="G140" i="1"/>
  <c r="G76" i="1"/>
  <c r="F34" i="1"/>
  <c r="F130" i="1"/>
  <c r="G46" i="1"/>
  <c r="G160" i="1"/>
  <c r="G56" i="1"/>
  <c r="D15" i="4"/>
  <c r="D16" i="4" s="1"/>
  <c r="D17" i="4" s="1"/>
  <c r="E50" i="5"/>
  <c r="F50" i="5" s="1"/>
  <c r="F46" i="5"/>
  <c r="F26" i="5"/>
  <c r="F45" i="5"/>
  <c r="C15" i="4"/>
  <c r="C16" i="4" s="1"/>
  <c r="C17" i="4" s="1"/>
  <c r="F43" i="5"/>
  <c r="F18" i="5"/>
  <c r="F14" i="4"/>
  <c r="F13" i="4"/>
  <c r="F12" i="4"/>
  <c r="F9" i="4"/>
  <c r="F24" i="1"/>
  <c r="F48" i="5"/>
  <c r="F49" i="5"/>
  <c r="F47" i="5"/>
  <c r="E10" i="4"/>
  <c r="F10" i="4" s="1"/>
  <c r="F44" i="5"/>
  <c r="F15" i="1"/>
  <c r="E8" i="4"/>
  <c r="F8" i="4" s="1"/>
  <c r="E11" i="4"/>
  <c r="G167" i="1"/>
  <c r="F167" i="1"/>
  <c r="F30" i="5"/>
  <c r="H188" i="1" l="1"/>
  <c r="J186" i="1"/>
  <c r="G26" i="5"/>
  <c r="D23" i="6"/>
  <c r="D36" i="6"/>
  <c r="D33" i="6"/>
  <c r="D35" i="6"/>
  <c r="F7" i="5"/>
  <c r="G15" i="5" s="1"/>
  <c r="D24" i="6"/>
  <c r="D21" i="6"/>
  <c r="D25" i="6"/>
  <c r="D32" i="6"/>
  <c r="D44" i="6"/>
  <c r="D47" i="6"/>
  <c r="D43" i="6"/>
  <c r="D46" i="6"/>
  <c r="E51" i="5"/>
  <c r="E52" i="5" s="1"/>
  <c r="F51" i="5"/>
  <c r="F52" i="5" s="1"/>
  <c r="D52" i="5"/>
  <c r="E185" i="1"/>
  <c r="D24" i="4" s="1"/>
  <c r="E184" i="1"/>
  <c r="D23" i="4" s="1"/>
  <c r="E183" i="1"/>
  <c r="D176" i="1"/>
  <c r="D177" i="1" s="1"/>
  <c r="E15" i="4"/>
  <c r="F11" i="4"/>
  <c r="C30" i="6" l="1"/>
  <c r="C19" i="6"/>
  <c r="C41" i="6"/>
  <c r="D184" i="1"/>
  <c r="C23" i="4" s="1"/>
  <c r="D183" i="1"/>
  <c r="D185" i="1"/>
  <c r="C24" i="4" s="1"/>
  <c r="E186" i="1"/>
  <c r="D25" i="4" s="1"/>
  <c r="D22" i="4"/>
  <c r="E16" i="4"/>
  <c r="E17" i="4" s="1"/>
  <c r="F15" i="4"/>
  <c r="F16" i="4" s="1"/>
  <c r="F17" i="4" s="1"/>
  <c r="D186" i="1" l="1"/>
  <c r="C25" i="4" s="1"/>
  <c r="C22" i="4"/>
  <c r="C7" i="6" l="1"/>
  <c r="D11" i="6" s="1"/>
  <c r="F175" i="1"/>
  <c r="H189" i="1" s="1"/>
  <c r="F176" i="1" l="1"/>
  <c r="F177" i="1" s="1"/>
  <c r="D12" i="6"/>
  <c r="D14" i="6"/>
  <c r="D13" i="6"/>
  <c r="D10" i="6"/>
  <c r="D192" i="1" l="1"/>
  <c r="D189" i="1"/>
  <c r="C8" i="6"/>
  <c r="E23" i="4" l="1"/>
  <c r="F184" i="1"/>
  <c r="F23" i="4" s="1"/>
  <c r="E24" i="4"/>
  <c r="F185" i="1"/>
  <c r="F24" i="4" s="1"/>
  <c r="F183" i="1"/>
  <c r="E25" i="4"/>
  <c r="E22" i="4"/>
  <c r="F186" i="1" l="1"/>
  <c r="F22" i="4"/>
  <c r="F25" i="4" l="1"/>
</calcChain>
</file>

<file path=xl/sharedStrings.xml><?xml version="1.0" encoding="utf-8"?>
<sst xmlns="http://schemas.openxmlformats.org/spreadsheetml/2006/main" count="667" uniqueCount="572">
  <si>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</si>
  <si>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</si>
  <si>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</si>
  <si>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</si>
  <si>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</si>
  <si>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 (UNDP)</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</si>
  <si>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</si>
  <si>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</si>
  <si>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</si>
  <si>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</si>
  <si>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</si>
  <si>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</si>
  <si>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</si>
  <si>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</si>
  <si>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</si>
  <si>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</si>
  <si>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</si>
  <si>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</si>
  <si>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</si>
  <si>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</si>
  <si>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</si>
  <si>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</si>
  <si>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</si>
  <si>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</si>
  <si>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</si>
  <si>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</si>
  <si>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</si>
  <si>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</si>
  <si>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</si>
  <si>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</si>
  <si>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</si>
  <si>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</si>
  <si>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</si>
  <si>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</si>
  <si>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</si>
  <si>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</si>
  <si>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</si>
  <si>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</si>
  <si>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</si>
  <si>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</si>
  <si>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</si>
  <si>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</si>
  <si>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</si>
  <si>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</si>
  <si>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</si>
  <si>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</si>
  <si>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</si>
  <si>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</si>
  <si>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</si>
  <si>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</si>
  <si>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</si>
  <si>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</si>
  <si>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</si>
  <si>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</si>
  <si>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</si>
  <si>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</si>
  <si>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</si>
  <si>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</si>
  <si>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</si>
  <si>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</si>
  <si>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</si>
  <si>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</si>
  <si>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</si>
  <si>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</si>
  <si>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</si>
  <si>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</si>
  <si>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</si>
  <si>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</si>
  <si>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</si>
  <si>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</si>
  <si>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</si>
  <si>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</si>
  <si>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</si>
  <si>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</si>
  <si>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</si>
  <si>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</si>
  <si>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</si>
  <si>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</si>
  <si>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</si>
  <si>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</si>
  <si>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</si>
  <si>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</si>
  <si>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</si>
  <si>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</si>
  <si>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</si>
  <si>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</si>
  <si>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</si>
  <si>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</si>
  <si>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</si>
  <si>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</si>
  <si>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</si>
  <si>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</si>
  <si>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</si>
  <si>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</si>
  <si>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</si>
  <si>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</si>
  <si>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</si>
  <si>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</si>
  <si>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</si>
  <si>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</si>
  <si>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</si>
  <si>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</si>
  <si>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</si>
  <si>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</si>
  <si>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</si>
  <si>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</si>
  <si>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</si>
  <si>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</si>
  <si>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</si>
  <si>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</si>
  <si>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</si>
  <si>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</si>
  <si>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</si>
  <si>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</si>
  <si>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</si>
  <si>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</si>
  <si>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</si>
  <si>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</si>
  <si>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</si>
  <si>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</si>
  <si>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</si>
  <si>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</si>
  <si>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</si>
  <si>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</si>
  <si>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</si>
  <si>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</si>
  <si>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</si>
  <si>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</si>
  <si>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</si>
  <si>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</si>
  <si>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</si>
  <si>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</si>
  <si>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</si>
  <si>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</si>
  <si>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</si>
  <si>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</si>
  <si>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</si>
  <si>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</si>
  <si>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</si>
  <si>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</si>
  <si>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</si>
  <si>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</si>
  <si>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</si>
  <si>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</si>
  <si>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</si>
  <si>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</si>
  <si>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</si>
  <si>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</si>
  <si>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</si>
  <si>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</si>
  <si>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This is subsumed into activity lines above</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</si>
  <si>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</si>
  <si>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</si>
  <si>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</si>
  <si>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</si>
  <si>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</si>
  <si>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</si>
  <si>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</si>
  <si>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</si>
  <si>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</si>
  <si>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</si>
  <si>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</si>
  <si>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</si>
  <si>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</si>
  <si>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</si>
  <si>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</si>
  <si>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</si>
  <si>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</si>
  <si>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</si>
  <si>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</si>
  <si>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</si>
  <si>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</si>
  <si>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</si>
  <si>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</si>
  <si>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</si>
  <si>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</si>
  <si>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</si>
  <si>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</si>
  <si>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</si>
  <si>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</si>
  <si>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</si>
  <si>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</si>
  <si>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</si>
  <si>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</si>
  <si>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</si>
  <si>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</si>
  <si>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</si>
  <si>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</si>
  <si>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</si>
  <si>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</si>
  <si>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</si>
  <si>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</si>
  <si>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</si>
  <si>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</si>
  <si>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</si>
  <si>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</si>
  <si>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</si>
  <si>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</si>
  <si>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</si>
  <si>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</si>
  <si>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</si>
  <si>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</si>
  <si>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</si>
  <si>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</si>
  <si>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</si>
  <si>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</si>
  <si>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</si>
  <si>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</si>
  <si>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</si>
  <si>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</si>
  <si>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</si>
  <si>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</si>
  <si>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</si>
  <si>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</si>
  <si>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</si>
  <si>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</si>
  <si>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</si>
  <si>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</si>
  <si>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</si>
  <si>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</si>
  <si>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</si>
  <si>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</si>
  <si>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</si>
  <si>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</si>
  <si>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</si>
  <si>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</si>
  <si>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</si>
  <si>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</si>
  <si>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</si>
  <si>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</si>
  <si>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</si>
  <si>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</si>
  <si>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</si>
  <si>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</si>
  <si>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</si>
  <si>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</si>
  <si>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</si>
  <si>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</si>
  <si>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</si>
  <si>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</si>
  <si>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</si>
  <si>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</si>
  <si>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</si>
  <si>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</si>
  <si>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</si>
  <si>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</si>
  <si>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</si>
  <si>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</si>
  <si>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</si>
  <si>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</si>
  <si>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</si>
  <si>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</si>
  <si>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</si>
  <si>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</si>
  <si>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</si>
  <si>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</si>
  <si>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</si>
  <si>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</si>
  <si>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</si>
  <si>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</si>
  <si>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</si>
  <si>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</si>
  <si>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</si>
  <si>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</si>
  <si>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</si>
  <si>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</si>
  <si>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</si>
  <si>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</si>
  <si>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</si>
  <si>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</si>
  <si>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</si>
  <si>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</si>
  <si>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</si>
  <si>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</si>
  <si>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</si>
  <si>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</si>
  <si>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</si>
  <si>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</si>
  <si>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</si>
  <si>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</si>
  <si>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</si>
  <si>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</si>
  <si>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</si>
  <si>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</si>
  <si>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</si>
  <si>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</si>
  <si>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</si>
  <si>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</si>
  <si>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</si>
  <si>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</si>
  <si>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</si>
  <si>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</si>
  <si>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</si>
  <si>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</si>
  <si>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</si>
  <si>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</si>
  <si>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</si>
  <si>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</si>
  <si>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</si>
  <si>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</si>
  <si>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</si>
  <si>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</si>
  <si>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</si>
  <si>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</si>
  <si>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</si>
  <si>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</si>
  <si>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</si>
  <si>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</si>
  <si>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</si>
  <si>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</si>
  <si>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</si>
  <si>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</si>
  <si>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</si>
  <si>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</si>
  <si>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</si>
  <si>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</si>
  <si>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</si>
  <si>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</si>
  <si>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</si>
  <si>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</si>
  <si>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</si>
  <si>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</si>
  <si>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</si>
  <si>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</si>
  <si>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</si>
  <si>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</si>
  <si>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</si>
  <si>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</si>
  <si>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</si>
  <si>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</si>
  <si>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</si>
  <si>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</si>
  <si>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</si>
  <si>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</si>
  <si>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</si>
  <si>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</si>
  <si>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</si>
  <si>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</si>
  <si>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</si>
  <si>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</si>
  <si>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</si>
  <si>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</si>
  <si>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</si>
  <si>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</si>
  <si>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</si>
  <si>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</si>
  <si>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</si>
  <si>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</si>
  <si>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</si>
  <si>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</si>
  <si>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</si>
  <si>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</si>
  <si>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</si>
  <si>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</si>
  <si>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</si>
  <si>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</si>
  <si>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</si>
  <si>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</si>
  <si>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</si>
  <si>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</si>
  <si>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</si>
  <si>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</si>
  <si>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</si>
  <si>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</si>
  <si>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</si>
  <si>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</si>
  <si>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</si>
  <si>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</si>
  <si>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</si>
  <si>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</si>
  <si>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</si>
  <si>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</si>
  <si>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</si>
  <si>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</si>
  <si>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</si>
  <si>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</si>
  <si>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</si>
  <si>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</si>
  <si>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</si>
  <si>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</si>
  <si>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</si>
  <si>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</si>
  <si>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</si>
  <si>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</si>
  <si>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</si>
  <si>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</si>
  <si>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</si>
  <si>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</si>
  <si>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</si>
  <si>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</si>
  <si>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</si>
  <si>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</si>
  <si>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</si>
  <si>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</si>
  <si>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</si>
  <si>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</si>
  <si>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</si>
  <si>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</si>
  <si>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</si>
  <si>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</si>
  <si>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</si>
  <si>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</si>
  <si>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</si>
  <si>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</si>
  <si>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</si>
  <si>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</si>
  <si>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</si>
  <si>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</si>
  <si>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</si>
  <si>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</si>
  <si>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</si>
  <si>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</si>
  <si>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</si>
  <si>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</si>
  <si>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</si>
  <si>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</si>
  <si>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</si>
  <si>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</si>
  <si>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</si>
  <si>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</si>
  <si>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</si>
  <si>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</si>
  <si>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</si>
  <si>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</si>
  <si>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</si>
  <si>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</si>
  <si>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</si>
  <si>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</si>
  <si>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</si>
  <si>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</si>
  <si>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</si>
  <si>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</si>
  <si>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</si>
  <si>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</si>
  <si>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</si>
  <si>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</si>
  <si>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</si>
  <si>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</si>
  <si>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</si>
  <si>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</si>
  <si>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</si>
  <si>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</si>
  <si>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</si>
  <si>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</si>
  <si>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</si>
  <si>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</si>
  <si>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</si>
  <si>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</si>
  <si>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</si>
  <si>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</si>
  <si>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</si>
  <si>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</si>
  <si>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</si>
  <si>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</si>
  <si>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</si>
  <si>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</si>
  <si>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</si>
  <si>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</si>
  <si>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</si>
  <si>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</si>
  <si>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</si>
  <si>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</si>
  <si>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</si>
  <si>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</si>
  <si>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</si>
  <si>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</si>
  <si>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</si>
  <si>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</si>
  <si>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</si>
  <si>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</si>
  <si>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</si>
  <si>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</si>
  <si>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</si>
  <si>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</si>
  <si>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</si>
  <si>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</si>
  <si>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</si>
  <si>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</si>
  <si>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</si>
  <si>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</si>
  <si>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</si>
  <si>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</si>
  <si>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</si>
  <si>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</si>
  <si>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</si>
  <si>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</si>
  <si>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</si>
  <si>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</si>
  <si>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</si>
  <si>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</si>
  <si>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</si>
  <si>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</si>
  <si>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</si>
  <si>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</si>
  <si>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</si>
  <si>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</si>
  <si>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</si>
  <si>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</si>
  <si>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</si>
  <si>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</si>
  <si>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</si>
  <si>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</si>
  <si>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</si>
  <si>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</si>
  <si>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</si>
  <si>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</si>
  <si>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</si>
  <si>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</si>
  <si>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</si>
  <si>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</si>
  <si>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</si>
  <si>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</si>
  <si>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</si>
  <si>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</si>
  <si>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</si>
  <si>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</si>
  <si>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</si>
  <si>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</si>
  <si>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</si>
  <si>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</si>
  <si>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</si>
  <si>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</si>
  <si>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</si>
  <si>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</si>
  <si>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</si>
  <si>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</si>
  <si>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</si>
  <si>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</si>
  <si>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</si>
  <si>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</si>
  <si>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</si>
  <si>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</si>
  <si>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</si>
  <si>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</si>
  <si>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</si>
  <si>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</si>
  <si>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</si>
  <si>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</si>
  <si>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</si>
  <si>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</si>
  <si>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</si>
  <si>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</si>
  <si>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</si>
  <si>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</si>
  <si>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</si>
  <si>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</si>
  <si>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</si>
  <si>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</si>
  <si>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</si>
  <si>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</si>
  <si>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Efforts to ensure 30% representation of either men or women</t>
  </si>
  <si>
    <t>Recipient Organization 2 (UNESCO)</t>
  </si>
  <si>
    <t xml:space="preserve">Horizontal and vertical trust enhanced due to improved government mechanisms, dialogical decision-making and holistic action for inter-group dialogue, inclusivity and accountability   </t>
  </si>
  <si>
    <t xml:space="preserve">Building long-term and sustainable I4P by strengthening institutional frames and capacities of PCCs that are strategically responsive to the current complex challenges of social cohesion </t>
  </si>
  <si>
    <t xml:space="preserve">Conduct consultative meetings among diverse civil society actors and media, central and local authorities towards redefinition of PCCs with respective governance and accountability arrangements </t>
  </si>
  <si>
    <t xml:space="preserve">Conduct analysis and dialogue platforms for refining legal and/or policy frameworks for redefining PCCs with respective governance and accountability arrangements; for greater public-municipal vertical integration, pooling funding sources and joint programming </t>
  </si>
  <si>
    <t xml:space="preserve">Support local authorities and civil society and media to establish an inclusive PCCs by bridging public &amp; municipal institutions, CSOs and media pillars for increased social dialogue and social contract </t>
  </si>
  <si>
    <t xml:space="preserve">Conduct series of collaborative events to facilitate the establishment of formal and/or informal networking and partnership among central and local authorities and CSOs engaged in diverse areas of social cohesion as well as promote the establishment of community-based organizations    </t>
  </si>
  <si>
    <t>Strengthen the capacity of civil society organizations, media, journalists, youth and women-led organizations, activists and community leaders from all identity groups to understand and advocate for their fundamental rights, and influence national and sub-national government decisions, monitor government action, forge partnerships and collaborate across identity group lines through Kyrgyz Jarany concept, on joint needs identification and advocacy and outreach strategy — to improve the level of understanding of government processes and civil society priorities</t>
  </si>
  <si>
    <t xml:space="preserve">Build capacity of PCCs in confict sensitivity programming and comprehensive peacebuilding action planning based on UNDP’s Prevention Academy training tool </t>
  </si>
  <si>
    <t>Developing respective tools for capacity building of PCCs in preventing online hostility and intolerance, such as antithesis to hate speech - language of consent, and tools for developing transversal skills aimed at empowering both civil society and duty bearers to think critically about information and use of digital tools and promote intercultural understanding, tolerance and citizenship skills</t>
  </si>
  <si>
    <t xml:space="preserve">Capacity-building of PCCs on conflict prevention online, strategic communication skills, maintain constructive and positive public debates online, generating a common public understanding conflict and problem resolution solutions, promote literacy of the population online etc.  </t>
  </si>
  <si>
    <t xml:space="preserve">Collective action, pooling funding sources and joint programming of partners sustained and scaled up through experimentation and exploration of comprehensive social cohesion strategies of PCCs </t>
  </si>
  <si>
    <t xml:space="preserve">Develop guiding tools (regulation/SOPs) for Grant Facility, encompassing mechanisms of joint management, formulation, implementation, M&amp;E, transparency and accountability and facilitate discussions with and approval by PCC members – CSOs, media, central and local authorities etc., by focusing upon the root causes of particular identity-groups (gender, ethnic, religious)   </t>
  </si>
  <si>
    <t xml:space="preserve">Support PCCs in joint formulation of gender responsive and conflict sensitive peacebuilding action plans with civic identity at the core </t>
  </si>
  <si>
    <t xml:space="preserve">Facilitate the process of alignment of action plans of PCCs with respective action plans of Kyrgyz Jarany civic identity concept, Concept on religious affairs, Youth Development Concept, National Action Plan on UNSCR 1325 WPS, PVE Programme, human rights norms and standards and etc.   </t>
  </si>
  <si>
    <t>Facilitate that Action Plans of PCCs are integrated with local development plans and resources from local budgets allocated as co-funding</t>
  </si>
  <si>
    <t xml:space="preserve">Organize trainings on fund raising and developing funding proposals for diverse groups of CSOs and media  </t>
  </si>
  <si>
    <t xml:space="preserve">Issue call for proposals with at least two windows and allocate grants, so to contribute to the implementation of Action Plans of PCCs: (i) among CSOs, youth- and women led organizations engaged across diverse topics of social cohesion (civic identity, access to justice, human rights, rule of law, mediation, and etc.) (ii) among media CSOs, journalists, local bloggers etc.  </t>
  </si>
  <si>
    <t xml:space="preserve">Documenting lessons success stories, good practices and lessons learned, wide dissemination through media, and explore replication and scale up at the national level      </t>
  </si>
  <si>
    <r>
      <t xml:space="preserve">Current level of </t>
    </r>
    <r>
      <rPr>
        <b/>
        <sz val="12"/>
        <color theme="1"/>
        <rFont val="Calibri"/>
        <family val="2"/>
        <scheme val="minor"/>
      </rPr>
      <t xml:space="preserve">expenditure/ commitment </t>
    </r>
    <r>
      <rPr>
        <sz val="12"/>
        <color theme="1"/>
        <rFont val="Calibri"/>
        <family val="2"/>
        <scheme val="minor"/>
      </rPr>
      <t xml:space="preserve">(To be completed at time of project progress reporting)                         </t>
    </r>
    <r>
      <rPr>
        <b/>
        <sz val="12"/>
        <color theme="1"/>
        <rFont val="Calibri"/>
        <family val="2"/>
        <scheme val="minor"/>
      </rPr>
      <t xml:space="preserve"> </t>
    </r>
    <r>
      <rPr>
        <b/>
        <sz val="12"/>
        <color theme="1"/>
        <rFont val="Calibri"/>
        <family val="2"/>
        <charset val="204"/>
        <scheme val="minor"/>
      </rPr>
      <t>(UNDP)</t>
    </r>
  </si>
  <si>
    <r>
      <t xml:space="preserve">Current level of </t>
    </r>
    <r>
      <rPr>
        <b/>
        <sz val="12"/>
        <color theme="1"/>
        <rFont val="Calibri"/>
        <family val="2"/>
        <charset val="204"/>
        <scheme val="minor"/>
      </rPr>
      <t xml:space="preserve">expenditure/ commitment </t>
    </r>
    <r>
      <rPr>
        <sz val="12"/>
        <color theme="1"/>
        <rFont val="Calibri"/>
        <family val="2"/>
        <scheme val="minor"/>
      </rPr>
      <t xml:space="preserve">(To be completed at time of project progress reporting)                          </t>
    </r>
    <r>
      <rPr>
        <b/>
        <sz val="12"/>
        <color theme="1"/>
        <rFont val="Calibri"/>
        <family val="2"/>
        <charset val="204"/>
        <scheme val="minor"/>
      </rPr>
      <t>(UNESCO)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</si>
</sst>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 _₽_-;\-* #,##0.00\ _₽_-;_-* &quot;-&quot;??\ _₽_-;_-@_-"/>
  </numFmts>
  <fonts count="26"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12"/>
      <color theme="1"/>
      <name val="Calibri"/>
      <family val="2"/>
      <charset val="204"/>
      <scheme val="minor"/>
    </font>
    <font>
      <b/>
      <sz val="11"/>
      <color theme="1"/>
      <name val="Calibri"/>
      <family val="2"/>
      <charset val="204"/>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rgb="FF000000"/>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11">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164" fontId="11" fillId="0" borderId="0" xfId="1" applyFont="1" applyFill="1" applyBorder="1" applyAlignment="1" applyProtection="1">
      <alignment vertical="center" wrapText="1"/>
    </xf>
    <xf numFmtId="164" fontId="3" fillId="2" borderId="3" xfId="1" applyFont="1" applyFill="1" applyBorder="1" applyAlignment="1" applyProtection="1">
      <alignment horizontal="center"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0" fontId="3" fillId="2" borderId="8" xfId="0" applyFont="1" applyFill="1" applyBorder="1" applyAlignment="1">
      <alignment vertical="center" wrapText="1"/>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10" fillId="0" borderId="0" xfId="0" applyFont="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0" fontId="3" fillId="3" borderId="3" xfId="0" applyFont="1" applyFill="1" applyBorder="1" applyAlignment="1" applyProtection="1">
      <alignment horizontal="center" vertical="center" wrapText="1"/>
      <protection locked="0"/>
    </xf>
    <xf numFmtId="164" fontId="3" fillId="2" borderId="34"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3" fillId="2" borderId="3"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16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3" fillId="2" borderId="14" xfId="1" applyFont="1" applyFill="1" applyBorder="1" applyAlignment="1" applyProtection="1">
      <alignment vertical="center" wrapText="1"/>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40" xfId="1" applyFont="1" applyFill="1" applyBorder="1" applyAlignment="1" applyProtection="1">
      <alignment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8" xfId="0" applyFont="1" applyFill="1" applyBorder="1" applyAlignment="1">
      <alignment vertical="center" wrapText="1"/>
    </xf>
    <xf numFmtId="0" fontId="8" fillId="2" borderId="12"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164" fontId="3" fillId="2" borderId="14" xfId="0" applyNumberFormat="1" applyFont="1" applyFill="1" applyBorder="1" applyAlignment="1">
      <alignment wrapText="1"/>
    </xf>
    <xf numFmtId="0" fontId="3" fillId="2" borderId="11" xfId="0" applyFont="1" applyFill="1" applyBorder="1" applyAlignment="1">
      <alignment horizontal="center" wrapText="1"/>
    </xf>
    <xf numFmtId="164" fontId="3" fillId="2" borderId="50"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0" fontId="3" fillId="2" borderId="9" xfId="2" applyNumberFormat="1" applyFont="1" applyFill="1" applyBorder="1" applyAlignment="1" applyProtection="1">
      <alignment wrapText="1"/>
    </xf>
    <xf numFmtId="164" fontId="15"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3" fillId="3"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0" borderId="0" xfId="1" applyFont="1" applyFill="1" applyBorder="1" applyAlignment="1">
      <alignment vertical="center" wrapText="1"/>
    </xf>
    <xf numFmtId="164" fontId="18" fillId="8" borderId="3" xfId="0" applyNumberFormat="1" applyFont="1" applyFill="1" applyBorder="1" applyAlignment="1">
      <alignment horizontal="center"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13" fillId="3" borderId="0" xfId="1" applyFont="1" applyFill="1" applyBorder="1" applyAlignment="1">
      <alignment horizontal="left" wrapText="1"/>
    </xf>
    <xf numFmtId="164" fontId="3" fillId="2" borderId="28" xfId="0" applyNumberFormat="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4" fillId="2" borderId="13" xfId="0" applyNumberFormat="1" applyFont="1" applyFill="1" applyBorder="1"/>
    <xf numFmtId="164" fontId="3" fillId="2" borderId="4" xfId="2" applyNumberFormat="1" applyFont="1" applyFill="1" applyBorder="1" applyAlignment="1">
      <alignment vertical="center" wrapText="1"/>
    </xf>
    <xf numFmtId="164" fontId="4" fillId="2" borderId="51" xfId="0" applyNumberFormat="1" applyFont="1" applyFill="1" applyBorder="1"/>
    <xf numFmtId="0" fontId="0" fillId="2" borderId="14" xfId="0" applyFill="1" applyBorder="1"/>
    <xf numFmtId="164" fontId="15" fillId="3" borderId="0" xfId="1" applyFont="1" applyFill="1" applyBorder="1" applyAlignment="1">
      <alignment wrapText="1"/>
    </xf>
    <xf numFmtId="164" fontId="0" fillId="3" borderId="0" xfId="1" applyFont="1" applyFill="1" applyBorder="1" applyAlignment="1">
      <alignment wrapText="1"/>
    </xf>
    <xf numFmtId="164" fontId="3" fillId="3" borderId="3" xfId="1" applyFont="1" applyFill="1" applyBorder="1" applyAlignment="1" applyProtection="1">
      <alignment horizontal="center" vertical="center" wrapText="1"/>
    </xf>
    <xf numFmtId="164" fontId="18"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2" fillId="2" borderId="3" xfId="0" applyFont="1" applyFill="1" applyBorder="1" applyAlignment="1">
      <alignment horizontal="center" vertical="center" wrapText="1"/>
    </xf>
    <xf numFmtId="0" fontId="12" fillId="6" borderId="6"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center" vertical="center" wrapText="1"/>
    </xf>
    <xf numFmtId="164" fontId="3" fillId="2" borderId="5" xfId="1"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2" fillId="2" borderId="3" xfId="0" applyFont="1" applyFill="1" applyBorder="1" applyAlignment="1">
      <alignment vertical="center" wrapText="1"/>
    </xf>
    <xf numFmtId="0" fontId="2" fillId="0" borderId="3" xfId="0" applyFont="1" applyBorder="1" applyAlignment="1" applyProtection="1">
      <alignment horizontal="left" vertical="top" wrapText="1"/>
      <protection locked="0"/>
    </xf>
    <xf numFmtId="164" fontId="2" fillId="0" borderId="3" xfId="1" applyFont="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164" fontId="2" fillId="3" borderId="3" xfId="1" applyFont="1" applyFill="1" applyBorder="1" applyAlignment="1" applyProtection="1">
      <alignment horizontal="center" vertical="center" wrapText="1"/>
      <protection locked="0"/>
    </xf>
    <xf numFmtId="49" fontId="2" fillId="0" borderId="3" xfId="1" applyNumberFormat="1" applyFont="1" applyBorder="1" applyAlignment="1" applyProtection="1">
      <alignment horizontal="left" wrapText="1"/>
      <protection locked="0"/>
    </xf>
    <xf numFmtId="164" fontId="2" fillId="0" borderId="0" xfId="1" applyFont="1" applyFill="1" applyBorder="1" applyAlignment="1" applyProtection="1">
      <alignment horizontal="center" vertical="center" wrapText="1"/>
    </xf>
    <xf numFmtId="0" fontId="2" fillId="3" borderId="3" xfId="0" applyFont="1" applyFill="1" applyBorder="1" applyAlignment="1" applyProtection="1">
      <alignment horizontal="left" vertical="top" wrapText="1"/>
      <protection locked="0"/>
    </xf>
    <xf numFmtId="9" fontId="2" fillId="3" borderId="3" xfId="2"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left"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top" wrapText="1"/>
      <protection locked="0"/>
    </xf>
    <xf numFmtId="164" fontId="2" fillId="3" borderId="0"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164" fontId="2" fillId="0" borderId="3" xfId="1" applyFont="1" applyBorder="1" applyAlignment="1" applyProtection="1">
      <alignment vertical="center" wrapText="1"/>
      <protection locked="0"/>
    </xf>
    <xf numFmtId="16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164" fontId="2" fillId="3" borderId="3" xfId="1" applyFont="1" applyFill="1" applyBorder="1" applyAlignment="1" applyProtection="1">
      <alignment vertical="center" wrapText="1"/>
      <protection locked="0"/>
    </xf>
    <xf numFmtId="49" fontId="2" fillId="0" borderId="3" xfId="0" applyNumberFormat="1" applyFont="1" applyBorder="1" applyAlignment="1" applyProtection="1">
      <alignment horizontal="left" wrapText="1"/>
      <protection locked="0"/>
    </xf>
    <xf numFmtId="0" fontId="2" fillId="3" borderId="2" xfId="0" applyFont="1" applyFill="1" applyBorder="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center" wrapText="1"/>
    </xf>
    <xf numFmtId="164" fontId="2" fillId="2" borderId="3"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164" fontId="2" fillId="0" borderId="0" xfId="1"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164" fontId="2" fillId="0" borderId="39" xfId="0" applyNumberFormat="1" applyFont="1" applyBorder="1" applyAlignment="1" applyProtection="1">
      <alignment wrapText="1"/>
      <protection locked="0"/>
    </xf>
    <xf numFmtId="164" fontId="2" fillId="3" borderId="39" xfId="1" applyFont="1" applyFill="1" applyBorder="1" applyAlignment="1" applyProtection="1">
      <alignment horizontal="center" vertical="center" wrapText="1"/>
      <protection locked="0"/>
    </xf>
    <xf numFmtId="164" fontId="2" fillId="0" borderId="3" xfId="0" applyNumberFormat="1" applyFont="1" applyBorder="1" applyAlignment="1" applyProtection="1">
      <alignment wrapText="1"/>
      <protection locked="0"/>
    </xf>
    <xf numFmtId="0" fontId="2" fillId="3" borderId="0" xfId="0" applyFont="1" applyFill="1" applyAlignment="1">
      <alignment wrapText="1"/>
    </xf>
    <xf numFmtId="164" fontId="2" fillId="2" borderId="39" xfId="0" applyNumberFormat="1" applyFont="1" applyFill="1" applyBorder="1" applyAlignment="1">
      <alignment wrapText="1"/>
    </xf>
    <xf numFmtId="164" fontId="2" fillId="3" borderId="0" xfId="1" applyFont="1" applyFill="1" applyBorder="1" applyAlignment="1" applyProtection="1">
      <alignment vertical="center" wrapText="1"/>
    </xf>
    <xf numFmtId="164" fontId="2" fillId="2" borderId="3" xfId="0" applyNumberFormat="1" applyFont="1" applyFill="1" applyBorder="1" applyAlignment="1">
      <alignment wrapText="1"/>
    </xf>
    <xf numFmtId="164" fontId="2" fillId="2" borderId="8" xfId="1" applyFont="1" applyFill="1" applyBorder="1" applyAlignment="1" applyProtection="1">
      <alignment wrapText="1"/>
    </xf>
    <xf numFmtId="164" fontId="2" fillId="2" borderId="3" xfId="1" applyFont="1" applyFill="1" applyBorder="1" applyAlignment="1">
      <alignment wrapText="1"/>
    </xf>
    <xf numFmtId="164" fontId="2" fillId="2" borderId="9" xfId="0" applyNumberFormat="1" applyFont="1" applyFill="1" applyBorder="1" applyAlignment="1">
      <alignment wrapText="1"/>
    </xf>
    <xf numFmtId="0" fontId="2" fillId="2" borderId="12" xfId="0" applyFont="1" applyFill="1" applyBorder="1" applyAlignment="1">
      <alignment wrapText="1"/>
    </xf>
    <xf numFmtId="164" fontId="2" fillId="2" borderId="13" xfId="0" applyNumberFormat="1" applyFont="1" applyFill="1" applyBorder="1" applyAlignment="1">
      <alignment wrapText="1"/>
    </xf>
    <xf numFmtId="164" fontId="2" fillId="2" borderId="14" xfId="0" applyNumberFormat="1" applyFont="1" applyFill="1" applyBorder="1" applyAlignment="1">
      <alignment wrapText="1"/>
    </xf>
    <xf numFmtId="16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4" fontId="2" fillId="2" borderId="49" xfId="1" applyFont="1" applyFill="1" applyBorder="1" applyAlignment="1" applyProtection="1">
      <alignment wrapText="1"/>
    </xf>
    <xf numFmtId="0" fontId="2" fillId="2" borderId="16" xfId="0" applyFont="1" applyFill="1" applyBorder="1"/>
    <xf numFmtId="164" fontId="2" fillId="2" borderId="3" xfId="1" applyFont="1" applyFill="1" applyBorder="1" applyAlignment="1">
      <alignment vertical="center" wrapText="1"/>
    </xf>
    <xf numFmtId="0" fontId="0" fillId="0" borderId="0" xfId="0" applyAlignment="1">
      <alignment vertical="center" wrapText="1"/>
    </xf>
    <xf numFmtId="0" fontId="0" fillId="3" borderId="0" xfId="0" applyFill="1" applyAlignment="1">
      <alignment vertical="center" wrapText="1"/>
    </xf>
    <xf numFmtId="49" fontId="2" fillId="0" borderId="3" xfId="1" applyNumberFormat="1" applyFont="1" applyBorder="1" applyAlignment="1" applyProtection="1">
      <alignment horizontal="left" vertic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1" fillId="0" borderId="3" xfId="0" applyFont="1" applyBorder="1" applyAlignment="1" applyProtection="1">
      <alignment horizontal="left" vertical="top" wrapText="1"/>
      <protection locked="0"/>
    </xf>
    <xf numFmtId="0" fontId="1" fillId="0" borderId="3" xfId="0" applyFont="1" applyBorder="1" applyAlignment="1" applyProtection="1">
      <alignment horizontal="left" vertical="center" wrapText="1"/>
      <protection locked="0"/>
    </xf>
    <xf numFmtId="164" fontId="1" fillId="0" borderId="3" xfId="1" applyFont="1" applyBorder="1" applyAlignment="1" applyProtection="1">
      <alignment horizontal="center" vertical="center" wrapText="1"/>
      <protection locked="0"/>
    </xf>
    <xf numFmtId="164" fontId="1" fillId="3" borderId="3" xfId="1" applyFont="1" applyFill="1" applyBorder="1" applyAlignment="1" applyProtection="1">
      <alignment horizontal="left" vertical="center" wrapText="1"/>
      <protection locked="0"/>
    </xf>
    <xf numFmtId="164" fontId="1" fillId="3"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165" fontId="2" fillId="0" borderId="0" xfId="0" applyNumberFormat="1" applyFont="1" applyAlignment="1" applyProtection="1">
      <alignment vertical="center" wrapText="1"/>
      <protection locked="0"/>
    </xf>
    <xf numFmtId="165" fontId="2" fillId="0" borderId="0" xfId="0" applyNumberFormat="1" applyFont="1" applyAlignment="1">
      <alignment wrapText="1"/>
    </xf>
    <xf numFmtId="164" fontId="2" fillId="0" borderId="3" xfId="1"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164" fontId="15" fillId="10" borderId="0" xfId="1" applyFont="1" applyFill="1" applyBorder="1" applyAlignment="1">
      <alignment wrapText="1"/>
    </xf>
    <xf numFmtId="164" fontId="13" fillId="10" borderId="0" xfId="1" applyFont="1" applyFill="1" applyBorder="1" applyAlignment="1">
      <alignment horizontal="left" wrapText="1"/>
    </xf>
    <xf numFmtId="0" fontId="1" fillId="10" borderId="3" xfId="0" applyFont="1" applyFill="1" applyBorder="1" applyAlignment="1">
      <alignment horizontal="center" vertical="center" wrapText="1"/>
    </xf>
    <xf numFmtId="164" fontId="2" fillId="10" borderId="3" xfId="1" applyFont="1" applyFill="1" applyBorder="1" applyAlignment="1" applyProtection="1">
      <alignment horizontal="center" vertical="center" wrapText="1"/>
      <protection locked="0"/>
    </xf>
    <xf numFmtId="164" fontId="3" fillId="10" borderId="3" xfId="1" applyFont="1" applyFill="1" applyBorder="1" applyAlignment="1" applyProtection="1">
      <alignment horizontal="center" vertical="center" wrapText="1"/>
    </xf>
    <xf numFmtId="164" fontId="2" fillId="10" borderId="0" xfId="1" applyFont="1" applyFill="1" applyBorder="1" applyAlignment="1" applyProtection="1">
      <alignment horizontal="center" vertical="center" wrapText="1"/>
      <protection locked="0"/>
    </xf>
    <xf numFmtId="164" fontId="18" fillId="11" borderId="3" xfId="0" applyNumberFormat="1" applyFont="1" applyFill="1" applyBorder="1" applyAlignment="1">
      <alignment horizontal="center" vertical="center" wrapText="1"/>
    </xf>
    <xf numFmtId="164" fontId="2" fillId="10" borderId="0" xfId="1" applyFont="1" applyFill="1" applyBorder="1" applyAlignment="1" applyProtection="1">
      <alignment vertical="center" wrapText="1"/>
      <protection locked="0"/>
    </xf>
    <xf numFmtId="164" fontId="2" fillId="10" borderId="3" xfId="1" applyFont="1" applyFill="1" applyBorder="1" applyAlignment="1" applyProtection="1">
      <alignment vertical="center" wrapText="1"/>
      <protection locked="0"/>
    </xf>
    <xf numFmtId="164" fontId="0" fillId="10" borderId="0" xfId="1" applyFont="1" applyFill="1" applyBorder="1" applyAlignment="1">
      <alignment wrapText="1"/>
    </xf>
    <xf numFmtId="164" fontId="3" fillId="10" borderId="0" xfId="1" applyFont="1" applyFill="1" applyBorder="1" applyAlignment="1">
      <alignment vertical="center" wrapText="1"/>
    </xf>
    <xf numFmtId="164" fontId="3" fillId="10" borderId="0" xfId="1" applyFont="1" applyFill="1" applyBorder="1" applyAlignment="1" applyProtection="1">
      <alignment horizontal="center" vertical="center" wrapText="1"/>
    </xf>
    <xf numFmtId="164" fontId="3" fillId="10" borderId="0" xfId="1" applyFont="1" applyFill="1" applyBorder="1" applyAlignment="1" applyProtection="1">
      <alignment vertical="center" wrapText="1"/>
      <protection locked="0"/>
    </xf>
    <xf numFmtId="164" fontId="3" fillId="10" borderId="0" xfId="1" applyFont="1" applyFill="1" applyBorder="1" applyAlignment="1" applyProtection="1">
      <alignment horizontal="right" vertical="center" wrapText="1"/>
      <protection locked="0"/>
    </xf>
    <xf numFmtId="164" fontId="3" fillId="10" borderId="0" xfId="1" applyFont="1" applyFill="1" applyBorder="1" applyAlignment="1" applyProtection="1">
      <alignment vertical="center" wrapText="1"/>
    </xf>
    <xf numFmtId="164" fontId="0" fillId="10" borderId="0" xfId="1" applyFont="1" applyFill="1" applyBorder="1" applyAlignment="1">
      <alignment vertical="center" wrapText="1"/>
    </xf>
    <xf numFmtId="9" fontId="0" fillId="10" borderId="0" xfId="2" applyFont="1" applyFill="1" applyBorder="1" applyAlignment="1">
      <alignment wrapText="1"/>
    </xf>
    <xf numFmtId="164" fontId="0" fillId="10" borderId="3" xfId="1" applyFont="1" applyFill="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2" fillId="3" borderId="0" xfId="0" applyNumberFormat="1" applyFont="1" applyFill="1" applyAlignment="1">
      <alignment wrapText="1"/>
    </xf>
    <xf numFmtId="164" fontId="1" fillId="3" borderId="0" xfId="0" applyNumberFormat="1" applyFont="1" applyFill="1" applyAlignment="1">
      <alignment wrapText="1"/>
    </xf>
    <xf numFmtId="2" fontId="2" fillId="3" borderId="0" xfId="0" applyNumberFormat="1" applyFont="1" applyFill="1" applyAlignment="1">
      <alignment wrapText="1"/>
    </xf>
    <xf numFmtId="164" fontId="3" fillId="0" borderId="0" xfId="0" applyNumberFormat="1" applyFont="1" applyAlignment="1">
      <alignment horizontal="center" vertical="center" wrapText="1"/>
    </xf>
    <xf numFmtId="164" fontId="2" fillId="0" borderId="39" xfId="0" applyNumberFormat="1" applyFont="1" applyFill="1" applyBorder="1" applyAlignment="1" applyProtection="1">
      <alignment wrapText="1"/>
      <protection locked="0"/>
    </xf>
    <xf numFmtId="164" fontId="2" fillId="0" borderId="3" xfId="0" applyNumberFormat="1" applyFont="1" applyFill="1" applyBorder="1" applyAlignment="1" applyProtection="1">
      <alignment wrapText="1"/>
      <protection locked="0"/>
    </xf>
    <xf numFmtId="0" fontId="21" fillId="0" borderId="0" xfId="0" applyFont="1" applyAlignment="1">
      <alignment horizontal="left" vertical="top" wrapText="1"/>
    </xf>
    <xf numFmtId="0" fontId="3" fillId="4" borderId="4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3" fillId="2" borderId="31" xfId="1" applyFont="1" applyFill="1" applyBorder="1" applyAlignment="1" applyProtection="1">
      <alignment horizontal="center" vertical="center" wrapText="1"/>
    </xf>
    <xf numFmtId="16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1" fillId="3" borderId="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49" fontId="1"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19" fillId="0" borderId="53" xfId="0" applyFont="1" applyBorder="1" applyAlignment="1">
      <alignment horizontal="left" wrapText="1"/>
    </xf>
    <xf numFmtId="49" fontId="3" fillId="3" borderId="4" xfId="0" applyNumberFormat="1" applyFont="1" applyFill="1" applyBorder="1" applyAlignment="1" applyProtection="1">
      <alignment horizontal="left" vertical="center" wrapText="1"/>
      <protection locked="0"/>
    </xf>
    <xf numFmtId="49" fontId="3" fillId="3" borderId="1"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52"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164" fontId="4" fillId="2" borderId="44" xfId="0" applyNumberFormat="1" applyFont="1" applyFill="1" applyBorder="1" applyAlignment="1">
      <alignment horizontal="center"/>
    </xf>
    <xf numFmtId="164" fontId="4" fillId="2" borderId="45" xfId="0" applyNumberFormat="1" applyFont="1" applyFill="1" applyBorder="1" applyAlignment="1">
      <alignment horizontal="center"/>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0" fontId="4" fillId="2" borderId="41" xfId="0" applyFont="1" applyFill="1" applyBorder="1" applyAlignment="1">
      <alignment horizontal="left"/>
    </xf>
    <xf numFmtId="0" fontId="4" fillId="2" borderId="42" xfId="0" applyFont="1" applyFill="1" applyBorder="1" applyAlignment="1">
      <alignment horizontal="left"/>
    </xf>
    <xf numFmtId="0" fontId="4" fillId="2" borderId="43" xfId="0" applyFont="1" applyFill="1" applyBorder="1" applyAlignment="1">
      <alignment horizontal="left"/>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0" fontId="0" fillId="2" borderId="46" xfId="0"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2"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164" fontId="25" fillId="2" borderId="16" xfId="1" applyFont="1" applyFill="1" applyBorder="1" applyAlignment="1">
      <alignment vertical="center" wrapText="1"/>
    </xf>
  </cellXfs>
  <cellStyles count="3">
    <cellStyle name="Денежный" xfId="1" builtinId="4"/>
    <cellStyle name="Обычный" xfId="0" builtinId="0"/>
    <cellStyle name="Процентный"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defaultColWidth="8.81640625" defaultRowHeight="14.5" x14ac:dyDescent="0.35"/>
  <cols>
    <col min="2" max="2" width="127.453125" customWidth="1"/>
  </cols>
  <sheetData>
    <row r="2" spans="2:5" ht="36.75" customHeight="1" thickBot="1" x14ac:dyDescent="0.4">
      <c r="B2" s="229" t="s">
        <v>0</v>
      </c>
      <c r="C2" s="229"/>
      <c r="D2" s="229"/>
      <c r="E2" s="229"/>
    </row>
    <row r="3" spans="2:5" ht="295.5" customHeight="1" thickBot="1" x14ac:dyDescent="0.4">
      <c r="B3" s="133" t="s">
        <v>1</v>
      </c>
    </row>
  </sheetData>
  <sheetProtection sheet="1" objects="1" scenarios="1"/>
  <mergeCells count="1">
    <mergeCell ref="B2:E2"/>
  </mergeCells>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L207"/>
  <sheetViews>
    <sheetView showGridLines="0" showZeros="0" tabSelected="1" zoomScale="49" zoomScaleNormal="80" workbookViewId="0">
      <pane ySplit="4" topLeftCell="A179" activePane="bottomLeft" state="frozen"/>
      <selection pane="bottomLeft" activeCell="H188" sqref="H188"/>
    </sheetView>
  </sheetViews>
  <sheetFormatPr defaultColWidth="9.1796875" defaultRowHeight="14.5" x14ac:dyDescent="0.35"/>
  <cols>
    <col min="1" max="1" width="9.1796875" style="18"/>
    <col min="2" max="2" width="30.54296875" style="18" customWidth="1"/>
    <col min="3" max="3" width="32.453125" style="18" customWidth="1"/>
    <col min="4" max="4" width="25.1796875" style="18" customWidth="1"/>
    <col min="5" max="5" width="25.54296875" style="18" customWidth="1"/>
    <col min="6" max="6" width="23.1796875" style="18" customWidth="1"/>
    <col min="7" max="7" width="22.453125" style="18" customWidth="1"/>
    <col min="8" max="8" width="22.453125" style="109" customWidth="1"/>
    <col min="9" max="9" width="22.453125" style="213" customWidth="1"/>
    <col min="10" max="10" width="25.54296875" style="127" customWidth="1"/>
    <col min="11" max="11" width="30.453125" style="18" customWidth="1"/>
    <col min="12" max="12" width="18.81640625" style="18" customWidth="1"/>
    <col min="13" max="13" width="9.1796875" style="18"/>
    <col min="14" max="14" width="17.54296875" style="18" customWidth="1"/>
    <col min="15" max="15" width="26.453125" style="18" customWidth="1"/>
    <col min="16" max="16" width="22.453125" style="18" customWidth="1"/>
    <col min="17" max="17" width="29.54296875" style="18" customWidth="1"/>
    <col min="18" max="18" width="23.453125" style="18" customWidth="1"/>
    <col min="19" max="19" width="18.453125" style="18" customWidth="1"/>
    <col min="20" max="20" width="17.453125" style="18" customWidth="1"/>
    <col min="21" max="21" width="25.1796875" style="18" customWidth="1"/>
    <col min="22" max="16384" width="9.1796875" style="18"/>
  </cols>
  <sheetData>
    <row r="1" spans="1:12" ht="30.75" customHeight="1" x14ac:dyDescent="1">
      <c r="B1" s="229" t="s">
        <v>0</v>
      </c>
      <c r="C1" s="229"/>
      <c r="D1" s="229"/>
      <c r="E1" s="229"/>
      <c r="F1" s="16"/>
      <c r="G1" s="17"/>
      <c r="H1" s="108"/>
      <c r="I1" s="204"/>
      <c r="J1" s="126"/>
      <c r="K1" s="17"/>
    </row>
    <row r="2" spans="1:12" ht="16.5" customHeight="1" x14ac:dyDescent="0.6">
      <c r="B2" s="265" t="s">
        <v>2</v>
      </c>
      <c r="C2" s="265"/>
      <c r="D2" s="265"/>
      <c r="E2" s="265"/>
      <c r="F2" s="134"/>
      <c r="G2" s="134"/>
      <c r="H2" s="118"/>
      <c r="I2" s="205"/>
      <c r="J2" s="118"/>
    </row>
    <row r="4" spans="1:12" ht="119.25" customHeight="1" x14ac:dyDescent="0.35">
      <c r="B4" s="132" t="s">
        <v>3</v>
      </c>
      <c r="C4" s="132" t="s">
        <v>4</v>
      </c>
      <c r="D4" s="44" t="s">
        <v>5</v>
      </c>
      <c r="E4" s="44" t="s">
        <v>551</v>
      </c>
      <c r="F4" s="65" t="s">
        <v>6</v>
      </c>
      <c r="G4" s="132" t="s">
        <v>7</v>
      </c>
      <c r="H4" s="203" t="s">
        <v>570</v>
      </c>
      <c r="I4" s="206" t="s">
        <v>571</v>
      </c>
      <c r="J4" s="132" t="s">
        <v>8</v>
      </c>
      <c r="K4" s="132" t="s">
        <v>9</v>
      </c>
      <c r="L4" s="23"/>
    </row>
    <row r="5" spans="1:12" s="188" customFormat="1" ht="23.15" customHeight="1" x14ac:dyDescent="0.35">
      <c r="B5" s="63" t="s">
        <v>10</v>
      </c>
      <c r="C5" s="266" t="s">
        <v>552</v>
      </c>
      <c r="D5" s="267"/>
      <c r="E5" s="267"/>
      <c r="F5" s="267"/>
      <c r="G5" s="267"/>
      <c r="H5" s="267"/>
      <c r="I5" s="267"/>
      <c r="J5" s="267"/>
      <c r="K5" s="268"/>
      <c r="L5" s="9"/>
    </row>
    <row r="6" spans="1:12" s="188" customFormat="1" ht="25.5" customHeight="1" x14ac:dyDescent="0.35">
      <c r="B6" s="63" t="s">
        <v>11</v>
      </c>
      <c r="C6" s="256" t="s">
        <v>553</v>
      </c>
      <c r="D6" s="257"/>
      <c r="E6" s="257"/>
      <c r="F6" s="257"/>
      <c r="G6" s="257"/>
      <c r="H6" s="257"/>
      <c r="I6" s="257"/>
      <c r="J6" s="257"/>
      <c r="K6" s="258"/>
      <c r="L6" s="25"/>
    </row>
    <row r="7" spans="1:12" ht="96" customHeight="1" x14ac:dyDescent="0.35">
      <c r="B7" s="138" t="s">
        <v>12</v>
      </c>
      <c r="C7" s="194" t="s">
        <v>554</v>
      </c>
      <c r="D7" s="196">
        <v>20000</v>
      </c>
      <c r="E7" s="140">
        <v>10000</v>
      </c>
      <c r="F7" s="141">
        <f t="shared" ref="F7:F14" si="0">SUM(D7:E7)</f>
        <v>30000</v>
      </c>
      <c r="G7" s="142">
        <v>0.3</v>
      </c>
      <c r="H7" s="140">
        <v>14228.06</v>
      </c>
      <c r="I7" s="207">
        <v>10000</v>
      </c>
      <c r="J7" s="197" t="s">
        <v>550</v>
      </c>
      <c r="K7" s="144"/>
      <c r="L7" s="145"/>
    </row>
    <row r="8" spans="1:12" ht="139.5" x14ac:dyDescent="0.35">
      <c r="B8" s="138" t="s">
        <v>13</v>
      </c>
      <c r="C8" s="194" t="s">
        <v>555</v>
      </c>
      <c r="D8" s="196">
        <v>20000</v>
      </c>
      <c r="E8" s="140"/>
      <c r="F8" s="141">
        <f t="shared" si="0"/>
        <v>20000</v>
      </c>
      <c r="G8" s="142">
        <v>0.3</v>
      </c>
      <c r="H8" s="140">
        <v>27706.85</v>
      </c>
      <c r="I8" s="207"/>
      <c r="J8" s="197" t="s">
        <v>550</v>
      </c>
      <c r="K8" s="190"/>
      <c r="L8" s="145"/>
    </row>
    <row r="9" spans="1:12" ht="108.5" x14ac:dyDescent="0.35">
      <c r="B9" s="138" t="s">
        <v>14</v>
      </c>
      <c r="C9" s="194" t="s">
        <v>556</v>
      </c>
      <c r="D9" s="196">
        <v>50000</v>
      </c>
      <c r="E9" s="202">
        <v>50000</v>
      </c>
      <c r="F9" s="141">
        <f t="shared" si="0"/>
        <v>100000</v>
      </c>
      <c r="G9" s="142">
        <v>0.3</v>
      </c>
      <c r="H9" s="140">
        <v>45216.43</v>
      </c>
      <c r="I9" s="207">
        <v>50000</v>
      </c>
      <c r="J9" s="197" t="s">
        <v>550</v>
      </c>
      <c r="K9" s="144"/>
      <c r="L9" s="145"/>
    </row>
    <row r="10" spans="1:12" ht="155" x14ac:dyDescent="0.35">
      <c r="B10" s="138" t="s">
        <v>15</v>
      </c>
      <c r="C10" s="194" t="s">
        <v>557</v>
      </c>
      <c r="D10" s="196">
        <v>40000</v>
      </c>
      <c r="E10" s="140"/>
      <c r="F10" s="141">
        <f t="shared" si="0"/>
        <v>40000</v>
      </c>
      <c r="G10" s="142">
        <v>0.3</v>
      </c>
      <c r="H10" s="140">
        <v>40533.57</v>
      </c>
      <c r="I10" s="207"/>
      <c r="J10" s="197" t="s">
        <v>550</v>
      </c>
      <c r="K10" s="190"/>
      <c r="L10" s="145"/>
    </row>
    <row r="11" spans="1:12" ht="296.5" customHeight="1" x14ac:dyDescent="0.35">
      <c r="B11" s="138" t="s">
        <v>16</v>
      </c>
      <c r="C11" s="194" t="s">
        <v>558</v>
      </c>
      <c r="D11" s="196">
        <v>50000</v>
      </c>
      <c r="E11" s="140"/>
      <c r="F11" s="141">
        <f t="shared" si="0"/>
        <v>50000</v>
      </c>
      <c r="G11" s="142">
        <v>0.3</v>
      </c>
      <c r="H11" s="140">
        <v>55704.34</v>
      </c>
      <c r="I11" s="207"/>
      <c r="J11" s="197" t="s">
        <v>550</v>
      </c>
      <c r="K11" s="144"/>
      <c r="L11" s="145"/>
    </row>
    <row r="12" spans="1:12" ht="77.5" x14ac:dyDescent="0.35">
      <c r="B12" s="138" t="s">
        <v>17</v>
      </c>
      <c r="C12" s="194" t="s">
        <v>559</v>
      </c>
      <c r="D12" s="196">
        <v>40000</v>
      </c>
      <c r="E12" s="140"/>
      <c r="F12" s="141">
        <f t="shared" si="0"/>
        <v>40000</v>
      </c>
      <c r="G12" s="142">
        <v>0.3</v>
      </c>
      <c r="H12" s="140">
        <v>39305.43</v>
      </c>
      <c r="I12" s="207"/>
      <c r="J12" s="197" t="s">
        <v>550</v>
      </c>
      <c r="K12" s="144"/>
      <c r="L12" s="145"/>
    </row>
    <row r="13" spans="1:12" ht="201.5" x14ac:dyDescent="0.35">
      <c r="B13" s="138" t="s">
        <v>18</v>
      </c>
      <c r="C13" s="194" t="s">
        <v>560</v>
      </c>
      <c r="D13" s="198"/>
      <c r="E13" s="143">
        <v>155000</v>
      </c>
      <c r="F13" s="141">
        <f t="shared" si="0"/>
        <v>155000</v>
      </c>
      <c r="G13" s="147">
        <v>0.3</v>
      </c>
      <c r="H13" s="143"/>
      <c r="I13" s="207">
        <v>114325</v>
      </c>
      <c r="J13" s="197" t="s">
        <v>550</v>
      </c>
      <c r="K13" s="148"/>
      <c r="L13" s="145"/>
    </row>
    <row r="14" spans="1:12" ht="168" customHeight="1" x14ac:dyDescent="0.35">
      <c r="A14" s="19"/>
      <c r="B14" s="138" t="s">
        <v>19</v>
      </c>
      <c r="C14" s="199" t="s">
        <v>561</v>
      </c>
      <c r="D14" s="143"/>
      <c r="E14" s="202">
        <v>65000</v>
      </c>
      <c r="F14" s="141">
        <f t="shared" si="0"/>
        <v>65000</v>
      </c>
      <c r="G14" s="147">
        <v>0.3</v>
      </c>
      <c r="H14" s="143"/>
      <c r="I14" s="207">
        <v>15255</v>
      </c>
      <c r="J14" s="197" t="s">
        <v>550</v>
      </c>
      <c r="K14" s="148"/>
    </row>
    <row r="15" spans="1:12" ht="15.5" x14ac:dyDescent="0.35">
      <c r="A15" s="19"/>
      <c r="C15" s="63" t="s">
        <v>20</v>
      </c>
      <c r="D15" s="10">
        <f>SUM(D7:D14)</f>
        <v>220000</v>
      </c>
      <c r="E15" s="10">
        <f>SUM(E7:E14)</f>
        <v>280000</v>
      </c>
      <c r="F15" s="10">
        <f>SUM(F7:F14)</f>
        <v>500000</v>
      </c>
      <c r="G15" s="10">
        <f>(G7*F7)+(G8*F8)+(G9*F9)+(G10*F10)+(G11*F11)+(G12*F12)+(G13*F13)+(G14*F14)</f>
        <v>150000</v>
      </c>
      <c r="H15" s="10">
        <f>SUM(H7:H14)</f>
        <v>222694.68</v>
      </c>
      <c r="I15" s="208">
        <f>SUM(I7:I14)</f>
        <v>189580</v>
      </c>
      <c r="J15" s="128"/>
      <c r="K15" s="148"/>
      <c r="L15" s="26"/>
    </row>
    <row r="16" spans="1:12" ht="51" customHeight="1" x14ac:dyDescent="0.35">
      <c r="A16" s="19"/>
      <c r="B16" s="63" t="s">
        <v>21</v>
      </c>
      <c r="C16" s="253" t="s">
        <v>562</v>
      </c>
      <c r="D16" s="254"/>
      <c r="E16" s="254"/>
      <c r="F16" s="254"/>
      <c r="G16" s="254"/>
      <c r="H16" s="254"/>
      <c r="I16" s="254"/>
      <c r="J16" s="254"/>
      <c r="K16" s="255"/>
      <c r="L16" s="25"/>
    </row>
    <row r="17" spans="1:12" s="188" customFormat="1" ht="217" x14ac:dyDescent="0.35">
      <c r="A17" s="189"/>
      <c r="B17" s="138" t="s">
        <v>22</v>
      </c>
      <c r="C17" s="195" t="s">
        <v>563</v>
      </c>
      <c r="D17" s="196">
        <v>30000</v>
      </c>
      <c r="E17" s="140"/>
      <c r="F17" s="141">
        <f t="shared" ref="F17:F23" si="1">SUM(D17:E17)</f>
        <v>30000</v>
      </c>
      <c r="G17" s="142">
        <v>0.3</v>
      </c>
      <c r="H17" s="140">
        <v>30000</v>
      </c>
      <c r="I17" s="207"/>
      <c r="J17" s="197" t="s">
        <v>550</v>
      </c>
      <c r="K17" s="190"/>
      <c r="L17" s="145"/>
    </row>
    <row r="18" spans="1:12" ht="77.5" x14ac:dyDescent="0.35">
      <c r="A18" s="19"/>
      <c r="B18" s="138" t="s">
        <v>23</v>
      </c>
      <c r="C18" s="194" t="s">
        <v>564</v>
      </c>
      <c r="D18" s="196">
        <v>35000</v>
      </c>
      <c r="E18" s="202">
        <v>10000</v>
      </c>
      <c r="F18" s="141">
        <f t="shared" si="1"/>
        <v>45000</v>
      </c>
      <c r="G18" s="142">
        <v>0.3</v>
      </c>
      <c r="H18" s="202">
        <v>8745.35</v>
      </c>
      <c r="I18" s="221"/>
      <c r="J18" s="197" t="s">
        <v>550</v>
      </c>
      <c r="K18" s="144"/>
      <c r="L18" s="145"/>
    </row>
    <row r="19" spans="1:12" ht="155" x14ac:dyDescent="0.35">
      <c r="A19" s="19"/>
      <c r="B19" s="138" t="s">
        <v>24</v>
      </c>
      <c r="C19" s="194" t="s">
        <v>565</v>
      </c>
      <c r="D19" s="196">
        <v>40000</v>
      </c>
      <c r="E19" s="140"/>
      <c r="F19" s="141">
        <f t="shared" si="1"/>
        <v>40000</v>
      </c>
      <c r="G19" s="142">
        <v>0.3</v>
      </c>
      <c r="H19" s="140">
        <f>31568.64+14000</f>
        <v>45568.639999999999</v>
      </c>
      <c r="I19" s="207"/>
      <c r="J19" s="197" t="s">
        <v>550</v>
      </c>
      <c r="K19" s="144"/>
      <c r="L19" s="145"/>
    </row>
    <row r="20" spans="1:12" ht="77.5" x14ac:dyDescent="0.35">
      <c r="A20" s="19"/>
      <c r="B20" s="138" t="s">
        <v>25</v>
      </c>
      <c r="C20" s="194" t="s">
        <v>566</v>
      </c>
      <c r="D20" s="196">
        <v>30000</v>
      </c>
      <c r="E20" s="140"/>
      <c r="F20" s="141">
        <f t="shared" si="1"/>
        <v>30000</v>
      </c>
      <c r="G20" s="142">
        <v>0.3</v>
      </c>
      <c r="H20" s="140">
        <f>5065.61+16000</f>
        <v>21065.61</v>
      </c>
      <c r="I20" s="207"/>
      <c r="J20" s="197" t="s">
        <v>550</v>
      </c>
      <c r="K20" s="144"/>
      <c r="L20" s="145"/>
    </row>
    <row r="21" spans="1:12" ht="62" x14ac:dyDescent="0.35">
      <c r="A21" s="19"/>
      <c r="B21" s="138" t="s">
        <v>26</v>
      </c>
      <c r="C21" s="194" t="s">
        <v>567</v>
      </c>
      <c r="D21" s="140">
        <v>30000</v>
      </c>
      <c r="E21" s="202">
        <v>15000</v>
      </c>
      <c r="F21" s="141">
        <f t="shared" si="1"/>
        <v>45000</v>
      </c>
      <c r="G21" s="142">
        <v>0.3</v>
      </c>
      <c r="H21" s="140">
        <v>30000</v>
      </c>
      <c r="I21" s="207"/>
      <c r="J21" s="197" t="s">
        <v>550</v>
      </c>
      <c r="K21" s="144"/>
      <c r="L21" s="145"/>
    </row>
    <row r="22" spans="1:12" ht="186" x14ac:dyDescent="0.35">
      <c r="A22" s="19"/>
      <c r="B22" s="138" t="s">
        <v>27</v>
      </c>
      <c r="C22" s="194" t="s">
        <v>568</v>
      </c>
      <c r="D22" s="196">
        <v>1000000</v>
      </c>
      <c r="E22" s="202">
        <v>30000</v>
      </c>
      <c r="F22" s="141">
        <f t="shared" si="1"/>
        <v>1030000</v>
      </c>
      <c r="G22" s="142">
        <v>0.3</v>
      </c>
      <c r="H22" s="140">
        <f>91984.92+260000</f>
        <v>351984.92</v>
      </c>
      <c r="I22" s="207"/>
      <c r="J22" s="197" t="s">
        <v>550</v>
      </c>
      <c r="K22" s="144"/>
      <c r="L22" s="145"/>
    </row>
    <row r="23" spans="1:12" ht="93" x14ac:dyDescent="0.35">
      <c r="A23" s="19"/>
      <c r="B23" s="138" t="s">
        <v>28</v>
      </c>
      <c r="C23" s="199" t="s">
        <v>569</v>
      </c>
      <c r="D23" s="196">
        <f>5000-841.12</f>
        <v>4158.88</v>
      </c>
      <c r="E23" s="143"/>
      <c r="F23" s="141">
        <f t="shared" si="1"/>
        <v>4158.88</v>
      </c>
      <c r="G23" s="147">
        <v>0.3</v>
      </c>
      <c r="H23" s="143">
        <v>10951.97</v>
      </c>
      <c r="I23" s="207"/>
      <c r="J23" s="197" t="s">
        <v>550</v>
      </c>
      <c r="K23" s="148"/>
      <c r="L23" s="145"/>
    </row>
    <row r="24" spans="1:12" ht="15.5" x14ac:dyDescent="0.35">
      <c r="A24" s="19"/>
      <c r="C24" s="63" t="s">
        <v>20</v>
      </c>
      <c r="D24" s="12">
        <f>SUM(D17:D23)</f>
        <v>1169158.8799999999</v>
      </c>
      <c r="E24" s="12">
        <f>SUM(E17:E23)</f>
        <v>55000</v>
      </c>
      <c r="F24" s="12">
        <f>SUM(F17:F23)</f>
        <v>1224158.8799999999</v>
      </c>
      <c r="G24" s="10">
        <f>(G17*F17)+(G18*F18)+(G19*F19)+(G20*F20)+(G21*F21)+(G22*F22)+(G23*F23)</f>
        <v>367247.66399999999</v>
      </c>
      <c r="H24" s="10">
        <f>SUM(H17:H23)</f>
        <v>498316.48999999993</v>
      </c>
      <c r="I24" s="208"/>
      <c r="J24" s="128"/>
      <c r="K24" s="148"/>
      <c r="L24" s="26"/>
    </row>
    <row r="25" spans="1:12" ht="51" hidden="1" customHeight="1" x14ac:dyDescent="0.35">
      <c r="B25" s="63" t="s">
        <v>29</v>
      </c>
      <c r="C25" s="259"/>
      <c r="D25" s="260"/>
      <c r="E25" s="260"/>
      <c r="F25" s="260"/>
      <c r="G25" s="260"/>
      <c r="H25" s="260"/>
      <c r="I25" s="260"/>
      <c r="J25" s="260"/>
      <c r="K25" s="261"/>
      <c r="L25" s="25"/>
    </row>
    <row r="26" spans="1:12" ht="15.5" hidden="1" x14ac:dyDescent="0.35">
      <c r="B26" s="138" t="s">
        <v>30</v>
      </c>
      <c r="C26" s="139"/>
      <c r="D26" s="140"/>
      <c r="E26" s="140"/>
      <c r="F26" s="141">
        <f t="shared" ref="F26:F33" si="2">SUM(D26:E26)</f>
        <v>0</v>
      </c>
      <c r="G26" s="142"/>
      <c r="H26" s="140"/>
      <c r="I26" s="207"/>
      <c r="J26" s="143"/>
      <c r="K26" s="144"/>
      <c r="L26" s="145"/>
    </row>
    <row r="27" spans="1:12" ht="15.5" hidden="1" x14ac:dyDescent="0.35">
      <c r="B27" s="138" t="s">
        <v>31</v>
      </c>
      <c r="C27" s="139"/>
      <c r="D27" s="140"/>
      <c r="E27" s="140"/>
      <c r="F27" s="141">
        <f t="shared" si="2"/>
        <v>0</v>
      </c>
      <c r="G27" s="142"/>
      <c r="H27" s="140"/>
      <c r="I27" s="207"/>
      <c r="J27" s="143"/>
      <c r="K27" s="144"/>
      <c r="L27" s="145"/>
    </row>
    <row r="28" spans="1:12" ht="15.5" hidden="1" x14ac:dyDescent="0.35">
      <c r="B28" s="138" t="s">
        <v>32</v>
      </c>
      <c r="C28" s="139"/>
      <c r="D28" s="140"/>
      <c r="E28" s="140"/>
      <c r="F28" s="141">
        <f t="shared" si="2"/>
        <v>0</v>
      </c>
      <c r="G28" s="142"/>
      <c r="H28" s="140"/>
      <c r="I28" s="207"/>
      <c r="J28" s="143"/>
      <c r="K28" s="144"/>
      <c r="L28" s="145"/>
    </row>
    <row r="29" spans="1:12" ht="15.5" hidden="1" x14ac:dyDescent="0.35">
      <c r="B29" s="138" t="s">
        <v>33</v>
      </c>
      <c r="C29" s="139"/>
      <c r="D29" s="140"/>
      <c r="E29" s="140"/>
      <c r="F29" s="141">
        <f t="shared" si="2"/>
        <v>0</v>
      </c>
      <c r="G29" s="142"/>
      <c r="H29" s="140"/>
      <c r="I29" s="207"/>
      <c r="J29" s="143"/>
      <c r="K29" s="144"/>
      <c r="L29" s="145"/>
    </row>
    <row r="30" spans="1:12" ht="15.5" hidden="1" x14ac:dyDescent="0.35">
      <c r="B30" s="138" t="s">
        <v>34</v>
      </c>
      <c r="C30" s="139"/>
      <c r="D30" s="140"/>
      <c r="E30" s="140"/>
      <c r="F30" s="141">
        <f t="shared" si="2"/>
        <v>0</v>
      </c>
      <c r="G30" s="142"/>
      <c r="H30" s="140"/>
      <c r="I30" s="207"/>
      <c r="J30" s="143"/>
      <c r="K30" s="144"/>
      <c r="L30" s="145"/>
    </row>
    <row r="31" spans="1:12" ht="15.5" hidden="1" x14ac:dyDescent="0.35">
      <c r="A31" s="19"/>
      <c r="B31" s="138" t="s">
        <v>35</v>
      </c>
      <c r="C31" s="139"/>
      <c r="D31" s="140"/>
      <c r="E31" s="140"/>
      <c r="F31" s="141">
        <f t="shared" si="2"/>
        <v>0</v>
      </c>
      <c r="G31" s="142"/>
      <c r="H31" s="140"/>
      <c r="I31" s="207"/>
      <c r="J31" s="143"/>
      <c r="K31" s="144"/>
      <c r="L31" s="145"/>
    </row>
    <row r="32" spans="1:12" s="19" customFormat="1" ht="15.5" hidden="1" x14ac:dyDescent="0.35">
      <c r="A32" s="18"/>
      <c r="B32" s="138" t="s">
        <v>36</v>
      </c>
      <c r="C32" s="146"/>
      <c r="D32" s="143"/>
      <c r="E32" s="143"/>
      <c r="F32" s="141">
        <f t="shared" si="2"/>
        <v>0</v>
      </c>
      <c r="G32" s="147"/>
      <c r="H32" s="143"/>
      <c r="I32" s="207"/>
      <c r="J32" s="143"/>
      <c r="K32" s="148"/>
      <c r="L32" s="145"/>
    </row>
    <row r="33" spans="1:12" ht="15.5" hidden="1" x14ac:dyDescent="0.35">
      <c r="B33" s="138" t="s">
        <v>37</v>
      </c>
      <c r="C33" s="146"/>
      <c r="D33" s="143"/>
      <c r="E33" s="143"/>
      <c r="F33" s="141">
        <f t="shared" si="2"/>
        <v>0</v>
      </c>
      <c r="G33" s="147"/>
      <c r="H33" s="143"/>
      <c r="I33" s="207"/>
      <c r="J33" s="143"/>
      <c r="K33" s="148"/>
      <c r="L33" s="145"/>
    </row>
    <row r="34" spans="1:12" ht="15.5" hidden="1" x14ac:dyDescent="0.35">
      <c r="C34" s="63" t="s">
        <v>20</v>
      </c>
      <c r="D34" s="10">
        <f>SUM(D26:D33)</f>
        <v>0</v>
      </c>
      <c r="E34" s="10">
        <f>SUM(E26:E33)</f>
        <v>0</v>
      </c>
      <c r="F34" s="10">
        <f>SUM(F26:F33)</f>
        <v>0</v>
      </c>
      <c r="G34" s="10">
        <f>(G26*F26)+(G27*F27)+(G28*F28)+(G29*F29)+(G30*F30)+(G31*F31)+(G32*F32)+(G33*F33)</f>
        <v>0</v>
      </c>
      <c r="H34" s="10">
        <f>SUM(H26:H33)</f>
        <v>0</v>
      </c>
      <c r="I34" s="208"/>
      <c r="J34" s="128"/>
      <c r="K34" s="148"/>
      <c r="L34" s="26"/>
    </row>
    <row r="35" spans="1:12" ht="15.5" hidden="1" x14ac:dyDescent="0.35">
      <c r="B35" s="149"/>
      <c r="C35" s="150"/>
      <c r="D35" s="151"/>
      <c r="E35" s="151"/>
      <c r="F35" s="151"/>
      <c r="G35" s="151"/>
      <c r="H35" s="151"/>
      <c r="I35" s="209"/>
      <c r="J35" s="151"/>
      <c r="K35" s="151"/>
      <c r="L35" s="145"/>
    </row>
    <row r="36" spans="1:12" ht="51" hidden="1" customHeight="1" x14ac:dyDescent="0.35">
      <c r="B36" s="63" t="s">
        <v>38</v>
      </c>
      <c r="C36" s="262"/>
      <c r="D36" s="263"/>
      <c r="E36" s="263"/>
      <c r="F36" s="263"/>
      <c r="G36" s="263"/>
      <c r="H36" s="263"/>
      <c r="I36" s="263"/>
      <c r="J36" s="263"/>
      <c r="K36" s="264"/>
      <c r="L36" s="9"/>
    </row>
    <row r="37" spans="1:12" ht="51" hidden="1" customHeight="1" x14ac:dyDescent="0.35">
      <c r="B37" s="63" t="s">
        <v>39</v>
      </c>
      <c r="C37" s="259"/>
      <c r="D37" s="260"/>
      <c r="E37" s="260"/>
      <c r="F37" s="260"/>
      <c r="G37" s="260"/>
      <c r="H37" s="260"/>
      <c r="I37" s="260"/>
      <c r="J37" s="260"/>
      <c r="K37" s="261"/>
      <c r="L37" s="25"/>
    </row>
    <row r="38" spans="1:12" ht="15.5" hidden="1" x14ac:dyDescent="0.35">
      <c r="B38" s="138" t="s">
        <v>40</v>
      </c>
      <c r="C38" s="139"/>
      <c r="D38" s="140"/>
      <c r="E38" s="140"/>
      <c r="F38" s="141">
        <f t="shared" ref="F38:F45" si="3">SUM(D38:E38)</f>
        <v>0</v>
      </c>
      <c r="G38" s="142"/>
      <c r="H38" s="140"/>
      <c r="I38" s="207"/>
      <c r="J38" s="143"/>
      <c r="K38" s="144"/>
      <c r="L38" s="145"/>
    </row>
    <row r="39" spans="1:12" ht="15.5" hidden="1" x14ac:dyDescent="0.35">
      <c r="B39" s="138" t="s">
        <v>41</v>
      </c>
      <c r="C39" s="139"/>
      <c r="D39" s="140"/>
      <c r="E39" s="140"/>
      <c r="F39" s="141">
        <f t="shared" si="3"/>
        <v>0</v>
      </c>
      <c r="G39" s="142"/>
      <c r="H39" s="140"/>
      <c r="I39" s="207"/>
      <c r="J39" s="143"/>
      <c r="K39" s="144"/>
      <c r="L39" s="145"/>
    </row>
    <row r="40" spans="1:12" ht="15.5" hidden="1" x14ac:dyDescent="0.35">
      <c r="B40" s="138" t="s">
        <v>42</v>
      </c>
      <c r="C40" s="139"/>
      <c r="D40" s="140"/>
      <c r="E40" s="140"/>
      <c r="F40" s="141">
        <f t="shared" si="3"/>
        <v>0</v>
      </c>
      <c r="G40" s="142"/>
      <c r="H40" s="140"/>
      <c r="I40" s="207"/>
      <c r="J40" s="143"/>
      <c r="K40" s="144"/>
      <c r="L40" s="145"/>
    </row>
    <row r="41" spans="1:12" ht="15.5" hidden="1" x14ac:dyDescent="0.35">
      <c r="B41" s="138" t="s">
        <v>43</v>
      </c>
      <c r="C41" s="139"/>
      <c r="D41" s="140"/>
      <c r="E41" s="140"/>
      <c r="F41" s="141">
        <f t="shared" si="3"/>
        <v>0</v>
      </c>
      <c r="G41" s="142"/>
      <c r="H41" s="140"/>
      <c r="I41" s="207"/>
      <c r="J41" s="143"/>
      <c r="K41" s="144"/>
      <c r="L41" s="145"/>
    </row>
    <row r="42" spans="1:12" ht="15.5" hidden="1" x14ac:dyDescent="0.35">
      <c r="B42" s="138" t="s">
        <v>44</v>
      </c>
      <c r="C42" s="139"/>
      <c r="D42" s="140"/>
      <c r="E42" s="140"/>
      <c r="F42" s="141">
        <f t="shared" si="3"/>
        <v>0</v>
      </c>
      <c r="G42" s="142"/>
      <c r="H42" s="140"/>
      <c r="I42" s="207"/>
      <c r="J42" s="143"/>
      <c r="K42" s="144"/>
      <c r="L42" s="145"/>
    </row>
    <row r="43" spans="1:12" ht="15.5" hidden="1" x14ac:dyDescent="0.35">
      <c r="B43" s="138" t="s">
        <v>45</v>
      </c>
      <c r="C43" s="139"/>
      <c r="D43" s="140"/>
      <c r="E43" s="140"/>
      <c r="F43" s="141">
        <f t="shared" si="3"/>
        <v>0</v>
      </c>
      <c r="G43" s="142"/>
      <c r="H43" s="140"/>
      <c r="I43" s="207"/>
      <c r="J43" s="143"/>
      <c r="K43" s="144"/>
      <c r="L43" s="145"/>
    </row>
    <row r="44" spans="1:12" ht="15.5" hidden="1" x14ac:dyDescent="0.35">
      <c r="A44" s="19"/>
      <c r="B44" s="138" t="s">
        <v>46</v>
      </c>
      <c r="C44" s="146"/>
      <c r="D44" s="143"/>
      <c r="E44" s="143"/>
      <c r="F44" s="141">
        <f t="shared" si="3"/>
        <v>0</v>
      </c>
      <c r="G44" s="147"/>
      <c r="H44" s="143"/>
      <c r="I44" s="207"/>
      <c r="J44" s="143"/>
      <c r="K44" s="148"/>
      <c r="L44" s="145"/>
    </row>
    <row r="45" spans="1:12" s="19" customFormat="1" ht="15.5" hidden="1" x14ac:dyDescent="0.35">
      <c r="B45" s="138" t="s">
        <v>47</v>
      </c>
      <c r="C45" s="146"/>
      <c r="D45" s="143"/>
      <c r="E45" s="143"/>
      <c r="F45" s="141">
        <f t="shared" si="3"/>
        <v>0</v>
      </c>
      <c r="G45" s="147"/>
      <c r="H45" s="143"/>
      <c r="I45" s="207"/>
      <c r="J45" s="143"/>
      <c r="K45" s="148"/>
      <c r="L45" s="145"/>
    </row>
    <row r="46" spans="1:12" s="19" customFormat="1" ht="15.5" hidden="1" x14ac:dyDescent="0.35">
      <c r="A46" s="18"/>
      <c r="B46" s="18"/>
      <c r="C46" s="63" t="s">
        <v>20</v>
      </c>
      <c r="D46" s="10">
        <f>SUM(D38:D45)</f>
        <v>0</v>
      </c>
      <c r="E46" s="10">
        <f>SUM(E38:E45)</f>
        <v>0</v>
      </c>
      <c r="F46" s="12">
        <f>SUM(F38:F45)</f>
        <v>0</v>
      </c>
      <c r="G46" s="10">
        <f>(G38*F38)+(G39*F39)+(G40*F40)+(G41*F41)+(G42*F42)+(G43*F43)+(G44*F44)+(G45*F45)</f>
        <v>0</v>
      </c>
      <c r="H46" s="10">
        <f>SUM(H38:H45)</f>
        <v>0</v>
      </c>
      <c r="I46" s="208"/>
      <c r="J46" s="128"/>
      <c r="K46" s="148"/>
      <c r="L46" s="26"/>
    </row>
    <row r="47" spans="1:12" ht="51" hidden="1" customHeight="1" x14ac:dyDescent="0.35">
      <c r="B47" s="63" t="s">
        <v>48</v>
      </c>
      <c r="C47" s="259"/>
      <c r="D47" s="260"/>
      <c r="E47" s="260"/>
      <c r="F47" s="260"/>
      <c r="G47" s="260"/>
      <c r="H47" s="260"/>
      <c r="I47" s="260"/>
      <c r="J47" s="260"/>
      <c r="K47" s="261"/>
      <c r="L47" s="25"/>
    </row>
    <row r="48" spans="1:12" ht="15.5" hidden="1" x14ac:dyDescent="0.35">
      <c r="B48" s="138" t="s">
        <v>49</v>
      </c>
      <c r="C48" s="139"/>
      <c r="D48" s="140"/>
      <c r="E48" s="140"/>
      <c r="F48" s="141">
        <f t="shared" ref="F48:F55" si="4">SUM(D48:E48)</f>
        <v>0</v>
      </c>
      <c r="G48" s="142"/>
      <c r="H48" s="140"/>
      <c r="I48" s="207"/>
      <c r="J48" s="143"/>
      <c r="K48" s="144"/>
      <c r="L48" s="145"/>
    </row>
    <row r="49" spans="1:12" ht="15.5" hidden="1" x14ac:dyDescent="0.35">
      <c r="B49" s="138" t="s">
        <v>50</v>
      </c>
      <c r="C49" s="139"/>
      <c r="D49" s="140"/>
      <c r="E49" s="140"/>
      <c r="F49" s="141">
        <f t="shared" si="4"/>
        <v>0</v>
      </c>
      <c r="G49" s="142"/>
      <c r="H49" s="140"/>
      <c r="I49" s="207"/>
      <c r="J49" s="143"/>
      <c r="K49" s="144"/>
      <c r="L49" s="145"/>
    </row>
    <row r="50" spans="1:12" ht="15.5" hidden="1" x14ac:dyDescent="0.35">
      <c r="B50" s="138" t="s">
        <v>51</v>
      </c>
      <c r="C50" s="139"/>
      <c r="D50" s="140"/>
      <c r="E50" s="140"/>
      <c r="F50" s="141">
        <f t="shared" si="4"/>
        <v>0</v>
      </c>
      <c r="G50" s="142"/>
      <c r="H50" s="140"/>
      <c r="I50" s="207"/>
      <c r="J50" s="143"/>
      <c r="K50" s="144"/>
      <c r="L50" s="145"/>
    </row>
    <row r="51" spans="1:12" ht="15.5" hidden="1" x14ac:dyDescent="0.35">
      <c r="B51" s="138" t="s">
        <v>52</v>
      </c>
      <c r="C51" s="139"/>
      <c r="D51" s="140"/>
      <c r="E51" s="140"/>
      <c r="F51" s="141">
        <f t="shared" si="4"/>
        <v>0</v>
      </c>
      <c r="G51" s="142"/>
      <c r="H51" s="140"/>
      <c r="I51" s="207"/>
      <c r="J51" s="143"/>
      <c r="K51" s="144"/>
      <c r="L51" s="145"/>
    </row>
    <row r="52" spans="1:12" ht="15.5" hidden="1" x14ac:dyDescent="0.35">
      <c r="B52" s="138" t="s">
        <v>53</v>
      </c>
      <c r="C52" s="139"/>
      <c r="D52" s="140"/>
      <c r="E52" s="140"/>
      <c r="F52" s="141">
        <f t="shared" si="4"/>
        <v>0</v>
      </c>
      <c r="G52" s="142"/>
      <c r="H52" s="140"/>
      <c r="I52" s="207"/>
      <c r="J52" s="143"/>
      <c r="K52" s="144"/>
      <c r="L52" s="145"/>
    </row>
    <row r="53" spans="1:12" ht="15.5" hidden="1" x14ac:dyDescent="0.35">
      <c r="B53" s="138" t="s">
        <v>54</v>
      </c>
      <c r="C53" s="139"/>
      <c r="D53" s="140"/>
      <c r="E53" s="140"/>
      <c r="F53" s="141">
        <f t="shared" si="4"/>
        <v>0</v>
      </c>
      <c r="G53" s="142"/>
      <c r="H53" s="140"/>
      <c r="I53" s="207"/>
      <c r="J53" s="143"/>
      <c r="K53" s="144"/>
      <c r="L53" s="145"/>
    </row>
    <row r="54" spans="1:12" ht="15.5" hidden="1" x14ac:dyDescent="0.35">
      <c r="B54" s="138" t="s">
        <v>55</v>
      </c>
      <c r="C54" s="146"/>
      <c r="D54" s="143"/>
      <c r="E54" s="143"/>
      <c r="F54" s="141">
        <f t="shared" si="4"/>
        <v>0</v>
      </c>
      <c r="G54" s="147"/>
      <c r="H54" s="143"/>
      <c r="I54" s="207"/>
      <c r="J54" s="143"/>
      <c r="K54" s="148"/>
      <c r="L54" s="145"/>
    </row>
    <row r="55" spans="1:12" ht="15.5" hidden="1" x14ac:dyDescent="0.35">
      <c r="B55" s="138" t="s">
        <v>56</v>
      </c>
      <c r="C55" s="146"/>
      <c r="D55" s="143"/>
      <c r="E55" s="143"/>
      <c r="F55" s="141">
        <f t="shared" si="4"/>
        <v>0</v>
      </c>
      <c r="G55" s="147"/>
      <c r="H55" s="143"/>
      <c r="I55" s="207"/>
      <c r="J55" s="143"/>
      <c r="K55" s="148"/>
      <c r="L55" s="145"/>
    </row>
    <row r="56" spans="1:12" ht="15.5" hidden="1" x14ac:dyDescent="0.35">
      <c r="C56" s="63" t="s">
        <v>20</v>
      </c>
      <c r="D56" s="12">
        <f>SUM(D48:D55)</f>
        <v>0</v>
      </c>
      <c r="E56" s="12">
        <f>SUM(E48:E55)</f>
        <v>0</v>
      </c>
      <c r="F56" s="12">
        <f>SUM(F48:F55)</f>
        <v>0</v>
      </c>
      <c r="G56" s="10">
        <f>(G48*F48)+(G49*F49)+(G50*F50)+(G51*F51)+(G52*F52)+(G53*F53)+(G54*F54)+(G55*F55)</f>
        <v>0</v>
      </c>
      <c r="H56" s="115">
        <f>SUM(H48:H55)</f>
        <v>0</v>
      </c>
      <c r="I56" s="210"/>
      <c r="J56" s="129"/>
      <c r="K56" s="148"/>
      <c r="L56" s="26"/>
    </row>
    <row r="57" spans="1:12" ht="51" hidden="1" customHeight="1" x14ac:dyDescent="0.35">
      <c r="B57" s="63" t="s">
        <v>57</v>
      </c>
      <c r="C57" s="259"/>
      <c r="D57" s="260"/>
      <c r="E57" s="260"/>
      <c r="F57" s="260"/>
      <c r="G57" s="260"/>
      <c r="H57" s="260"/>
      <c r="I57" s="260"/>
      <c r="J57" s="260"/>
      <c r="K57" s="261"/>
      <c r="L57" s="25"/>
    </row>
    <row r="58" spans="1:12" ht="15.5" hidden="1" x14ac:dyDescent="0.35">
      <c r="B58" s="138" t="s">
        <v>58</v>
      </c>
      <c r="C58" s="139"/>
      <c r="D58" s="140"/>
      <c r="E58" s="140"/>
      <c r="F58" s="141">
        <f t="shared" ref="F58:F65" si="5">SUM(D58:E58)</f>
        <v>0</v>
      </c>
      <c r="G58" s="142"/>
      <c r="H58" s="140"/>
      <c r="I58" s="207"/>
      <c r="J58" s="143"/>
      <c r="K58" s="144"/>
      <c r="L58" s="145"/>
    </row>
    <row r="59" spans="1:12" ht="15.5" hidden="1" x14ac:dyDescent="0.35">
      <c r="B59" s="138" t="s">
        <v>59</v>
      </c>
      <c r="C59" s="139"/>
      <c r="D59" s="140"/>
      <c r="E59" s="140"/>
      <c r="F59" s="141">
        <f t="shared" si="5"/>
        <v>0</v>
      </c>
      <c r="G59" s="142"/>
      <c r="H59" s="140"/>
      <c r="I59" s="207"/>
      <c r="J59" s="143"/>
      <c r="K59" s="144"/>
      <c r="L59" s="145"/>
    </row>
    <row r="60" spans="1:12" ht="15.5" hidden="1" x14ac:dyDescent="0.35">
      <c r="B60" s="138" t="s">
        <v>60</v>
      </c>
      <c r="C60" s="139"/>
      <c r="D60" s="140"/>
      <c r="E60" s="140"/>
      <c r="F60" s="141">
        <f t="shared" si="5"/>
        <v>0</v>
      </c>
      <c r="G60" s="142"/>
      <c r="H60" s="140"/>
      <c r="I60" s="207"/>
      <c r="J60" s="143"/>
      <c r="K60" s="144"/>
      <c r="L60" s="145"/>
    </row>
    <row r="61" spans="1:12" ht="15.5" hidden="1" x14ac:dyDescent="0.35">
      <c r="A61" s="19"/>
      <c r="B61" s="138" t="s">
        <v>61</v>
      </c>
      <c r="C61" s="139"/>
      <c r="D61" s="140"/>
      <c r="E61" s="140"/>
      <c r="F61" s="141">
        <f t="shared" si="5"/>
        <v>0</v>
      </c>
      <c r="G61" s="142"/>
      <c r="H61" s="140"/>
      <c r="I61" s="207"/>
      <c r="J61" s="143"/>
      <c r="K61" s="144"/>
      <c r="L61" s="145"/>
    </row>
    <row r="62" spans="1:12" s="19" customFormat="1" ht="15.5" hidden="1" x14ac:dyDescent="0.35">
      <c r="A62" s="18"/>
      <c r="B62" s="138" t="s">
        <v>62</v>
      </c>
      <c r="C62" s="139"/>
      <c r="D62" s="140"/>
      <c r="E62" s="140"/>
      <c r="F62" s="141">
        <f t="shared" si="5"/>
        <v>0</v>
      </c>
      <c r="G62" s="142"/>
      <c r="H62" s="140"/>
      <c r="I62" s="207"/>
      <c r="J62" s="143"/>
      <c r="K62" s="144"/>
      <c r="L62" s="145"/>
    </row>
    <row r="63" spans="1:12" ht="15.5" hidden="1" x14ac:dyDescent="0.35">
      <c r="B63" s="138" t="s">
        <v>63</v>
      </c>
      <c r="C63" s="139"/>
      <c r="D63" s="140"/>
      <c r="E63" s="140"/>
      <c r="F63" s="141">
        <f t="shared" si="5"/>
        <v>0</v>
      </c>
      <c r="G63" s="142"/>
      <c r="H63" s="140"/>
      <c r="I63" s="207"/>
      <c r="J63" s="143"/>
      <c r="K63" s="144"/>
      <c r="L63" s="145"/>
    </row>
    <row r="64" spans="1:12" ht="15.5" hidden="1" x14ac:dyDescent="0.35">
      <c r="B64" s="138" t="s">
        <v>64</v>
      </c>
      <c r="C64" s="146"/>
      <c r="D64" s="143"/>
      <c r="E64" s="143"/>
      <c r="F64" s="141">
        <f t="shared" si="5"/>
        <v>0</v>
      </c>
      <c r="G64" s="147"/>
      <c r="H64" s="143"/>
      <c r="I64" s="207"/>
      <c r="J64" s="143"/>
      <c r="K64" s="148"/>
      <c r="L64" s="145"/>
    </row>
    <row r="65" spans="2:12" ht="15.5" hidden="1" x14ac:dyDescent="0.35">
      <c r="B65" s="138" t="s">
        <v>65</v>
      </c>
      <c r="C65" s="146"/>
      <c r="D65" s="143"/>
      <c r="E65" s="143"/>
      <c r="F65" s="141">
        <f t="shared" si="5"/>
        <v>0</v>
      </c>
      <c r="G65" s="147"/>
      <c r="H65" s="143"/>
      <c r="I65" s="207"/>
      <c r="J65" s="143"/>
      <c r="K65" s="148"/>
      <c r="L65" s="145"/>
    </row>
    <row r="66" spans="2:12" ht="15.5" hidden="1" x14ac:dyDescent="0.35">
      <c r="C66" s="63" t="s">
        <v>20</v>
      </c>
      <c r="D66" s="12">
        <f>SUM(D58:D65)</f>
        <v>0</v>
      </c>
      <c r="E66" s="12">
        <f>SUM(E58:E65)</f>
        <v>0</v>
      </c>
      <c r="F66" s="12">
        <f>SUM(F58:F65)</f>
        <v>0</v>
      </c>
      <c r="G66" s="10">
        <f>(G58*F58)+(G59*F59)+(G60*F60)+(G61*F61)+(G62*F62)+(G63*F63)+(G64*F64)+(G65*F65)</f>
        <v>0</v>
      </c>
      <c r="H66" s="115">
        <f>SUM(H58:H65)</f>
        <v>0</v>
      </c>
      <c r="I66" s="210"/>
      <c r="J66" s="129"/>
      <c r="K66" s="148"/>
      <c r="L66" s="26"/>
    </row>
    <row r="67" spans="2:12" ht="51" hidden="1" customHeight="1" x14ac:dyDescent="0.35">
      <c r="B67" s="63" t="s">
        <v>66</v>
      </c>
      <c r="C67" s="259"/>
      <c r="D67" s="260"/>
      <c r="E67" s="260"/>
      <c r="F67" s="260"/>
      <c r="G67" s="260"/>
      <c r="H67" s="260"/>
      <c r="I67" s="260"/>
      <c r="J67" s="260"/>
      <c r="K67" s="261"/>
      <c r="L67" s="25"/>
    </row>
    <row r="68" spans="2:12" ht="15.5" hidden="1" x14ac:dyDescent="0.35">
      <c r="B68" s="138" t="s">
        <v>67</v>
      </c>
      <c r="C68" s="139"/>
      <c r="D68" s="140"/>
      <c r="E68" s="140"/>
      <c r="F68" s="141">
        <f t="shared" ref="F68:F75" si="6">SUM(D68:E68)</f>
        <v>0</v>
      </c>
      <c r="G68" s="142"/>
      <c r="H68" s="140"/>
      <c r="I68" s="207"/>
      <c r="J68" s="143"/>
      <c r="K68" s="144"/>
      <c r="L68" s="145"/>
    </row>
    <row r="69" spans="2:12" ht="15.5" hidden="1" x14ac:dyDescent="0.35">
      <c r="B69" s="138" t="s">
        <v>68</v>
      </c>
      <c r="C69" s="139"/>
      <c r="D69" s="140"/>
      <c r="E69" s="140"/>
      <c r="F69" s="141">
        <f t="shared" si="6"/>
        <v>0</v>
      </c>
      <c r="G69" s="142"/>
      <c r="H69" s="140"/>
      <c r="I69" s="207"/>
      <c r="J69" s="143"/>
      <c r="K69" s="144"/>
      <c r="L69" s="145"/>
    </row>
    <row r="70" spans="2:12" ht="15.5" hidden="1" x14ac:dyDescent="0.35">
      <c r="B70" s="138" t="s">
        <v>69</v>
      </c>
      <c r="C70" s="139"/>
      <c r="D70" s="140"/>
      <c r="E70" s="140"/>
      <c r="F70" s="141">
        <f t="shared" si="6"/>
        <v>0</v>
      </c>
      <c r="G70" s="142"/>
      <c r="H70" s="140"/>
      <c r="I70" s="207"/>
      <c r="J70" s="143"/>
      <c r="K70" s="144"/>
      <c r="L70" s="145"/>
    </row>
    <row r="71" spans="2:12" ht="15.5" hidden="1" x14ac:dyDescent="0.35">
      <c r="B71" s="138" t="s">
        <v>70</v>
      </c>
      <c r="C71" s="139"/>
      <c r="D71" s="140"/>
      <c r="E71" s="140"/>
      <c r="F71" s="141">
        <f t="shared" si="6"/>
        <v>0</v>
      </c>
      <c r="G71" s="142"/>
      <c r="H71" s="140"/>
      <c r="I71" s="207"/>
      <c r="J71" s="143"/>
      <c r="K71" s="144"/>
      <c r="L71" s="145"/>
    </row>
    <row r="72" spans="2:12" ht="15.5" hidden="1" x14ac:dyDescent="0.35">
      <c r="B72" s="138" t="s">
        <v>71</v>
      </c>
      <c r="C72" s="139"/>
      <c r="D72" s="140"/>
      <c r="E72" s="140"/>
      <c r="F72" s="141">
        <f t="shared" si="6"/>
        <v>0</v>
      </c>
      <c r="G72" s="142"/>
      <c r="H72" s="140"/>
      <c r="I72" s="207"/>
      <c r="J72" s="143"/>
      <c r="K72" s="144"/>
      <c r="L72" s="145"/>
    </row>
    <row r="73" spans="2:12" ht="15.5" hidden="1" x14ac:dyDescent="0.35">
      <c r="B73" s="138" t="s">
        <v>72</v>
      </c>
      <c r="C73" s="139"/>
      <c r="D73" s="140"/>
      <c r="E73" s="140"/>
      <c r="F73" s="141">
        <f t="shared" si="6"/>
        <v>0</v>
      </c>
      <c r="G73" s="142"/>
      <c r="H73" s="140"/>
      <c r="I73" s="207"/>
      <c r="J73" s="143"/>
      <c r="K73" s="144"/>
      <c r="L73" s="145"/>
    </row>
    <row r="74" spans="2:12" ht="15.5" hidden="1" x14ac:dyDescent="0.35">
      <c r="B74" s="138" t="s">
        <v>73</v>
      </c>
      <c r="C74" s="146"/>
      <c r="D74" s="143"/>
      <c r="E74" s="143"/>
      <c r="F74" s="141">
        <f t="shared" si="6"/>
        <v>0</v>
      </c>
      <c r="G74" s="147"/>
      <c r="H74" s="143"/>
      <c r="I74" s="207"/>
      <c r="J74" s="143"/>
      <c r="K74" s="148"/>
      <c r="L74" s="145"/>
    </row>
    <row r="75" spans="2:12" ht="15.5" hidden="1" x14ac:dyDescent="0.35">
      <c r="B75" s="138" t="s">
        <v>74</v>
      </c>
      <c r="C75" s="146"/>
      <c r="D75" s="143"/>
      <c r="E75" s="143"/>
      <c r="F75" s="141">
        <f t="shared" si="6"/>
        <v>0</v>
      </c>
      <c r="G75" s="147"/>
      <c r="H75" s="143"/>
      <c r="I75" s="207"/>
      <c r="J75" s="143"/>
      <c r="K75" s="148"/>
      <c r="L75" s="145"/>
    </row>
    <row r="76" spans="2:12" ht="15.5" hidden="1" x14ac:dyDescent="0.35">
      <c r="C76" s="63" t="s">
        <v>20</v>
      </c>
      <c r="D76" s="10">
        <f>SUM(D68:D75)</f>
        <v>0</v>
      </c>
      <c r="E76" s="10">
        <f>SUM(E68:E75)</f>
        <v>0</v>
      </c>
      <c r="F76" s="10">
        <f>SUM(F68:F75)</f>
        <v>0</v>
      </c>
      <c r="G76" s="10">
        <f>(G68*F68)+(G69*F69)+(G70*F70)+(G71*F71)+(G72*F72)+(G73*F73)+(G74*F74)+(G75*F75)</f>
        <v>0</v>
      </c>
      <c r="H76" s="115">
        <f>SUM(H68:H75)</f>
        <v>0</v>
      </c>
      <c r="I76" s="210"/>
      <c r="J76" s="129"/>
      <c r="K76" s="148"/>
      <c r="L76" s="26"/>
    </row>
    <row r="77" spans="2:12" ht="15.75" hidden="1" customHeight="1" x14ac:dyDescent="0.35">
      <c r="B77" s="4"/>
      <c r="C77" s="149"/>
      <c r="D77" s="152"/>
      <c r="E77" s="152"/>
      <c r="F77" s="152"/>
      <c r="G77" s="152"/>
      <c r="H77" s="152"/>
      <c r="I77" s="211"/>
      <c r="J77" s="152"/>
      <c r="K77" s="149"/>
      <c r="L77" s="2"/>
    </row>
    <row r="78" spans="2:12" ht="51" hidden="1" customHeight="1" x14ac:dyDescent="0.35">
      <c r="B78" s="63" t="s">
        <v>75</v>
      </c>
      <c r="C78" s="262"/>
      <c r="D78" s="263"/>
      <c r="E78" s="263"/>
      <c r="F78" s="263"/>
      <c r="G78" s="263"/>
      <c r="H78" s="263"/>
      <c r="I78" s="263"/>
      <c r="J78" s="263"/>
      <c r="K78" s="264"/>
      <c r="L78" s="9"/>
    </row>
    <row r="79" spans="2:12" ht="51" hidden="1" customHeight="1" x14ac:dyDescent="0.35">
      <c r="B79" s="63" t="s">
        <v>76</v>
      </c>
      <c r="C79" s="259"/>
      <c r="D79" s="260"/>
      <c r="E79" s="260"/>
      <c r="F79" s="260"/>
      <c r="G79" s="260"/>
      <c r="H79" s="260"/>
      <c r="I79" s="260"/>
      <c r="J79" s="260"/>
      <c r="K79" s="261"/>
      <c r="L79" s="25"/>
    </row>
    <row r="80" spans="2:12" ht="15.5" hidden="1" x14ac:dyDescent="0.35">
      <c r="B80" s="138" t="s">
        <v>77</v>
      </c>
      <c r="C80" s="139"/>
      <c r="D80" s="140"/>
      <c r="E80" s="140"/>
      <c r="F80" s="141">
        <f t="shared" ref="F80:F87" si="7">SUM(D80:E80)</f>
        <v>0</v>
      </c>
      <c r="G80" s="142"/>
      <c r="H80" s="140"/>
      <c r="I80" s="207"/>
      <c r="J80" s="143"/>
      <c r="K80" s="144"/>
      <c r="L80" s="145"/>
    </row>
    <row r="81" spans="2:12" ht="15.5" hidden="1" x14ac:dyDescent="0.35">
      <c r="B81" s="138" t="s">
        <v>78</v>
      </c>
      <c r="C81" s="139"/>
      <c r="D81" s="140"/>
      <c r="E81" s="140"/>
      <c r="F81" s="141">
        <f t="shared" si="7"/>
        <v>0</v>
      </c>
      <c r="G81" s="142"/>
      <c r="H81" s="140"/>
      <c r="I81" s="207"/>
      <c r="J81" s="143"/>
      <c r="K81" s="144"/>
      <c r="L81" s="145"/>
    </row>
    <row r="82" spans="2:12" ht="15.5" hidden="1" x14ac:dyDescent="0.35">
      <c r="B82" s="138" t="s">
        <v>79</v>
      </c>
      <c r="C82" s="139"/>
      <c r="D82" s="140"/>
      <c r="E82" s="140"/>
      <c r="F82" s="141">
        <f t="shared" si="7"/>
        <v>0</v>
      </c>
      <c r="G82" s="142"/>
      <c r="H82" s="140"/>
      <c r="I82" s="207"/>
      <c r="J82" s="143"/>
      <c r="K82" s="144"/>
      <c r="L82" s="145"/>
    </row>
    <row r="83" spans="2:12" ht="15.5" hidden="1" x14ac:dyDescent="0.35">
      <c r="B83" s="138" t="s">
        <v>80</v>
      </c>
      <c r="C83" s="139"/>
      <c r="D83" s="140"/>
      <c r="E83" s="140"/>
      <c r="F83" s="141">
        <f t="shared" si="7"/>
        <v>0</v>
      </c>
      <c r="G83" s="142"/>
      <c r="H83" s="140"/>
      <c r="I83" s="207"/>
      <c r="J83" s="143"/>
      <c r="K83" s="144"/>
      <c r="L83" s="145"/>
    </row>
    <row r="84" spans="2:12" ht="15.5" hidden="1" x14ac:dyDescent="0.35">
      <c r="B84" s="138" t="s">
        <v>81</v>
      </c>
      <c r="C84" s="139"/>
      <c r="D84" s="140"/>
      <c r="E84" s="140"/>
      <c r="F84" s="141">
        <f t="shared" si="7"/>
        <v>0</v>
      </c>
      <c r="G84" s="142"/>
      <c r="H84" s="140"/>
      <c r="I84" s="207"/>
      <c r="J84" s="143"/>
      <c r="K84" s="144"/>
      <c r="L84" s="145"/>
    </row>
    <row r="85" spans="2:12" ht="15.5" hidden="1" x14ac:dyDescent="0.35">
      <c r="B85" s="138" t="s">
        <v>82</v>
      </c>
      <c r="C85" s="139"/>
      <c r="D85" s="140"/>
      <c r="E85" s="140"/>
      <c r="F85" s="141">
        <f t="shared" si="7"/>
        <v>0</v>
      </c>
      <c r="G85" s="142"/>
      <c r="H85" s="140"/>
      <c r="I85" s="207"/>
      <c r="J85" s="143"/>
      <c r="K85" s="144"/>
      <c r="L85" s="145"/>
    </row>
    <row r="86" spans="2:12" ht="15.5" hidden="1" x14ac:dyDescent="0.35">
      <c r="B86" s="138" t="s">
        <v>83</v>
      </c>
      <c r="C86" s="146"/>
      <c r="D86" s="143"/>
      <c r="E86" s="143"/>
      <c r="F86" s="141">
        <f t="shared" si="7"/>
        <v>0</v>
      </c>
      <c r="G86" s="147"/>
      <c r="H86" s="143"/>
      <c r="I86" s="207"/>
      <c r="J86" s="143"/>
      <c r="K86" s="148"/>
      <c r="L86" s="145"/>
    </row>
    <row r="87" spans="2:12" ht="15.5" hidden="1" x14ac:dyDescent="0.35">
      <c r="B87" s="138" t="s">
        <v>84</v>
      </c>
      <c r="C87" s="146"/>
      <c r="D87" s="143"/>
      <c r="E87" s="143"/>
      <c r="F87" s="141">
        <f t="shared" si="7"/>
        <v>0</v>
      </c>
      <c r="G87" s="147"/>
      <c r="H87" s="143"/>
      <c r="I87" s="207"/>
      <c r="J87" s="143"/>
      <c r="K87" s="148"/>
      <c r="L87" s="145"/>
    </row>
    <row r="88" spans="2:12" ht="15.5" hidden="1" x14ac:dyDescent="0.35">
      <c r="C88" s="63" t="s">
        <v>20</v>
      </c>
      <c r="D88" s="10">
        <f>SUM(D80:D87)</f>
        <v>0</v>
      </c>
      <c r="E88" s="10">
        <f>SUM(E80:E87)</f>
        <v>0</v>
      </c>
      <c r="F88" s="12">
        <f>SUM(F80:F87)</f>
        <v>0</v>
      </c>
      <c r="G88" s="10">
        <f>(G80*F80)+(G81*F81)+(G82*F82)+(G83*F83)+(G84*F84)+(G85*F85)+(G86*F86)+(G87*F87)</f>
        <v>0</v>
      </c>
      <c r="H88" s="115">
        <f>SUM(H80:H87)</f>
        <v>0</v>
      </c>
      <c r="I88" s="210"/>
      <c r="J88" s="129"/>
      <c r="K88" s="148"/>
      <c r="L88" s="26"/>
    </row>
    <row r="89" spans="2:12" ht="51" hidden="1" customHeight="1" x14ac:dyDescent="0.35">
      <c r="B89" s="63" t="s">
        <v>85</v>
      </c>
      <c r="C89" s="259"/>
      <c r="D89" s="260"/>
      <c r="E89" s="260"/>
      <c r="F89" s="260"/>
      <c r="G89" s="260"/>
      <c r="H89" s="260"/>
      <c r="I89" s="260"/>
      <c r="J89" s="260"/>
      <c r="K89" s="261"/>
      <c r="L89" s="25"/>
    </row>
    <row r="90" spans="2:12" ht="15.5" hidden="1" x14ac:dyDescent="0.35">
      <c r="B90" s="138" t="s">
        <v>86</v>
      </c>
      <c r="C90" s="139"/>
      <c r="D90" s="140"/>
      <c r="E90" s="140"/>
      <c r="F90" s="141">
        <f t="shared" ref="F90:F97" si="8">SUM(D90:E90)</f>
        <v>0</v>
      </c>
      <c r="G90" s="142"/>
      <c r="H90" s="140"/>
      <c r="I90" s="207"/>
      <c r="J90" s="143"/>
      <c r="K90" s="144"/>
      <c r="L90" s="145"/>
    </row>
    <row r="91" spans="2:12" ht="15.5" hidden="1" x14ac:dyDescent="0.35">
      <c r="B91" s="138" t="s">
        <v>87</v>
      </c>
      <c r="C91" s="139"/>
      <c r="D91" s="140"/>
      <c r="E91" s="140"/>
      <c r="F91" s="141">
        <f t="shared" si="8"/>
        <v>0</v>
      </c>
      <c r="G91" s="142"/>
      <c r="H91" s="140"/>
      <c r="I91" s="207"/>
      <c r="J91" s="143"/>
      <c r="K91" s="144"/>
      <c r="L91" s="145"/>
    </row>
    <row r="92" spans="2:12" ht="15.5" hidden="1" x14ac:dyDescent="0.35">
      <c r="B92" s="138" t="s">
        <v>88</v>
      </c>
      <c r="C92" s="139"/>
      <c r="D92" s="140"/>
      <c r="E92" s="140"/>
      <c r="F92" s="141">
        <f t="shared" si="8"/>
        <v>0</v>
      </c>
      <c r="G92" s="142"/>
      <c r="H92" s="140"/>
      <c r="I92" s="207"/>
      <c r="J92" s="143"/>
      <c r="K92" s="144"/>
      <c r="L92" s="145"/>
    </row>
    <row r="93" spans="2:12" ht="15.5" hidden="1" x14ac:dyDescent="0.35">
      <c r="B93" s="138" t="s">
        <v>89</v>
      </c>
      <c r="C93" s="139"/>
      <c r="D93" s="140"/>
      <c r="E93" s="140"/>
      <c r="F93" s="141">
        <f t="shared" si="8"/>
        <v>0</v>
      </c>
      <c r="G93" s="142"/>
      <c r="H93" s="140"/>
      <c r="I93" s="207"/>
      <c r="J93" s="143"/>
      <c r="K93" s="144"/>
      <c r="L93" s="145"/>
    </row>
    <row r="94" spans="2:12" ht="15.5" hidden="1" x14ac:dyDescent="0.35">
      <c r="B94" s="138" t="s">
        <v>90</v>
      </c>
      <c r="C94" s="139"/>
      <c r="D94" s="140"/>
      <c r="E94" s="140"/>
      <c r="F94" s="141">
        <f t="shared" si="8"/>
        <v>0</v>
      </c>
      <c r="G94" s="142"/>
      <c r="H94" s="140"/>
      <c r="I94" s="207"/>
      <c r="J94" s="143"/>
      <c r="K94" s="144"/>
      <c r="L94" s="145"/>
    </row>
    <row r="95" spans="2:12" ht="15.5" hidden="1" x14ac:dyDescent="0.35">
      <c r="B95" s="138" t="s">
        <v>91</v>
      </c>
      <c r="C95" s="139"/>
      <c r="D95" s="140"/>
      <c r="E95" s="140"/>
      <c r="F95" s="141">
        <f t="shared" si="8"/>
        <v>0</v>
      </c>
      <c r="G95" s="142"/>
      <c r="H95" s="140"/>
      <c r="I95" s="207"/>
      <c r="J95" s="143"/>
      <c r="K95" s="144"/>
      <c r="L95" s="145"/>
    </row>
    <row r="96" spans="2:12" ht="15.5" hidden="1" x14ac:dyDescent="0.35">
      <c r="B96" s="138" t="s">
        <v>92</v>
      </c>
      <c r="C96" s="146"/>
      <c r="D96" s="143"/>
      <c r="E96" s="143"/>
      <c r="F96" s="141">
        <f t="shared" si="8"/>
        <v>0</v>
      </c>
      <c r="G96" s="147"/>
      <c r="H96" s="143"/>
      <c r="I96" s="207"/>
      <c r="J96" s="143"/>
      <c r="K96" s="148"/>
      <c r="L96" s="145"/>
    </row>
    <row r="97" spans="2:12" ht="15.5" hidden="1" x14ac:dyDescent="0.35">
      <c r="B97" s="138" t="s">
        <v>93</v>
      </c>
      <c r="C97" s="146"/>
      <c r="D97" s="143"/>
      <c r="E97" s="143"/>
      <c r="F97" s="141">
        <f t="shared" si="8"/>
        <v>0</v>
      </c>
      <c r="G97" s="147"/>
      <c r="H97" s="143"/>
      <c r="I97" s="207"/>
      <c r="J97" s="143"/>
      <c r="K97" s="148"/>
      <c r="L97" s="145"/>
    </row>
    <row r="98" spans="2:12" ht="15.5" hidden="1" x14ac:dyDescent="0.35">
      <c r="C98" s="63" t="s">
        <v>20</v>
      </c>
      <c r="D98" s="12">
        <f>SUM(D90:D97)</f>
        <v>0</v>
      </c>
      <c r="E98" s="12">
        <f>SUM(E90:E97)</f>
        <v>0</v>
      </c>
      <c r="F98" s="12">
        <f>SUM(F90:F97)</f>
        <v>0</v>
      </c>
      <c r="G98" s="10">
        <f>(G90*F90)+(G91*F91)+(G92*F92)+(G93*F93)+(G94*F94)+(G95*F95)+(G96*F96)+(G97*F97)</f>
        <v>0</v>
      </c>
      <c r="H98" s="115">
        <f>SUM(H90:H97)</f>
        <v>0</v>
      </c>
      <c r="I98" s="210"/>
      <c r="J98" s="129"/>
      <c r="K98" s="148"/>
      <c r="L98" s="26"/>
    </row>
    <row r="99" spans="2:12" ht="51" hidden="1" customHeight="1" x14ac:dyDescent="0.35">
      <c r="B99" s="63" t="s">
        <v>94</v>
      </c>
      <c r="C99" s="259"/>
      <c r="D99" s="260"/>
      <c r="E99" s="260"/>
      <c r="F99" s="260"/>
      <c r="G99" s="260"/>
      <c r="H99" s="260"/>
      <c r="I99" s="260"/>
      <c r="J99" s="260"/>
      <c r="K99" s="261"/>
      <c r="L99" s="25"/>
    </row>
    <row r="100" spans="2:12" ht="15.5" hidden="1" x14ac:dyDescent="0.35">
      <c r="B100" s="138" t="s">
        <v>95</v>
      </c>
      <c r="C100" s="139"/>
      <c r="D100" s="140"/>
      <c r="E100" s="140"/>
      <c r="F100" s="141">
        <f t="shared" ref="F100:F107" si="9">SUM(D100:E100)</f>
        <v>0</v>
      </c>
      <c r="G100" s="142"/>
      <c r="H100" s="140"/>
      <c r="I100" s="207"/>
      <c r="J100" s="143"/>
      <c r="K100" s="144"/>
      <c r="L100" s="145"/>
    </row>
    <row r="101" spans="2:12" ht="15.5" hidden="1" x14ac:dyDescent="0.35">
      <c r="B101" s="138" t="s">
        <v>96</v>
      </c>
      <c r="C101" s="139"/>
      <c r="D101" s="140"/>
      <c r="E101" s="140"/>
      <c r="F101" s="141">
        <f t="shared" si="9"/>
        <v>0</v>
      </c>
      <c r="G101" s="142"/>
      <c r="H101" s="140"/>
      <c r="I101" s="207"/>
      <c r="J101" s="143"/>
      <c r="K101" s="144"/>
      <c r="L101" s="145"/>
    </row>
    <row r="102" spans="2:12" ht="15.5" hidden="1" x14ac:dyDescent="0.35">
      <c r="B102" s="138" t="s">
        <v>97</v>
      </c>
      <c r="C102" s="139"/>
      <c r="D102" s="140"/>
      <c r="E102" s="140"/>
      <c r="F102" s="141">
        <f t="shared" si="9"/>
        <v>0</v>
      </c>
      <c r="G102" s="142"/>
      <c r="H102" s="140"/>
      <c r="I102" s="207"/>
      <c r="J102" s="143"/>
      <c r="K102" s="144"/>
      <c r="L102" s="145"/>
    </row>
    <row r="103" spans="2:12" ht="15.5" hidden="1" x14ac:dyDescent="0.35">
      <c r="B103" s="138" t="s">
        <v>98</v>
      </c>
      <c r="C103" s="139"/>
      <c r="D103" s="140"/>
      <c r="E103" s="140"/>
      <c r="F103" s="141">
        <f t="shared" si="9"/>
        <v>0</v>
      </c>
      <c r="G103" s="142"/>
      <c r="H103" s="140"/>
      <c r="I103" s="207"/>
      <c r="J103" s="143"/>
      <c r="K103" s="144"/>
      <c r="L103" s="145"/>
    </row>
    <row r="104" spans="2:12" ht="15.5" hidden="1" x14ac:dyDescent="0.35">
      <c r="B104" s="138" t="s">
        <v>99</v>
      </c>
      <c r="C104" s="139"/>
      <c r="D104" s="140"/>
      <c r="E104" s="140"/>
      <c r="F104" s="141">
        <f t="shared" si="9"/>
        <v>0</v>
      </c>
      <c r="G104" s="142"/>
      <c r="H104" s="140"/>
      <c r="I104" s="207"/>
      <c r="J104" s="143"/>
      <c r="K104" s="144"/>
      <c r="L104" s="145"/>
    </row>
    <row r="105" spans="2:12" ht="15.5" hidden="1" x14ac:dyDescent="0.35">
      <c r="B105" s="138" t="s">
        <v>100</v>
      </c>
      <c r="C105" s="139"/>
      <c r="D105" s="140"/>
      <c r="E105" s="140"/>
      <c r="F105" s="141">
        <f t="shared" si="9"/>
        <v>0</v>
      </c>
      <c r="G105" s="142"/>
      <c r="H105" s="140"/>
      <c r="I105" s="207"/>
      <c r="J105" s="143"/>
      <c r="K105" s="144"/>
      <c r="L105" s="145"/>
    </row>
    <row r="106" spans="2:12" ht="15.5" hidden="1" x14ac:dyDescent="0.35">
      <c r="B106" s="138" t="s">
        <v>101</v>
      </c>
      <c r="C106" s="146"/>
      <c r="D106" s="143"/>
      <c r="E106" s="143"/>
      <c r="F106" s="141">
        <f t="shared" si="9"/>
        <v>0</v>
      </c>
      <c r="G106" s="147"/>
      <c r="H106" s="143"/>
      <c r="I106" s="207"/>
      <c r="J106" s="143"/>
      <c r="K106" s="148"/>
      <c r="L106" s="145"/>
    </row>
    <row r="107" spans="2:12" ht="15.5" hidden="1" x14ac:dyDescent="0.35">
      <c r="B107" s="138" t="s">
        <v>102</v>
      </c>
      <c r="C107" s="146"/>
      <c r="D107" s="143"/>
      <c r="E107" s="143"/>
      <c r="F107" s="141">
        <f t="shared" si="9"/>
        <v>0</v>
      </c>
      <c r="G107" s="147"/>
      <c r="H107" s="143"/>
      <c r="I107" s="207"/>
      <c r="J107" s="143"/>
      <c r="K107" s="148"/>
      <c r="L107" s="145"/>
    </row>
    <row r="108" spans="2:12" ht="15.5" hidden="1" x14ac:dyDescent="0.35">
      <c r="C108" s="63" t="s">
        <v>20</v>
      </c>
      <c r="D108" s="12">
        <f>SUM(D100:D107)</f>
        <v>0</v>
      </c>
      <c r="E108" s="12">
        <f>SUM(E100:E107)</f>
        <v>0</v>
      </c>
      <c r="F108" s="12">
        <f>SUM(F100:F107)</f>
        <v>0</v>
      </c>
      <c r="G108" s="10">
        <f>(G100*F100)+(G101*F101)+(G102*F102)+(G103*F103)+(G104*F104)+(G105*F105)+(G106*F106)+(G107*F107)</f>
        <v>0</v>
      </c>
      <c r="H108" s="115">
        <f>SUM(H100:H107)</f>
        <v>0</v>
      </c>
      <c r="I108" s="210"/>
      <c r="J108" s="129"/>
      <c r="K108" s="148"/>
      <c r="L108" s="26"/>
    </row>
    <row r="109" spans="2:12" ht="51" hidden="1" customHeight="1" x14ac:dyDescent="0.35">
      <c r="B109" s="63" t="s">
        <v>103</v>
      </c>
      <c r="C109" s="259"/>
      <c r="D109" s="260"/>
      <c r="E109" s="260"/>
      <c r="F109" s="260"/>
      <c r="G109" s="260"/>
      <c r="H109" s="260"/>
      <c r="I109" s="260"/>
      <c r="J109" s="260"/>
      <c r="K109" s="261"/>
      <c r="L109" s="25"/>
    </row>
    <row r="110" spans="2:12" ht="15.5" hidden="1" x14ac:dyDescent="0.35">
      <c r="B110" s="138" t="s">
        <v>104</v>
      </c>
      <c r="C110" s="139"/>
      <c r="D110" s="140"/>
      <c r="E110" s="140"/>
      <c r="F110" s="141">
        <f t="shared" ref="F110:F117" si="10">SUM(D110:E110)</f>
        <v>0</v>
      </c>
      <c r="G110" s="142"/>
      <c r="H110" s="140"/>
      <c r="I110" s="207"/>
      <c r="J110" s="143"/>
      <c r="K110" s="144"/>
      <c r="L110" s="145"/>
    </row>
    <row r="111" spans="2:12" ht="15.5" hidden="1" x14ac:dyDescent="0.35">
      <c r="B111" s="138" t="s">
        <v>105</v>
      </c>
      <c r="C111" s="139"/>
      <c r="D111" s="140"/>
      <c r="E111" s="140"/>
      <c r="F111" s="141">
        <f t="shared" si="10"/>
        <v>0</v>
      </c>
      <c r="G111" s="142"/>
      <c r="H111" s="140"/>
      <c r="I111" s="207"/>
      <c r="J111" s="143"/>
      <c r="K111" s="144"/>
      <c r="L111" s="145"/>
    </row>
    <row r="112" spans="2:12" ht="15.5" hidden="1" x14ac:dyDescent="0.35">
      <c r="B112" s="138" t="s">
        <v>106</v>
      </c>
      <c r="C112" s="139"/>
      <c r="D112" s="140"/>
      <c r="E112" s="140"/>
      <c r="F112" s="141">
        <f t="shared" si="10"/>
        <v>0</v>
      </c>
      <c r="G112" s="142"/>
      <c r="H112" s="140"/>
      <c r="I112" s="207"/>
      <c r="J112" s="143"/>
      <c r="K112" s="144"/>
      <c r="L112" s="145"/>
    </row>
    <row r="113" spans="2:12" ht="15.5" hidden="1" x14ac:dyDescent="0.35">
      <c r="B113" s="138" t="s">
        <v>107</v>
      </c>
      <c r="C113" s="139"/>
      <c r="D113" s="140"/>
      <c r="E113" s="140"/>
      <c r="F113" s="141">
        <f t="shared" si="10"/>
        <v>0</v>
      </c>
      <c r="G113" s="142"/>
      <c r="H113" s="140"/>
      <c r="I113" s="207"/>
      <c r="J113" s="143"/>
      <c r="K113" s="144"/>
      <c r="L113" s="145"/>
    </row>
    <row r="114" spans="2:12" ht="15.5" hidden="1" x14ac:dyDescent="0.35">
      <c r="B114" s="138" t="s">
        <v>108</v>
      </c>
      <c r="C114" s="139"/>
      <c r="D114" s="140"/>
      <c r="E114" s="140"/>
      <c r="F114" s="141">
        <f t="shared" si="10"/>
        <v>0</v>
      </c>
      <c r="G114" s="142"/>
      <c r="H114" s="140"/>
      <c r="I114" s="207"/>
      <c r="J114" s="143"/>
      <c r="K114" s="144"/>
      <c r="L114" s="145"/>
    </row>
    <row r="115" spans="2:12" ht="15.5" hidden="1" x14ac:dyDescent="0.35">
      <c r="B115" s="138" t="s">
        <v>109</v>
      </c>
      <c r="C115" s="139"/>
      <c r="D115" s="140"/>
      <c r="E115" s="140"/>
      <c r="F115" s="141">
        <f t="shared" si="10"/>
        <v>0</v>
      </c>
      <c r="G115" s="142"/>
      <c r="H115" s="140"/>
      <c r="I115" s="207"/>
      <c r="J115" s="143"/>
      <c r="K115" s="144"/>
      <c r="L115" s="145"/>
    </row>
    <row r="116" spans="2:12" ht="15.5" hidden="1" x14ac:dyDescent="0.35">
      <c r="B116" s="138" t="s">
        <v>110</v>
      </c>
      <c r="C116" s="146"/>
      <c r="D116" s="143"/>
      <c r="E116" s="143"/>
      <c r="F116" s="141">
        <f t="shared" si="10"/>
        <v>0</v>
      </c>
      <c r="G116" s="147"/>
      <c r="H116" s="143"/>
      <c r="I116" s="207"/>
      <c r="J116" s="143"/>
      <c r="K116" s="148"/>
      <c r="L116" s="145"/>
    </row>
    <row r="117" spans="2:12" ht="15.5" hidden="1" x14ac:dyDescent="0.35">
      <c r="B117" s="138" t="s">
        <v>111</v>
      </c>
      <c r="C117" s="146"/>
      <c r="D117" s="143"/>
      <c r="E117" s="143"/>
      <c r="F117" s="141">
        <f t="shared" si="10"/>
        <v>0</v>
      </c>
      <c r="G117" s="147"/>
      <c r="H117" s="143"/>
      <c r="I117" s="207"/>
      <c r="J117" s="143"/>
      <c r="K117" s="148"/>
      <c r="L117" s="145"/>
    </row>
    <row r="118" spans="2:12" ht="15.5" hidden="1" x14ac:dyDescent="0.35">
      <c r="C118" s="63" t="s">
        <v>20</v>
      </c>
      <c r="D118" s="10">
        <f>SUM(D110:D117)</f>
        <v>0</v>
      </c>
      <c r="E118" s="10">
        <f>SUM(E110:E117)</f>
        <v>0</v>
      </c>
      <c r="F118" s="10">
        <f>SUM(F110:F117)</f>
        <v>0</v>
      </c>
      <c r="G118" s="10">
        <f>(G110*F110)+(G111*F111)+(G112*F112)+(G113*F113)+(G114*F114)+(G115*F115)+(G116*F116)+(G117*F117)</f>
        <v>0</v>
      </c>
      <c r="H118" s="115">
        <f>SUM(H110:H117)</f>
        <v>0</v>
      </c>
      <c r="I118" s="210"/>
      <c r="J118" s="129"/>
      <c r="K118" s="148"/>
      <c r="L118" s="26"/>
    </row>
    <row r="119" spans="2:12" ht="15.75" hidden="1" customHeight="1" x14ac:dyDescent="0.35">
      <c r="B119" s="4"/>
      <c r="C119" s="149"/>
      <c r="D119" s="152"/>
      <c r="E119" s="152"/>
      <c r="F119" s="152"/>
      <c r="G119" s="152"/>
      <c r="H119" s="152"/>
      <c r="I119" s="211"/>
      <c r="J119" s="152"/>
      <c r="K119" s="153"/>
      <c r="L119" s="2"/>
    </row>
    <row r="120" spans="2:12" ht="51" hidden="1" customHeight="1" x14ac:dyDescent="0.35">
      <c r="B120" s="63" t="s">
        <v>112</v>
      </c>
      <c r="C120" s="262"/>
      <c r="D120" s="263"/>
      <c r="E120" s="263"/>
      <c r="F120" s="263"/>
      <c r="G120" s="263"/>
      <c r="H120" s="263"/>
      <c r="I120" s="263"/>
      <c r="J120" s="263"/>
      <c r="K120" s="264"/>
      <c r="L120" s="9"/>
    </row>
    <row r="121" spans="2:12" ht="51" hidden="1" customHeight="1" x14ac:dyDescent="0.35">
      <c r="B121" s="63" t="s">
        <v>113</v>
      </c>
      <c r="C121" s="259"/>
      <c r="D121" s="260"/>
      <c r="E121" s="260"/>
      <c r="F121" s="260"/>
      <c r="G121" s="260"/>
      <c r="H121" s="260"/>
      <c r="I121" s="260"/>
      <c r="J121" s="260"/>
      <c r="K121" s="261"/>
      <c r="L121" s="25"/>
    </row>
    <row r="122" spans="2:12" ht="15.5" hidden="1" x14ac:dyDescent="0.35">
      <c r="B122" s="138" t="s">
        <v>114</v>
      </c>
      <c r="C122" s="139"/>
      <c r="D122" s="140"/>
      <c r="E122" s="140"/>
      <c r="F122" s="141">
        <f t="shared" ref="F122:F129" si="11">SUM(D122:E122)</f>
        <v>0</v>
      </c>
      <c r="G122" s="142"/>
      <c r="H122" s="140"/>
      <c r="I122" s="207"/>
      <c r="J122" s="143"/>
      <c r="K122" s="144"/>
      <c r="L122" s="145"/>
    </row>
    <row r="123" spans="2:12" ht="15.5" hidden="1" x14ac:dyDescent="0.35">
      <c r="B123" s="138" t="s">
        <v>115</v>
      </c>
      <c r="C123" s="139"/>
      <c r="D123" s="140"/>
      <c r="E123" s="140"/>
      <c r="F123" s="141">
        <f t="shared" si="11"/>
        <v>0</v>
      </c>
      <c r="G123" s="142"/>
      <c r="H123" s="140"/>
      <c r="I123" s="207"/>
      <c r="J123" s="143"/>
      <c r="K123" s="144"/>
      <c r="L123" s="145"/>
    </row>
    <row r="124" spans="2:12" ht="15.5" hidden="1" x14ac:dyDescent="0.35">
      <c r="B124" s="138" t="s">
        <v>116</v>
      </c>
      <c r="C124" s="139"/>
      <c r="D124" s="140"/>
      <c r="E124" s="140"/>
      <c r="F124" s="141">
        <f t="shared" si="11"/>
        <v>0</v>
      </c>
      <c r="G124" s="142"/>
      <c r="H124" s="140"/>
      <c r="I124" s="207"/>
      <c r="J124" s="143"/>
      <c r="K124" s="144"/>
      <c r="L124" s="145"/>
    </row>
    <row r="125" spans="2:12" ht="15.5" hidden="1" x14ac:dyDescent="0.35">
      <c r="B125" s="138" t="s">
        <v>117</v>
      </c>
      <c r="C125" s="139"/>
      <c r="D125" s="140"/>
      <c r="E125" s="140"/>
      <c r="F125" s="141">
        <f t="shared" si="11"/>
        <v>0</v>
      </c>
      <c r="G125" s="142"/>
      <c r="H125" s="140"/>
      <c r="I125" s="207"/>
      <c r="J125" s="143"/>
      <c r="K125" s="144"/>
      <c r="L125" s="145"/>
    </row>
    <row r="126" spans="2:12" ht="15.5" hidden="1" x14ac:dyDescent="0.35">
      <c r="B126" s="138" t="s">
        <v>118</v>
      </c>
      <c r="C126" s="139"/>
      <c r="D126" s="140"/>
      <c r="E126" s="140"/>
      <c r="F126" s="141">
        <f t="shared" si="11"/>
        <v>0</v>
      </c>
      <c r="G126" s="142"/>
      <c r="H126" s="140"/>
      <c r="I126" s="207"/>
      <c r="J126" s="143"/>
      <c r="K126" s="144"/>
      <c r="L126" s="145"/>
    </row>
    <row r="127" spans="2:12" ht="15.5" hidden="1" x14ac:dyDescent="0.35">
      <c r="B127" s="138" t="s">
        <v>119</v>
      </c>
      <c r="C127" s="139"/>
      <c r="D127" s="140"/>
      <c r="E127" s="140"/>
      <c r="F127" s="141">
        <f t="shared" si="11"/>
        <v>0</v>
      </c>
      <c r="G127" s="142"/>
      <c r="H127" s="140"/>
      <c r="I127" s="207"/>
      <c r="J127" s="143"/>
      <c r="K127" s="144"/>
      <c r="L127" s="145"/>
    </row>
    <row r="128" spans="2:12" ht="15.5" hidden="1" x14ac:dyDescent="0.35">
      <c r="B128" s="138" t="s">
        <v>120</v>
      </c>
      <c r="C128" s="146"/>
      <c r="D128" s="143"/>
      <c r="E128" s="143"/>
      <c r="F128" s="141">
        <f t="shared" si="11"/>
        <v>0</v>
      </c>
      <c r="G128" s="147"/>
      <c r="H128" s="143"/>
      <c r="I128" s="207"/>
      <c r="J128" s="143"/>
      <c r="K128" s="148"/>
      <c r="L128" s="145"/>
    </row>
    <row r="129" spans="2:12" ht="15.5" hidden="1" x14ac:dyDescent="0.35">
      <c r="B129" s="138" t="s">
        <v>121</v>
      </c>
      <c r="C129" s="146"/>
      <c r="D129" s="143"/>
      <c r="E129" s="143"/>
      <c r="F129" s="141">
        <f t="shared" si="11"/>
        <v>0</v>
      </c>
      <c r="G129" s="147"/>
      <c r="H129" s="143"/>
      <c r="I129" s="207"/>
      <c r="J129" s="143"/>
      <c r="K129" s="148"/>
      <c r="L129" s="145"/>
    </row>
    <row r="130" spans="2:12" ht="15.5" hidden="1" x14ac:dyDescent="0.35">
      <c r="C130" s="63" t="s">
        <v>20</v>
      </c>
      <c r="D130" s="10">
        <f>SUM(D122:D129)</f>
        <v>0</v>
      </c>
      <c r="E130" s="10">
        <f>SUM(E122:E129)</f>
        <v>0</v>
      </c>
      <c r="F130" s="12">
        <f>SUM(F122:F129)</f>
        <v>0</v>
      </c>
      <c r="G130" s="10">
        <f>(G122*F122)+(G123*F123)+(G124*F124)+(G125*F125)+(G126*F126)+(G127*F127)+(G128*F128)+(G129*F129)</f>
        <v>0</v>
      </c>
      <c r="H130" s="115">
        <f>SUM(H122:H129)</f>
        <v>0</v>
      </c>
      <c r="I130" s="210"/>
      <c r="J130" s="129"/>
      <c r="K130" s="148"/>
      <c r="L130" s="26"/>
    </row>
    <row r="131" spans="2:12" ht="51" hidden="1" customHeight="1" x14ac:dyDescent="0.35">
      <c r="B131" s="63" t="s">
        <v>122</v>
      </c>
      <c r="C131" s="259"/>
      <c r="D131" s="260"/>
      <c r="E131" s="260"/>
      <c r="F131" s="260"/>
      <c r="G131" s="260"/>
      <c r="H131" s="260"/>
      <c r="I131" s="260"/>
      <c r="J131" s="260"/>
      <c r="K131" s="261"/>
      <c r="L131" s="25"/>
    </row>
    <row r="132" spans="2:12" ht="15.5" hidden="1" x14ac:dyDescent="0.35">
      <c r="B132" s="138" t="s">
        <v>123</v>
      </c>
      <c r="C132" s="139"/>
      <c r="D132" s="140"/>
      <c r="E132" s="140"/>
      <c r="F132" s="141">
        <f t="shared" ref="F132:F139" si="12">SUM(D132:E132)</f>
        <v>0</v>
      </c>
      <c r="G132" s="142"/>
      <c r="H132" s="140"/>
      <c r="I132" s="207"/>
      <c r="J132" s="143"/>
      <c r="K132" s="144"/>
      <c r="L132" s="145"/>
    </row>
    <row r="133" spans="2:12" ht="15.5" hidden="1" x14ac:dyDescent="0.35">
      <c r="B133" s="138" t="s">
        <v>124</v>
      </c>
      <c r="C133" s="139"/>
      <c r="D133" s="140"/>
      <c r="E133" s="140"/>
      <c r="F133" s="141">
        <f t="shared" si="12"/>
        <v>0</v>
      </c>
      <c r="G133" s="142"/>
      <c r="H133" s="140"/>
      <c r="I133" s="207"/>
      <c r="J133" s="143"/>
      <c r="K133" s="144"/>
      <c r="L133" s="145"/>
    </row>
    <row r="134" spans="2:12" ht="15.5" hidden="1" x14ac:dyDescent="0.35">
      <c r="B134" s="138" t="s">
        <v>125</v>
      </c>
      <c r="C134" s="139"/>
      <c r="D134" s="140"/>
      <c r="E134" s="140"/>
      <c r="F134" s="141">
        <f t="shared" si="12"/>
        <v>0</v>
      </c>
      <c r="G134" s="142"/>
      <c r="H134" s="140"/>
      <c r="I134" s="207"/>
      <c r="J134" s="143"/>
      <c r="K134" s="144"/>
      <c r="L134" s="145"/>
    </row>
    <row r="135" spans="2:12" ht="15.5" hidden="1" x14ac:dyDescent="0.35">
      <c r="B135" s="138" t="s">
        <v>126</v>
      </c>
      <c r="C135" s="139"/>
      <c r="D135" s="140"/>
      <c r="E135" s="140"/>
      <c r="F135" s="141">
        <f t="shared" si="12"/>
        <v>0</v>
      </c>
      <c r="G135" s="142"/>
      <c r="H135" s="140"/>
      <c r="I135" s="207"/>
      <c r="J135" s="143"/>
      <c r="K135" s="144"/>
      <c r="L135" s="145"/>
    </row>
    <row r="136" spans="2:12" ht="15.5" hidden="1" x14ac:dyDescent="0.35">
      <c r="B136" s="138" t="s">
        <v>127</v>
      </c>
      <c r="C136" s="139"/>
      <c r="D136" s="140"/>
      <c r="E136" s="140"/>
      <c r="F136" s="141">
        <f t="shared" si="12"/>
        <v>0</v>
      </c>
      <c r="G136" s="142"/>
      <c r="H136" s="140"/>
      <c r="I136" s="207"/>
      <c r="J136" s="143"/>
      <c r="K136" s="144"/>
      <c r="L136" s="145"/>
    </row>
    <row r="137" spans="2:12" ht="15.5" hidden="1" x14ac:dyDescent="0.35">
      <c r="B137" s="138" t="s">
        <v>128</v>
      </c>
      <c r="C137" s="139"/>
      <c r="D137" s="140"/>
      <c r="E137" s="140"/>
      <c r="F137" s="141">
        <f t="shared" si="12"/>
        <v>0</v>
      </c>
      <c r="G137" s="142"/>
      <c r="H137" s="140"/>
      <c r="I137" s="207"/>
      <c r="J137" s="143"/>
      <c r="K137" s="144"/>
      <c r="L137" s="145"/>
    </row>
    <row r="138" spans="2:12" ht="15.5" hidden="1" x14ac:dyDescent="0.35">
      <c r="B138" s="138" t="s">
        <v>129</v>
      </c>
      <c r="C138" s="146"/>
      <c r="D138" s="143"/>
      <c r="E138" s="143"/>
      <c r="F138" s="141">
        <f t="shared" si="12"/>
        <v>0</v>
      </c>
      <c r="G138" s="147"/>
      <c r="H138" s="143"/>
      <c r="I138" s="207"/>
      <c r="J138" s="143"/>
      <c r="K138" s="148"/>
      <c r="L138" s="145"/>
    </row>
    <row r="139" spans="2:12" ht="15.5" hidden="1" x14ac:dyDescent="0.35">
      <c r="B139" s="138" t="s">
        <v>130</v>
      </c>
      <c r="C139" s="146"/>
      <c r="D139" s="143"/>
      <c r="E139" s="143"/>
      <c r="F139" s="141">
        <f t="shared" si="12"/>
        <v>0</v>
      </c>
      <c r="G139" s="147"/>
      <c r="H139" s="143"/>
      <c r="I139" s="207"/>
      <c r="J139" s="143"/>
      <c r="K139" s="148"/>
      <c r="L139" s="145"/>
    </row>
    <row r="140" spans="2:12" ht="15.5" hidden="1" x14ac:dyDescent="0.35">
      <c r="C140" s="63" t="s">
        <v>20</v>
      </c>
      <c r="D140" s="12">
        <f>SUM(D132:D139)</f>
        <v>0</v>
      </c>
      <c r="E140" s="12">
        <f>SUM(E132:E139)</f>
        <v>0</v>
      </c>
      <c r="F140" s="12">
        <f>SUM(F132:F139)</f>
        <v>0</v>
      </c>
      <c r="G140" s="10">
        <f>(G132*F132)+(G133*F133)+(G134*F134)+(G135*F135)+(G136*F136)+(G137*F137)+(G138*F138)+(G139*F139)</f>
        <v>0</v>
      </c>
      <c r="H140" s="115">
        <f>SUM(H132:H139)</f>
        <v>0</v>
      </c>
      <c r="I140" s="210"/>
      <c r="J140" s="129"/>
      <c r="K140" s="148"/>
      <c r="L140" s="26"/>
    </row>
    <row r="141" spans="2:12" ht="51" hidden="1" customHeight="1" x14ac:dyDescent="0.35">
      <c r="B141" s="63" t="s">
        <v>131</v>
      </c>
      <c r="C141" s="259"/>
      <c r="D141" s="260"/>
      <c r="E141" s="260"/>
      <c r="F141" s="260"/>
      <c r="G141" s="260"/>
      <c r="H141" s="260"/>
      <c r="I141" s="260"/>
      <c r="J141" s="260"/>
      <c r="K141" s="261"/>
      <c r="L141" s="25"/>
    </row>
    <row r="142" spans="2:12" ht="15.5" hidden="1" x14ac:dyDescent="0.35">
      <c r="B142" s="138" t="s">
        <v>132</v>
      </c>
      <c r="C142" s="139"/>
      <c r="D142" s="140"/>
      <c r="E142" s="140"/>
      <c r="F142" s="141">
        <f t="shared" ref="F142:F149" si="13">SUM(D142:E142)</f>
        <v>0</v>
      </c>
      <c r="G142" s="142"/>
      <c r="H142" s="140"/>
      <c r="I142" s="207"/>
      <c r="J142" s="143"/>
      <c r="K142" s="144"/>
      <c r="L142" s="145"/>
    </row>
    <row r="143" spans="2:12" ht="15.5" hidden="1" x14ac:dyDescent="0.35">
      <c r="B143" s="138" t="s">
        <v>133</v>
      </c>
      <c r="C143" s="139"/>
      <c r="D143" s="140"/>
      <c r="E143" s="140"/>
      <c r="F143" s="141">
        <f t="shared" si="13"/>
        <v>0</v>
      </c>
      <c r="G143" s="142"/>
      <c r="H143" s="140"/>
      <c r="I143" s="207"/>
      <c r="J143" s="143"/>
      <c r="K143" s="144"/>
      <c r="L143" s="145"/>
    </row>
    <row r="144" spans="2:12" ht="15.5" hidden="1" x14ac:dyDescent="0.35">
      <c r="B144" s="138" t="s">
        <v>134</v>
      </c>
      <c r="C144" s="139"/>
      <c r="D144" s="140"/>
      <c r="E144" s="140"/>
      <c r="F144" s="141">
        <f t="shared" si="13"/>
        <v>0</v>
      </c>
      <c r="G144" s="142"/>
      <c r="H144" s="140"/>
      <c r="I144" s="207"/>
      <c r="J144" s="143"/>
      <c r="K144" s="144"/>
      <c r="L144" s="145"/>
    </row>
    <row r="145" spans="2:12" ht="15.5" hidden="1" x14ac:dyDescent="0.35">
      <c r="B145" s="138" t="s">
        <v>135</v>
      </c>
      <c r="C145" s="139"/>
      <c r="D145" s="140"/>
      <c r="E145" s="140"/>
      <c r="F145" s="141">
        <f t="shared" si="13"/>
        <v>0</v>
      </c>
      <c r="G145" s="142"/>
      <c r="H145" s="140"/>
      <c r="I145" s="207"/>
      <c r="J145" s="143"/>
      <c r="K145" s="144"/>
      <c r="L145" s="145"/>
    </row>
    <row r="146" spans="2:12" ht="15.5" hidden="1" x14ac:dyDescent="0.35">
      <c r="B146" s="138" t="s">
        <v>136</v>
      </c>
      <c r="C146" s="139"/>
      <c r="D146" s="140"/>
      <c r="E146" s="140"/>
      <c r="F146" s="141">
        <f t="shared" si="13"/>
        <v>0</v>
      </c>
      <c r="G146" s="142"/>
      <c r="H146" s="140"/>
      <c r="I146" s="207"/>
      <c r="J146" s="143"/>
      <c r="K146" s="144"/>
      <c r="L146" s="145"/>
    </row>
    <row r="147" spans="2:12" ht="15.5" hidden="1" x14ac:dyDescent="0.35">
      <c r="B147" s="138" t="s">
        <v>137</v>
      </c>
      <c r="C147" s="139"/>
      <c r="D147" s="140"/>
      <c r="E147" s="140"/>
      <c r="F147" s="141">
        <f t="shared" si="13"/>
        <v>0</v>
      </c>
      <c r="G147" s="142"/>
      <c r="H147" s="140"/>
      <c r="I147" s="207"/>
      <c r="J147" s="143"/>
      <c r="K147" s="144"/>
      <c r="L147" s="145"/>
    </row>
    <row r="148" spans="2:12" ht="15.5" hidden="1" x14ac:dyDescent="0.35">
      <c r="B148" s="138" t="s">
        <v>138</v>
      </c>
      <c r="C148" s="146"/>
      <c r="D148" s="143"/>
      <c r="E148" s="143"/>
      <c r="F148" s="141">
        <f t="shared" si="13"/>
        <v>0</v>
      </c>
      <c r="G148" s="147"/>
      <c r="H148" s="143"/>
      <c r="I148" s="207"/>
      <c r="J148" s="143"/>
      <c r="K148" s="148"/>
      <c r="L148" s="145"/>
    </row>
    <row r="149" spans="2:12" ht="15.5" hidden="1" x14ac:dyDescent="0.35">
      <c r="B149" s="138" t="s">
        <v>139</v>
      </c>
      <c r="C149" s="146"/>
      <c r="D149" s="143"/>
      <c r="E149" s="143"/>
      <c r="F149" s="141">
        <f t="shared" si="13"/>
        <v>0</v>
      </c>
      <c r="G149" s="147"/>
      <c r="H149" s="143"/>
      <c r="I149" s="207"/>
      <c r="J149" s="143"/>
      <c r="K149" s="148"/>
      <c r="L149" s="145"/>
    </row>
    <row r="150" spans="2:12" ht="15.5" hidden="1" x14ac:dyDescent="0.35">
      <c r="C150" s="63" t="s">
        <v>20</v>
      </c>
      <c r="D150" s="12">
        <f>SUM(D142:D149)</f>
        <v>0</v>
      </c>
      <c r="E150" s="12">
        <f>SUM(E142:E149)</f>
        <v>0</v>
      </c>
      <c r="F150" s="12">
        <f>SUM(F142:F149)</f>
        <v>0</v>
      </c>
      <c r="G150" s="10">
        <f>(G142*F142)+(G143*F143)+(G144*F144)+(G145*F145)+(G146*F146)+(G147*F147)+(G148*F148)+(G149*F149)</f>
        <v>0</v>
      </c>
      <c r="H150" s="115">
        <f>SUM(H142:H149)</f>
        <v>0</v>
      </c>
      <c r="I150" s="210"/>
      <c r="J150" s="129"/>
      <c r="K150" s="148"/>
      <c r="L150" s="26"/>
    </row>
    <row r="151" spans="2:12" ht="51" hidden="1" customHeight="1" x14ac:dyDescent="0.35">
      <c r="B151" s="63" t="s">
        <v>140</v>
      </c>
      <c r="C151" s="259"/>
      <c r="D151" s="260"/>
      <c r="E151" s="260"/>
      <c r="F151" s="260"/>
      <c r="G151" s="260"/>
      <c r="H151" s="260"/>
      <c r="I151" s="260"/>
      <c r="J151" s="260"/>
      <c r="K151" s="261"/>
      <c r="L151" s="25"/>
    </row>
    <row r="152" spans="2:12" ht="15.5" hidden="1" x14ac:dyDescent="0.35">
      <c r="B152" s="138" t="s">
        <v>141</v>
      </c>
      <c r="C152" s="139"/>
      <c r="D152" s="140"/>
      <c r="E152" s="140"/>
      <c r="F152" s="141">
        <f t="shared" ref="F152:F159" si="14">SUM(D152:E152)</f>
        <v>0</v>
      </c>
      <c r="G152" s="142"/>
      <c r="H152" s="140"/>
      <c r="I152" s="207"/>
      <c r="J152" s="143"/>
      <c r="K152" s="144"/>
      <c r="L152" s="145"/>
    </row>
    <row r="153" spans="2:12" ht="15.5" hidden="1" x14ac:dyDescent="0.35">
      <c r="B153" s="138" t="s">
        <v>142</v>
      </c>
      <c r="C153" s="139"/>
      <c r="D153" s="140"/>
      <c r="E153" s="140"/>
      <c r="F153" s="141">
        <f t="shared" si="14"/>
        <v>0</v>
      </c>
      <c r="G153" s="142"/>
      <c r="H153" s="140"/>
      <c r="I153" s="207"/>
      <c r="J153" s="143"/>
      <c r="K153" s="144"/>
      <c r="L153" s="145"/>
    </row>
    <row r="154" spans="2:12" ht="15.5" hidden="1" x14ac:dyDescent="0.35">
      <c r="B154" s="138" t="s">
        <v>143</v>
      </c>
      <c r="C154" s="139"/>
      <c r="D154" s="140"/>
      <c r="E154" s="140"/>
      <c r="F154" s="141">
        <f t="shared" si="14"/>
        <v>0</v>
      </c>
      <c r="G154" s="142"/>
      <c r="H154" s="140"/>
      <c r="I154" s="207"/>
      <c r="J154" s="143"/>
      <c r="K154" s="144"/>
      <c r="L154" s="145"/>
    </row>
    <row r="155" spans="2:12" ht="15.5" hidden="1" x14ac:dyDescent="0.35">
      <c r="B155" s="138" t="s">
        <v>144</v>
      </c>
      <c r="C155" s="139"/>
      <c r="D155" s="140"/>
      <c r="E155" s="140"/>
      <c r="F155" s="141">
        <f t="shared" si="14"/>
        <v>0</v>
      </c>
      <c r="G155" s="142"/>
      <c r="H155" s="140"/>
      <c r="I155" s="207"/>
      <c r="J155" s="143"/>
      <c r="K155" s="144"/>
      <c r="L155" s="145"/>
    </row>
    <row r="156" spans="2:12" ht="15.5" hidden="1" x14ac:dyDescent="0.35">
      <c r="B156" s="138" t="s">
        <v>145</v>
      </c>
      <c r="C156" s="139"/>
      <c r="D156" s="140"/>
      <c r="E156" s="140"/>
      <c r="F156" s="141">
        <f t="shared" si="14"/>
        <v>0</v>
      </c>
      <c r="G156" s="142"/>
      <c r="H156" s="140"/>
      <c r="I156" s="207"/>
      <c r="J156" s="143"/>
      <c r="K156" s="144"/>
      <c r="L156" s="145"/>
    </row>
    <row r="157" spans="2:12" ht="15.5" hidden="1" x14ac:dyDescent="0.35">
      <c r="B157" s="138" t="s">
        <v>146</v>
      </c>
      <c r="C157" s="139"/>
      <c r="D157" s="140"/>
      <c r="E157" s="140"/>
      <c r="F157" s="141">
        <f t="shared" si="14"/>
        <v>0</v>
      </c>
      <c r="G157" s="142"/>
      <c r="H157" s="140"/>
      <c r="I157" s="207"/>
      <c r="J157" s="143"/>
      <c r="K157" s="144"/>
      <c r="L157" s="145"/>
    </row>
    <row r="158" spans="2:12" ht="15.5" hidden="1" x14ac:dyDescent="0.35">
      <c r="B158" s="138" t="s">
        <v>147</v>
      </c>
      <c r="C158" s="146"/>
      <c r="D158" s="143"/>
      <c r="E158" s="143"/>
      <c r="F158" s="141">
        <f t="shared" si="14"/>
        <v>0</v>
      </c>
      <c r="G158" s="147"/>
      <c r="H158" s="143"/>
      <c r="I158" s="207"/>
      <c r="J158" s="143"/>
      <c r="K158" s="148"/>
      <c r="L158" s="145"/>
    </row>
    <row r="159" spans="2:12" ht="15.5" hidden="1" x14ac:dyDescent="0.35">
      <c r="B159" s="138" t="s">
        <v>148</v>
      </c>
      <c r="C159" s="146"/>
      <c r="D159" s="143"/>
      <c r="E159" s="143"/>
      <c r="F159" s="141">
        <f t="shared" si="14"/>
        <v>0</v>
      </c>
      <c r="G159" s="147"/>
      <c r="H159" s="143"/>
      <c r="I159" s="207"/>
      <c r="J159" s="143"/>
      <c r="K159" s="148"/>
      <c r="L159" s="145"/>
    </row>
    <row r="160" spans="2:12" ht="15.5" hidden="1" x14ac:dyDescent="0.35">
      <c r="C160" s="63" t="s">
        <v>20</v>
      </c>
      <c r="D160" s="10">
        <f>SUM(D152:D159)</f>
        <v>0</v>
      </c>
      <c r="E160" s="10">
        <f>SUM(E152:E159)</f>
        <v>0</v>
      </c>
      <c r="F160" s="10">
        <f>SUM(F152:F159)</f>
        <v>0</v>
      </c>
      <c r="G160" s="10">
        <f>(G152*F152)+(G153*F153)+(G154*F154)+(G155*F155)+(G156*F156)+(G157*F157)+(G158*F158)+(G159*F159)</f>
        <v>0</v>
      </c>
      <c r="H160" s="115">
        <f>SUM(H152:H159)</f>
        <v>0</v>
      </c>
      <c r="I160" s="210"/>
      <c r="J160" s="129"/>
      <c r="K160" s="148"/>
      <c r="L160" s="26"/>
    </row>
    <row r="161" spans="2:12" ht="15.75" customHeight="1" x14ac:dyDescent="0.35">
      <c r="B161" s="4"/>
      <c r="C161" s="149"/>
      <c r="D161" s="152"/>
      <c r="E161" s="152"/>
      <c r="F161" s="152"/>
      <c r="G161" s="152"/>
      <c r="H161" s="152"/>
      <c r="I161" s="211"/>
      <c r="J161" s="152"/>
      <c r="K161" s="149"/>
      <c r="L161" s="2"/>
    </row>
    <row r="162" spans="2:12" ht="15.75" customHeight="1" x14ac:dyDescent="0.35">
      <c r="B162" s="4"/>
      <c r="C162" s="149"/>
      <c r="D162" s="152"/>
      <c r="E162" s="152"/>
      <c r="F162" s="152"/>
      <c r="G162" s="152"/>
      <c r="H162" s="152"/>
      <c r="I162" s="211"/>
      <c r="J162" s="152"/>
      <c r="K162" s="149"/>
      <c r="L162" s="2"/>
    </row>
    <row r="163" spans="2:12" ht="63.75" customHeight="1" x14ac:dyDescent="0.35">
      <c r="B163" s="63" t="s">
        <v>149</v>
      </c>
      <c r="C163" s="154"/>
      <c r="D163" s="155" t="s">
        <v>150</v>
      </c>
      <c r="E163" s="155" t="s">
        <v>150</v>
      </c>
      <c r="F163" s="156">
        <f>SUM(D163:E163)</f>
        <v>0</v>
      </c>
      <c r="G163" s="157"/>
      <c r="H163" s="155"/>
      <c r="I163" s="212"/>
      <c r="J163" s="158"/>
      <c r="K163" s="159"/>
      <c r="L163" s="26"/>
    </row>
    <row r="164" spans="2:12" ht="69.75" customHeight="1" x14ac:dyDescent="0.35">
      <c r="B164" s="63" t="s">
        <v>151</v>
      </c>
      <c r="C164" s="154"/>
      <c r="D164" s="155" t="s">
        <v>150</v>
      </c>
      <c r="E164" s="155" t="s">
        <v>150</v>
      </c>
      <c r="F164" s="156">
        <f>SUM(D164:E164)</f>
        <v>0</v>
      </c>
      <c r="G164" s="157"/>
      <c r="H164" s="155"/>
      <c r="I164" s="212"/>
      <c r="J164" s="158"/>
      <c r="K164" s="159"/>
      <c r="L164" s="26"/>
    </row>
    <row r="165" spans="2:12" ht="57" customHeight="1" x14ac:dyDescent="0.35">
      <c r="B165" s="63" t="s">
        <v>152</v>
      </c>
      <c r="C165" s="160"/>
      <c r="D165" s="155">
        <f>25000+40000</f>
        <v>65000</v>
      </c>
      <c r="E165" s="155">
        <v>20000</v>
      </c>
      <c r="F165" s="156">
        <f>SUM(D165:E165)</f>
        <v>85000</v>
      </c>
      <c r="G165" s="157">
        <v>0.3</v>
      </c>
      <c r="H165" s="155">
        <v>74168.649999999994</v>
      </c>
      <c r="I165" s="212"/>
      <c r="J165" s="158"/>
      <c r="K165" s="159"/>
      <c r="L165" s="26"/>
    </row>
    <row r="166" spans="2:12" ht="65.25" customHeight="1" x14ac:dyDescent="0.35">
      <c r="B166" s="78" t="s">
        <v>153</v>
      </c>
      <c r="C166" s="154"/>
      <c r="D166" s="155">
        <v>60000</v>
      </c>
      <c r="E166" s="155"/>
      <c r="F166" s="156">
        <f>SUM(D166:E166)</f>
        <v>60000</v>
      </c>
      <c r="G166" s="157">
        <v>0.5</v>
      </c>
      <c r="H166" s="155"/>
      <c r="I166" s="212"/>
      <c r="J166" s="158"/>
      <c r="K166" s="159"/>
      <c r="L166" s="26"/>
    </row>
    <row r="167" spans="2:12" ht="21.75" customHeight="1" x14ac:dyDescent="0.35">
      <c r="B167" s="4"/>
      <c r="C167" s="79" t="s">
        <v>154</v>
      </c>
      <c r="D167" s="82">
        <f>SUM(D163:D166)</f>
        <v>125000</v>
      </c>
      <c r="E167" s="82">
        <f>SUM(E163:E166)</f>
        <v>20000</v>
      </c>
      <c r="F167" s="82">
        <f>SUM(F163:F166)</f>
        <v>145000</v>
      </c>
      <c r="G167" s="10">
        <f>(G163*F163)+(G164*F164)+(G165*F165)+(G166*F166)</f>
        <v>55500</v>
      </c>
      <c r="H167" s="115">
        <f>SUM(H163:H166)</f>
        <v>74168.649999999994</v>
      </c>
      <c r="I167" s="210"/>
      <c r="J167" s="129"/>
      <c r="K167" s="154"/>
      <c r="L167" s="8"/>
    </row>
    <row r="168" spans="2:12" ht="15.75" customHeight="1" x14ac:dyDescent="0.35">
      <c r="B168" s="4"/>
      <c r="C168" s="149"/>
      <c r="D168" s="152"/>
      <c r="E168" s="152"/>
      <c r="F168" s="152"/>
      <c r="G168" s="152"/>
      <c r="H168" s="152"/>
      <c r="I168" s="211"/>
      <c r="J168" s="152"/>
      <c r="K168" s="149"/>
      <c r="L168" s="8"/>
    </row>
    <row r="169" spans="2:12" ht="15.75" customHeight="1" x14ac:dyDescent="0.35">
      <c r="B169" s="4"/>
      <c r="C169" s="149"/>
      <c r="D169" s="152"/>
      <c r="E169" s="152"/>
      <c r="F169" s="152"/>
      <c r="G169" s="152"/>
      <c r="H169" s="152"/>
      <c r="I169" s="211"/>
      <c r="J169" s="152"/>
      <c r="K169" s="149"/>
      <c r="L169" s="8"/>
    </row>
    <row r="170" spans="2:12" ht="15.75" customHeight="1" x14ac:dyDescent="0.35">
      <c r="B170" s="4"/>
      <c r="C170" s="149"/>
      <c r="D170" s="152"/>
      <c r="E170" s="152"/>
      <c r="F170" s="152"/>
      <c r="G170" s="152"/>
      <c r="H170" s="152"/>
      <c r="I170" s="211"/>
      <c r="J170" s="152"/>
      <c r="K170" s="149"/>
      <c r="L170" s="8"/>
    </row>
    <row r="171" spans="2:12" ht="15.75" customHeight="1" thickBot="1" x14ac:dyDescent="0.4">
      <c r="B171" s="4"/>
      <c r="C171" s="149"/>
      <c r="D171" s="152"/>
      <c r="E171" s="152"/>
      <c r="F171" s="152"/>
      <c r="G171" s="152"/>
      <c r="H171" s="152"/>
      <c r="I171" s="211"/>
      <c r="J171" s="152"/>
      <c r="K171" s="149"/>
      <c r="L171" s="8"/>
    </row>
    <row r="172" spans="2:12" ht="15.5" x14ac:dyDescent="0.35">
      <c r="B172" s="4"/>
      <c r="C172" s="230" t="s">
        <v>155</v>
      </c>
      <c r="D172" s="231"/>
      <c r="E172" s="231"/>
      <c r="F172" s="232"/>
      <c r="G172" s="8"/>
      <c r="H172" s="152"/>
      <c r="I172" s="211"/>
      <c r="J172" s="152"/>
      <c r="K172" s="8"/>
    </row>
    <row r="173" spans="2:12" ht="40.5" customHeight="1" x14ac:dyDescent="0.35">
      <c r="B173" s="4"/>
      <c r="C173" s="243"/>
      <c r="D173" s="233" t="str">
        <f>D4</f>
        <v>Recipient Organization 1 (UNDP)</v>
      </c>
      <c r="E173" s="233" t="str">
        <f>E4</f>
        <v>Recipient Organization 2 (UNESCO)</v>
      </c>
      <c r="F173" s="245" t="s">
        <v>6</v>
      </c>
      <c r="G173" s="149"/>
      <c r="H173" s="152"/>
      <c r="I173" s="211"/>
      <c r="J173" s="152"/>
      <c r="K173" s="8"/>
    </row>
    <row r="174" spans="2:12" ht="24.75" customHeight="1" x14ac:dyDescent="0.35">
      <c r="B174" s="4"/>
      <c r="C174" s="244"/>
      <c r="D174" s="234"/>
      <c r="E174" s="234"/>
      <c r="F174" s="246"/>
      <c r="G174" s="149"/>
      <c r="H174" s="152"/>
      <c r="I174" s="211"/>
      <c r="J174" s="152"/>
      <c r="K174" s="8"/>
    </row>
    <row r="175" spans="2:12" ht="41.25" customHeight="1" x14ac:dyDescent="0.35">
      <c r="B175" s="161"/>
      <c r="C175" s="162" t="s">
        <v>156</v>
      </c>
      <c r="D175" s="163">
        <f>SUM(D15,D24,D34,D46,D56,D66,D76,D88,D98,D108,D118,D130,D140,D150,D160,D163,D164,D165,D166)</f>
        <v>1514158.88</v>
      </c>
      <c r="E175" s="163">
        <f>SUM(E15,E24,E34,E46,E56,E66,E76,E88,E98,E108,E118,E130,E140,E150,E160,E163,E164,E165,E166)</f>
        <v>355000</v>
      </c>
      <c r="F175" s="164">
        <f>SUM(D175:E175)</f>
        <v>1869158.88</v>
      </c>
      <c r="G175" s="149"/>
      <c r="H175" s="165"/>
      <c r="I175" s="211"/>
      <c r="J175" s="152"/>
      <c r="K175" s="161"/>
    </row>
    <row r="176" spans="2:12" ht="51.75" customHeight="1" x14ac:dyDescent="0.35">
      <c r="B176" s="166"/>
      <c r="C176" s="162" t="s">
        <v>157</v>
      </c>
      <c r="D176" s="163">
        <f>D175*0.07</f>
        <v>105991.1216</v>
      </c>
      <c r="E176" s="163">
        <f>E175*0.07</f>
        <v>24850.000000000004</v>
      </c>
      <c r="F176" s="164">
        <f>F175*0.07</f>
        <v>130841.1216</v>
      </c>
      <c r="G176" s="166"/>
      <c r="H176" s="165"/>
      <c r="I176" s="211"/>
      <c r="J176" s="152"/>
      <c r="K176" s="167"/>
    </row>
    <row r="177" spans="2:12" ht="51.75" customHeight="1" thickBot="1" x14ac:dyDescent="0.4">
      <c r="B177" s="166"/>
      <c r="C177" s="7" t="s">
        <v>6</v>
      </c>
      <c r="D177" s="68">
        <f>SUM(D175:D176)</f>
        <v>1620150.0015999998</v>
      </c>
      <c r="E177" s="68">
        <f>SUM(E175:E176)</f>
        <v>379850</v>
      </c>
      <c r="F177" s="77">
        <f>SUM(F175:F176)</f>
        <v>2000000.0015999998</v>
      </c>
      <c r="G177" s="200"/>
      <c r="K177" s="167"/>
    </row>
    <row r="178" spans="2:12" ht="42" customHeight="1" x14ac:dyDescent="0.35">
      <c r="B178" s="166"/>
      <c r="H178" s="112"/>
      <c r="I178" s="214"/>
      <c r="J178" s="112"/>
      <c r="K178" s="2"/>
      <c r="L178" s="167"/>
    </row>
    <row r="179" spans="2:12" s="19" customFormat="1" ht="29.25" customHeight="1" thickBot="1" x14ac:dyDescent="0.4">
      <c r="B179" s="149"/>
      <c r="C179" s="4"/>
      <c r="D179" s="14"/>
      <c r="E179" s="14"/>
      <c r="F179" s="14"/>
      <c r="G179" s="14"/>
      <c r="H179" s="116"/>
      <c r="I179" s="215"/>
      <c r="J179" s="116"/>
      <c r="K179" s="8"/>
      <c r="L179" s="161"/>
    </row>
    <row r="180" spans="2:12" ht="23.25" customHeight="1" x14ac:dyDescent="0.35">
      <c r="B180" s="167"/>
      <c r="C180" s="238" t="s">
        <v>158</v>
      </c>
      <c r="D180" s="239"/>
      <c r="E180" s="239"/>
      <c r="F180" s="239"/>
      <c r="G180" s="240"/>
      <c r="H180" s="116"/>
      <c r="I180" s="215"/>
      <c r="J180" s="116"/>
      <c r="K180" s="167"/>
    </row>
    <row r="181" spans="2:12" ht="41.25" customHeight="1" x14ac:dyDescent="0.35">
      <c r="B181" s="167"/>
      <c r="C181" s="64"/>
      <c r="D181" s="235" t="str">
        <f>D4</f>
        <v>Recipient Organization 1 (UNDP)</v>
      </c>
      <c r="E181" s="235" t="str">
        <f>E4</f>
        <v>Recipient Organization 2 (UNESCO)</v>
      </c>
      <c r="F181" s="247" t="s">
        <v>6</v>
      </c>
      <c r="G181" s="249" t="s">
        <v>159</v>
      </c>
      <c r="H181" s="116"/>
      <c r="I181" s="215"/>
      <c r="J181" s="116"/>
      <c r="K181" s="167"/>
    </row>
    <row r="182" spans="2:12" ht="27.75" customHeight="1" x14ac:dyDescent="0.35">
      <c r="B182" s="167"/>
      <c r="C182" s="64"/>
      <c r="D182" s="236"/>
      <c r="E182" s="236"/>
      <c r="F182" s="248"/>
      <c r="G182" s="250"/>
      <c r="H182" s="111"/>
      <c r="I182" s="216"/>
      <c r="J182" s="111"/>
      <c r="K182" s="167"/>
    </row>
    <row r="183" spans="2:12" ht="55.5" customHeight="1" x14ac:dyDescent="0.35">
      <c r="B183" s="167"/>
      <c r="C183" s="13" t="s">
        <v>160</v>
      </c>
      <c r="D183" s="66">
        <f>$D$177*G183</f>
        <v>1134105.0011199999</v>
      </c>
      <c r="E183" s="67">
        <f>$E$177*G183</f>
        <v>265895</v>
      </c>
      <c r="F183" s="67">
        <f>SUM(D183:E183)</f>
        <v>1400000.0011199999</v>
      </c>
      <c r="G183" s="87">
        <v>0.7</v>
      </c>
      <c r="H183" s="111"/>
      <c r="I183" s="216"/>
      <c r="J183" s="111"/>
      <c r="K183" s="167"/>
    </row>
    <row r="184" spans="2:12" ht="57.75" customHeight="1" x14ac:dyDescent="0.35">
      <c r="B184" s="237"/>
      <c r="C184" s="80" t="s">
        <v>161</v>
      </c>
      <c r="D184" s="66">
        <f>$D$177*G184</f>
        <v>486045.00047999993</v>
      </c>
      <c r="E184" s="67">
        <f>$E$177*G184</f>
        <v>113955</v>
      </c>
      <c r="F184" s="81">
        <f>SUM(D184:E184)</f>
        <v>600000.00047999993</v>
      </c>
      <c r="G184" s="88">
        <v>0.3</v>
      </c>
      <c r="H184" s="113"/>
      <c r="I184" s="217"/>
      <c r="J184" s="113"/>
    </row>
    <row r="185" spans="2:12" ht="57.75" customHeight="1" x14ac:dyDescent="0.35">
      <c r="B185" s="237"/>
      <c r="C185" s="80" t="s">
        <v>162</v>
      </c>
      <c r="D185" s="66">
        <f>$D$177*G185</f>
        <v>0</v>
      </c>
      <c r="E185" s="67">
        <f>$E$177*G185</f>
        <v>0</v>
      </c>
      <c r="F185" s="81">
        <f>SUM(D185:E185)</f>
        <v>0</v>
      </c>
      <c r="G185" s="89">
        <v>0</v>
      </c>
      <c r="H185" s="117"/>
      <c r="I185" s="218"/>
      <c r="J185" s="117"/>
    </row>
    <row r="186" spans="2:12" ht="38.25" customHeight="1" thickBot="1" x14ac:dyDescent="0.4">
      <c r="B186" s="237"/>
      <c r="C186" s="7" t="s">
        <v>163</v>
      </c>
      <c r="D186" s="68">
        <f>SUM(D183:D185)</f>
        <v>1620150.0015999998</v>
      </c>
      <c r="E186" s="68">
        <f>SUM(E183:E185)</f>
        <v>379850</v>
      </c>
      <c r="F186" s="68">
        <f>SUM(F183:F185)</f>
        <v>2000000.0015999998</v>
      </c>
      <c r="G186" s="69">
        <f>SUM(G183:G185)</f>
        <v>1</v>
      </c>
      <c r="H186" s="114">
        <f>H15+H24+H167+(H15+H24+H167)*7%</f>
        <v>850842.40739999991</v>
      </c>
      <c r="I186" s="214">
        <f>I15+I24+I167+(I15+I24+I167)*7%</f>
        <v>202850.6</v>
      </c>
      <c r="J186" s="112">
        <f>(H186+I186)/1.07</f>
        <v>984759.82</v>
      </c>
    </row>
    <row r="187" spans="2:12" ht="21.75" customHeight="1" thickBot="1" x14ac:dyDescent="0.4">
      <c r="B187" s="237"/>
      <c r="C187" s="1"/>
      <c r="D187" s="5"/>
      <c r="E187" s="5"/>
      <c r="F187" s="5"/>
      <c r="G187" s="5"/>
      <c r="H187" s="114"/>
      <c r="I187" s="214"/>
      <c r="J187" s="112"/>
    </row>
    <row r="188" spans="2:12" ht="49.5" customHeight="1" x14ac:dyDescent="0.35">
      <c r="B188" s="237"/>
      <c r="C188" s="70" t="s">
        <v>164</v>
      </c>
      <c r="D188" s="71">
        <f>SUM(G15,G24,G34,G46,G56,G66,G76,G88,G98,G108,G118,G130,G140,G150,G160,G167)*1.07</f>
        <v>612840.00048000005</v>
      </c>
      <c r="E188" s="14"/>
      <c r="F188" s="14"/>
      <c r="G188" s="119" t="s">
        <v>165</v>
      </c>
      <c r="H188" s="310">
        <f>H186+I186</f>
        <v>1053693.0074</v>
      </c>
      <c r="I188" s="219"/>
      <c r="J188" s="130"/>
    </row>
    <row r="189" spans="2:12" ht="28.5" customHeight="1" thickBot="1" x14ac:dyDescent="0.4">
      <c r="B189" s="237"/>
      <c r="C189" s="72" t="s">
        <v>166</v>
      </c>
      <c r="D189" s="107">
        <f>D188/F177</f>
        <v>0.30641999999486402</v>
      </c>
      <c r="E189" s="20"/>
      <c r="F189" s="20"/>
      <c r="G189" s="120" t="s">
        <v>167</v>
      </c>
      <c r="H189" s="121">
        <f>H188/F175</f>
        <v>0.56372575850801943</v>
      </c>
      <c r="I189" s="220"/>
      <c r="J189" s="131"/>
    </row>
    <row r="190" spans="2:12" ht="28.5" customHeight="1" x14ac:dyDescent="0.35">
      <c r="B190" s="237"/>
      <c r="C190" s="251"/>
      <c r="D190" s="252"/>
      <c r="E190" s="21"/>
      <c r="F190" s="21"/>
    </row>
    <row r="191" spans="2:12" ht="32.25" customHeight="1" x14ac:dyDescent="0.35">
      <c r="B191" s="237"/>
      <c r="C191" s="72" t="s">
        <v>168</v>
      </c>
      <c r="D191" s="73">
        <f>SUM(D165:E166)*1.07</f>
        <v>155150</v>
      </c>
      <c r="E191" s="22"/>
      <c r="F191" s="22"/>
    </row>
    <row r="192" spans="2:12" ht="23.25" customHeight="1" x14ac:dyDescent="0.35">
      <c r="B192" s="237"/>
      <c r="C192" s="72" t="s">
        <v>169</v>
      </c>
      <c r="D192" s="107">
        <f>D191/F177</f>
        <v>7.7574999937940009E-2</v>
      </c>
      <c r="E192" s="22"/>
      <c r="F192" s="22"/>
      <c r="H192" s="110"/>
    </row>
    <row r="193" spans="2:12" ht="66.75" customHeight="1" thickBot="1" x14ac:dyDescent="0.4">
      <c r="B193" s="237"/>
      <c r="C193" s="241" t="s">
        <v>170</v>
      </c>
      <c r="D193" s="242"/>
      <c r="E193" s="15"/>
      <c r="F193" s="15"/>
    </row>
    <row r="194" spans="2:12" ht="55.5" customHeight="1" x14ac:dyDescent="0.35">
      <c r="B194" s="237"/>
      <c r="L194" s="19"/>
    </row>
    <row r="195" spans="2:12" ht="42.75" customHeight="1" x14ac:dyDescent="0.35">
      <c r="B195" s="237"/>
    </row>
    <row r="196" spans="2:12" ht="21.75" customHeight="1" x14ac:dyDescent="0.35">
      <c r="B196" s="237"/>
    </row>
    <row r="197" spans="2:12" ht="21.75" customHeight="1" x14ac:dyDescent="0.35">
      <c r="B197" s="237"/>
    </row>
    <row r="198" spans="2:12" ht="23.25" customHeight="1" x14ac:dyDescent="0.35">
      <c r="B198" s="237"/>
    </row>
    <row r="199" spans="2:12" ht="23.25" customHeight="1" x14ac:dyDescent="0.35"/>
    <row r="200" spans="2:12" ht="21.75" customHeight="1" x14ac:dyDescent="0.35"/>
    <row r="201" spans="2:12" ht="16.5" customHeight="1" x14ac:dyDescent="0.35"/>
    <row r="202" spans="2:12" ht="29.25" customHeight="1" x14ac:dyDescent="0.35"/>
    <row r="203" spans="2:12" ht="24.75" customHeight="1" x14ac:dyDescent="0.35"/>
    <row r="204" spans="2:12" ht="33" customHeight="1" x14ac:dyDescent="0.35"/>
    <row r="206" spans="2:12" ht="15" customHeight="1" x14ac:dyDescent="0.35"/>
    <row r="207" spans="2:12" ht="25.5" customHeight="1" x14ac:dyDescent="0.35"/>
  </sheetData>
  <sheetProtection formatCells="0" formatColumns="0" formatRows="0"/>
  <mergeCells count="34">
    <mergeCell ref="C109:K109"/>
    <mergeCell ref="C25:K25"/>
    <mergeCell ref="C5:K5"/>
    <mergeCell ref="C36:K36"/>
    <mergeCell ref="C37:K37"/>
    <mergeCell ref="B1:E1"/>
    <mergeCell ref="C16:K16"/>
    <mergeCell ref="C6:K6"/>
    <mergeCell ref="C141:K141"/>
    <mergeCell ref="C151:K151"/>
    <mergeCell ref="C131:K131"/>
    <mergeCell ref="C121:K121"/>
    <mergeCell ref="C47:K47"/>
    <mergeCell ref="C57:K57"/>
    <mergeCell ref="C67:K67"/>
    <mergeCell ref="C78:K78"/>
    <mergeCell ref="C79:K79"/>
    <mergeCell ref="B2:E2"/>
    <mergeCell ref="C89:K89"/>
    <mergeCell ref="C99:K99"/>
    <mergeCell ref="C120:K120"/>
    <mergeCell ref="B184:B198"/>
    <mergeCell ref="C180:G180"/>
    <mergeCell ref="C193:D193"/>
    <mergeCell ref="C173:C174"/>
    <mergeCell ref="F173:F174"/>
    <mergeCell ref="F181:F182"/>
    <mergeCell ref="G181:G182"/>
    <mergeCell ref="C190:D190"/>
    <mergeCell ref="C172:F172"/>
    <mergeCell ref="D173:D174"/>
    <mergeCell ref="E173:E174"/>
    <mergeCell ref="D181:D182"/>
    <mergeCell ref="E181:E182"/>
  </mergeCells>
  <conditionalFormatting sqref="D189">
    <cfRule type="cellIs" dxfId="11" priority="46" operator="lessThan">
      <formula>0.15</formula>
    </cfRule>
  </conditionalFormatting>
  <conditionalFormatting sqref="D192">
    <cfRule type="cellIs" dxfId="10" priority="44" operator="lessThan">
      <formula>0.05</formula>
    </cfRule>
  </conditionalFormatting>
  <conditionalFormatting sqref="H185:J185 G186">
    <cfRule type="cellIs" dxfId="9" priority="1" operator="greaterThan">
      <formula>1</formula>
    </cfRule>
  </conditionalFormatting>
  <dataValidations xWindow="431" yWindow="475" count="6">
    <dataValidation allowBlank="1" showInputMessage="1" showErrorMessage="1" prompt="Insert *text* description of Output here" sqref="C6 C16 C25 C37 C47 C57 C67 C79 C89 C99 C109 C121 C131 C141 C151" xr:uid="{00000000-0002-0000-0100-000000000000}"/>
    <dataValidation allowBlank="1" showInputMessage="1" showErrorMessage="1" prompt="Insert *text* description of Activity here" sqref="C152 C7 C26 C38 C48 C58 C68 C80 C90 C100 C110 C122 C132 C142 C17" xr:uid="{00000000-0002-0000-0100-000001000000}"/>
    <dataValidation allowBlank="1" showInputMessage="1" showErrorMessage="1" prompt="% Towards Gender Equality and Women's Empowerment Must be Higher than 15%_x000a_" sqref="D189:F189" xr:uid="{00000000-0002-0000-0100-000002000000}"/>
    <dataValidation allowBlank="1" showInputMessage="1" showErrorMessage="1" prompt="M&amp;E Budget Cannot be Less than 5%_x000a_" sqref="D192:F192" xr:uid="{00000000-0002-0000-0100-000003000000}"/>
    <dataValidation allowBlank="1" showInputMessage="1" showErrorMessage="1" prompt="Insert *text* description of Outcome here" sqref="C120:K120 C78:K78 C36:K36 C5:K5" xr:uid="{00000000-0002-0000-0100-000004000000}"/>
    <dataValidation allowBlank="1" showErrorMessage="1" prompt="% Towards Gender Equality and Women's Empowerment Must be Higher than 15%_x000a_" sqref="D191:F191" xr:uid="{00000000-0002-0000-0100-000005000000}"/>
  </dataValidations>
  <pageMargins left="0.7" right="0.7" top="0.75" bottom="0.75" header="0.3" footer="0.3"/>
  <pageSetup scale="23" orientation="portrait" r:id="rId1"/>
  <rowBreaks count="1" manualBreakCount="1">
    <brk id="47" max="16383" man="1"/>
  </rowBreaks>
  <ignoredErrors>
    <ignoredError sqref="D173:E174 D181:E18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1:M89"/>
  <sheetViews>
    <sheetView showGridLines="0" showZeros="0" topLeftCell="C1" zoomScale="69" zoomScaleNormal="70" workbookViewId="0">
      <pane ySplit="4" topLeftCell="A54" activePane="bottomLeft" state="frozen"/>
      <selection pane="bottomLeft" activeCell="D24" sqref="D24"/>
    </sheetView>
  </sheetViews>
  <sheetFormatPr defaultColWidth="9.1796875" defaultRowHeight="15.5" x14ac:dyDescent="0.35"/>
  <cols>
    <col min="1" max="1" width="4.453125" style="29" customWidth="1"/>
    <col min="2" max="2" width="3.453125" style="29" customWidth="1"/>
    <col min="3" max="3" width="51.453125" style="29" customWidth="1"/>
    <col min="4" max="4" width="34.453125" style="30" customWidth="1"/>
    <col min="5" max="5" width="38.7265625" style="30" customWidth="1"/>
    <col min="6" max="6" width="25.54296875" style="29" customWidth="1"/>
    <col min="7" max="7" width="21.453125" style="29" customWidth="1"/>
    <col min="8" max="8" width="16.81640625" style="29" customWidth="1"/>
    <col min="9" max="9" width="19.453125" style="29" customWidth="1"/>
    <col min="10" max="10" width="19" style="29" customWidth="1"/>
    <col min="11" max="11" width="26" style="29" customWidth="1"/>
    <col min="12" max="12" width="21.1796875" style="29" customWidth="1"/>
    <col min="13" max="13" width="7" style="29" customWidth="1"/>
    <col min="14" max="14" width="24.453125" style="29" customWidth="1"/>
    <col min="15" max="15" width="26.453125" style="29" customWidth="1"/>
    <col min="16" max="16" width="30.1796875" style="29" customWidth="1"/>
    <col min="17" max="17" width="33" style="29" customWidth="1"/>
    <col min="18" max="19" width="22.54296875" style="29" customWidth="1"/>
    <col min="20" max="20" width="23.453125" style="29" customWidth="1"/>
    <col min="21" max="21" width="32.1796875" style="29" customWidth="1"/>
    <col min="22" max="22" width="9.1796875" style="29"/>
    <col min="23" max="23" width="17.54296875" style="29" customWidth="1"/>
    <col min="24" max="24" width="26.453125" style="29" customWidth="1"/>
    <col min="25" max="25" width="22.453125" style="29" customWidth="1"/>
    <col min="26" max="26" width="29.54296875" style="29" customWidth="1"/>
    <col min="27" max="27" width="23.453125" style="29" customWidth="1"/>
    <col min="28" max="28" width="18.453125" style="29" customWidth="1"/>
    <col min="29" max="29" width="17.453125" style="29" customWidth="1"/>
    <col min="30" max="30" width="25.1796875" style="29" customWidth="1"/>
    <col min="31" max="16384" width="9.1796875" style="29"/>
  </cols>
  <sheetData>
    <row r="1" spans="2:13" ht="31.5" customHeight="1" x14ac:dyDescent="1">
      <c r="B1" s="168"/>
      <c r="C1" s="229" t="s">
        <v>0</v>
      </c>
      <c r="D1" s="229"/>
      <c r="E1" s="229"/>
      <c r="F1" s="16"/>
      <c r="G1" s="17"/>
      <c r="H1" s="17"/>
      <c r="I1" s="168"/>
      <c r="J1" s="168"/>
      <c r="K1" s="11"/>
      <c r="L1" s="3"/>
      <c r="M1" s="168"/>
    </row>
    <row r="2" spans="2:13" ht="24" customHeight="1" x14ac:dyDescent="0.45">
      <c r="B2" s="168"/>
      <c r="C2" s="265" t="s">
        <v>171</v>
      </c>
      <c r="D2" s="265"/>
      <c r="E2" s="265"/>
      <c r="F2" s="168"/>
      <c r="G2" s="168"/>
      <c r="H2" s="168"/>
      <c r="I2" s="168"/>
      <c r="J2" s="168"/>
      <c r="K2" s="11"/>
      <c r="L2" s="3"/>
      <c r="M2" s="168"/>
    </row>
    <row r="3" spans="2:13" ht="24" customHeight="1" x14ac:dyDescent="0.35">
      <c r="B3" s="168"/>
      <c r="C3" s="24"/>
      <c r="D3" s="24"/>
      <c r="E3" s="24"/>
      <c r="F3" s="168"/>
      <c r="G3" s="168"/>
      <c r="H3" s="168"/>
      <c r="I3" s="168"/>
      <c r="J3" s="168"/>
      <c r="K3" s="11"/>
      <c r="L3" s="3"/>
      <c r="M3" s="168"/>
    </row>
    <row r="4" spans="2:13" ht="24" customHeight="1" x14ac:dyDescent="0.35">
      <c r="B4" s="168"/>
      <c r="C4" s="24"/>
      <c r="D4" s="136" t="str">
        <f>'1) Budget Table'!D4</f>
        <v>Recipient Organization 1 (UNDP)</v>
      </c>
      <c r="E4" s="136" t="str">
        <f>'1) Budget Table'!E4</f>
        <v>Recipient Organization 2 (UNESCO)</v>
      </c>
      <c r="F4" s="137" t="s">
        <v>6</v>
      </c>
      <c r="G4" s="168"/>
      <c r="H4" s="168"/>
      <c r="I4" s="168"/>
      <c r="J4" s="168"/>
      <c r="K4" s="11"/>
      <c r="L4" s="3"/>
      <c r="M4" s="168"/>
    </row>
    <row r="5" spans="2:13" ht="24" customHeight="1" x14ac:dyDescent="0.35">
      <c r="B5" s="269" t="s">
        <v>172</v>
      </c>
      <c r="C5" s="270"/>
      <c r="D5" s="270"/>
      <c r="E5" s="270"/>
      <c r="F5" s="271"/>
      <c r="G5" s="168"/>
      <c r="H5" s="168"/>
      <c r="I5" s="168"/>
      <c r="J5" s="168"/>
      <c r="K5" s="11"/>
      <c r="L5" s="3"/>
      <c r="M5" s="168"/>
    </row>
    <row r="6" spans="2:13" ht="22.5" customHeight="1" x14ac:dyDescent="0.35">
      <c r="B6" s="168"/>
      <c r="C6" s="269" t="s">
        <v>173</v>
      </c>
      <c r="D6" s="270"/>
      <c r="E6" s="270"/>
      <c r="F6" s="271"/>
      <c r="G6" s="168"/>
      <c r="H6" s="168"/>
      <c r="I6" s="168"/>
      <c r="J6" s="168"/>
      <c r="K6" s="11"/>
      <c r="L6" s="3"/>
      <c r="M6" s="168"/>
    </row>
    <row r="7" spans="2:13" ht="24.75" customHeight="1" thickBot="1" x14ac:dyDescent="0.4">
      <c r="B7" s="168"/>
      <c r="C7" s="37" t="s">
        <v>174</v>
      </c>
      <c r="D7" s="38">
        <f>'1) Budget Table'!D15</f>
        <v>220000</v>
      </c>
      <c r="E7" s="38">
        <f>'1) Budget Table'!E15</f>
        <v>280000</v>
      </c>
      <c r="F7" s="39">
        <f t="shared" ref="F7:F15" si="0">SUM(D7:E7)</f>
        <v>500000</v>
      </c>
      <c r="G7" s="168"/>
      <c r="H7" s="168"/>
      <c r="I7" s="168"/>
      <c r="J7" s="168"/>
      <c r="K7" s="11"/>
      <c r="L7" s="3"/>
      <c r="M7" s="168"/>
    </row>
    <row r="8" spans="2:13" ht="21.75" customHeight="1" x14ac:dyDescent="0.35">
      <c r="B8" s="168"/>
      <c r="C8" s="35" t="s">
        <v>175</v>
      </c>
      <c r="D8" s="227">
        <v>60243.48</v>
      </c>
      <c r="E8" s="222">
        <v>30000</v>
      </c>
      <c r="F8" s="36">
        <f t="shared" si="0"/>
        <v>90243.48000000001</v>
      </c>
      <c r="G8" s="168"/>
      <c r="H8" s="168"/>
      <c r="I8" s="168"/>
      <c r="J8" s="168"/>
      <c r="K8" s="168"/>
      <c r="L8" s="168"/>
      <c r="M8" s="168"/>
    </row>
    <row r="9" spans="2:13" x14ac:dyDescent="0.35">
      <c r="B9" s="168"/>
      <c r="C9" s="27" t="s">
        <v>176</v>
      </c>
      <c r="D9" s="228">
        <v>9177.3799999999992</v>
      </c>
      <c r="E9" s="143"/>
      <c r="F9" s="34">
        <f t="shared" si="0"/>
        <v>9177.3799999999992</v>
      </c>
      <c r="G9" s="168"/>
      <c r="H9" s="168"/>
      <c r="I9" s="168"/>
      <c r="J9" s="168"/>
      <c r="K9" s="168"/>
      <c r="L9" s="168"/>
      <c r="M9" s="168"/>
    </row>
    <row r="10" spans="2:13" ht="31.75" customHeight="1" x14ac:dyDescent="0.35">
      <c r="B10" s="168"/>
      <c r="C10" s="27" t="s">
        <v>177</v>
      </c>
      <c r="D10" s="228"/>
      <c r="E10" s="171"/>
      <c r="F10" s="34">
        <f t="shared" si="0"/>
        <v>0</v>
      </c>
      <c r="G10" s="168"/>
      <c r="H10" s="168"/>
      <c r="I10" s="168"/>
      <c r="J10" s="168"/>
      <c r="K10" s="168"/>
      <c r="L10" s="168"/>
      <c r="M10" s="168"/>
    </row>
    <row r="11" spans="2:13" x14ac:dyDescent="0.35">
      <c r="B11" s="168"/>
      <c r="C11" s="28" t="s">
        <v>178</v>
      </c>
      <c r="D11" s="228">
        <v>137985.69</v>
      </c>
      <c r="E11" s="171">
        <v>11700</v>
      </c>
      <c r="F11" s="34">
        <f t="shared" si="0"/>
        <v>149685.69</v>
      </c>
      <c r="G11" s="168"/>
      <c r="H11" s="168"/>
      <c r="I11" s="168"/>
      <c r="J11" s="168"/>
      <c r="K11" s="168"/>
      <c r="L11" s="168"/>
      <c r="M11" s="168"/>
    </row>
    <row r="12" spans="2:13" x14ac:dyDescent="0.35">
      <c r="B12" s="168"/>
      <c r="C12" s="27" t="s">
        <v>179</v>
      </c>
      <c r="D12" s="228">
        <v>15288.43</v>
      </c>
      <c r="E12" s="228">
        <v>5000</v>
      </c>
      <c r="F12" s="34">
        <f t="shared" si="0"/>
        <v>20288.43</v>
      </c>
      <c r="G12" s="168"/>
      <c r="H12" s="168"/>
      <c r="I12" s="168"/>
      <c r="J12" s="168"/>
      <c r="K12" s="168"/>
      <c r="L12" s="168"/>
      <c r="M12" s="168"/>
    </row>
    <row r="13" spans="2:13" ht="21.75" customHeight="1" x14ac:dyDescent="0.35">
      <c r="B13" s="168"/>
      <c r="C13" s="27" t="s">
        <v>180</v>
      </c>
      <c r="D13" s="171"/>
      <c r="E13" s="228">
        <v>142550</v>
      </c>
      <c r="F13" s="34">
        <f t="shared" si="0"/>
        <v>142550</v>
      </c>
      <c r="G13" s="168"/>
      <c r="H13" s="168"/>
      <c r="I13" s="168"/>
      <c r="J13" s="168"/>
      <c r="K13" s="168"/>
      <c r="L13" s="168"/>
      <c r="M13" s="168"/>
    </row>
    <row r="14" spans="2:13" ht="21.75" customHeight="1" x14ac:dyDescent="0.35">
      <c r="B14" s="168"/>
      <c r="C14" s="27" t="s">
        <v>181</v>
      </c>
      <c r="D14" s="171"/>
      <c r="E14" s="171">
        <v>330</v>
      </c>
      <c r="F14" s="34">
        <f t="shared" si="0"/>
        <v>330</v>
      </c>
      <c r="G14" s="168"/>
      <c r="H14" s="168"/>
      <c r="I14" s="168"/>
      <c r="J14" s="201"/>
      <c r="K14" s="168"/>
      <c r="L14" s="168"/>
      <c r="M14" s="168"/>
    </row>
    <row r="15" spans="2:13" ht="15.75" customHeight="1" x14ac:dyDescent="0.35">
      <c r="B15" s="168"/>
      <c r="C15" s="31" t="s">
        <v>182</v>
      </c>
      <c r="D15" s="40">
        <f>SUM(D8:D14)</f>
        <v>222694.97999999998</v>
      </c>
      <c r="E15" s="40">
        <f>SUM(E8:E14)</f>
        <v>189580</v>
      </c>
      <c r="F15" s="83">
        <f t="shared" si="0"/>
        <v>412274.98</v>
      </c>
      <c r="G15" s="201">
        <f>F15-F7</f>
        <v>-87725.020000000019</v>
      </c>
      <c r="H15" s="168"/>
      <c r="I15" s="168"/>
      <c r="J15" s="168"/>
      <c r="K15" s="168"/>
      <c r="L15" s="168"/>
      <c r="M15" s="168"/>
    </row>
    <row r="16" spans="2:13" s="30" customFormat="1" x14ac:dyDescent="0.35">
      <c r="B16" s="172"/>
      <c r="C16" s="41"/>
      <c r="D16" s="42"/>
      <c r="E16" s="42"/>
      <c r="F16" s="84"/>
      <c r="G16" s="172"/>
      <c r="H16" s="172"/>
      <c r="I16" s="172"/>
      <c r="J16" s="172"/>
      <c r="K16" s="172"/>
      <c r="L16" s="172"/>
      <c r="M16" s="172"/>
    </row>
    <row r="17" spans="3:13" x14ac:dyDescent="0.35">
      <c r="C17" s="269" t="s">
        <v>183</v>
      </c>
      <c r="D17" s="270"/>
      <c r="E17" s="270"/>
      <c r="F17" s="271"/>
      <c r="G17" s="168"/>
      <c r="H17" s="168"/>
      <c r="I17" s="168"/>
      <c r="J17" s="168"/>
      <c r="K17" s="168"/>
      <c r="L17" s="168"/>
      <c r="M17" s="168"/>
    </row>
    <row r="18" spans="3:13" ht="27" customHeight="1" thickBot="1" x14ac:dyDescent="0.4">
      <c r="C18" s="37" t="s">
        <v>174</v>
      </c>
      <c r="D18" s="38">
        <f>'1) Budget Table'!D24</f>
        <v>1169158.8799999999</v>
      </c>
      <c r="E18" s="38">
        <f>'1) Budget Table'!E24</f>
        <v>55000</v>
      </c>
      <c r="F18" s="39">
        <f t="shared" ref="F18:F26" si="1">SUM(D18:E18)</f>
        <v>1224158.8799999999</v>
      </c>
      <c r="G18" s="168"/>
      <c r="H18" s="168"/>
      <c r="I18" s="168"/>
      <c r="J18" s="168"/>
      <c r="K18" s="168"/>
      <c r="L18" s="168"/>
      <c r="M18" s="168"/>
    </row>
    <row r="19" spans="3:13" x14ac:dyDescent="0.35">
      <c r="C19" s="35" t="s">
        <v>175</v>
      </c>
      <c r="D19" s="227">
        <f>23341.92+16000</f>
        <v>39341.919999999998</v>
      </c>
      <c r="E19" s="170"/>
      <c r="F19" s="36">
        <f t="shared" si="1"/>
        <v>39341.919999999998</v>
      </c>
      <c r="G19" s="168"/>
      <c r="H19" s="168"/>
      <c r="I19" s="168"/>
      <c r="J19" s="168"/>
      <c r="K19" s="168"/>
      <c r="L19" s="168"/>
      <c r="M19" s="168"/>
    </row>
    <row r="20" spans="3:13" x14ac:dyDescent="0.35">
      <c r="C20" s="27" t="s">
        <v>176</v>
      </c>
      <c r="D20" s="228">
        <v>2036.66</v>
      </c>
      <c r="E20" s="143"/>
      <c r="F20" s="34">
        <f t="shared" si="1"/>
        <v>2036.66</v>
      </c>
      <c r="G20" s="168"/>
      <c r="H20" s="168"/>
      <c r="I20" s="168"/>
      <c r="J20" s="168"/>
      <c r="K20" s="168"/>
      <c r="L20" s="168"/>
      <c r="M20" s="168"/>
    </row>
    <row r="21" spans="3:13" ht="31" x14ac:dyDescent="0.35">
      <c r="C21" s="27" t="s">
        <v>177</v>
      </c>
      <c r="D21" s="228">
        <v>1767.51</v>
      </c>
      <c r="E21" s="171"/>
      <c r="F21" s="34">
        <f t="shared" si="1"/>
        <v>1767.51</v>
      </c>
      <c r="G21" s="168"/>
      <c r="H21" s="168"/>
      <c r="I21" s="168"/>
      <c r="J21" s="168"/>
      <c r="K21" s="168"/>
      <c r="L21" s="168"/>
      <c r="M21" s="168"/>
    </row>
    <row r="22" spans="3:13" x14ac:dyDescent="0.35">
      <c r="C22" s="28" t="s">
        <v>178</v>
      </c>
      <c r="D22" s="228">
        <f>175246.68+14000</f>
        <v>189246.68</v>
      </c>
      <c r="E22" s="171"/>
      <c r="F22" s="34">
        <f t="shared" si="1"/>
        <v>189246.68</v>
      </c>
      <c r="G22" s="201"/>
      <c r="H22" s="168"/>
      <c r="I22" s="168"/>
      <c r="J22" s="168"/>
      <c r="K22" s="168"/>
      <c r="L22" s="168"/>
      <c r="M22" s="168"/>
    </row>
    <row r="23" spans="3:13" x14ac:dyDescent="0.35">
      <c r="C23" s="27" t="s">
        <v>179</v>
      </c>
      <c r="D23" s="228">
        <v>5923.42</v>
      </c>
      <c r="E23" s="171"/>
      <c r="F23" s="34">
        <f t="shared" si="1"/>
        <v>5923.42</v>
      </c>
      <c r="G23" s="168"/>
      <c r="H23" s="168"/>
      <c r="I23" s="168"/>
      <c r="J23" s="168"/>
      <c r="K23" s="168"/>
      <c r="L23" s="168"/>
      <c r="M23" s="168"/>
    </row>
    <row r="24" spans="3:13" x14ac:dyDescent="0.35">
      <c r="C24" s="27" t="s">
        <v>180</v>
      </c>
      <c r="D24" s="228">
        <v>260000</v>
      </c>
      <c r="E24" s="171"/>
      <c r="F24" s="34">
        <f t="shared" si="1"/>
        <v>260000</v>
      </c>
      <c r="G24" s="168"/>
      <c r="H24" s="168"/>
      <c r="I24" s="168"/>
      <c r="J24" s="168"/>
      <c r="K24" s="168"/>
      <c r="L24" s="168"/>
      <c r="M24" s="168"/>
    </row>
    <row r="25" spans="3:13" x14ac:dyDescent="0.35">
      <c r="C25" s="27" t="s">
        <v>181</v>
      </c>
      <c r="D25" s="171"/>
      <c r="E25" s="171"/>
      <c r="F25" s="34">
        <f t="shared" si="1"/>
        <v>0</v>
      </c>
      <c r="G25" s="168"/>
      <c r="H25" s="168"/>
      <c r="I25" s="168"/>
      <c r="J25" s="168"/>
      <c r="K25" s="168"/>
      <c r="L25" s="168"/>
      <c r="M25" s="168"/>
    </row>
    <row r="26" spans="3:13" x14ac:dyDescent="0.35">
      <c r="C26" s="31" t="s">
        <v>182</v>
      </c>
      <c r="D26" s="40">
        <f>SUM(D19:D25)</f>
        <v>498316.19</v>
      </c>
      <c r="E26" s="40">
        <f>SUM(E19:E25)</f>
        <v>0</v>
      </c>
      <c r="F26" s="34">
        <f t="shared" si="1"/>
        <v>498316.19</v>
      </c>
      <c r="G26" s="201">
        <f>F26-F18</f>
        <v>-725842.69</v>
      </c>
      <c r="H26" s="168"/>
      <c r="I26" s="168"/>
      <c r="J26" s="168"/>
      <c r="K26" s="168"/>
      <c r="L26" s="168"/>
      <c r="M26" s="168"/>
    </row>
    <row r="27" spans="3:13" s="30" customFormat="1" x14ac:dyDescent="0.35">
      <c r="C27" s="41"/>
      <c r="D27" s="42"/>
      <c r="E27" s="42"/>
      <c r="F27" s="43"/>
      <c r="G27" s="172"/>
      <c r="H27" s="172"/>
      <c r="I27" s="172"/>
      <c r="J27" s="172"/>
      <c r="K27" s="172"/>
      <c r="L27" s="172"/>
      <c r="M27" s="172"/>
    </row>
    <row r="28" spans="3:13" ht="15.75" customHeight="1" x14ac:dyDescent="0.35">
      <c r="C28" s="168"/>
      <c r="D28" s="172"/>
      <c r="E28" s="172"/>
      <c r="F28" s="168"/>
    </row>
    <row r="29" spans="3:13" ht="15.75" customHeight="1" x14ac:dyDescent="0.35">
      <c r="C29" s="191" t="s">
        <v>184</v>
      </c>
      <c r="D29" s="192"/>
      <c r="E29" s="192"/>
      <c r="F29" s="193"/>
    </row>
    <row r="30" spans="3:13" ht="19.5" customHeight="1" thickBot="1" x14ac:dyDescent="0.4">
      <c r="C30" s="37" t="s">
        <v>185</v>
      </c>
      <c r="D30" s="38">
        <f>'1) Budget Table'!D167</f>
        <v>125000</v>
      </c>
      <c r="E30" s="38">
        <f>'1) Budget Table'!E167</f>
        <v>20000</v>
      </c>
      <c r="F30" s="39">
        <f t="shared" ref="F30:F38" si="2">SUM(D30:E30)</f>
        <v>145000</v>
      </c>
    </row>
    <row r="31" spans="3:13" ht="15.75" customHeight="1" x14ac:dyDescent="0.35">
      <c r="C31" s="35" t="s">
        <v>175</v>
      </c>
      <c r="D31" s="169"/>
      <c r="E31" s="170"/>
      <c r="F31" s="36">
        <f t="shared" si="2"/>
        <v>0</v>
      </c>
    </row>
    <row r="32" spans="3:13" ht="15.75" customHeight="1" x14ac:dyDescent="0.35">
      <c r="C32" s="27" t="s">
        <v>176</v>
      </c>
      <c r="D32" s="171"/>
      <c r="E32" s="143"/>
      <c r="F32" s="34">
        <f t="shared" si="2"/>
        <v>0</v>
      </c>
    </row>
    <row r="33" spans="3:12" ht="15.75" customHeight="1" x14ac:dyDescent="0.35">
      <c r="C33" s="27" t="s">
        <v>177</v>
      </c>
      <c r="D33" s="171"/>
      <c r="E33" s="171"/>
      <c r="F33" s="34">
        <f t="shared" si="2"/>
        <v>0</v>
      </c>
    </row>
    <row r="34" spans="3:12" ht="15.75" customHeight="1" x14ac:dyDescent="0.35">
      <c r="C34" s="28" t="s">
        <v>178</v>
      </c>
      <c r="D34" s="171">
        <v>74168.649999999994</v>
      </c>
      <c r="E34" s="171"/>
      <c r="F34" s="34">
        <f t="shared" si="2"/>
        <v>74168.649999999994</v>
      </c>
    </row>
    <row r="35" spans="3:12" ht="15.75" customHeight="1" x14ac:dyDescent="0.35">
      <c r="C35" s="27" t="s">
        <v>179</v>
      </c>
      <c r="D35" s="171"/>
      <c r="E35" s="171"/>
      <c r="F35" s="34">
        <f t="shared" si="2"/>
        <v>0</v>
      </c>
    </row>
    <row r="36" spans="3:12" ht="15.75" customHeight="1" x14ac:dyDescent="0.35">
      <c r="C36" s="27" t="s">
        <v>180</v>
      </c>
      <c r="D36" s="171"/>
      <c r="E36" s="171"/>
      <c r="F36" s="34">
        <f t="shared" si="2"/>
        <v>0</v>
      </c>
    </row>
    <row r="37" spans="3:12" ht="15.75" customHeight="1" x14ac:dyDescent="0.35">
      <c r="C37" s="27" t="s">
        <v>181</v>
      </c>
      <c r="D37" s="171"/>
      <c r="E37" s="171"/>
      <c r="F37" s="34">
        <f t="shared" si="2"/>
        <v>0</v>
      </c>
      <c r="G37" s="168"/>
      <c r="H37" s="168"/>
      <c r="I37" s="168"/>
      <c r="J37" s="168"/>
      <c r="K37" s="168"/>
      <c r="L37" s="168"/>
    </row>
    <row r="38" spans="3:12" ht="15.75" customHeight="1" x14ac:dyDescent="0.35">
      <c r="C38" s="31" t="s">
        <v>182</v>
      </c>
      <c r="D38" s="40">
        <f>SUM(D31:D37)</f>
        <v>74168.649999999994</v>
      </c>
      <c r="E38" s="40">
        <f>SUM(E31:E37)</f>
        <v>0</v>
      </c>
      <c r="F38" s="34">
        <f t="shared" si="2"/>
        <v>74168.649999999994</v>
      </c>
      <c r="G38" s="168"/>
      <c r="H38" s="168"/>
      <c r="I38" s="168"/>
      <c r="J38" s="168"/>
      <c r="K38" s="168"/>
      <c r="L38" s="168"/>
    </row>
    <row r="39" spans="3:12" ht="15.75" customHeight="1" thickBot="1" x14ac:dyDescent="0.4">
      <c r="C39" s="168"/>
      <c r="D39" s="172"/>
      <c r="E39" s="172"/>
      <c r="F39" s="168"/>
      <c r="G39" s="168"/>
      <c r="H39" s="168"/>
      <c r="I39" s="168"/>
      <c r="J39" s="168"/>
      <c r="K39" s="168"/>
      <c r="L39" s="168"/>
    </row>
    <row r="40" spans="3:12" ht="19.5" customHeight="1" thickBot="1" x14ac:dyDescent="0.4">
      <c r="C40" s="275" t="s">
        <v>155</v>
      </c>
      <c r="D40" s="276"/>
      <c r="E40" s="276"/>
      <c r="F40" s="277"/>
      <c r="G40" s="168"/>
      <c r="H40" s="168"/>
      <c r="I40" s="168"/>
      <c r="J40" s="168"/>
      <c r="K40" s="168"/>
      <c r="L40" s="168"/>
    </row>
    <row r="41" spans="3:12" ht="19.5" customHeight="1" x14ac:dyDescent="0.35">
      <c r="C41" s="101"/>
      <c r="D41" s="272" t="str">
        <f>'1) Budget Table'!D4</f>
        <v>Recipient Organization 1 (UNDP)</v>
      </c>
      <c r="E41" s="272" t="str">
        <f>'1) Budget Table'!E4</f>
        <v>Recipient Organization 2 (UNESCO)</v>
      </c>
      <c r="F41" s="274" t="s">
        <v>155</v>
      </c>
      <c r="G41" s="168"/>
      <c r="H41" s="168"/>
      <c r="I41" s="168"/>
      <c r="J41" s="168"/>
      <c r="K41" s="168"/>
      <c r="L41" s="168"/>
    </row>
    <row r="42" spans="3:12" ht="19.5" customHeight="1" x14ac:dyDescent="0.35">
      <c r="C42" s="101"/>
      <c r="D42" s="273"/>
      <c r="E42" s="273"/>
      <c r="F42" s="250"/>
      <c r="G42" s="168"/>
      <c r="H42" s="168"/>
      <c r="I42" s="168"/>
      <c r="J42" s="168"/>
      <c r="K42" s="168"/>
      <c r="L42" s="168"/>
    </row>
    <row r="43" spans="3:12" ht="19.5" customHeight="1" x14ac:dyDescent="0.35">
      <c r="C43" s="95" t="s">
        <v>175</v>
      </c>
      <c r="D43" s="173">
        <f>SUM(D19,D8,D31)</f>
        <v>99585.4</v>
      </c>
      <c r="E43" s="173">
        <f t="shared" ref="D43:E49" si="3">SUM(E19,E8,E31)</f>
        <v>30000</v>
      </c>
      <c r="F43" s="98">
        <f t="shared" ref="F43:F49" si="4">SUM(D43:E43)</f>
        <v>129585.4</v>
      </c>
      <c r="G43" s="168"/>
      <c r="H43" s="168"/>
      <c r="I43" s="168"/>
      <c r="J43" s="168"/>
      <c r="K43" s="168"/>
      <c r="L43" s="168"/>
    </row>
    <row r="44" spans="3:12" ht="34.5" customHeight="1" x14ac:dyDescent="0.35">
      <c r="C44" s="95" t="s">
        <v>176</v>
      </c>
      <c r="D44" s="173">
        <f t="shared" si="3"/>
        <v>11214.039999999999</v>
      </c>
      <c r="E44" s="173">
        <f t="shared" si="3"/>
        <v>0</v>
      </c>
      <c r="F44" s="99">
        <f t="shared" si="4"/>
        <v>11214.039999999999</v>
      </c>
      <c r="G44" s="168"/>
      <c r="H44" s="168"/>
      <c r="I44" s="168"/>
      <c r="J44" s="168"/>
      <c r="K44" s="168"/>
      <c r="L44" s="168"/>
    </row>
    <row r="45" spans="3:12" ht="48" customHeight="1" x14ac:dyDescent="0.35">
      <c r="C45" s="95" t="s">
        <v>177</v>
      </c>
      <c r="D45" s="173">
        <f t="shared" si="3"/>
        <v>1767.51</v>
      </c>
      <c r="E45" s="173">
        <f t="shared" si="3"/>
        <v>0</v>
      </c>
      <c r="F45" s="99">
        <f t="shared" si="4"/>
        <v>1767.51</v>
      </c>
      <c r="G45" s="168"/>
      <c r="H45" s="168"/>
      <c r="I45" s="168"/>
      <c r="J45" s="168"/>
      <c r="K45" s="168"/>
      <c r="L45" s="168"/>
    </row>
    <row r="46" spans="3:12" ht="33" customHeight="1" x14ac:dyDescent="0.35">
      <c r="C46" s="97" t="s">
        <v>178</v>
      </c>
      <c r="D46" s="173">
        <f>SUM(D22,D11,D34)</f>
        <v>401401.02</v>
      </c>
      <c r="E46" s="173">
        <f t="shared" si="3"/>
        <v>11700</v>
      </c>
      <c r="F46" s="99">
        <f t="shared" si="4"/>
        <v>413101.02</v>
      </c>
      <c r="G46" s="168"/>
      <c r="H46" s="168"/>
      <c r="I46" s="168"/>
      <c r="J46" s="168"/>
      <c r="K46" s="168"/>
      <c r="L46" s="168"/>
    </row>
    <row r="47" spans="3:12" ht="21" customHeight="1" x14ac:dyDescent="0.35">
      <c r="C47" s="95" t="s">
        <v>179</v>
      </c>
      <c r="D47" s="173">
        <f t="shared" si="3"/>
        <v>21211.85</v>
      </c>
      <c r="E47" s="173">
        <f t="shared" si="3"/>
        <v>5000</v>
      </c>
      <c r="F47" s="99">
        <f t="shared" si="4"/>
        <v>26211.85</v>
      </c>
      <c r="G47" s="152"/>
      <c r="H47" s="152"/>
      <c r="I47" s="152"/>
      <c r="J47" s="152"/>
      <c r="K47" s="152"/>
      <c r="L47" s="174"/>
    </row>
    <row r="48" spans="3:12" ht="39.75" customHeight="1" x14ac:dyDescent="0.35">
      <c r="C48" s="95" t="s">
        <v>180</v>
      </c>
      <c r="D48" s="173">
        <f t="shared" si="3"/>
        <v>260000</v>
      </c>
      <c r="E48" s="173">
        <f t="shared" si="3"/>
        <v>142550</v>
      </c>
      <c r="F48" s="99">
        <f t="shared" si="4"/>
        <v>402550</v>
      </c>
      <c r="G48" s="152"/>
      <c r="H48" s="152"/>
      <c r="I48" s="152"/>
      <c r="J48" s="152"/>
      <c r="K48" s="152"/>
      <c r="L48" s="174"/>
    </row>
    <row r="49" spans="3:13" ht="23.25" customHeight="1" x14ac:dyDescent="0.35">
      <c r="C49" s="95" t="s">
        <v>181</v>
      </c>
      <c r="D49" s="175">
        <f t="shared" si="3"/>
        <v>0</v>
      </c>
      <c r="E49" s="175">
        <f t="shared" si="3"/>
        <v>330</v>
      </c>
      <c r="F49" s="99">
        <f t="shared" si="4"/>
        <v>330</v>
      </c>
      <c r="G49" s="152"/>
      <c r="H49" s="152"/>
      <c r="I49" s="152"/>
      <c r="J49" s="152"/>
      <c r="K49" s="152"/>
      <c r="L49" s="174"/>
    </row>
    <row r="50" spans="3:13" ht="22.5" customHeight="1" x14ac:dyDescent="0.35">
      <c r="C50" s="176" t="s">
        <v>186</v>
      </c>
      <c r="D50" s="177">
        <f>SUM(D43:D49)</f>
        <v>795179.82</v>
      </c>
      <c r="E50" s="177">
        <f>SUM(E43:E49)</f>
        <v>189580</v>
      </c>
      <c r="F50" s="178">
        <f>SUM(D50:E50)</f>
        <v>984759.82</v>
      </c>
      <c r="G50" s="152"/>
      <c r="H50" s="152"/>
      <c r="I50" s="152"/>
      <c r="J50" s="152"/>
      <c r="K50" s="152"/>
      <c r="L50" s="174"/>
    </row>
    <row r="51" spans="3:13" ht="26.25" customHeight="1" thickBot="1" x14ac:dyDescent="0.4">
      <c r="C51" s="179" t="s">
        <v>187</v>
      </c>
      <c r="D51" s="180">
        <f>D50*0.07</f>
        <v>55662.587400000004</v>
      </c>
      <c r="E51" s="180">
        <f t="shared" ref="E51:F51" si="5">E50*0.07</f>
        <v>13270.6</v>
      </c>
      <c r="F51" s="181">
        <f t="shared" si="5"/>
        <v>68933.18740000001</v>
      </c>
      <c r="G51" s="14"/>
      <c r="H51" s="14"/>
      <c r="I51" s="14"/>
      <c r="J51" s="14"/>
      <c r="K51" s="182"/>
      <c r="L51" s="172"/>
    </row>
    <row r="52" spans="3:13" ht="23.25" customHeight="1" thickBot="1" x14ac:dyDescent="0.4">
      <c r="C52" s="85" t="s">
        <v>188</v>
      </c>
      <c r="D52" s="86">
        <f>SUM(D50:D51)</f>
        <v>850842.40739999991</v>
      </c>
      <c r="E52" s="86">
        <f t="shared" ref="E52:F52" si="6">SUM(E50:E51)</f>
        <v>202850.6</v>
      </c>
      <c r="F52" s="45">
        <f t="shared" si="6"/>
        <v>1053693.0074</v>
      </c>
      <c r="G52" s="14"/>
      <c r="H52" s="14"/>
      <c r="I52" s="14"/>
      <c r="J52" s="14"/>
      <c r="K52" s="182"/>
      <c r="L52" s="172"/>
    </row>
    <row r="53" spans="3:13" ht="15.75" customHeight="1" x14ac:dyDescent="0.35">
      <c r="C53" s="168"/>
      <c r="D53" s="172"/>
      <c r="E53" s="172"/>
      <c r="F53" s="168"/>
      <c r="G53" s="168"/>
      <c r="H53" s="168"/>
      <c r="I53" s="168"/>
      <c r="J53" s="168"/>
      <c r="K53" s="32"/>
      <c r="L53" s="168"/>
      <c r="M53" s="168"/>
    </row>
    <row r="54" spans="3:13" ht="15.75" customHeight="1" x14ac:dyDescent="0.35">
      <c r="C54" s="168"/>
      <c r="D54" s="172"/>
      <c r="E54" s="172"/>
      <c r="F54" s="168"/>
      <c r="G54" s="135"/>
      <c r="H54" s="135"/>
      <c r="I54" s="168"/>
      <c r="J54" s="168"/>
      <c r="K54" s="32"/>
      <c r="L54" s="168"/>
      <c r="M54" s="168"/>
    </row>
    <row r="55" spans="3:13" ht="15.75" customHeight="1" x14ac:dyDescent="0.35">
      <c r="C55" s="168"/>
      <c r="D55" s="172"/>
      <c r="E55" s="172"/>
      <c r="F55" s="168"/>
      <c r="G55" s="135"/>
      <c r="H55" s="135"/>
      <c r="I55" s="168"/>
      <c r="J55" s="168"/>
      <c r="K55" s="168"/>
      <c r="L55" s="168"/>
      <c r="M55" s="168"/>
    </row>
    <row r="56" spans="3:13" ht="40.5" customHeight="1" x14ac:dyDescent="0.35">
      <c r="C56" s="168"/>
      <c r="D56" s="172"/>
      <c r="E56" s="172"/>
      <c r="F56" s="168"/>
      <c r="G56" s="135"/>
      <c r="H56" s="135"/>
      <c r="I56" s="168"/>
      <c r="J56" s="168"/>
      <c r="K56" s="33"/>
      <c r="L56" s="168"/>
      <c r="M56" s="168"/>
    </row>
    <row r="57" spans="3:13" ht="24.75" customHeight="1" x14ac:dyDescent="0.35">
      <c r="C57" s="168"/>
      <c r="D57" s="172"/>
      <c r="E57" s="223"/>
      <c r="F57" s="168"/>
      <c r="G57" s="135"/>
      <c r="H57" s="135"/>
      <c r="I57" s="168"/>
      <c r="J57" s="168"/>
      <c r="K57" s="33"/>
      <c r="L57" s="168"/>
      <c r="M57" s="168"/>
    </row>
    <row r="58" spans="3:13" ht="41.25" customHeight="1" x14ac:dyDescent="0.35">
      <c r="C58" s="168"/>
      <c r="D58" s="172"/>
      <c r="E58" s="224"/>
      <c r="F58" s="168"/>
      <c r="G58" s="183"/>
      <c r="H58" s="226"/>
      <c r="I58" s="168"/>
      <c r="J58" s="168"/>
      <c r="K58" s="33"/>
      <c r="L58" s="168"/>
      <c r="M58" s="168"/>
    </row>
    <row r="59" spans="3:13" ht="51.75" customHeight="1" x14ac:dyDescent="0.35">
      <c r="C59" s="168"/>
      <c r="D59" s="172"/>
      <c r="E59" s="223"/>
      <c r="F59" s="168"/>
      <c r="G59" s="183"/>
      <c r="H59" s="135"/>
      <c r="I59" s="168"/>
      <c r="J59" s="168"/>
      <c r="K59" s="33"/>
      <c r="L59" s="168"/>
      <c r="M59" s="168"/>
    </row>
    <row r="60" spans="3:13" ht="42" customHeight="1" x14ac:dyDescent="0.35">
      <c r="C60" s="168"/>
      <c r="D60" s="172"/>
      <c r="E60" s="225"/>
      <c r="F60" s="168"/>
      <c r="G60" s="135"/>
      <c r="H60" s="135"/>
      <c r="I60" s="168"/>
      <c r="J60" s="168"/>
      <c r="K60" s="33"/>
      <c r="L60" s="168"/>
      <c r="M60" s="168"/>
    </row>
    <row r="61" spans="3:13" s="30" customFormat="1" ht="42" customHeight="1" x14ac:dyDescent="0.35">
      <c r="C61" s="168"/>
      <c r="D61" s="172"/>
      <c r="E61" s="223"/>
      <c r="F61" s="168"/>
      <c r="G61" s="168"/>
      <c r="H61" s="135"/>
      <c r="I61" s="168"/>
      <c r="J61" s="168"/>
      <c r="K61" s="33"/>
      <c r="L61" s="168"/>
      <c r="M61" s="172"/>
    </row>
    <row r="62" spans="3:13" s="30" customFormat="1" ht="42" customHeight="1" x14ac:dyDescent="0.35">
      <c r="C62" s="168"/>
      <c r="D62" s="172"/>
      <c r="E62" s="172"/>
      <c r="F62" s="168"/>
      <c r="G62" s="168"/>
      <c r="H62" s="135"/>
      <c r="I62" s="168"/>
      <c r="J62" s="168"/>
      <c r="K62" s="168"/>
      <c r="L62" s="168"/>
      <c r="M62" s="172"/>
    </row>
    <row r="63" spans="3:13" s="30" customFormat="1" ht="63.75" customHeight="1" x14ac:dyDescent="0.35">
      <c r="C63" s="168"/>
      <c r="D63" s="172"/>
      <c r="E63" s="172"/>
      <c r="F63" s="168"/>
      <c r="G63" s="168"/>
      <c r="H63" s="32"/>
      <c r="I63" s="168"/>
      <c r="J63" s="168"/>
      <c r="K63" s="168"/>
      <c r="L63" s="168"/>
      <c r="M63" s="172"/>
    </row>
    <row r="64" spans="3:13" s="30" customFormat="1" ht="42" customHeight="1" x14ac:dyDescent="0.35">
      <c r="C64" s="168"/>
      <c r="D64" s="172"/>
      <c r="E64" s="172"/>
      <c r="F64" s="168"/>
      <c r="G64" s="168"/>
      <c r="H64" s="168"/>
      <c r="I64" s="168"/>
      <c r="J64" s="168"/>
      <c r="K64" s="168"/>
      <c r="L64" s="32"/>
      <c r="M64" s="172"/>
    </row>
    <row r="65" spans="3:13" ht="23.25" customHeight="1" x14ac:dyDescent="0.35">
      <c r="C65" s="168"/>
      <c r="D65" s="172"/>
      <c r="E65" s="172"/>
      <c r="F65" s="168"/>
      <c r="G65" s="168"/>
      <c r="H65" s="168"/>
      <c r="I65" s="168"/>
      <c r="J65" s="168"/>
      <c r="K65" s="168"/>
      <c r="L65" s="168"/>
      <c r="M65" s="168"/>
    </row>
    <row r="66" spans="3:13" ht="27.75" customHeight="1" x14ac:dyDescent="0.35">
      <c r="C66" s="168"/>
      <c r="D66" s="172"/>
      <c r="E66" s="172"/>
      <c r="F66" s="168"/>
      <c r="G66" s="168"/>
      <c r="H66" s="168"/>
      <c r="I66" s="168"/>
      <c r="J66" s="168"/>
      <c r="K66" s="168"/>
      <c r="L66" s="168"/>
      <c r="M66" s="168"/>
    </row>
    <row r="67" spans="3:13" ht="55.5" customHeight="1" x14ac:dyDescent="0.35">
      <c r="C67" s="168"/>
      <c r="D67" s="172"/>
      <c r="E67" s="172"/>
      <c r="F67" s="168"/>
      <c r="G67" s="168"/>
      <c r="H67" s="168"/>
      <c r="I67" s="168"/>
      <c r="J67" s="168"/>
      <c r="K67" s="168"/>
      <c r="L67" s="168"/>
      <c r="M67" s="168"/>
    </row>
    <row r="68" spans="3:13" ht="57.75" customHeight="1" x14ac:dyDescent="0.35">
      <c r="C68" s="168"/>
      <c r="D68" s="172"/>
      <c r="E68" s="172"/>
      <c r="F68" s="168"/>
      <c r="G68" s="168"/>
      <c r="H68" s="168"/>
      <c r="I68" s="168"/>
      <c r="J68" s="168"/>
      <c r="K68" s="168"/>
      <c r="L68" s="168"/>
      <c r="M68" s="168"/>
    </row>
    <row r="69" spans="3:13" ht="21.75" customHeight="1" x14ac:dyDescent="0.35">
      <c r="C69" s="168"/>
      <c r="D69" s="172"/>
      <c r="E69" s="172"/>
      <c r="F69" s="168"/>
      <c r="G69" s="168"/>
      <c r="H69" s="168"/>
      <c r="I69" s="168"/>
      <c r="J69" s="168"/>
      <c r="K69" s="168"/>
      <c r="L69" s="168"/>
      <c r="M69" s="168"/>
    </row>
    <row r="70" spans="3:13" ht="49.5" customHeight="1" x14ac:dyDescent="0.35">
      <c r="C70" s="168"/>
      <c r="D70" s="172"/>
      <c r="E70" s="172"/>
      <c r="F70" s="168"/>
      <c r="G70" s="168"/>
      <c r="H70" s="168"/>
      <c r="I70" s="168"/>
      <c r="J70" s="168"/>
      <c r="K70" s="168"/>
      <c r="L70" s="168"/>
      <c r="M70" s="168"/>
    </row>
    <row r="71" spans="3:13" ht="28.5" customHeight="1" x14ac:dyDescent="0.35">
      <c r="C71" s="168"/>
      <c r="D71" s="172"/>
      <c r="E71" s="172"/>
      <c r="F71" s="168"/>
      <c r="G71" s="168"/>
      <c r="H71" s="168"/>
      <c r="I71" s="168"/>
      <c r="J71" s="168"/>
      <c r="K71" s="168"/>
      <c r="L71" s="168"/>
      <c r="M71" s="168"/>
    </row>
    <row r="72" spans="3:13" ht="28.5" customHeight="1" x14ac:dyDescent="0.35">
      <c r="C72" s="168"/>
      <c r="D72" s="172"/>
      <c r="E72" s="172"/>
      <c r="F72" s="168"/>
      <c r="G72" s="168"/>
      <c r="H72" s="168"/>
      <c r="I72" s="168"/>
      <c r="J72" s="168"/>
      <c r="K72" s="168"/>
      <c r="L72" s="168"/>
      <c r="M72" s="168"/>
    </row>
    <row r="73" spans="3:13" ht="28.5" customHeight="1" x14ac:dyDescent="0.35">
      <c r="C73" s="168"/>
      <c r="D73" s="172"/>
      <c r="E73" s="172"/>
      <c r="F73" s="168"/>
      <c r="G73" s="168"/>
      <c r="H73" s="168"/>
      <c r="I73" s="168"/>
      <c r="J73" s="168"/>
      <c r="K73" s="168"/>
      <c r="L73" s="168"/>
      <c r="M73" s="168"/>
    </row>
    <row r="74" spans="3:13" ht="23.25" customHeight="1" x14ac:dyDescent="0.35">
      <c r="C74" s="168"/>
      <c r="D74" s="172"/>
      <c r="E74" s="172"/>
      <c r="F74" s="168"/>
      <c r="G74" s="168"/>
      <c r="H74" s="168"/>
      <c r="I74" s="168"/>
      <c r="J74" s="168"/>
      <c r="K74" s="168"/>
      <c r="L74" s="168"/>
      <c r="M74" s="32"/>
    </row>
    <row r="75" spans="3:13" ht="43.5" customHeight="1" x14ac:dyDescent="0.35">
      <c r="C75" s="168"/>
      <c r="D75" s="172"/>
      <c r="E75" s="172"/>
      <c r="F75" s="168"/>
      <c r="G75" s="168"/>
      <c r="H75" s="168"/>
      <c r="I75" s="168"/>
      <c r="J75" s="168"/>
      <c r="K75" s="168"/>
      <c r="L75" s="168"/>
      <c r="M75" s="32"/>
    </row>
    <row r="76" spans="3:13" ht="55.5" customHeight="1" x14ac:dyDescent="0.35">
      <c r="C76" s="168"/>
      <c r="D76" s="172"/>
      <c r="E76" s="172"/>
      <c r="F76" s="168"/>
      <c r="G76" s="168"/>
      <c r="H76" s="168"/>
      <c r="I76" s="168"/>
      <c r="J76" s="168"/>
      <c r="K76" s="168"/>
      <c r="L76" s="168"/>
      <c r="M76" s="168"/>
    </row>
    <row r="77" spans="3:13" ht="42.75" customHeight="1" x14ac:dyDescent="0.35">
      <c r="C77" s="168"/>
      <c r="D77" s="172"/>
      <c r="E77" s="172"/>
      <c r="F77" s="168"/>
      <c r="G77" s="168"/>
      <c r="H77" s="168"/>
      <c r="I77" s="168"/>
      <c r="J77" s="168"/>
      <c r="K77" s="168"/>
      <c r="L77" s="168"/>
      <c r="M77" s="32"/>
    </row>
    <row r="78" spans="3:13" ht="21.75" customHeight="1" x14ac:dyDescent="0.35">
      <c r="C78" s="168"/>
      <c r="D78" s="172"/>
      <c r="E78" s="172"/>
      <c r="F78" s="168"/>
      <c r="G78" s="168"/>
      <c r="H78" s="168"/>
      <c r="I78" s="168"/>
      <c r="J78" s="168"/>
      <c r="K78" s="168"/>
      <c r="L78" s="168"/>
      <c r="M78" s="32"/>
    </row>
    <row r="79" spans="3:13" ht="21.75" customHeight="1" x14ac:dyDescent="0.35">
      <c r="C79" s="168"/>
      <c r="D79" s="172"/>
      <c r="E79" s="172"/>
      <c r="F79" s="168"/>
      <c r="G79" s="168"/>
      <c r="H79" s="168"/>
      <c r="I79" s="168"/>
      <c r="J79" s="168"/>
      <c r="K79" s="168"/>
      <c r="L79" s="168"/>
      <c r="M79" s="32"/>
    </row>
    <row r="80" spans="3:13" ht="23.25" customHeight="1" x14ac:dyDescent="0.35">
      <c r="C80" s="168"/>
      <c r="D80" s="172"/>
      <c r="E80" s="172"/>
      <c r="F80" s="168"/>
      <c r="G80" s="168"/>
      <c r="H80" s="168"/>
      <c r="I80" s="168"/>
      <c r="J80" s="168"/>
      <c r="K80" s="168"/>
      <c r="L80" s="168"/>
      <c r="M80" s="168"/>
    </row>
    <row r="81" spans="3:13" ht="23.25" customHeight="1" x14ac:dyDescent="0.35">
      <c r="C81" s="168"/>
      <c r="D81" s="172"/>
      <c r="E81" s="172"/>
      <c r="F81" s="168"/>
      <c r="G81" s="168"/>
      <c r="H81" s="168"/>
      <c r="I81" s="168"/>
      <c r="J81" s="168"/>
      <c r="K81" s="168"/>
      <c r="L81" s="168"/>
      <c r="M81" s="168"/>
    </row>
    <row r="82" spans="3:13" ht="21.75" customHeight="1" x14ac:dyDescent="0.35">
      <c r="C82" s="168"/>
      <c r="D82" s="172"/>
      <c r="E82" s="172"/>
      <c r="F82" s="168"/>
      <c r="G82" s="168"/>
      <c r="H82" s="168"/>
      <c r="I82" s="168"/>
      <c r="J82" s="168"/>
      <c r="K82" s="168"/>
      <c r="L82" s="168"/>
      <c r="M82" s="168"/>
    </row>
    <row r="83" spans="3:13" ht="16.5" customHeight="1" x14ac:dyDescent="0.35">
      <c r="C83" s="168"/>
      <c r="D83" s="172"/>
      <c r="E83" s="172"/>
      <c r="F83" s="168"/>
      <c r="G83" s="168"/>
      <c r="H83" s="168"/>
      <c r="I83" s="168"/>
      <c r="J83" s="168"/>
      <c r="K83" s="168"/>
      <c r="L83" s="168"/>
      <c r="M83" s="168"/>
    </row>
    <row r="84" spans="3:13" ht="29.25" customHeight="1" x14ac:dyDescent="0.35">
      <c r="C84" s="168"/>
      <c r="D84" s="172"/>
      <c r="E84" s="172"/>
      <c r="F84" s="168"/>
      <c r="G84" s="168"/>
      <c r="H84" s="168"/>
      <c r="I84" s="168"/>
      <c r="J84" s="168"/>
      <c r="K84" s="168"/>
      <c r="L84" s="168"/>
      <c r="M84" s="168"/>
    </row>
    <row r="85" spans="3:13" ht="24.75" customHeight="1" x14ac:dyDescent="0.35"/>
    <row r="86" spans="3:13" ht="33" customHeight="1" x14ac:dyDescent="0.35"/>
    <row r="88" spans="3:13" ht="15" customHeight="1" x14ac:dyDescent="0.35"/>
    <row r="89" spans="3:13" ht="25.5" customHeight="1" x14ac:dyDescent="0.35"/>
  </sheetData>
  <sheetProtection insertColumns="0" insertRows="0" deleteRows="0"/>
  <mergeCells count="9">
    <mergeCell ref="C1:E1"/>
    <mergeCell ref="B5:F5"/>
    <mergeCell ref="C6:F6"/>
    <mergeCell ref="C17:F17"/>
    <mergeCell ref="D41:D42"/>
    <mergeCell ref="E41:E42"/>
    <mergeCell ref="C2:E2"/>
    <mergeCell ref="F41:F42"/>
    <mergeCell ref="C40:F40"/>
  </mergeCells>
  <conditionalFormatting sqref="F15">
    <cfRule type="cellIs" dxfId="8" priority="18" operator="notEqual">
      <formula>$F$7</formula>
    </cfRule>
  </conditionalFormatting>
  <conditionalFormatting sqref="F26">
    <cfRule type="cellIs" dxfId="7" priority="17" operator="notEqual">
      <formula>$F$18</formula>
    </cfRule>
  </conditionalFormatting>
  <conditionalFormatting sqref="F38">
    <cfRule type="cellIs" dxfId="6" priority="2" operator="notEqual">
      <formula>$F$30</formula>
    </cfRule>
  </conditionalFormatting>
  <dataValidations xWindow="274" yWindow="829" count="8">
    <dataValidation allowBlank="1" showInputMessage="1" showErrorMessage="1" prompt=" Includes all general operating costs for running an office. Examples include telecommunication, rents, finance charges and other costs which cannot be mapped to other expense categories." sqref="C14 C25 C49 C37"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48 C36" xr:uid="{00000000-0002-0000-0200-000001000000}"/>
    <dataValidation allowBlank="1" showInputMessage="1" showErrorMessage="1" prompt="Services contracted by an organization which follow the normal procurement processes." sqref="C11 C22 C46 C34" xr:uid="{00000000-0002-0000-0200-000002000000}"/>
    <dataValidation allowBlank="1" showInputMessage="1" showErrorMessage="1" prompt="Includes staff and non-staff travel paid for by the organization directly related to a project." sqref="C12 C23 C47 C35"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45 C33"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44 C32" xr:uid="{00000000-0002-0000-0200-000005000000}"/>
    <dataValidation allowBlank="1" showInputMessage="1" showErrorMessage="1" prompt="Includes all related staff and temporary staff costs including base salary, post adjustment and all staff entitlements." sqref="C8 C19 C43 C31" xr:uid="{00000000-0002-0000-0200-000006000000}"/>
    <dataValidation allowBlank="1" showInputMessage="1" showErrorMessage="1" prompt="Output totals must match the original total from Table 1, and will show as red if not. " sqref="F15" xr:uid="{00000000-0002-0000-0200-000007000000}"/>
  </dataValidations>
  <pageMargins left="0.7" right="0.7" top="0.75" bottom="0.75" header="0.3" footer="0.3"/>
  <pageSetup scale="42" fitToHeight="0" orientation="landscape" r:id="rId1"/>
  <ignoredErrors>
    <ignoredError sqref="D4:E4 D41:E42"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Table'!$F$177</xm:f>
            <x14:dxf>
              <font>
                <color rgb="FF9C0006"/>
              </font>
              <fill>
                <patternFill>
                  <bgColor rgb="FFFFC7CE"/>
                </patternFill>
              </fill>
            </x14:dxf>
          </x14:cfRule>
          <xm:sqref>F52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topLeftCell="A7" workbookViewId="0"/>
  </sheetViews>
  <sheetFormatPr defaultColWidth="8.81640625" defaultRowHeight="14.5" x14ac:dyDescent="0.35"/>
  <cols>
    <col min="2" max="2" width="73.453125" customWidth="1"/>
  </cols>
  <sheetData>
    <row r="1" spans="2:2" ht="15" thickBot="1" x14ac:dyDescent="0.4"/>
    <row r="2" spans="2:2" ht="15" thickBot="1" x14ac:dyDescent="0.4">
      <c r="B2" s="91" t="s">
        <v>189</v>
      </c>
    </row>
    <row r="3" spans="2:2" x14ac:dyDescent="0.35">
      <c r="B3" s="92"/>
    </row>
    <row r="4" spans="2:2" ht="30.75" customHeight="1" x14ac:dyDescent="0.35">
      <c r="B4" s="93" t="s">
        <v>190</v>
      </c>
    </row>
    <row r="5" spans="2:2" ht="30.75" customHeight="1" x14ac:dyDescent="0.35">
      <c r="B5" s="93"/>
    </row>
    <row r="6" spans="2:2" ht="58" x14ac:dyDescent="0.35">
      <c r="B6" s="93" t="s">
        <v>191</v>
      </c>
    </row>
    <row r="7" spans="2:2" x14ac:dyDescent="0.35">
      <c r="B7" s="93"/>
    </row>
    <row r="8" spans="2:2" ht="58" x14ac:dyDescent="0.35">
      <c r="B8" s="93" t="s">
        <v>192</v>
      </c>
    </row>
    <row r="9" spans="2:2" x14ac:dyDescent="0.35">
      <c r="B9" s="93"/>
    </row>
    <row r="10" spans="2:2" ht="58" x14ac:dyDescent="0.35">
      <c r="B10" s="93" t="s">
        <v>193</v>
      </c>
    </row>
    <row r="11" spans="2:2" x14ac:dyDescent="0.35">
      <c r="B11" s="93"/>
    </row>
    <row r="12" spans="2:2" ht="29" x14ac:dyDescent="0.35">
      <c r="B12" s="93" t="s">
        <v>194</v>
      </c>
    </row>
    <row r="13" spans="2:2" x14ac:dyDescent="0.35">
      <c r="B13" s="93"/>
    </row>
    <row r="14" spans="2:2" ht="58" x14ac:dyDescent="0.35">
      <c r="B14" s="93" t="s">
        <v>195</v>
      </c>
    </row>
    <row r="15" spans="2:2" x14ac:dyDescent="0.35">
      <c r="B15" s="93"/>
    </row>
    <row r="16" spans="2:2" ht="44" thickBot="1" x14ac:dyDescent="0.4">
      <c r="B16" s="94" t="s">
        <v>196</v>
      </c>
    </row>
  </sheetData>
  <sheetProtection sheet="1" objects="1" scenarios="1"/>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election activeCell="C7" sqref="C7:D7"/>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78" t="s">
        <v>197</v>
      </c>
      <c r="C2" s="279"/>
      <c r="D2" s="280"/>
    </row>
    <row r="3" spans="2:4" ht="15" thickBot="1" x14ac:dyDescent="0.4">
      <c r="B3" s="281"/>
      <c r="C3" s="282"/>
      <c r="D3" s="283"/>
    </row>
    <row r="4" spans="2:4" ht="15" thickBot="1" x14ac:dyDescent="0.4"/>
    <row r="5" spans="2:4" x14ac:dyDescent="0.35">
      <c r="B5" s="289" t="s">
        <v>198</v>
      </c>
      <c r="C5" s="290"/>
      <c r="D5" s="291"/>
    </row>
    <row r="6" spans="2:4" ht="15" thickBot="1" x14ac:dyDescent="0.4">
      <c r="B6" s="286"/>
      <c r="C6" s="287"/>
      <c r="D6" s="288"/>
    </row>
    <row r="7" spans="2:4" x14ac:dyDescent="0.35">
      <c r="B7" s="52" t="s">
        <v>199</v>
      </c>
      <c r="C7" s="284" t="e">
        <f>SUM('1) Budget Table'!D15:E15,'1) Budget Table'!D24:E24,'1) Budget Table'!#REF!,'1) Budget Table'!D34:E34)</f>
        <v>#REF!</v>
      </c>
      <c r="D7" s="285"/>
    </row>
    <row r="8" spans="2:4" x14ac:dyDescent="0.35">
      <c r="B8" s="52" t="s">
        <v>200</v>
      </c>
      <c r="C8" s="292" t="e">
        <f>SUM(D10:D14)</f>
        <v>#REF!</v>
      </c>
      <c r="D8" s="293"/>
    </row>
    <row r="9" spans="2:4" x14ac:dyDescent="0.35">
      <c r="B9" s="53" t="s">
        <v>201</v>
      </c>
      <c r="C9" s="54" t="s">
        <v>202</v>
      </c>
      <c r="D9" s="55" t="s">
        <v>203</v>
      </c>
    </row>
    <row r="10" spans="2:4" ht="35.15" customHeight="1" x14ac:dyDescent="0.35">
      <c r="B10" s="74"/>
      <c r="C10" s="57"/>
      <c r="D10" s="58" t="e">
        <f>$C$7*C10</f>
        <v>#REF!</v>
      </c>
    </row>
    <row r="11" spans="2:4" ht="35.15" customHeight="1" x14ac:dyDescent="0.35">
      <c r="B11" s="74"/>
      <c r="C11" s="57"/>
      <c r="D11" s="58" t="e">
        <f>C7*C11</f>
        <v>#REF!</v>
      </c>
    </row>
    <row r="12" spans="2:4" ht="35.15" customHeight="1" x14ac:dyDescent="0.35">
      <c r="B12" s="75"/>
      <c r="C12" s="57"/>
      <c r="D12" s="58" t="e">
        <f>C7*C12</f>
        <v>#REF!</v>
      </c>
    </row>
    <row r="13" spans="2:4" ht="35.15" customHeight="1" x14ac:dyDescent="0.35">
      <c r="B13" s="75"/>
      <c r="C13" s="57"/>
      <c r="D13" s="58" t="e">
        <f>C7*C13</f>
        <v>#REF!</v>
      </c>
    </row>
    <row r="14" spans="2:4" ht="35.15" customHeight="1" thickBot="1" x14ac:dyDescent="0.4">
      <c r="B14" s="76"/>
      <c r="C14" s="57"/>
      <c r="D14" s="62" t="e">
        <f>C7*C14</f>
        <v>#REF!</v>
      </c>
    </row>
    <row r="15" spans="2:4" ht="15" thickBot="1" x14ac:dyDescent="0.4"/>
    <row r="16" spans="2:4" x14ac:dyDescent="0.35">
      <c r="B16" s="289" t="s">
        <v>204</v>
      </c>
      <c r="C16" s="290"/>
      <c r="D16" s="291"/>
    </row>
    <row r="17" spans="2:4" ht="15" thickBot="1" x14ac:dyDescent="0.4">
      <c r="B17" s="294"/>
      <c r="C17" s="295"/>
      <c r="D17" s="296"/>
    </row>
    <row r="18" spans="2:4" x14ac:dyDescent="0.35">
      <c r="B18" s="52" t="s">
        <v>199</v>
      </c>
      <c r="C18" s="284">
        <f>SUM('1) Budget Table'!D46:E46,'1) Budget Table'!D56:E56,'1) Budget Table'!D66:E66,'1) Budget Table'!D76:E76)</f>
        <v>0</v>
      </c>
      <c r="D18" s="285"/>
    </row>
    <row r="19" spans="2:4" x14ac:dyDescent="0.35">
      <c r="B19" s="52" t="s">
        <v>200</v>
      </c>
      <c r="C19" s="292">
        <f>SUM(D21:D25)</f>
        <v>0</v>
      </c>
      <c r="D19" s="293"/>
    </row>
    <row r="20" spans="2:4" x14ac:dyDescent="0.35">
      <c r="B20" s="53" t="s">
        <v>201</v>
      </c>
      <c r="C20" s="54" t="s">
        <v>202</v>
      </c>
      <c r="D20" s="55" t="s">
        <v>203</v>
      </c>
    </row>
    <row r="21" spans="2:4" ht="35.15" customHeight="1" x14ac:dyDescent="0.35">
      <c r="B21" s="56"/>
      <c r="C21" s="57"/>
      <c r="D21" s="58">
        <f>$C$18*C21</f>
        <v>0</v>
      </c>
    </row>
    <row r="22" spans="2:4" ht="35.15" customHeight="1" x14ac:dyDescent="0.35">
      <c r="B22" s="59"/>
      <c r="C22" s="57"/>
      <c r="D22" s="58">
        <f>$C$18*C22</f>
        <v>0</v>
      </c>
    </row>
    <row r="23" spans="2:4" ht="35.15" customHeight="1" x14ac:dyDescent="0.35">
      <c r="B23" s="60"/>
      <c r="C23" s="57"/>
      <c r="D23" s="58">
        <f>$C$18*C23</f>
        <v>0</v>
      </c>
    </row>
    <row r="24" spans="2:4" ht="35.15" customHeight="1" x14ac:dyDescent="0.35">
      <c r="B24" s="60"/>
      <c r="C24" s="57"/>
      <c r="D24" s="58">
        <f>$C$18*C24</f>
        <v>0</v>
      </c>
    </row>
    <row r="25" spans="2:4" ht="35.15" customHeight="1" thickBot="1" x14ac:dyDescent="0.4">
      <c r="B25" s="61"/>
      <c r="C25" s="57"/>
      <c r="D25" s="58">
        <f>$C$18*C25</f>
        <v>0</v>
      </c>
    </row>
    <row r="26" spans="2:4" ht="15" thickBot="1" x14ac:dyDescent="0.4"/>
    <row r="27" spans="2:4" x14ac:dyDescent="0.35">
      <c r="B27" s="289" t="s">
        <v>205</v>
      </c>
      <c r="C27" s="290"/>
      <c r="D27" s="291"/>
    </row>
    <row r="28" spans="2:4" ht="15" thickBot="1" x14ac:dyDescent="0.4">
      <c r="B28" s="286"/>
      <c r="C28" s="287"/>
      <c r="D28" s="288"/>
    </row>
    <row r="29" spans="2:4" x14ac:dyDescent="0.35">
      <c r="B29" s="52" t="s">
        <v>199</v>
      </c>
      <c r="C29" s="284">
        <f>SUM('1) Budget Table'!D88:E88,'1) Budget Table'!D98:E98,'1) Budget Table'!D108:E108,'1) Budget Table'!D118:E118)</f>
        <v>0</v>
      </c>
      <c r="D29" s="285"/>
    </row>
    <row r="30" spans="2:4" x14ac:dyDescent="0.35">
      <c r="B30" s="52" t="s">
        <v>200</v>
      </c>
      <c r="C30" s="292">
        <f>SUM(D32:D36)</f>
        <v>0</v>
      </c>
      <c r="D30" s="293"/>
    </row>
    <row r="31" spans="2:4" x14ac:dyDescent="0.35">
      <c r="B31" s="53" t="s">
        <v>201</v>
      </c>
      <c r="C31" s="54" t="s">
        <v>202</v>
      </c>
      <c r="D31" s="55" t="s">
        <v>203</v>
      </c>
    </row>
    <row r="32" spans="2:4" ht="35.15" customHeight="1" x14ac:dyDescent="0.35">
      <c r="B32" s="56"/>
      <c r="C32" s="57"/>
      <c r="D32" s="58">
        <f>$C$29*C32</f>
        <v>0</v>
      </c>
    </row>
    <row r="33" spans="2:4" ht="35.15" customHeight="1" x14ac:dyDescent="0.35">
      <c r="B33" s="59"/>
      <c r="C33" s="57"/>
      <c r="D33" s="58">
        <f>$C$29*C33</f>
        <v>0</v>
      </c>
    </row>
    <row r="34" spans="2:4" ht="35.15" customHeight="1" x14ac:dyDescent="0.35">
      <c r="B34" s="60"/>
      <c r="C34" s="57"/>
      <c r="D34" s="58">
        <f>$C$29*C34</f>
        <v>0</v>
      </c>
    </row>
    <row r="35" spans="2:4" ht="35.15" customHeight="1" x14ac:dyDescent="0.35">
      <c r="B35" s="60"/>
      <c r="C35" s="57"/>
      <c r="D35" s="58">
        <f>$C$29*C35</f>
        <v>0</v>
      </c>
    </row>
    <row r="36" spans="2:4" ht="35.15" customHeight="1" thickBot="1" x14ac:dyDescent="0.4">
      <c r="B36" s="61"/>
      <c r="C36" s="57"/>
      <c r="D36" s="58">
        <f>$C$29*C36</f>
        <v>0</v>
      </c>
    </row>
    <row r="37" spans="2:4" ht="15" thickBot="1" x14ac:dyDescent="0.4"/>
    <row r="38" spans="2:4" x14ac:dyDescent="0.35">
      <c r="B38" s="289" t="s">
        <v>206</v>
      </c>
      <c r="C38" s="290"/>
      <c r="D38" s="291"/>
    </row>
    <row r="39" spans="2:4" ht="15" thickBot="1" x14ac:dyDescent="0.4">
      <c r="B39" s="286"/>
      <c r="C39" s="287"/>
      <c r="D39" s="288"/>
    </row>
    <row r="40" spans="2:4" x14ac:dyDescent="0.35">
      <c r="B40" s="52" t="s">
        <v>199</v>
      </c>
      <c r="C40" s="284">
        <f>SUM('1) Budget Table'!D130:E130,'1) Budget Table'!D140:E140,'1) Budget Table'!D150:E150,'1) Budget Table'!D160:E160)</f>
        <v>0</v>
      </c>
      <c r="D40" s="285"/>
    </row>
    <row r="41" spans="2:4" x14ac:dyDescent="0.35">
      <c r="B41" s="52" t="s">
        <v>200</v>
      </c>
      <c r="C41" s="292">
        <f>SUM(D43:D47)</f>
        <v>0</v>
      </c>
      <c r="D41" s="293"/>
    </row>
    <row r="42" spans="2:4" x14ac:dyDescent="0.35">
      <c r="B42" s="53" t="s">
        <v>201</v>
      </c>
      <c r="C42" s="54" t="s">
        <v>202</v>
      </c>
      <c r="D42" s="55" t="s">
        <v>203</v>
      </c>
    </row>
    <row r="43" spans="2:4" ht="35.15" customHeight="1" x14ac:dyDescent="0.35">
      <c r="B43" s="56"/>
      <c r="C43" s="57"/>
      <c r="D43" s="58">
        <f>$C$40*C43</f>
        <v>0</v>
      </c>
    </row>
    <row r="44" spans="2:4" ht="35.15" customHeight="1" x14ac:dyDescent="0.35">
      <c r="B44" s="59"/>
      <c r="C44" s="57"/>
      <c r="D44" s="58">
        <f>$C$40*C44</f>
        <v>0</v>
      </c>
    </row>
    <row r="45" spans="2:4" ht="35.15" customHeight="1" x14ac:dyDescent="0.35">
      <c r="B45" s="60"/>
      <c r="C45" s="57"/>
      <c r="D45" s="58">
        <f>$C$40*C45</f>
        <v>0</v>
      </c>
    </row>
    <row r="46" spans="2:4" ht="35.15" customHeight="1" x14ac:dyDescent="0.35">
      <c r="B46" s="60"/>
      <c r="C46" s="57"/>
      <c r="D46" s="58">
        <f>$C$40*C46</f>
        <v>0</v>
      </c>
    </row>
    <row r="47" spans="2:4" ht="35.15" customHeight="1" thickBot="1" x14ac:dyDescent="0.4">
      <c r="B47" s="61"/>
      <c r="C47" s="57"/>
      <c r="D47" s="62">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zoomScale="80" zoomScaleNormal="80" workbookViewId="0">
      <selection activeCell="C25" sqref="C25:D25"/>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54296875" customWidth="1"/>
    <col min="9" max="10" width="15.81640625" bestFit="1" customWidth="1"/>
    <col min="11" max="11" width="11.1796875" bestFit="1" customWidth="1"/>
  </cols>
  <sheetData>
    <row r="1" spans="2:6" ht="15" thickBot="1" x14ac:dyDescent="0.4"/>
    <row r="2" spans="2:6" s="46" customFormat="1" ht="15.5" x14ac:dyDescent="0.35">
      <c r="B2" s="297" t="s">
        <v>207</v>
      </c>
      <c r="C2" s="298"/>
      <c r="D2" s="298"/>
      <c r="E2" s="298"/>
      <c r="F2" s="299"/>
    </row>
    <row r="3" spans="2:6" s="46" customFormat="1" ht="16" thickBot="1" x14ac:dyDescent="0.4">
      <c r="B3" s="300"/>
      <c r="C3" s="301"/>
      <c r="D3" s="301"/>
      <c r="E3" s="301"/>
      <c r="F3" s="302"/>
    </row>
    <row r="4" spans="2:6" s="46" customFormat="1" ht="16" thickBot="1" x14ac:dyDescent="0.4">
      <c r="B4" s="184"/>
      <c r="C4" s="184"/>
      <c r="D4" s="184"/>
      <c r="E4" s="184"/>
      <c r="F4" s="184"/>
    </row>
    <row r="5" spans="2:6" s="46" customFormat="1" ht="16" thickBot="1" x14ac:dyDescent="0.4">
      <c r="B5" s="275" t="s">
        <v>155</v>
      </c>
      <c r="C5" s="276"/>
      <c r="D5" s="276"/>
      <c r="E5" s="276"/>
      <c r="F5" s="277"/>
    </row>
    <row r="6" spans="2:6" s="46" customFormat="1" ht="15.5" x14ac:dyDescent="0.35">
      <c r="B6" s="101"/>
      <c r="C6" s="303" t="str">
        <f>'1) Budget Table'!D4</f>
        <v>Recipient Organization 1 (UNDP)</v>
      </c>
      <c r="D6" s="303" t="str">
        <f>'1) Budget Table'!E4</f>
        <v>Recipient Organization 2 (UNESCO)</v>
      </c>
      <c r="E6" s="303" t="e">
        <f>'1) Budget Table'!#REF!</f>
        <v>#REF!</v>
      </c>
      <c r="F6" s="274" t="s">
        <v>155</v>
      </c>
    </row>
    <row r="7" spans="2:6" s="46" customFormat="1" ht="15.5" x14ac:dyDescent="0.35">
      <c r="B7" s="101"/>
      <c r="C7" s="304"/>
      <c r="D7" s="304"/>
      <c r="E7" s="304"/>
      <c r="F7" s="250"/>
    </row>
    <row r="8" spans="2:6" s="46" customFormat="1" ht="31" x14ac:dyDescent="0.35">
      <c r="B8" s="95" t="s">
        <v>175</v>
      </c>
      <c r="C8" s="173">
        <f>'2) By Category'!D43</f>
        <v>99585.4</v>
      </c>
      <c r="D8" s="173">
        <f>'2) By Category'!E43</f>
        <v>30000</v>
      </c>
      <c r="E8" s="173" t="e">
        <f>'2) By Category'!#REF!</f>
        <v>#REF!</v>
      </c>
      <c r="F8" s="98" t="e">
        <f t="shared" ref="F8:F15" si="0">SUM(C8:E8)</f>
        <v>#REF!</v>
      </c>
    </row>
    <row r="9" spans="2:6" s="46" customFormat="1" ht="46.5" x14ac:dyDescent="0.35">
      <c r="B9" s="95" t="s">
        <v>176</v>
      </c>
      <c r="C9" s="173">
        <f>'2) By Category'!D44</f>
        <v>11214.039999999999</v>
      </c>
      <c r="D9" s="173">
        <f>'2) By Category'!E44</f>
        <v>0</v>
      </c>
      <c r="E9" s="173" t="e">
        <f>'2) By Category'!#REF!</f>
        <v>#REF!</v>
      </c>
      <c r="F9" s="99" t="e">
        <f t="shared" si="0"/>
        <v>#REF!</v>
      </c>
    </row>
    <row r="10" spans="2:6" s="46" customFormat="1" ht="62" x14ac:dyDescent="0.35">
      <c r="B10" s="95" t="s">
        <v>177</v>
      </c>
      <c r="C10" s="173">
        <f>'2) By Category'!D45</f>
        <v>1767.51</v>
      </c>
      <c r="D10" s="173">
        <f>'2) By Category'!E45</f>
        <v>0</v>
      </c>
      <c r="E10" s="173" t="e">
        <f>'2) By Category'!#REF!</f>
        <v>#REF!</v>
      </c>
      <c r="F10" s="99" t="e">
        <f t="shared" si="0"/>
        <v>#REF!</v>
      </c>
    </row>
    <row r="11" spans="2:6" s="46" customFormat="1" ht="31" x14ac:dyDescent="0.35">
      <c r="B11" s="97" t="s">
        <v>178</v>
      </c>
      <c r="C11" s="173">
        <f>'2) By Category'!D46</f>
        <v>401401.02</v>
      </c>
      <c r="D11" s="173">
        <f>'2) By Category'!E46</f>
        <v>11700</v>
      </c>
      <c r="E11" s="173" t="e">
        <f>'2) By Category'!#REF!</f>
        <v>#REF!</v>
      </c>
      <c r="F11" s="99" t="e">
        <f t="shared" si="0"/>
        <v>#REF!</v>
      </c>
    </row>
    <row r="12" spans="2:6" s="46" customFormat="1" ht="15.5" x14ac:dyDescent="0.35">
      <c r="B12" s="95" t="s">
        <v>179</v>
      </c>
      <c r="C12" s="173">
        <f>'2) By Category'!D47</f>
        <v>21211.85</v>
      </c>
      <c r="D12" s="173">
        <f>'2) By Category'!E47</f>
        <v>5000</v>
      </c>
      <c r="E12" s="173" t="e">
        <f>'2) By Category'!#REF!</f>
        <v>#REF!</v>
      </c>
      <c r="F12" s="99" t="e">
        <f t="shared" si="0"/>
        <v>#REF!</v>
      </c>
    </row>
    <row r="13" spans="2:6" s="46" customFormat="1" ht="46.5" x14ac:dyDescent="0.35">
      <c r="B13" s="95" t="s">
        <v>180</v>
      </c>
      <c r="C13" s="173">
        <f>'2) By Category'!D48</f>
        <v>260000</v>
      </c>
      <c r="D13" s="173">
        <f>'2) By Category'!E48</f>
        <v>142550</v>
      </c>
      <c r="E13" s="173" t="e">
        <f>'2) By Category'!#REF!</f>
        <v>#REF!</v>
      </c>
      <c r="F13" s="99" t="e">
        <f t="shared" si="0"/>
        <v>#REF!</v>
      </c>
    </row>
    <row r="14" spans="2:6" s="46" customFormat="1" ht="31.5" thickBot="1" x14ac:dyDescent="0.4">
      <c r="B14" s="96" t="s">
        <v>181</v>
      </c>
      <c r="C14" s="180">
        <f>'2) By Category'!D49</f>
        <v>0</v>
      </c>
      <c r="D14" s="180">
        <f>'2) By Category'!E49</f>
        <v>330</v>
      </c>
      <c r="E14" s="180" t="e">
        <f>'2) By Category'!#REF!</f>
        <v>#REF!</v>
      </c>
      <c r="F14" s="100" t="e">
        <f t="shared" si="0"/>
        <v>#REF!</v>
      </c>
    </row>
    <row r="15" spans="2:6" s="46" customFormat="1" ht="30" customHeight="1" x14ac:dyDescent="0.35">
      <c r="B15" s="185" t="s">
        <v>208</v>
      </c>
      <c r="C15" s="102">
        <f>SUM(C8:C14)</f>
        <v>795179.82</v>
      </c>
      <c r="D15" s="102">
        <f>SUM(D8:D14)</f>
        <v>189580</v>
      </c>
      <c r="E15" s="102" t="e">
        <f>SUM(E8:E14)</f>
        <v>#REF!</v>
      </c>
      <c r="F15" s="103" t="e">
        <f t="shared" si="0"/>
        <v>#REF!</v>
      </c>
    </row>
    <row r="16" spans="2:6" s="46" customFormat="1" ht="19.5" customHeight="1" x14ac:dyDescent="0.35">
      <c r="B16" s="176" t="s">
        <v>187</v>
      </c>
      <c r="C16" s="104">
        <f>C15*0.07</f>
        <v>55662.587400000004</v>
      </c>
      <c r="D16" s="104">
        <f t="shared" ref="D16:F16" si="1">D15*0.07</f>
        <v>13270.6</v>
      </c>
      <c r="E16" s="104" t="e">
        <f t="shared" si="1"/>
        <v>#REF!</v>
      </c>
      <c r="F16" s="104" t="e">
        <f t="shared" si="1"/>
        <v>#REF!</v>
      </c>
    </row>
    <row r="17" spans="2:7" s="46" customFormat="1" ht="25.5" customHeight="1" thickBot="1" x14ac:dyDescent="0.4">
      <c r="B17" s="105" t="s">
        <v>6</v>
      </c>
      <c r="C17" s="106">
        <f>C15+C16</f>
        <v>850842.40739999991</v>
      </c>
      <c r="D17" s="106">
        <f t="shared" ref="D17:F17" si="2">D15+D16</f>
        <v>202850.6</v>
      </c>
      <c r="E17" s="106" t="e">
        <f t="shared" si="2"/>
        <v>#REF!</v>
      </c>
      <c r="F17" s="106" t="e">
        <f t="shared" si="2"/>
        <v>#REF!</v>
      </c>
      <c r="G17" s="184"/>
    </row>
    <row r="18" spans="2:7" s="46" customFormat="1" ht="16" thickBot="1" x14ac:dyDescent="0.4">
      <c r="B18" s="184"/>
      <c r="C18" s="184"/>
      <c r="D18" s="184"/>
      <c r="E18" s="184"/>
      <c r="F18" s="184"/>
      <c r="G18" s="184"/>
    </row>
    <row r="19" spans="2:7" s="46" customFormat="1" ht="15.75" customHeight="1" x14ac:dyDescent="0.35">
      <c r="B19" s="305" t="s">
        <v>158</v>
      </c>
      <c r="C19" s="306"/>
      <c r="D19" s="306"/>
      <c r="E19" s="306"/>
      <c r="F19" s="307"/>
      <c r="G19" s="186"/>
    </row>
    <row r="20" spans="2:7" ht="15.75" customHeight="1" x14ac:dyDescent="0.35">
      <c r="B20" s="308"/>
      <c r="C20" s="247" t="str">
        <f>'1) Budget Table'!D4</f>
        <v>Recipient Organization 1 (UNDP)</v>
      </c>
      <c r="D20" s="247" t="str">
        <f>'1) Budget Table'!E4</f>
        <v>Recipient Organization 2 (UNESCO)</v>
      </c>
      <c r="E20" s="247" t="e">
        <f>'1) Budget Table'!#REF!</f>
        <v>#REF!</v>
      </c>
      <c r="F20" s="247" t="s">
        <v>188</v>
      </c>
      <c r="G20" s="249" t="s">
        <v>159</v>
      </c>
    </row>
    <row r="21" spans="2:7" ht="15.75" customHeight="1" x14ac:dyDescent="0.35">
      <c r="B21" s="309"/>
      <c r="C21" s="248"/>
      <c r="D21" s="248"/>
      <c r="E21" s="248"/>
      <c r="F21" s="248"/>
      <c r="G21" s="250"/>
    </row>
    <row r="22" spans="2:7" ht="23.25" customHeight="1" x14ac:dyDescent="0.35">
      <c r="B22" s="13" t="s">
        <v>160</v>
      </c>
      <c r="C22" s="187">
        <f>'1) Budget Table'!D183</f>
        <v>1134105.0011199999</v>
      </c>
      <c r="D22" s="187">
        <f>'1) Budget Table'!E183</f>
        <v>265895</v>
      </c>
      <c r="E22" s="187" t="e">
        <f>'1) Budget Table'!#REF!</f>
        <v>#REF!</v>
      </c>
      <c r="F22" s="123">
        <f>'1) Budget Table'!F183</f>
        <v>1400000.0011199999</v>
      </c>
      <c r="G22" s="6">
        <f>'1) Budget Table'!G183</f>
        <v>0.7</v>
      </c>
    </row>
    <row r="23" spans="2:7" ht="24.75" customHeight="1" x14ac:dyDescent="0.35">
      <c r="B23" s="13" t="s">
        <v>161</v>
      </c>
      <c r="C23" s="187">
        <f>'1) Budget Table'!D184</f>
        <v>486045.00047999993</v>
      </c>
      <c r="D23" s="187">
        <f>'1) Budget Table'!E184</f>
        <v>113955</v>
      </c>
      <c r="E23" s="187" t="e">
        <f>'1) Budget Table'!#REF!</f>
        <v>#REF!</v>
      </c>
      <c r="F23" s="123">
        <f>'1) Budget Table'!F184</f>
        <v>600000.00047999993</v>
      </c>
      <c r="G23" s="6">
        <f>'1) Budget Table'!G184</f>
        <v>0.3</v>
      </c>
    </row>
    <row r="24" spans="2:7" ht="24.75" customHeight="1" x14ac:dyDescent="0.35">
      <c r="B24" s="13" t="s">
        <v>209</v>
      </c>
      <c r="C24" s="187">
        <f>'1) Budget Table'!D185</f>
        <v>0</v>
      </c>
      <c r="D24" s="187">
        <f>'1) Budget Table'!E185</f>
        <v>0</v>
      </c>
      <c r="E24" s="187" t="e">
        <f>'1) Budget Table'!#REF!</f>
        <v>#REF!</v>
      </c>
      <c r="F24" s="123">
        <f>'1) Budget Table'!F185</f>
        <v>0</v>
      </c>
      <c r="G24" s="6">
        <f>'1) Budget Table'!G185</f>
        <v>0</v>
      </c>
    </row>
    <row r="25" spans="2:7" ht="16" thickBot="1" x14ac:dyDescent="0.4">
      <c r="B25" s="7" t="s">
        <v>188</v>
      </c>
      <c r="C25" s="122">
        <f>'1) Budget Table'!D186</f>
        <v>1620150.0015999998</v>
      </c>
      <c r="D25" s="122">
        <f>'1) Budget Table'!E186</f>
        <v>379850</v>
      </c>
      <c r="E25" s="122" t="e">
        <f>'1) Budget Table'!#REF!</f>
        <v>#REF!</v>
      </c>
      <c r="F25" s="124">
        <f>'1) Budget Table'!F186</f>
        <v>2000000.0015999998</v>
      </c>
      <c r="G25" s="125"/>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Table'!$F$177</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90">
        <v>0</v>
      </c>
    </row>
    <row r="2" spans="1:1" x14ac:dyDescent="0.35">
      <c r="A2" s="90">
        <v>0.2</v>
      </c>
    </row>
    <row r="3" spans="1:1" x14ac:dyDescent="0.35">
      <c r="A3" s="90">
        <v>0.4</v>
      </c>
    </row>
    <row r="4" spans="1:1" x14ac:dyDescent="0.35">
      <c r="A4" s="90">
        <v>0.6</v>
      </c>
    </row>
    <row r="5" spans="1:1" x14ac:dyDescent="0.35">
      <c r="A5" s="90">
        <v>0.8</v>
      </c>
    </row>
    <row r="6" spans="1:1" x14ac:dyDescent="0.35">
      <c r="A6" s="9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1640625" defaultRowHeight="14.5" x14ac:dyDescent="0.35"/>
  <sheetData>
    <row r="1" spans="1:2" x14ac:dyDescent="0.35">
      <c r="A1" s="47" t="s">
        <v>210</v>
      </c>
      <c r="B1" s="48" t="s">
        <v>211</v>
      </c>
    </row>
    <row r="2" spans="1:2" x14ac:dyDescent="0.35">
      <c r="A2" s="49" t="s">
        <v>212</v>
      </c>
      <c r="B2" s="50" t="s">
        <v>213</v>
      </c>
    </row>
    <row r="3" spans="1:2" x14ac:dyDescent="0.35">
      <c r="A3" s="49" t="s">
        <v>214</v>
      </c>
      <c r="B3" s="50" t="s">
        <v>215</v>
      </c>
    </row>
    <row r="4" spans="1:2" x14ac:dyDescent="0.35">
      <c r="A4" s="49" t="s">
        <v>216</v>
      </c>
      <c r="B4" s="50" t="s">
        <v>217</v>
      </c>
    </row>
    <row r="5" spans="1:2" x14ac:dyDescent="0.35">
      <c r="A5" s="49" t="s">
        <v>218</v>
      </c>
      <c r="B5" s="50" t="s">
        <v>219</v>
      </c>
    </row>
    <row r="6" spans="1:2" x14ac:dyDescent="0.35">
      <c r="A6" s="49" t="s">
        <v>220</v>
      </c>
      <c r="B6" s="50" t="s">
        <v>221</v>
      </c>
    </row>
    <row r="7" spans="1:2" x14ac:dyDescent="0.35">
      <c r="A7" s="49" t="s">
        <v>222</v>
      </c>
      <c r="B7" s="50" t="s">
        <v>223</v>
      </c>
    </row>
    <row r="8" spans="1:2" x14ac:dyDescent="0.35">
      <c r="A8" s="49" t="s">
        <v>224</v>
      </c>
      <c r="B8" s="50" t="s">
        <v>225</v>
      </c>
    </row>
    <row r="9" spans="1:2" x14ac:dyDescent="0.35">
      <c r="A9" s="49" t="s">
        <v>226</v>
      </c>
      <c r="B9" s="50" t="s">
        <v>227</v>
      </c>
    </row>
    <row r="10" spans="1:2" x14ac:dyDescent="0.35">
      <c r="A10" s="49" t="s">
        <v>228</v>
      </c>
      <c r="B10" s="50" t="s">
        <v>229</v>
      </c>
    </row>
    <row r="11" spans="1:2" x14ac:dyDescent="0.35">
      <c r="A11" s="49" t="s">
        <v>230</v>
      </c>
      <c r="B11" s="50" t="s">
        <v>231</v>
      </c>
    </row>
    <row r="12" spans="1:2" x14ac:dyDescent="0.35">
      <c r="A12" s="49" t="s">
        <v>232</v>
      </c>
      <c r="B12" s="50" t="s">
        <v>233</v>
      </c>
    </row>
    <row r="13" spans="1:2" x14ac:dyDescent="0.35">
      <c r="A13" s="49" t="s">
        <v>234</v>
      </c>
      <c r="B13" s="50" t="s">
        <v>235</v>
      </c>
    </row>
    <row r="14" spans="1:2" x14ac:dyDescent="0.35">
      <c r="A14" s="49" t="s">
        <v>236</v>
      </c>
      <c r="B14" s="50" t="s">
        <v>237</v>
      </c>
    </row>
    <row r="15" spans="1:2" x14ac:dyDescent="0.35">
      <c r="A15" s="49" t="s">
        <v>238</v>
      </c>
      <c r="B15" s="50" t="s">
        <v>239</v>
      </c>
    </row>
    <row r="16" spans="1:2" x14ac:dyDescent="0.35">
      <c r="A16" s="49" t="s">
        <v>240</v>
      </c>
      <c r="B16" s="50" t="s">
        <v>241</v>
      </c>
    </row>
    <row r="17" spans="1:2" x14ac:dyDescent="0.35">
      <c r="A17" s="49" t="s">
        <v>242</v>
      </c>
      <c r="B17" s="50" t="s">
        <v>243</v>
      </c>
    </row>
    <row r="18" spans="1:2" x14ac:dyDescent="0.35">
      <c r="A18" s="49" t="s">
        <v>244</v>
      </c>
      <c r="B18" s="50" t="s">
        <v>245</v>
      </c>
    </row>
    <row r="19" spans="1:2" x14ac:dyDescent="0.35">
      <c r="A19" s="49" t="s">
        <v>246</v>
      </c>
      <c r="B19" s="50" t="s">
        <v>247</v>
      </c>
    </row>
    <row r="20" spans="1:2" x14ac:dyDescent="0.35">
      <c r="A20" s="49" t="s">
        <v>248</v>
      </c>
      <c r="B20" s="50" t="s">
        <v>249</v>
      </c>
    </row>
    <row r="21" spans="1:2" x14ac:dyDescent="0.35">
      <c r="A21" s="49" t="s">
        <v>250</v>
      </c>
      <c r="B21" s="50" t="s">
        <v>251</v>
      </c>
    </row>
    <row r="22" spans="1:2" x14ac:dyDescent="0.35">
      <c r="A22" s="49" t="s">
        <v>252</v>
      </c>
      <c r="B22" s="50" t="s">
        <v>253</v>
      </c>
    </row>
    <row r="23" spans="1:2" x14ac:dyDescent="0.35">
      <c r="A23" s="49" t="s">
        <v>254</v>
      </c>
      <c r="B23" s="50" t="s">
        <v>255</v>
      </c>
    </row>
    <row r="24" spans="1:2" x14ac:dyDescent="0.35">
      <c r="A24" s="49" t="s">
        <v>256</v>
      </c>
      <c r="B24" s="50" t="s">
        <v>257</v>
      </c>
    </row>
    <row r="25" spans="1:2" x14ac:dyDescent="0.35">
      <c r="A25" s="49" t="s">
        <v>258</v>
      </c>
      <c r="B25" s="50" t="s">
        <v>259</v>
      </c>
    </row>
    <row r="26" spans="1:2" x14ac:dyDescent="0.35">
      <c r="A26" s="49" t="s">
        <v>260</v>
      </c>
      <c r="B26" s="50" t="s">
        <v>261</v>
      </c>
    </row>
    <row r="27" spans="1:2" x14ac:dyDescent="0.35">
      <c r="A27" s="49" t="s">
        <v>262</v>
      </c>
      <c r="B27" s="50" t="s">
        <v>263</v>
      </c>
    </row>
    <row r="28" spans="1:2" x14ac:dyDescent="0.35">
      <c r="A28" s="49" t="s">
        <v>264</v>
      </c>
      <c r="B28" s="50" t="s">
        <v>265</v>
      </c>
    </row>
    <row r="29" spans="1:2" x14ac:dyDescent="0.35">
      <c r="A29" s="49" t="s">
        <v>266</v>
      </c>
      <c r="B29" s="50" t="s">
        <v>267</v>
      </c>
    </row>
    <row r="30" spans="1:2" x14ac:dyDescent="0.35">
      <c r="A30" s="49" t="s">
        <v>268</v>
      </c>
      <c r="B30" s="50" t="s">
        <v>269</v>
      </c>
    </row>
    <row r="31" spans="1:2" x14ac:dyDescent="0.35">
      <c r="A31" s="49" t="s">
        <v>270</v>
      </c>
      <c r="B31" s="50" t="s">
        <v>271</v>
      </c>
    </row>
    <row r="32" spans="1:2" x14ac:dyDescent="0.35">
      <c r="A32" s="49" t="s">
        <v>272</v>
      </c>
      <c r="B32" s="50" t="s">
        <v>273</v>
      </c>
    </row>
    <row r="33" spans="1:2" x14ac:dyDescent="0.35">
      <c r="A33" s="49" t="s">
        <v>274</v>
      </c>
      <c r="B33" s="50" t="s">
        <v>275</v>
      </c>
    </row>
    <row r="34" spans="1:2" x14ac:dyDescent="0.35">
      <c r="A34" s="49" t="s">
        <v>276</v>
      </c>
      <c r="B34" s="50" t="s">
        <v>277</v>
      </c>
    </row>
    <row r="35" spans="1:2" x14ac:dyDescent="0.35">
      <c r="A35" s="49" t="s">
        <v>278</v>
      </c>
      <c r="B35" s="50" t="s">
        <v>279</v>
      </c>
    </row>
    <row r="36" spans="1:2" x14ac:dyDescent="0.35">
      <c r="A36" s="49" t="s">
        <v>280</v>
      </c>
      <c r="B36" s="50" t="s">
        <v>281</v>
      </c>
    </row>
    <row r="37" spans="1:2" x14ac:dyDescent="0.35">
      <c r="A37" s="49" t="s">
        <v>282</v>
      </c>
      <c r="B37" s="50" t="s">
        <v>283</v>
      </c>
    </row>
    <row r="38" spans="1:2" x14ac:dyDescent="0.35">
      <c r="A38" s="49" t="s">
        <v>284</v>
      </c>
      <c r="B38" s="50" t="s">
        <v>285</v>
      </c>
    </row>
    <row r="39" spans="1:2" x14ac:dyDescent="0.35">
      <c r="A39" s="49" t="s">
        <v>286</v>
      </c>
      <c r="B39" s="50" t="s">
        <v>287</v>
      </c>
    </row>
    <row r="40" spans="1:2" x14ac:dyDescent="0.35">
      <c r="A40" s="49" t="s">
        <v>288</v>
      </c>
      <c r="B40" s="50" t="s">
        <v>289</v>
      </c>
    </row>
    <row r="41" spans="1:2" x14ac:dyDescent="0.35">
      <c r="A41" s="49" t="s">
        <v>290</v>
      </c>
      <c r="B41" s="50" t="s">
        <v>291</v>
      </c>
    </row>
    <row r="42" spans="1:2" x14ac:dyDescent="0.35">
      <c r="A42" s="49" t="s">
        <v>292</v>
      </c>
      <c r="B42" s="50" t="s">
        <v>293</v>
      </c>
    </row>
    <row r="43" spans="1:2" x14ac:dyDescent="0.35">
      <c r="A43" s="49" t="s">
        <v>294</v>
      </c>
      <c r="B43" s="50" t="s">
        <v>295</v>
      </c>
    </row>
    <row r="44" spans="1:2" x14ac:dyDescent="0.35">
      <c r="A44" s="49" t="s">
        <v>296</v>
      </c>
      <c r="B44" s="50" t="s">
        <v>297</v>
      </c>
    </row>
    <row r="45" spans="1:2" x14ac:dyDescent="0.35">
      <c r="A45" s="49" t="s">
        <v>298</v>
      </c>
      <c r="B45" s="50" t="s">
        <v>299</v>
      </c>
    </row>
    <row r="46" spans="1:2" x14ac:dyDescent="0.35">
      <c r="A46" s="49" t="s">
        <v>300</v>
      </c>
      <c r="B46" s="50" t="s">
        <v>301</v>
      </c>
    </row>
    <row r="47" spans="1:2" x14ac:dyDescent="0.35">
      <c r="A47" s="49" t="s">
        <v>302</v>
      </c>
      <c r="B47" s="50" t="s">
        <v>303</v>
      </c>
    </row>
    <row r="48" spans="1:2" x14ac:dyDescent="0.35">
      <c r="A48" s="49" t="s">
        <v>304</v>
      </c>
      <c r="B48" s="50" t="s">
        <v>305</v>
      </c>
    </row>
    <row r="49" spans="1:2" x14ac:dyDescent="0.35">
      <c r="A49" s="49" t="s">
        <v>306</v>
      </c>
      <c r="B49" s="50" t="s">
        <v>307</v>
      </c>
    </row>
    <row r="50" spans="1:2" x14ac:dyDescent="0.35">
      <c r="A50" s="49" t="s">
        <v>308</v>
      </c>
      <c r="B50" s="50" t="s">
        <v>309</v>
      </c>
    </row>
    <row r="51" spans="1:2" x14ac:dyDescent="0.35">
      <c r="A51" s="49" t="s">
        <v>310</v>
      </c>
      <c r="B51" s="50" t="s">
        <v>311</v>
      </c>
    </row>
    <row r="52" spans="1:2" x14ac:dyDescent="0.35">
      <c r="A52" s="49" t="s">
        <v>312</v>
      </c>
      <c r="B52" s="50" t="s">
        <v>313</v>
      </c>
    </row>
    <row r="53" spans="1:2" x14ac:dyDescent="0.35">
      <c r="A53" s="49" t="s">
        <v>314</v>
      </c>
      <c r="B53" s="50" t="s">
        <v>315</v>
      </c>
    </row>
    <row r="54" spans="1:2" x14ac:dyDescent="0.35">
      <c r="A54" s="49" t="s">
        <v>316</v>
      </c>
      <c r="B54" s="50" t="s">
        <v>317</v>
      </c>
    </row>
    <row r="55" spans="1:2" x14ac:dyDescent="0.35">
      <c r="A55" s="49" t="s">
        <v>318</v>
      </c>
      <c r="B55" s="50" t="s">
        <v>319</v>
      </c>
    </row>
    <row r="56" spans="1:2" x14ac:dyDescent="0.35">
      <c r="A56" s="49" t="s">
        <v>320</v>
      </c>
      <c r="B56" s="50" t="s">
        <v>321</v>
      </c>
    </row>
    <row r="57" spans="1:2" x14ac:dyDescent="0.35">
      <c r="A57" s="49" t="s">
        <v>322</v>
      </c>
      <c r="B57" s="50" t="s">
        <v>323</v>
      </c>
    </row>
    <row r="58" spans="1:2" x14ac:dyDescent="0.35">
      <c r="A58" s="49" t="s">
        <v>324</v>
      </c>
      <c r="B58" s="50" t="s">
        <v>325</v>
      </c>
    </row>
    <row r="59" spans="1:2" x14ac:dyDescent="0.35">
      <c r="A59" s="49" t="s">
        <v>326</v>
      </c>
      <c r="B59" s="50" t="s">
        <v>327</v>
      </c>
    </row>
    <row r="60" spans="1:2" x14ac:dyDescent="0.35">
      <c r="A60" s="49" t="s">
        <v>328</v>
      </c>
      <c r="B60" s="50" t="s">
        <v>329</v>
      </c>
    </row>
    <row r="61" spans="1:2" x14ac:dyDescent="0.35">
      <c r="A61" s="49" t="s">
        <v>330</v>
      </c>
      <c r="B61" s="50" t="s">
        <v>331</v>
      </c>
    </row>
    <row r="62" spans="1:2" x14ac:dyDescent="0.35">
      <c r="A62" s="49" t="s">
        <v>332</v>
      </c>
      <c r="B62" s="50" t="s">
        <v>333</v>
      </c>
    </row>
    <row r="63" spans="1:2" x14ac:dyDescent="0.35">
      <c r="A63" s="49" t="s">
        <v>334</v>
      </c>
      <c r="B63" s="50" t="s">
        <v>335</v>
      </c>
    </row>
    <row r="64" spans="1:2" x14ac:dyDescent="0.35">
      <c r="A64" s="49" t="s">
        <v>336</v>
      </c>
      <c r="B64" s="50" t="s">
        <v>337</v>
      </c>
    </row>
    <row r="65" spans="1:2" x14ac:dyDescent="0.35">
      <c r="A65" s="49" t="s">
        <v>338</v>
      </c>
      <c r="B65" s="50" t="s">
        <v>339</v>
      </c>
    </row>
    <row r="66" spans="1:2" x14ac:dyDescent="0.35">
      <c r="A66" s="49" t="s">
        <v>340</v>
      </c>
      <c r="B66" s="50" t="s">
        <v>341</v>
      </c>
    </row>
    <row r="67" spans="1:2" x14ac:dyDescent="0.35">
      <c r="A67" s="49" t="s">
        <v>342</v>
      </c>
      <c r="B67" s="50" t="s">
        <v>343</v>
      </c>
    </row>
    <row r="68" spans="1:2" x14ac:dyDescent="0.35">
      <c r="A68" s="49" t="s">
        <v>344</v>
      </c>
      <c r="B68" s="50" t="s">
        <v>345</v>
      </c>
    </row>
    <row r="69" spans="1:2" x14ac:dyDescent="0.35">
      <c r="A69" s="49" t="s">
        <v>346</v>
      </c>
      <c r="B69" s="50" t="s">
        <v>347</v>
      </c>
    </row>
    <row r="70" spans="1:2" x14ac:dyDescent="0.35">
      <c r="A70" s="49" t="s">
        <v>348</v>
      </c>
      <c r="B70" s="50" t="s">
        <v>349</v>
      </c>
    </row>
    <row r="71" spans="1:2" x14ac:dyDescent="0.35">
      <c r="A71" s="49" t="s">
        <v>350</v>
      </c>
      <c r="B71" s="50" t="s">
        <v>351</v>
      </c>
    </row>
    <row r="72" spans="1:2" x14ac:dyDescent="0.35">
      <c r="A72" s="49" t="s">
        <v>352</v>
      </c>
      <c r="B72" s="50" t="s">
        <v>353</v>
      </c>
    </row>
    <row r="73" spans="1:2" x14ac:dyDescent="0.35">
      <c r="A73" s="49" t="s">
        <v>354</v>
      </c>
      <c r="B73" s="50" t="s">
        <v>355</v>
      </c>
    </row>
    <row r="74" spans="1:2" x14ac:dyDescent="0.35">
      <c r="A74" s="49" t="s">
        <v>356</v>
      </c>
      <c r="B74" s="50" t="s">
        <v>357</v>
      </c>
    </row>
    <row r="75" spans="1:2" x14ac:dyDescent="0.35">
      <c r="A75" s="49" t="s">
        <v>358</v>
      </c>
      <c r="B75" s="51" t="s">
        <v>359</v>
      </c>
    </row>
    <row r="76" spans="1:2" x14ac:dyDescent="0.35">
      <c r="A76" s="49" t="s">
        <v>360</v>
      </c>
      <c r="B76" s="51" t="s">
        <v>361</v>
      </c>
    </row>
    <row r="77" spans="1:2" x14ac:dyDescent="0.35">
      <c r="A77" s="49" t="s">
        <v>362</v>
      </c>
      <c r="B77" s="51" t="s">
        <v>363</v>
      </c>
    </row>
    <row r="78" spans="1:2" x14ac:dyDescent="0.35">
      <c r="A78" s="49" t="s">
        <v>364</v>
      </c>
      <c r="B78" s="51" t="s">
        <v>365</v>
      </c>
    </row>
    <row r="79" spans="1:2" x14ac:dyDescent="0.35">
      <c r="A79" s="49" t="s">
        <v>366</v>
      </c>
      <c r="B79" s="51" t="s">
        <v>367</v>
      </c>
    </row>
    <row r="80" spans="1:2" x14ac:dyDescent="0.35">
      <c r="A80" s="49" t="s">
        <v>368</v>
      </c>
      <c r="B80" s="51" t="s">
        <v>369</v>
      </c>
    </row>
    <row r="81" spans="1:2" x14ac:dyDescent="0.35">
      <c r="A81" s="49" t="s">
        <v>370</v>
      </c>
      <c r="B81" s="51" t="s">
        <v>371</v>
      </c>
    </row>
    <row r="82" spans="1:2" x14ac:dyDescent="0.35">
      <c r="A82" s="49" t="s">
        <v>372</v>
      </c>
      <c r="B82" s="51" t="s">
        <v>373</v>
      </c>
    </row>
    <row r="83" spans="1:2" x14ac:dyDescent="0.35">
      <c r="A83" s="49" t="s">
        <v>374</v>
      </c>
      <c r="B83" s="51" t="s">
        <v>375</v>
      </c>
    </row>
    <row r="84" spans="1:2" x14ac:dyDescent="0.35">
      <c r="A84" s="49" t="s">
        <v>376</v>
      </c>
      <c r="B84" s="51" t="s">
        <v>377</v>
      </c>
    </row>
    <row r="85" spans="1:2" x14ac:dyDescent="0.35">
      <c r="A85" s="49" t="s">
        <v>378</v>
      </c>
      <c r="B85" s="51" t="s">
        <v>379</v>
      </c>
    </row>
    <row r="86" spans="1:2" x14ac:dyDescent="0.35">
      <c r="A86" s="49" t="s">
        <v>380</v>
      </c>
      <c r="B86" s="51" t="s">
        <v>381</v>
      </c>
    </row>
    <row r="87" spans="1:2" x14ac:dyDescent="0.35">
      <c r="A87" s="49" t="s">
        <v>382</v>
      </c>
      <c r="B87" s="51" t="s">
        <v>383</v>
      </c>
    </row>
    <row r="88" spans="1:2" x14ac:dyDescent="0.35">
      <c r="A88" s="49" t="s">
        <v>384</v>
      </c>
      <c r="B88" s="51" t="s">
        <v>385</v>
      </c>
    </row>
    <row r="89" spans="1:2" x14ac:dyDescent="0.35">
      <c r="A89" s="49" t="s">
        <v>386</v>
      </c>
      <c r="B89" s="51" t="s">
        <v>387</v>
      </c>
    </row>
    <row r="90" spans="1:2" x14ac:dyDescent="0.35">
      <c r="A90" s="49" t="s">
        <v>388</v>
      </c>
      <c r="B90" s="51" t="s">
        <v>389</v>
      </c>
    </row>
    <row r="91" spans="1:2" x14ac:dyDescent="0.35">
      <c r="A91" s="49" t="s">
        <v>390</v>
      </c>
      <c r="B91" s="51" t="s">
        <v>391</v>
      </c>
    </row>
    <row r="92" spans="1:2" x14ac:dyDescent="0.35">
      <c r="A92" s="49" t="s">
        <v>392</v>
      </c>
      <c r="B92" s="51" t="s">
        <v>393</v>
      </c>
    </row>
    <row r="93" spans="1:2" x14ac:dyDescent="0.35">
      <c r="A93" s="49" t="s">
        <v>394</v>
      </c>
      <c r="B93" s="51" t="s">
        <v>395</v>
      </c>
    </row>
    <row r="94" spans="1:2" x14ac:dyDescent="0.35">
      <c r="A94" s="49" t="s">
        <v>396</v>
      </c>
      <c r="B94" s="51" t="s">
        <v>397</v>
      </c>
    </row>
    <row r="95" spans="1:2" x14ac:dyDescent="0.35">
      <c r="A95" s="49" t="s">
        <v>398</v>
      </c>
      <c r="B95" s="51" t="s">
        <v>399</v>
      </c>
    </row>
    <row r="96" spans="1:2" x14ac:dyDescent="0.35">
      <c r="A96" s="49" t="s">
        <v>400</v>
      </c>
      <c r="B96" s="51" t="s">
        <v>401</v>
      </c>
    </row>
    <row r="97" spans="1:2" x14ac:dyDescent="0.35">
      <c r="A97" s="49" t="s">
        <v>402</v>
      </c>
      <c r="B97" s="51" t="s">
        <v>403</v>
      </c>
    </row>
    <row r="98" spans="1:2" x14ac:dyDescent="0.35">
      <c r="A98" s="49" t="s">
        <v>404</v>
      </c>
      <c r="B98" s="51" t="s">
        <v>405</v>
      </c>
    </row>
    <row r="99" spans="1:2" x14ac:dyDescent="0.35">
      <c r="A99" s="49" t="s">
        <v>406</v>
      </c>
      <c r="B99" s="51" t="s">
        <v>407</v>
      </c>
    </row>
    <row r="100" spans="1:2" x14ac:dyDescent="0.35">
      <c r="A100" s="49" t="s">
        <v>408</v>
      </c>
      <c r="B100" s="51" t="s">
        <v>409</v>
      </c>
    </row>
    <row r="101" spans="1:2" x14ac:dyDescent="0.35">
      <c r="A101" s="49" t="s">
        <v>410</v>
      </c>
      <c r="B101" s="51" t="s">
        <v>411</v>
      </c>
    </row>
    <row r="102" spans="1:2" x14ac:dyDescent="0.35">
      <c r="A102" s="49" t="s">
        <v>412</v>
      </c>
      <c r="B102" s="51" t="s">
        <v>413</v>
      </c>
    </row>
    <row r="103" spans="1:2" x14ac:dyDescent="0.35">
      <c r="A103" s="49" t="s">
        <v>414</v>
      </c>
      <c r="B103" s="51" t="s">
        <v>415</v>
      </c>
    </row>
    <row r="104" spans="1:2" x14ac:dyDescent="0.35">
      <c r="A104" s="49" t="s">
        <v>416</v>
      </c>
      <c r="B104" s="51" t="s">
        <v>417</v>
      </c>
    </row>
    <row r="105" spans="1:2" x14ac:dyDescent="0.35">
      <c r="A105" s="49" t="s">
        <v>418</v>
      </c>
      <c r="B105" s="51" t="s">
        <v>419</v>
      </c>
    </row>
    <row r="106" spans="1:2" x14ac:dyDescent="0.35">
      <c r="A106" s="49" t="s">
        <v>420</v>
      </c>
      <c r="B106" s="51" t="s">
        <v>421</v>
      </c>
    </row>
    <row r="107" spans="1:2" x14ac:dyDescent="0.35">
      <c r="A107" s="49" t="s">
        <v>422</v>
      </c>
      <c r="B107" s="51" t="s">
        <v>423</v>
      </c>
    </row>
    <row r="108" spans="1:2" x14ac:dyDescent="0.35">
      <c r="A108" s="49" t="s">
        <v>424</v>
      </c>
      <c r="B108" s="51" t="s">
        <v>425</v>
      </c>
    </row>
    <row r="109" spans="1:2" x14ac:dyDescent="0.35">
      <c r="A109" s="49" t="s">
        <v>426</v>
      </c>
      <c r="B109" s="51" t="s">
        <v>427</v>
      </c>
    </row>
    <row r="110" spans="1:2" x14ac:dyDescent="0.35">
      <c r="A110" s="49" t="s">
        <v>428</v>
      </c>
      <c r="B110" s="51" t="s">
        <v>429</v>
      </c>
    </row>
    <row r="111" spans="1:2" x14ac:dyDescent="0.35">
      <c r="A111" s="49" t="s">
        <v>430</v>
      </c>
      <c r="B111" s="51" t="s">
        <v>431</v>
      </c>
    </row>
    <row r="112" spans="1:2" x14ac:dyDescent="0.35">
      <c r="A112" s="49" t="s">
        <v>432</v>
      </c>
      <c r="B112" s="51" t="s">
        <v>433</v>
      </c>
    </row>
    <row r="113" spans="1:2" x14ac:dyDescent="0.35">
      <c r="A113" s="49" t="s">
        <v>434</v>
      </c>
      <c r="B113" s="51" t="s">
        <v>435</v>
      </c>
    </row>
    <row r="114" spans="1:2" x14ac:dyDescent="0.35">
      <c r="A114" s="49" t="s">
        <v>436</v>
      </c>
      <c r="B114" s="51" t="s">
        <v>437</v>
      </c>
    </row>
    <row r="115" spans="1:2" x14ac:dyDescent="0.35">
      <c r="A115" s="49" t="s">
        <v>438</v>
      </c>
      <c r="B115" s="51" t="s">
        <v>439</v>
      </c>
    </row>
    <row r="116" spans="1:2" x14ac:dyDescent="0.35">
      <c r="A116" s="49" t="s">
        <v>440</v>
      </c>
      <c r="B116" s="51" t="s">
        <v>441</v>
      </c>
    </row>
    <row r="117" spans="1:2" x14ac:dyDescent="0.35">
      <c r="A117" s="49" t="s">
        <v>442</v>
      </c>
      <c r="B117" s="51" t="s">
        <v>443</v>
      </c>
    </row>
    <row r="118" spans="1:2" x14ac:dyDescent="0.35">
      <c r="A118" s="49" t="s">
        <v>444</v>
      </c>
      <c r="B118" s="51" t="s">
        <v>445</v>
      </c>
    </row>
    <row r="119" spans="1:2" x14ac:dyDescent="0.35">
      <c r="A119" s="49" t="s">
        <v>446</v>
      </c>
      <c r="B119" s="51" t="s">
        <v>447</v>
      </c>
    </row>
    <row r="120" spans="1:2" x14ac:dyDescent="0.35">
      <c r="A120" s="49" t="s">
        <v>448</v>
      </c>
      <c r="B120" s="51" t="s">
        <v>449</v>
      </c>
    </row>
    <row r="121" spans="1:2" x14ac:dyDescent="0.35">
      <c r="A121" s="49" t="s">
        <v>450</v>
      </c>
      <c r="B121" s="51" t="s">
        <v>451</v>
      </c>
    </row>
    <row r="122" spans="1:2" x14ac:dyDescent="0.35">
      <c r="A122" s="49" t="s">
        <v>452</v>
      </c>
      <c r="B122" s="51" t="s">
        <v>453</v>
      </c>
    </row>
    <row r="123" spans="1:2" x14ac:dyDescent="0.35">
      <c r="A123" s="49" t="s">
        <v>454</v>
      </c>
      <c r="B123" s="51" t="s">
        <v>455</v>
      </c>
    </row>
    <row r="124" spans="1:2" x14ac:dyDescent="0.35">
      <c r="A124" s="49" t="s">
        <v>456</v>
      </c>
      <c r="B124" s="51" t="s">
        <v>457</v>
      </c>
    </row>
    <row r="125" spans="1:2" x14ac:dyDescent="0.35">
      <c r="A125" s="49" t="s">
        <v>458</v>
      </c>
      <c r="B125" s="51" t="s">
        <v>459</v>
      </c>
    </row>
    <row r="126" spans="1:2" x14ac:dyDescent="0.35">
      <c r="A126" s="49" t="s">
        <v>460</v>
      </c>
      <c r="B126" s="51" t="s">
        <v>461</v>
      </c>
    </row>
    <row r="127" spans="1:2" x14ac:dyDescent="0.35">
      <c r="A127" s="49" t="s">
        <v>462</v>
      </c>
      <c r="B127" s="51" t="s">
        <v>463</v>
      </c>
    </row>
    <row r="128" spans="1:2" x14ac:dyDescent="0.35">
      <c r="A128" s="49" t="s">
        <v>464</v>
      </c>
      <c r="B128" s="51" t="s">
        <v>465</v>
      </c>
    </row>
    <row r="129" spans="1:2" x14ac:dyDescent="0.35">
      <c r="A129" s="49" t="s">
        <v>466</v>
      </c>
      <c r="B129" s="51" t="s">
        <v>467</v>
      </c>
    </row>
    <row r="130" spans="1:2" x14ac:dyDescent="0.35">
      <c r="A130" s="49" t="s">
        <v>468</v>
      </c>
      <c r="B130" s="51" t="s">
        <v>469</v>
      </c>
    </row>
    <row r="131" spans="1:2" x14ac:dyDescent="0.35">
      <c r="A131" s="49" t="s">
        <v>470</v>
      </c>
      <c r="B131" s="51" t="s">
        <v>471</v>
      </c>
    </row>
    <row r="132" spans="1:2" x14ac:dyDescent="0.35">
      <c r="A132" s="49" t="s">
        <v>472</v>
      </c>
      <c r="B132" s="51" t="s">
        <v>473</v>
      </c>
    </row>
    <row r="133" spans="1:2" x14ac:dyDescent="0.35">
      <c r="A133" s="49" t="s">
        <v>474</v>
      </c>
      <c r="B133" s="51" t="s">
        <v>475</v>
      </c>
    </row>
    <row r="134" spans="1:2" x14ac:dyDescent="0.35">
      <c r="A134" s="49" t="s">
        <v>476</v>
      </c>
      <c r="B134" s="51" t="s">
        <v>477</v>
      </c>
    </row>
    <row r="135" spans="1:2" x14ac:dyDescent="0.35">
      <c r="A135" s="49" t="s">
        <v>478</v>
      </c>
      <c r="B135" s="51" t="s">
        <v>479</v>
      </c>
    </row>
    <row r="136" spans="1:2" x14ac:dyDescent="0.35">
      <c r="A136" s="49" t="s">
        <v>480</v>
      </c>
      <c r="B136" s="51" t="s">
        <v>481</v>
      </c>
    </row>
    <row r="137" spans="1:2" x14ac:dyDescent="0.35">
      <c r="A137" s="49" t="s">
        <v>482</v>
      </c>
      <c r="B137" s="51" t="s">
        <v>483</v>
      </c>
    </row>
    <row r="138" spans="1:2" x14ac:dyDescent="0.35">
      <c r="A138" s="49" t="s">
        <v>484</v>
      </c>
      <c r="B138" s="51" t="s">
        <v>485</v>
      </c>
    </row>
    <row r="139" spans="1:2" x14ac:dyDescent="0.35">
      <c r="A139" s="49" t="s">
        <v>486</v>
      </c>
      <c r="B139" s="51" t="s">
        <v>487</v>
      </c>
    </row>
    <row r="140" spans="1:2" x14ac:dyDescent="0.35">
      <c r="A140" s="49" t="s">
        <v>488</v>
      </c>
      <c r="B140" s="51" t="s">
        <v>489</v>
      </c>
    </row>
    <row r="141" spans="1:2" x14ac:dyDescent="0.35">
      <c r="A141" s="49" t="s">
        <v>490</v>
      </c>
      <c r="B141" s="51" t="s">
        <v>491</v>
      </c>
    </row>
    <row r="142" spans="1:2" x14ac:dyDescent="0.35">
      <c r="A142" s="49" t="s">
        <v>492</v>
      </c>
      <c r="B142" s="51" t="s">
        <v>493</v>
      </c>
    </row>
    <row r="143" spans="1:2" x14ac:dyDescent="0.35">
      <c r="A143" s="49" t="s">
        <v>494</v>
      </c>
      <c r="B143" s="51" t="s">
        <v>495</v>
      </c>
    </row>
    <row r="144" spans="1:2" x14ac:dyDescent="0.35">
      <c r="A144" s="49" t="s">
        <v>496</v>
      </c>
      <c r="B144" s="51" t="s">
        <v>497</v>
      </c>
    </row>
    <row r="145" spans="1:2" x14ac:dyDescent="0.35">
      <c r="A145" s="49" t="s">
        <v>498</v>
      </c>
      <c r="B145" s="51" t="s">
        <v>499</v>
      </c>
    </row>
    <row r="146" spans="1:2" x14ac:dyDescent="0.35">
      <c r="A146" s="49" t="s">
        <v>500</v>
      </c>
      <c r="B146" s="51" t="s">
        <v>501</v>
      </c>
    </row>
    <row r="147" spans="1:2" x14ac:dyDescent="0.35">
      <c r="A147" s="49" t="s">
        <v>502</v>
      </c>
      <c r="B147" s="51" t="s">
        <v>503</v>
      </c>
    </row>
    <row r="148" spans="1:2" x14ac:dyDescent="0.35">
      <c r="A148" s="49" t="s">
        <v>504</v>
      </c>
      <c r="B148" s="51" t="s">
        <v>505</v>
      </c>
    </row>
    <row r="149" spans="1:2" x14ac:dyDescent="0.35">
      <c r="A149" s="49" t="s">
        <v>506</v>
      </c>
      <c r="B149" s="51" t="s">
        <v>507</v>
      </c>
    </row>
    <row r="150" spans="1:2" x14ac:dyDescent="0.35">
      <c r="A150" s="49" t="s">
        <v>508</v>
      </c>
      <c r="B150" s="51" t="s">
        <v>509</v>
      </c>
    </row>
    <row r="151" spans="1:2" x14ac:dyDescent="0.35">
      <c r="A151" s="49" t="s">
        <v>510</v>
      </c>
      <c r="B151" s="51" t="s">
        <v>511</v>
      </c>
    </row>
    <row r="152" spans="1:2" x14ac:dyDescent="0.35">
      <c r="A152" s="49" t="s">
        <v>512</v>
      </c>
      <c r="B152" s="51" t="s">
        <v>513</v>
      </c>
    </row>
    <row r="153" spans="1:2" x14ac:dyDescent="0.35">
      <c r="A153" s="49" t="s">
        <v>514</v>
      </c>
      <c r="B153" s="51" t="s">
        <v>515</v>
      </c>
    </row>
    <row r="154" spans="1:2" x14ac:dyDescent="0.35">
      <c r="A154" s="49" t="s">
        <v>516</v>
      </c>
      <c r="B154" s="51" t="s">
        <v>517</v>
      </c>
    </row>
    <row r="155" spans="1:2" x14ac:dyDescent="0.35">
      <c r="A155" s="49" t="s">
        <v>518</v>
      </c>
      <c r="B155" s="51" t="s">
        <v>519</v>
      </c>
    </row>
    <row r="156" spans="1:2" x14ac:dyDescent="0.35">
      <c r="A156" s="49" t="s">
        <v>520</v>
      </c>
      <c r="B156" s="51" t="s">
        <v>521</v>
      </c>
    </row>
    <row r="157" spans="1:2" x14ac:dyDescent="0.35">
      <c r="A157" s="49" t="s">
        <v>522</v>
      </c>
      <c r="B157" s="51" t="s">
        <v>523</v>
      </c>
    </row>
    <row r="158" spans="1:2" x14ac:dyDescent="0.35">
      <c r="A158" s="49" t="s">
        <v>524</v>
      </c>
      <c r="B158" s="51" t="s">
        <v>525</v>
      </c>
    </row>
    <row r="159" spans="1:2" x14ac:dyDescent="0.35">
      <c r="A159" s="49" t="s">
        <v>526</v>
      </c>
      <c r="B159" s="51" t="s">
        <v>527</v>
      </c>
    </row>
    <row r="160" spans="1:2" x14ac:dyDescent="0.35">
      <c r="A160" s="49" t="s">
        <v>528</v>
      </c>
      <c r="B160" s="51" t="s">
        <v>529</v>
      </c>
    </row>
    <row r="161" spans="1:2" x14ac:dyDescent="0.35">
      <c r="A161" s="49" t="s">
        <v>530</v>
      </c>
      <c r="B161" s="51" t="s">
        <v>531</v>
      </c>
    </row>
    <row r="162" spans="1:2" x14ac:dyDescent="0.35">
      <c r="A162" s="49" t="s">
        <v>532</v>
      </c>
      <c r="B162" s="51" t="s">
        <v>533</v>
      </c>
    </row>
    <row r="163" spans="1:2" x14ac:dyDescent="0.35">
      <c r="A163" s="49" t="s">
        <v>534</v>
      </c>
      <c r="B163" s="51" t="s">
        <v>535</v>
      </c>
    </row>
    <row r="164" spans="1:2" x14ac:dyDescent="0.35">
      <c r="A164" s="49" t="s">
        <v>536</v>
      </c>
      <c r="B164" s="51" t="s">
        <v>537</v>
      </c>
    </row>
    <row r="165" spans="1:2" x14ac:dyDescent="0.35">
      <c r="A165" s="49" t="s">
        <v>538</v>
      </c>
      <c r="B165" s="51" t="s">
        <v>539</v>
      </c>
    </row>
    <row r="166" spans="1:2" x14ac:dyDescent="0.35">
      <c r="A166" s="49" t="s">
        <v>540</v>
      </c>
      <c r="B166" s="51" t="s">
        <v>541</v>
      </c>
    </row>
    <row r="167" spans="1:2" x14ac:dyDescent="0.35">
      <c r="A167" s="49" t="s">
        <v>542</v>
      </c>
      <c r="B167" s="51" t="s">
        <v>543</v>
      </c>
    </row>
    <row r="168" spans="1:2" x14ac:dyDescent="0.35">
      <c r="A168" s="49" t="s">
        <v>544</v>
      </c>
      <c r="B168" s="51" t="s">
        <v>545</v>
      </c>
    </row>
    <row r="169" spans="1:2" x14ac:dyDescent="0.35">
      <c r="A169" s="49" t="s">
        <v>546</v>
      </c>
      <c r="B169" s="51" t="s">
        <v>547</v>
      </c>
    </row>
    <row r="170" spans="1:2" x14ac:dyDescent="0.35">
      <c r="A170" s="49" t="s">
        <v>548</v>
      </c>
      <c r="B170" s="51" t="s">
        <v>549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gulzhigit.ermatov@un.org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MPTF_00006_00969</ProjectId>
    <FundCode xmlns="f9695bc1-6109-4dcd-a27a-f8a0370b00e2">MPTF_00006</FundCode>
    <Comments xmlns="f9695bc1-6109-4dcd-a27a-f8a0370b00e2">Annual Financial Report</Comments>
    <Active xmlns="f9695bc1-6109-4dcd-a27a-f8a0370b00e2">Yes</Active>
    <DocumentDate xmlns="b1528a4b-5ccb-40f7-a09e-43427183cd95">2024-11-18T08:00:00+00:00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865AF-A5D8-4FBB-8CF0-99B1C87B8E6E}"/>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a519c9a6-63c0-402b-bba8-e6b0902b5865"/>
    <ds:schemaRef ds:uri="http://purl.org/dc/elements/1.1/"/>
    <ds:schemaRef ds:uri="http://schemas.microsoft.com/office/infopath/2007/PartnerControls"/>
    <ds:schemaRef ds:uri="60e4f8f0-4686-4fb5-a761-1192f8270dd1"/>
    <ds:schemaRef ds:uri="http://www.w3.org/XML/1998/namespace"/>
    <ds:schemaRef ds:uri="http://purl.org/dc/dcmitype/"/>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Metadata/LabelInfo.xml><?xml version="1.0" encoding="utf-8"?>
<clbl:labelList xmlns:clbl="http://schemas.microsoft.com/office/2020/mipLabelMetadata">
  <clbl:label id="{f8e024d6-51f2-471b-ac2c-b1117d65062e}" enabled="1" method="Standard" siteId="{1d4fae52-39b3-4bfa-b0b3-022956b1119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Instructions</vt:lpstr>
      <vt:lpstr>1) Budget Table</vt:lpstr>
      <vt:lpstr>2) By Category</vt:lpstr>
      <vt:lpstr>3) Explanatory Notes</vt:lpstr>
      <vt:lpstr>4) -For PBSO Use-</vt:lpstr>
      <vt:lpstr>5) -For MPTF Use-</vt:lpstr>
      <vt:lpstr>Dropdowns</vt:lpstr>
      <vt:lpstr>Sheet2</vt:lpstr>
      <vt:lpstr>'1) Budget Table'!Область_печати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Budget_Kyrgyzstan_UNDP_UNESCO_Nov-2024_final.xlsx</dc:title>
  <dc:subject/>
  <dc:creator>Jelena Zelenovic</dc:creator>
  <cp:keywords/>
  <dc:description/>
  <cp:lastModifiedBy>Altynai Akmatova</cp:lastModifiedBy>
  <cp:revision/>
  <cp:lastPrinted>2023-11-07T04:09:55Z</cp:lastPrinted>
  <dcterms:created xsi:type="dcterms:W3CDTF">2017-11-15T21:17:43Z</dcterms:created>
  <dcterms:modified xsi:type="dcterms:W3CDTF">2024-11-12T04:11:06Z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