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nhcr365.sharepoint.com/teams/mena-sdnas-ProgrammeandExternalRelations/Shared Documents/Programme and External Relations/Donors Agreements, Proposals and Reports/PBF/PBF IDP Profiling-E0341/Annual Report Nov 2024/"/>
    </mc:Choice>
  </mc:AlternateContent>
  <xr:revisionPtr revIDLastSave="70" documentId="8_{2D2C8176-C8C3-49AC-A7FD-73FBFECD083E}" xr6:coauthVersionLast="47" xr6:coauthVersionMax="47" xr10:uidLastSave="{5F1D9B6D-9BC3-49CC-9E44-060D58FD9C00}"/>
  <bookViews>
    <workbookView xWindow="-90" yWindow="0" windowWidth="9780" windowHeight="11370"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6" i="1" l="1"/>
  <c r="D15" i="1" l="1"/>
  <c r="F49" i="1" l="1"/>
  <c r="G55" i="1" s="1"/>
  <c r="F173" i="1" l="1"/>
  <c r="F175" i="1"/>
  <c r="F51" i="1"/>
  <c r="F52" i="1"/>
  <c r="F53" i="1"/>
  <c r="F54" i="1"/>
  <c r="F8" i="1"/>
  <c r="F12" i="1"/>
  <c r="F13" i="1"/>
  <c r="F14" i="1"/>
  <c r="F7" i="1"/>
  <c r="G65" i="1" l="1"/>
  <c r="F65" i="1" l="1"/>
  <c r="E174" i="1" l="1"/>
  <c r="F174" i="1" s="1"/>
  <c r="E193" i="5"/>
  <c r="E14" i="5"/>
  <c r="F9" i="1"/>
  <c r="E10" i="1"/>
  <c r="D172" i="1"/>
  <c r="F172" i="1" l="1"/>
  <c r="G176" i="1" s="1"/>
  <c r="F10" i="1"/>
  <c r="G15" i="1" s="1"/>
  <c r="D200" i="1" s="1"/>
  <c r="E15" i="1"/>
  <c r="F176" i="1"/>
  <c r="F186" i="5" s="1"/>
  <c r="D187" i="5"/>
  <c r="D199" i="5" s="1"/>
  <c r="C8" i="4" s="1"/>
  <c r="D20" i="4"/>
  <c r="E20" i="4"/>
  <c r="C20" i="4"/>
  <c r="D6" i="4"/>
  <c r="E6" i="4"/>
  <c r="C6" i="4"/>
  <c r="E197" i="5"/>
  <c r="F197" i="5"/>
  <c r="D197" i="5"/>
  <c r="E4" i="5"/>
  <c r="F4" i="5"/>
  <c r="D4" i="5"/>
  <c r="F193" i="1"/>
  <c r="E193" i="1"/>
  <c r="D193" i="1"/>
  <c r="D185" i="1"/>
  <c r="F185" i="1"/>
  <c r="E185" i="1"/>
  <c r="G24" i="4"/>
  <c r="G23" i="4"/>
  <c r="G22" i="4"/>
  <c r="H15" i="1"/>
  <c r="H25" i="1"/>
  <c r="H35" i="1"/>
  <c r="H45" i="1"/>
  <c r="H55" i="1"/>
  <c r="H65" i="1"/>
  <c r="H75" i="1"/>
  <c r="H85" i="1"/>
  <c r="H97" i="1"/>
  <c r="H107" i="1"/>
  <c r="H117" i="1"/>
  <c r="H127" i="1"/>
  <c r="H139" i="1"/>
  <c r="H149" i="1"/>
  <c r="H159" i="1"/>
  <c r="H169" i="1"/>
  <c r="D203" i="1"/>
  <c r="G198" i="1"/>
  <c r="E205" i="5"/>
  <c r="D14" i="4" s="1"/>
  <c r="F205" i="5"/>
  <c r="E204" i="5"/>
  <c r="D13" i="4" s="1"/>
  <c r="F204" i="5"/>
  <c r="E203" i="5"/>
  <c r="D12" i="4" s="1"/>
  <c r="F203" i="5"/>
  <c r="E202" i="5"/>
  <c r="D11" i="4" s="1"/>
  <c r="F202" i="5"/>
  <c r="E201" i="5"/>
  <c r="D10" i="4" s="1"/>
  <c r="F10" i="4" s="1"/>
  <c r="F201" i="5"/>
  <c r="E200" i="5"/>
  <c r="D9" i="4" s="1"/>
  <c r="F9" i="4" s="1"/>
  <c r="F200" i="5"/>
  <c r="D201" i="5"/>
  <c r="D202" i="5"/>
  <c r="D203" i="5"/>
  <c r="D204" i="5"/>
  <c r="C13" i="4" s="1"/>
  <c r="D205" i="5"/>
  <c r="C14" i="4" s="1"/>
  <c r="D200" i="5"/>
  <c r="E199" i="5"/>
  <c r="D8" i="4" s="1"/>
  <c r="F199" i="5"/>
  <c r="D149" i="1"/>
  <c r="D153" i="5" s="1"/>
  <c r="E149" i="1"/>
  <c r="E153" i="5" s="1"/>
  <c r="F194" i="5"/>
  <c r="E194" i="5"/>
  <c r="G193" i="5"/>
  <c r="G192" i="5"/>
  <c r="G191" i="5"/>
  <c r="G190" i="5"/>
  <c r="G189" i="5"/>
  <c r="G188" i="5"/>
  <c r="E176" i="1"/>
  <c r="E186" i="5" s="1"/>
  <c r="D176" i="1"/>
  <c r="D186" i="5" s="1"/>
  <c r="E14" i="4"/>
  <c r="E13" i="4"/>
  <c r="E12" i="4"/>
  <c r="E11" i="4"/>
  <c r="E10" i="4"/>
  <c r="E9" i="4"/>
  <c r="C10" i="4"/>
  <c r="C9" i="4"/>
  <c r="E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50" i="5" s="1"/>
  <c r="G149" i="5"/>
  <c r="G148" i="5"/>
  <c r="G147" i="5"/>
  <c r="G146" i="5"/>
  <c r="G145" i="5"/>
  <c r="G144" i="5"/>
  <c r="G143" i="5"/>
  <c r="G109" i="5"/>
  <c r="G110" i="5"/>
  <c r="G111" i="5"/>
  <c r="G112" i="5"/>
  <c r="G113" i="5"/>
  <c r="G114" i="5"/>
  <c r="G115" i="5"/>
  <c r="D116" i="5"/>
  <c r="G116" i="5" s="1"/>
  <c r="E116" i="5"/>
  <c r="F116" i="5"/>
  <c r="G120" i="5"/>
  <c r="G121" i="5"/>
  <c r="G122" i="5"/>
  <c r="G123" i="5"/>
  <c r="G124" i="5"/>
  <c r="G125" i="5"/>
  <c r="G126" i="5"/>
  <c r="D127" i="5"/>
  <c r="G127" i="5" s="1"/>
  <c r="E127" i="5"/>
  <c r="F127" i="5"/>
  <c r="G131" i="5"/>
  <c r="G132" i="5"/>
  <c r="G133" i="5"/>
  <c r="G134" i="5"/>
  <c r="G135" i="5"/>
  <c r="G136" i="5"/>
  <c r="G137" i="5"/>
  <c r="D138" i="5"/>
  <c r="E138" i="5"/>
  <c r="F138" i="5"/>
  <c r="F105" i="5"/>
  <c r="E105" i="5"/>
  <c r="D105" i="5"/>
  <c r="G105" i="5" s="1"/>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G60" i="5" s="1"/>
  <c r="E60" i="5"/>
  <c r="F60" i="5"/>
  <c r="G19" i="5"/>
  <c r="G20" i="5"/>
  <c r="G21" i="5"/>
  <c r="G22" i="5"/>
  <c r="G23" i="5"/>
  <c r="G24" i="5"/>
  <c r="G25" i="5"/>
  <c r="D26" i="5"/>
  <c r="G26" i="5" s="1"/>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72" i="5"/>
  <c r="G200" i="5"/>
  <c r="E15" i="4"/>
  <c r="F206" i="5"/>
  <c r="G161" i="5"/>
  <c r="G138" i="5"/>
  <c r="G183" i="5"/>
  <c r="G93" i="5"/>
  <c r="G82" i="5"/>
  <c r="G37" i="5"/>
  <c r="G48" i="5"/>
  <c r="E169" i="1"/>
  <c r="E175" i="5" s="1"/>
  <c r="F169" i="1"/>
  <c r="F175" i="5" s="1"/>
  <c r="E159" i="1"/>
  <c r="E164" i="5" s="1"/>
  <c r="F159" i="1"/>
  <c r="F164" i="5" s="1"/>
  <c r="F149" i="1"/>
  <c r="F153" i="5" s="1"/>
  <c r="E139" i="1"/>
  <c r="E142" i="5" s="1"/>
  <c r="F139" i="1"/>
  <c r="F142" i="5" s="1"/>
  <c r="E127" i="1"/>
  <c r="E130" i="5" s="1"/>
  <c r="F127" i="1"/>
  <c r="F130" i="5" s="1"/>
  <c r="E117" i="1"/>
  <c r="E119" i="5" s="1"/>
  <c r="F117" i="1"/>
  <c r="F119" i="5" s="1"/>
  <c r="E107" i="1"/>
  <c r="E108" i="5" s="1"/>
  <c r="F107" i="1"/>
  <c r="F108" i="5" s="1"/>
  <c r="E97" i="1"/>
  <c r="E97" i="5" s="1"/>
  <c r="F97" i="1"/>
  <c r="F97" i="5" s="1"/>
  <c r="E85" i="1"/>
  <c r="E85" i="5" s="1"/>
  <c r="F85" i="1"/>
  <c r="F85" i="5" s="1"/>
  <c r="E75" i="1"/>
  <c r="E74" i="5" s="1"/>
  <c r="F75" i="1"/>
  <c r="F74" i="5" s="1"/>
  <c r="E65" i="1"/>
  <c r="E63" i="5" s="1"/>
  <c r="F63" i="5"/>
  <c r="E55" i="1"/>
  <c r="E45" i="1"/>
  <c r="E40" i="5" s="1"/>
  <c r="F45" i="1"/>
  <c r="F40" i="5" s="1"/>
  <c r="E35" i="1"/>
  <c r="E29" i="5" s="1"/>
  <c r="F35" i="1"/>
  <c r="F29" i="5" s="1"/>
  <c r="E25" i="1"/>
  <c r="E18" i="5" s="1"/>
  <c r="F25" i="1"/>
  <c r="F18" i="5" s="1"/>
  <c r="D25" i="1"/>
  <c r="D18" i="5" s="1"/>
  <c r="E7" i="5"/>
  <c r="E16" i="4"/>
  <c r="E17" i="4"/>
  <c r="F207" i="5"/>
  <c r="F208" i="5"/>
  <c r="D169" i="1"/>
  <c r="D175" i="5" s="1"/>
  <c r="D159" i="1"/>
  <c r="D164" i="5" s="1"/>
  <c r="D139" i="1"/>
  <c r="D142" i="5" s="1"/>
  <c r="D127" i="1"/>
  <c r="D130" i="5" s="1"/>
  <c r="D117" i="1"/>
  <c r="D119" i="5" s="1"/>
  <c r="D107" i="1"/>
  <c r="D108" i="5" s="1"/>
  <c r="D97" i="1"/>
  <c r="D97" i="5" s="1"/>
  <c r="D85" i="1"/>
  <c r="D85" i="5" s="1"/>
  <c r="D75" i="1"/>
  <c r="D74" i="5" s="1"/>
  <c r="D65" i="1"/>
  <c r="D45" i="1"/>
  <c r="D40" i="5" s="1"/>
  <c r="D35" i="1"/>
  <c r="D29" i="5" s="1"/>
  <c r="F15" i="1" l="1"/>
  <c r="H200" i="1"/>
  <c r="E52" i="5"/>
  <c r="G187" i="5"/>
  <c r="D194" i="5"/>
  <c r="D63" i="5"/>
  <c r="G63" i="5" s="1"/>
  <c r="G45" i="1"/>
  <c r="G159" i="1"/>
  <c r="G40" i="5"/>
  <c r="G175" i="5"/>
  <c r="G164" i="5"/>
  <c r="G169" i="1"/>
  <c r="G153" i="5"/>
  <c r="G18" i="5"/>
  <c r="G85" i="1"/>
  <c r="G85" i="5"/>
  <c r="G108" i="5"/>
  <c r="G25" i="1"/>
  <c r="G29" i="5"/>
  <c r="G75" i="1"/>
  <c r="G74" i="5"/>
  <c r="C40" i="6"/>
  <c r="D45" i="6" s="1"/>
  <c r="F7" i="5"/>
  <c r="G130" i="5"/>
  <c r="G127" i="1"/>
  <c r="G97" i="5"/>
  <c r="G119" i="5"/>
  <c r="G142" i="5"/>
  <c r="G71" i="5"/>
  <c r="G15" i="5"/>
  <c r="G194" i="5"/>
  <c r="F14" i="4"/>
  <c r="G201" i="5"/>
  <c r="E206" i="5"/>
  <c r="E207" i="5" s="1"/>
  <c r="F13" i="4"/>
  <c r="G203" i="5"/>
  <c r="D15" i="4"/>
  <c r="F8" i="4"/>
  <c r="G202" i="5"/>
  <c r="E187" i="1"/>
  <c r="E188" i="1" s="1"/>
  <c r="E189" i="1" s="1"/>
  <c r="E195" i="1" s="1"/>
  <c r="D55" i="1"/>
  <c r="G107" i="1"/>
  <c r="G97" i="1"/>
  <c r="G186" i="5"/>
  <c r="C11" i="4"/>
  <c r="F11" i="4" s="1"/>
  <c r="G204" i="5"/>
  <c r="G205" i="5"/>
  <c r="G199" i="5"/>
  <c r="D206" i="5"/>
  <c r="D207" i="5" s="1"/>
  <c r="D208" i="5" s="1"/>
  <c r="C12" i="4"/>
  <c r="G117" i="1"/>
  <c r="C29" i="6"/>
  <c r="D33" i="6" s="1"/>
  <c r="G139" i="1"/>
  <c r="G149" i="1"/>
  <c r="G35" i="1"/>
  <c r="D7" i="5"/>
  <c r="I200" i="1" l="1"/>
  <c r="D187" i="1"/>
  <c r="F55" i="1"/>
  <c r="C18" i="6" s="1"/>
  <c r="D44" i="6"/>
  <c r="D47" i="6"/>
  <c r="G7" i="5"/>
  <c r="D43" i="6"/>
  <c r="D46" i="6"/>
  <c r="E208" i="5"/>
  <c r="D16" i="4"/>
  <c r="D17" i="4" s="1"/>
  <c r="E197" i="1"/>
  <c r="D24" i="4" s="1"/>
  <c r="E196" i="1"/>
  <c r="D23" i="4" s="1"/>
  <c r="D52" i="5"/>
  <c r="D36" i="6"/>
  <c r="D22" i="4"/>
  <c r="G206" i="5"/>
  <c r="G207" i="5" s="1"/>
  <c r="G208" i="5" s="1"/>
  <c r="C15" i="4"/>
  <c r="F12" i="4"/>
  <c r="D34" i="6"/>
  <c r="D32" i="6"/>
  <c r="D35" i="6"/>
  <c r="D188" i="1" l="1"/>
  <c r="D189" i="1" s="1"/>
  <c r="D197" i="1" s="1"/>
  <c r="C24" i="4" s="1"/>
  <c r="F52" i="5"/>
  <c r="G52" i="5" s="1"/>
  <c r="F187" i="1"/>
  <c r="C41" i="6"/>
  <c r="E198" i="1"/>
  <c r="D25" i="4" s="1"/>
  <c r="D24" i="6"/>
  <c r="D21" i="6"/>
  <c r="D25" i="6"/>
  <c r="D23" i="6"/>
  <c r="D22" i="6"/>
  <c r="C30" i="6"/>
  <c r="F15" i="4"/>
  <c r="C16" i="4"/>
  <c r="C17" i="4" s="1"/>
  <c r="F24" i="4"/>
  <c r="F188" i="1" l="1"/>
  <c r="F189" i="1" s="1"/>
  <c r="F196" i="1" s="1"/>
  <c r="E23" i="4" s="1"/>
  <c r="H201" i="1"/>
  <c r="D195" i="1"/>
  <c r="C22" i="4" s="1"/>
  <c r="D196" i="1"/>
  <c r="C23" i="4" s="1"/>
  <c r="F22" i="4"/>
  <c r="F23" i="4"/>
  <c r="C19" i="6"/>
  <c r="F16" i="4"/>
  <c r="F17" i="4" s="1"/>
  <c r="F197" i="1" l="1"/>
  <c r="E24" i="4" s="1"/>
  <c r="F195" i="1"/>
  <c r="D204" i="1"/>
  <c r="D201" i="1"/>
  <c r="I201" i="1"/>
  <c r="D198" i="1"/>
  <c r="C25" i="4" s="1"/>
  <c r="E22" i="4"/>
  <c r="F25" i="4"/>
  <c r="C7" i="6"/>
  <c r="D13" i="6" s="1"/>
  <c r="F198" i="1" l="1"/>
  <c r="E25" i="4" s="1"/>
  <c r="D10" i="6"/>
  <c r="D12" i="6"/>
  <c r="D14" i="6"/>
  <c r="D11" i="6"/>
  <c r="C8" i="6" l="1"/>
</calcChain>
</file>

<file path=xl/sharedStrings.xml><?xml version="1.0" encoding="utf-8"?>
<sst xmlns="http://schemas.openxmlformats.org/spreadsheetml/2006/main" count="799" uniqueCount="587">
  <si>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</si>
  <si>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</si>
  <si>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</si>
  <si>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</si>
  <si>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</si>
  <si>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1 (UNHCR)</t>
  </si>
  <si>
    <t>Recipient Organization 2     (IOM)</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</si>
  <si>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</si>
  <si>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</si>
  <si>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</si>
  <si>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</si>
  <si>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</si>
  <si>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</si>
  <si>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Sudanese authorities and stakeholders have greater access to comprehensive data and analysis on the profile of Sudanese refugees, IDPs, returnees, and non-displaced communities, as well as on the material, legal, security, and social factors in target locations that make it conducive for safe residence, and use this data and analysis to develop policies and interventions in support of the peace process that ensure the voluntary, safe, sustainable and peaceful return and (re)integration of displaced-affected populations.</t>
  </si>
  <si>
    <t>Output 1.1:</t>
  </si>
  <si>
    <t>An integrated profiling analysis report of conflict- and displacement-affected communities by areas of origin, combining data from Sudanese refugees in Chad and IDPs, returnees, and non-displaced communities in Darfur, as well as thematic summary briefs on the most significant obstacles to return and (re)integration, are produced.</t>
  </si>
  <si>
    <t>Activity 1.1.1:</t>
  </si>
  <si>
    <t>Design of the profiling tools and methodologies, including in collaboration with the Central Bureau of Statistics and in consultations with state-level line ministers, local communities, and international and national partners. Tool development in Chad to include consultations with national and local authorities and refugee communities within in Chad.</t>
  </si>
  <si>
    <t xml:space="preserve">Profiling tools and sampling frameworks will be designed with specific gender considerations and targets. Concerted effort will be made to ensure that the consultations include 50% men and 50% women, including through advocacy with local authorities and community leaders. To further ensure and enable women’s participation in these consultations, logistical support will be provided for their attendance and sessions will be held in accordance with their availability so as not to interrupt critical domestic and farming responsibilities. </t>
  </si>
  <si>
    <t xml:space="preserve">Costs include pro-rated costs for peacebuilding consultant providing technical expertiese to the project and staff working directly on the activities </t>
  </si>
  <si>
    <t>Activity 1.1.2:</t>
  </si>
  <si>
    <t>Train enumerators and conduct data collection in North, West, and Central Darfur and in Chad.</t>
  </si>
  <si>
    <t xml:space="preserve">For gender specifically, the sampling frame will aim for a balance in terms of gender representation for individual respondents (50% men and 50% women, which equals 5,500 to 6,500 surveys each group). In practice this would entail gaining trust and buy-in from community leaders and households at the outset in the consultation process on the importance of including women’s views in this profiling by directly surveying them as well as the use of female enumerators (where possible and appropriate). </t>
  </si>
  <si>
    <t>Activity 1.1.3:</t>
  </si>
  <si>
    <t>Conduct joint analysis workshops on the data with stakeholders in Chad and Darfur, including cross border discussions.</t>
  </si>
  <si>
    <t>Efforts will be made to ensure that at least 50% of the participants within the workshops will be women to ensure their perspectives are reflected in the analysis and that their roles in communities are considered and strengthened.</t>
  </si>
  <si>
    <t>Activity 1.1.4</t>
  </si>
  <si>
    <t xml:space="preserve">Produce 1 integrated report and 3 thematic analysis briefs consolidating main findings from integrated analysis of Chad and Darfur. </t>
  </si>
  <si>
    <t xml:space="preserve">Data disaggregation will include sex, and the analysis will triangulate/cross-tabulate gender perceptions and findings across the thematic areas. Will include specific briefings focused on gender analysis related to women’s livelihoods, participation, access to information, or perceptions, among others. </t>
  </si>
  <si>
    <t xml:space="preserve">Costs include pro-rated costs for peacebuilding consultant providing technical expertiese to the project and staff working directly on the activities 
</t>
  </si>
  <si>
    <t>Activity 1.1.5</t>
  </si>
  <si>
    <t>Activity 1.1.6</t>
  </si>
  <si>
    <t>Activity 1.1.7</t>
  </si>
  <si>
    <t>Activity 1.1.8</t>
  </si>
  <si>
    <t>Output Total</t>
  </si>
  <si>
    <t>Output 1.2:</t>
  </si>
  <si>
    <t>Activity 1.2.1</t>
  </si>
  <si>
    <t>Activity 1.2.2</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</si>
  <si>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</si>
  <si>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</si>
  <si>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</si>
  <si>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</si>
  <si>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</si>
  <si>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</si>
  <si>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</si>
  <si>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</si>
  <si>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</si>
  <si>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</si>
  <si>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</si>
  <si>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</si>
  <si>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</si>
  <si>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</si>
  <si>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</si>
  <si>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</si>
  <si>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</si>
  <si>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</si>
  <si>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</si>
  <si>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</si>
  <si>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</si>
  <si>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</si>
  <si>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</si>
  <si>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</si>
  <si>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</si>
  <si>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Peaceful return and (re)integration processes of Sudanese refugees and IDPs enhanced by increased awareness and access to information and improved basic services.</t>
  </si>
  <si>
    <t>Outcome 2.1</t>
  </si>
  <si>
    <t>Social cohesion in target area of origin, return, and/or (re)integration enhanced through improved access to basic social services for all communities.</t>
  </si>
  <si>
    <t>Activity 2.1.1</t>
  </si>
  <si>
    <t xml:space="preserve">Design and implement community support projects aimed at benefiting all populations in the target areas. </t>
  </si>
  <si>
    <t>At least 50% of the partcipants in the discussions will be women to ensure their active participation in the decision making process. Services established will be benefiting all segments of the community, taking in consideration gender specific needs. Activities that empower women and youth will be prioritized to support strengthening their roles within communities.</t>
  </si>
  <si>
    <t>Activity 2.1.5</t>
  </si>
  <si>
    <t>Activity 2.1.6</t>
  </si>
  <si>
    <t>Activity 2.1.7</t>
  </si>
  <si>
    <t>Activity 2.1.8</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</si>
  <si>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</si>
  <si>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</si>
  <si>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</si>
  <si>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</si>
  <si>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</si>
  <si>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</si>
  <si>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</si>
  <si>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</si>
  <si>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</si>
  <si>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</si>
  <si>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</si>
  <si>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</si>
  <si>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</si>
  <si>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</si>
  <si>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</si>
  <si>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</si>
  <si>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</si>
  <si>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</si>
  <si>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</si>
  <si>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</si>
  <si>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</si>
  <si>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</si>
  <si>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</si>
  <si>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</si>
  <si>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</si>
  <si>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</si>
  <si>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</si>
  <si>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</si>
  <si>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</si>
  <si>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</si>
  <si>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</si>
  <si>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</si>
  <si>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</si>
  <si>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</si>
  <si>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</si>
  <si>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</si>
  <si>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</si>
  <si>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</si>
  <si>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</si>
  <si>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</si>
  <si>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</si>
  <si>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</si>
  <si>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</si>
  <si>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</si>
  <si>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</si>
  <si>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</si>
  <si>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</si>
  <si>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</si>
  <si>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</si>
  <si>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</si>
  <si>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</si>
  <si>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</si>
  <si>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</si>
  <si>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</si>
  <si>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</si>
  <si>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</si>
  <si>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</si>
  <si>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</si>
  <si>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</si>
  <si>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</si>
  <si>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</si>
  <si>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</si>
  <si>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</si>
  <si>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</si>
  <si>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</si>
  <si>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</si>
  <si>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</si>
  <si>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</si>
  <si>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</si>
  <si>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</si>
  <si>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</si>
  <si>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</si>
  <si>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</si>
  <si>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</si>
  <si>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</si>
  <si>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</si>
  <si>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</si>
  <si>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</si>
  <si>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</si>
  <si>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</si>
  <si>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</si>
  <si>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</si>
  <si>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</si>
  <si>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</si>
  <si>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</si>
  <si>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</si>
  <si>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</si>
  <si>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</si>
  <si>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</si>
  <si>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</si>
  <si>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</si>
  <si>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</si>
  <si>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</si>
  <si>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</si>
  <si>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</si>
  <si>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</si>
  <si>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</si>
  <si>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</si>
  <si>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</si>
  <si>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</si>
  <si>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 xml:space="preserve"> </t>
  </si>
  <si>
    <r>
      <t xml:space="preserve">Cost of Associate Protection Officer, IUNV for two years - </t>
    </r>
    <r>
      <rPr>
        <sz val="11"/>
        <color rgb="FFFF0000"/>
        <rFont val="Calibri"/>
        <family val="2"/>
        <scheme val="minor"/>
      </rPr>
      <t>Snr Ops Officer; protection/field staff/ programme/shelter officer</t>
    </r>
  </si>
  <si>
    <t>Additional operational costs</t>
  </si>
  <si>
    <t>Including travel cost</t>
  </si>
  <si>
    <t>Monitoring budget</t>
  </si>
  <si>
    <t>M&amp;E will be gender sensitive, with due consideration given to the gender expertise of the M&amp;E team and to the development of an M&amp;E tool that also measures the gender impact of the project.</t>
  </si>
  <si>
    <t>Some of this cost will go towards the baseline.cost for development  M&amp;E plan, M&amp;E tools and conducting endline survey.</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</si>
  <si>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</si>
  <si>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</si>
  <si>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</si>
  <si>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</si>
  <si>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</si>
  <si>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</si>
  <si>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</si>
  <si>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</si>
  <si>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</si>
  <si>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</si>
  <si>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</si>
  <si>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</si>
  <si>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</si>
  <si>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</si>
  <si>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</si>
  <si>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</si>
  <si>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</si>
  <si>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</si>
  <si>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</si>
  <si>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</si>
  <si>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</si>
  <si>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</si>
  <si>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</si>
  <si>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</si>
  <si>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</si>
  <si>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</si>
  <si>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</si>
  <si>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</si>
  <si>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</si>
  <si>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</si>
  <si>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</si>
  <si>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</si>
  <si>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</si>
  <si>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</si>
  <si>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</si>
  <si>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Output 2.2</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</si>
  <si>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</si>
  <si>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</si>
  <si>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</si>
  <si>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</si>
  <si>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</si>
  <si>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</si>
  <si>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</si>
  <si>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</si>
  <si>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</si>
  <si>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</si>
  <si>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</si>
  <si>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</si>
  <si>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</si>
  <si>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</si>
  <si>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</si>
  <si>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</si>
  <si>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</si>
  <si>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</si>
  <si>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</si>
  <si>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</si>
  <si>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</si>
  <si>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</si>
  <si>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</si>
  <si>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</si>
  <si>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</si>
  <si>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</si>
  <si>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</si>
  <si>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</si>
  <si>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</si>
  <si>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</si>
  <si>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</si>
  <si>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</si>
  <si>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</si>
  <si>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</si>
  <si>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</si>
  <si>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</si>
  <si>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</si>
  <si>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</si>
  <si>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</si>
  <si>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</si>
  <si>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</si>
  <si>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</si>
  <si>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</si>
  <si>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</si>
  <si>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</si>
  <si>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</si>
  <si>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</si>
  <si>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</si>
  <si>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</si>
  <si>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</si>
  <si>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</si>
  <si>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</si>
  <si>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</si>
  <si>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</si>
  <si>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</si>
  <si>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</si>
  <si>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</si>
  <si>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</si>
  <si>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</si>
  <si>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</si>
  <si>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</si>
  <si>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</si>
  <si>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</si>
  <si>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</si>
  <si>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</si>
  <si>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</si>
  <si>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</si>
  <si>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</si>
  <si>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</si>
  <si>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</si>
  <si>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</si>
  <si>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</si>
  <si>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</si>
  <si>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</si>
  <si>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</si>
  <si>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</si>
  <si>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</si>
  <si>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</si>
  <si>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</si>
  <si>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</si>
  <si>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</si>
  <si>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</si>
  <si>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</si>
  <si>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</si>
  <si>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</si>
  <si>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</si>
  <si>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</si>
  <si>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</si>
  <si>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</si>
  <si>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</si>
  <si>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</si>
  <si>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</si>
  <si>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</si>
  <si>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</si>
  <si>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</si>
  <si>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</si>
  <si>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</si>
  <si>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</si>
  <si>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</si>
  <si>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</si>
  <si>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</si>
  <si>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</si>
  <si>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</si>
  <si>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</si>
  <si>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</si>
  <si>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</si>
  <si>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</si>
  <si>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</si>
  <si>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</si>
  <si>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</si>
  <si>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</si>
  <si>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</si>
  <si>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</si>
  <si>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</si>
  <si>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</si>
  <si>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</si>
  <si>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</si>
  <si>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</si>
  <si>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</si>
  <si>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</si>
  <si>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</si>
  <si>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</si>
  <si>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</si>
  <si>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</si>
  <si>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</si>
  <si>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</si>
  <si>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</si>
  <si>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</si>
  <si>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</si>
  <si>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</si>
  <si>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</si>
  <si>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</si>
  <si>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</si>
  <si>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</si>
  <si>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</si>
  <si>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</si>
  <si>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</si>
  <si>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</si>
  <si>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</si>
  <si>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</si>
  <si>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</si>
  <si>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</si>
  <si>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</si>
  <si>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</si>
  <si>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</si>
  <si>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</si>
  <si>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</si>
  <si>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</si>
  <si>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</si>
  <si>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</si>
  <si>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</si>
  <si>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</si>
  <si>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</si>
  <si>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</si>
  <si>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</si>
  <si>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</si>
  <si>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</si>
  <si>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</si>
  <si>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</si>
  <si>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</si>
  <si>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</si>
  <si>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</si>
  <si>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</si>
  <si>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</si>
  <si>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</si>
  <si>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</si>
  <si>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</si>
  <si>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</si>
  <si>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</si>
  <si>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</si>
  <si>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</si>
  <si>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</si>
  <si>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</si>
  <si>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</si>
  <si>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</si>
  <si>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</si>
  <si>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</si>
  <si>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</si>
  <si>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</si>
  <si>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</si>
  <si>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</si>
  <si>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</si>
  <si>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</si>
  <si>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</si>
  <si>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</si>
  <si>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</si>
  <si>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</si>
  <si>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</si>
  <si>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</si>
  <si>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</si>
  <si>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</si>
  <si>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</si>
  <si>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</si>
  <si>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</si>
  <si>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</si>
  <si>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</si>
  <si>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</si>
  <si>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</si>
  <si>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</si>
  <si>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</si>
  <si>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</si>
  <si>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</si>
  <si>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</si>
  <si>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</si>
  <si>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</si>
  <si>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</si>
  <si>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</si>
  <si>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</si>
  <si>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</si>
  <si>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</si>
  <si>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</si>
  <si>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</si>
  <si>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</si>
  <si>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</si>
  <si>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</si>
  <si>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</si>
  <si>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</si>
  <si>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</si>
  <si>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</si>
  <si>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</si>
  <si>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</si>
  <si>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</si>
  <si>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</si>
  <si>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</si>
  <si>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</si>
  <si>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</si>
  <si>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</si>
  <si>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</si>
  <si>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</si>
  <si>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</si>
  <si>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</si>
  <si>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</si>
  <si>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</si>
  <si>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</si>
  <si>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</si>
  <si>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</si>
  <si>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</si>
  <si>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</si>
  <si>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</si>
  <si>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</si>
  <si>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</si>
  <si>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</si>
  <si>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</si>
  <si>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</si>
  <si>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</si>
  <si>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</si>
  <si>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</si>
  <si>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</si>
  <si>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</si>
  <si>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</si>
  <si>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</si>
  <si>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</si>
  <si>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</si>
  <si>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</si>
  <si>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</si>
  <si>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</si>
  <si>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</si>
  <si>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</si>
  <si>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</si>
  <si>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</si>
  <si>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</si>
  <si>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</si>
  <si>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</si>
  <si>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</si>
  <si>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</si>
  <si>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</si>
  <si>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</si>
  <si>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</si>
  <si>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</si>
  <si>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</si>
  <si>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</si>
  <si>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</si>
  <si>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</si>
  <si>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</si>
  <si>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</si>
  <si>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</si>
  <si>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</si>
  <si>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</si>
  <si>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</si>
  <si>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</si>
  <si>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</si>
  <si>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</si>
  <si>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</si>
  <si>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</si>
  <si>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</si>
  <si>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</si>
  <si>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</si>
  <si>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</si>
  <si>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</si>
  <si>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</si>
  <si>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</si>
  <si>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</si>
  <si>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</si>
  <si>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</si>
  <si>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</si>
  <si>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</si>
  <si>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</si>
  <si>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</si>
  <si>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</si>
  <si>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</si>
  <si>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</si>
  <si>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</si>
  <si>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</si>
  <si>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</si>
  <si>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</si>
  <si>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</si>
  <si>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</si>
  <si>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</si>
  <si>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</si>
  <si>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</si>
  <si>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</si>
  <si>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</si>
  <si>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</si>
  <si>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</si>
  <si>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</si>
  <si>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</si>
  <si>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</si>
  <si>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</si>
  <si>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</si>
  <si>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</si>
  <si>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</si>
  <si>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</si>
  <si>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</si>
  <si>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</si>
  <si>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</si>
  <si>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</si>
  <si>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</si>
  <si>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</si>
  <si>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</si>
  <si>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</si>
  <si>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</si>
  <si>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</si>
  <si>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</si>
  <si>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</si>
  <si>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</si>
  <si>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</si>
  <si>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</si>
  <si>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</si>
  <si>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</si>
  <si>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</si>
  <si>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</si>
  <si>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</si>
  <si>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</si>
  <si>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</si>
  <si>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</si>
  <si>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</si>
  <si>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</si>
  <si>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</si>
  <si>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</si>
  <si>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</si>
  <si>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</si>
  <si>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</si>
  <si>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</si>
  <si>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</si>
  <si>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</si>
  <si>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</si>
  <si>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</si>
  <si>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</si>
  <si>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</si>
  <si>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</si>
  <si>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</si>
  <si>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</si>
  <si>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</si>
  <si>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</si>
  <si>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</si>
  <si>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</si>
  <si>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</si>
  <si>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</si>
  <si>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</si>
  <si>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 xml:space="preserve">Costs include pro-rated costs for peacebuilding consultant providing technical expertiese to the project and staff working directly on the activities 
</t>
  </si>
  <si>
    <r>
      <t xml:space="preserve">Costs include pro-rated costs for peacebuilding consultant providing technical expertiese to the project and staff working directly on the activities </t>
    </r>
    <r>
      <rPr>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</si>
</sst>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9"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b/>
      <i/>
      <sz val="12"/>
      <color theme="1"/>
      <name val="Calibri"/>
      <family val="2"/>
      <scheme val="minor"/>
    </font>
    <font>
      <strike/>
      <sz val="11"/>
      <color rgb="FFFF0000"/>
      <name val="Calibri"/>
      <family val="2"/>
      <scheme val="minor"/>
    </font>
    <font>
      <strike/>
      <sz val="11"/>
      <color theme="1"/>
      <name val="Calibri"/>
      <family val="2"/>
      <scheme val="minor"/>
    </font>
    <font>
      <b/>
      <sz val="11"/>
      <color rgb="FFFF0000"/>
      <name val="Calibri"/>
      <family val="2"/>
      <scheme val="minor"/>
    </font>
    <font>
      <sz val="11"/>
      <color rgb="FF000000"/>
      <name val="Calibri"/>
      <family val="2"/>
      <scheme val="minor"/>
    </font>
    <font>
      <sz val="8"/>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00"/>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315">
    <xf numFmtId="0" fontId="0" fillId="0" borderId="0" xfId="0"/>
    <xf numFmtId="0" fontId="6" fillId="0" borderId="0" xfId="0"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13" fillId="0" borderId="0" xfId="0" applyFont="1" applyAlignment="1">
      <alignment wrapText="1"/>
    </xf>
    <xf numFmtId="0" fontId="14" fillId="0" borderId="0" xfId="0" applyFont="1" applyAlignment="1">
      <alignment wrapText="1"/>
    </xf>
    <xf numFmtId="0" fontId="2" fillId="0" borderId="0" xfId="0" applyFont="1" applyAlignment="1">
      <alignment horizontal="center" vertical="center" wrapText="1"/>
    </xf>
    <xf numFmtId="0" fontId="2" fillId="3" borderId="0" xfId="0" applyFont="1" applyFill="1" applyAlignment="1">
      <alignment horizontal="left"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18" fillId="0" borderId="0" xfId="0" applyFont="1" applyAlignment="1">
      <alignment wrapText="1"/>
    </xf>
    <xf numFmtId="0" fontId="0" fillId="0" borderId="3" xfId="0" applyBorder="1" applyAlignment="1" applyProtection="1">
      <alignment horizontal="left" vertical="top" wrapText="1"/>
      <protection locked="0"/>
    </xf>
    <xf numFmtId="49" fontId="0" fillId="3" borderId="3" xfId="1" applyNumberFormat="1" applyFont="1" applyFill="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44" fontId="1" fillId="3" borderId="3" xfId="1" applyFont="1" applyFill="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49" fontId="1" fillId="3" borderId="3" xfId="1" applyNumberFormat="1" applyFont="1" applyFill="1" applyBorder="1" applyAlignment="1" applyProtection="1">
      <alignment horizontal="left" vertical="top" wrapText="1"/>
      <protection locked="0"/>
    </xf>
    <xf numFmtId="0" fontId="1" fillId="3" borderId="3" xfId="1" applyNumberFormat="1" applyFont="1" applyFill="1" applyBorder="1" applyAlignment="1" applyProtection="1">
      <alignment horizontal="center" vertical="top"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vertical="center" wrapText="1"/>
      <protection locked="0"/>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0" fontId="0" fillId="0" borderId="0" xfId="0" applyAlignment="1">
      <alignment vertical="top" wrapText="1"/>
    </xf>
    <xf numFmtId="0" fontId="13" fillId="0" borderId="0" xfId="0" applyFont="1" applyAlignment="1">
      <alignment vertical="top" wrapText="1"/>
    </xf>
    <xf numFmtId="0" fontId="14" fillId="0" borderId="0" xfId="0" applyFont="1" applyAlignment="1">
      <alignment vertical="top" wrapText="1"/>
    </xf>
    <xf numFmtId="44" fontId="14" fillId="0" borderId="0" xfId="1" applyFont="1" applyBorder="1" applyAlignment="1">
      <alignment vertical="top" wrapText="1"/>
    </xf>
    <xf numFmtId="44" fontId="14" fillId="3" borderId="0" xfId="1" applyFont="1" applyFill="1" applyBorder="1" applyAlignment="1">
      <alignment vertical="top" wrapText="1"/>
    </xf>
    <xf numFmtId="0" fontId="2" fillId="0" borderId="0" xfId="0" applyFont="1" applyAlignment="1">
      <alignment vertical="top" wrapText="1"/>
    </xf>
    <xf numFmtId="44" fontId="12" fillId="3" borderId="0" xfId="1" applyFont="1" applyFill="1" applyBorder="1" applyAlignment="1">
      <alignment horizontal="left" vertical="top" wrapText="1"/>
    </xf>
    <xf numFmtId="0" fontId="1" fillId="2" borderId="3" xfId="0" applyFont="1" applyFill="1" applyBorder="1" applyAlignment="1">
      <alignment horizontal="center" vertical="top" wrapText="1"/>
    </xf>
    <xf numFmtId="0" fontId="2" fillId="3" borderId="3" xfId="0" applyFont="1" applyFill="1" applyBorder="1" applyAlignment="1" applyProtection="1">
      <alignment horizontal="center" vertical="top" wrapText="1"/>
      <protection locked="0"/>
    </xf>
    <xf numFmtId="0" fontId="9" fillId="0" borderId="0" xfId="0" applyFont="1" applyAlignment="1">
      <alignment horizontal="center" vertical="top" wrapText="1"/>
    </xf>
    <xf numFmtId="0" fontId="2" fillId="2" borderId="3" xfId="0" applyFont="1" applyFill="1" applyBorder="1" applyAlignment="1">
      <alignment vertical="top" wrapText="1"/>
    </xf>
    <xf numFmtId="44" fontId="10" fillId="0" borderId="0" xfId="1" applyFont="1" applyFill="1" applyBorder="1" applyAlignment="1" applyProtection="1">
      <alignment vertical="top" wrapText="1"/>
    </xf>
    <xf numFmtId="44" fontId="2" fillId="0" borderId="0" xfId="1" applyFont="1" applyFill="1" applyBorder="1" applyAlignment="1" applyProtection="1">
      <alignment vertical="top" wrapText="1"/>
    </xf>
    <xf numFmtId="0" fontId="1" fillId="2" borderId="3" xfId="0" applyFont="1" applyFill="1" applyBorder="1" applyAlignment="1">
      <alignment vertical="top" wrapText="1"/>
    </xf>
    <xf numFmtId="44" fontId="0" fillId="0" borderId="3" xfId="1" applyFont="1" applyBorder="1" applyAlignment="1" applyProtection="1">
      <alignment horizontal="center" vertical="top" wrapText="1"/>
      <protection locked="0"/>
    </xf>
    <xf numFmtId="44" fontId="8" fillId="0" borderId="3" xfId="1" applyFont="1" applyBorder="1" applyAlignment="1" applyProtection="1">
      <alignment horizontal="center" vertical="top" wrapText="1"/>
      <protection locked="0"/>
    </xf>
    <xf numFmtId="9" fontId="0" fillId="0" borderId="3" xfId="2" applyFont="1" applyBorder="1" applyAlignment="1" applyProtection="1">
      <alignment horizontal="center" vertical="top" wrapText="1"/>
      <protection locked="0"/>
    </xf>
    <xf numFmtId="0" fontId="0" fillId="0" borderId="3" xfId="0" applyBorder="1" applyAlignment="1" applyProtection="1">
      <alignment vertical="top" wrapText="1"/>
      <protection locked="0"/>
    </xf>
    <xf numFmtId="44" fontId="1" fillId="0" borderId="0" xfId="1" applyFont="1" applyFill="1" applyBorder="1" applyAlignment="1" applyProtection="1">
      <alignment horizontal="center" vertical="top" wrapText="1"/>
    </xf>
    <xf numFmtId="0" fontId="25" fillId="0" borderId="3" xfId="0" applyFont="1" applyBorder="1" applyAlignment="1" applyProtection="1">
      <alignment vertical="top" wrapText="1"/>
      <protection locked="0"/>
    </xf>
    <xf numFmtId="49" fontId="0" fillId="0" borderId="3" xfId="1" applyNumberFormat="1" applyFont="1" applyBorder="1" applyAlignment="1" applyProtection="1">
      <alignment horizontal="left" vertical="top" wrapText="1"/>
      <protection locked="0"/>
    </xf>
    <xf numFmtId="44" fontId="1" fillId="0" borderId="3" xfId="1" applyFont="1" applyBorder="1" applyAlignment="1" applyProtection="1">
      <alignment horizontal="center" vertical="top" wrapText="1"/>
      <protection locked="0"/>
    </xf>
    <xf numFmtId="44" fontId="10" fillId="0" borderId="3" xfId="1" applyFont="1" applyBorder="1" applyAlignment="1" applyProtection="1">
      <alignment horizontal="center" vertical="top" wrapText="1"/>
      <protection locked="0"/>
    </xf>
    <xf numFmtId="9" fontId="1" fillId="0" borderId="3" xfId="2" applyFont="1" applyBorder="1" applyAlignment="1" applyProtection="1">
      <alignment horizontal="center" vertical="top" wrapText="1"/>
      <protection locked="0"/>
    </xf>
    <xf numFmtId="44" fontId="1" fillId="3" borderId="3" xfId="1" applyFont="1" applyFill="1" applyBorder="1" applyAlignment="1" applyProtection="1">
      <alignment horizontal="center" vertical="top" wrapText="1"/>
      <protection locked="0"/>
    </xf>
    <xf numFmtId="49" fontId="1" fillId="0" borderId="3" xfId="1" applyNumberFormat="1" applyFont="1" applyBorder="1" applyAlignment="1" applyProtection="1">
      <alignment horizontal="left" vertical="top" wrapText="1"/>
      <protection locked="0"/>
    </xf>
    <xf numFmtId="9" fontId="1" fillId="3" borderId="3" xfId="2" applyFont="1" applyFill="1" applyBorder="1" applyAlignment="1" applyProtection="1">
      <alignment horizontal="center" vertical="top" wrapText="1"/>
      <protection locked="0"/>
    </xf>
    <xf numFmtId="0" fontId="0" fillId="3" borderId="0" xfId="0" applyFill="1" applyAlignment="1">
      <alignment vertical="top" wrapText="1"/>
    </xf>
    <xf numFmtId="44" fontId="2" fillId="2" borderId="3" xfId="1" applyFont="1" applyFill="1" applyBorder="1" applyAlignment="1" applyProtection="1">
      <alignment horizontal="center" vertical="top" wrapText="1"/>
    </xf>
    <xf numFmtId="44" fontId="2" fillId="3" borderId="3" xfId="1" applyFont="1" applyFill="1" applyBorder="1" applyAlignment="1" applyProtection="1">
      <alignment horizontal="center" vertical="top" wrapText="1"/>
    </xf>
    <xf numFmtId="44" fontId="2" fillId="0" borderId="0" xfId="1" applyFont="1" applyFill="1" applyBorder="1" applyAlignment="1" applyProtection="1">
      <alignment horizontal="center" vertical="top" wrapText="1"/>
    </xf>
    <xf numFmtId="44" fontId="2" fillId="2" borderId="5" xfId="1" applyFont="1" applyFill="1" applyBorder="1" applyAlignment="1" applyProtection="1">
      <alignment horizontal="center" vertical="top" wrapText="1"/>
    </xf>
    <xf numFmtId="0" fontId="1" fillId="3" borderId="0" xfId="0" applyFont="1" applyFill="1" applyAlignment="1" applyProtection="1">
      <alignment vertical="top" wrapText="1"/>
      <protection locked="0"/>
    </xf>
    <xf numFmtId="44" fontId="1" fillId="3" borderId="0" xfId="1" applyFont="1" applyFill="1" applyBorder="1" applyAlignment="1" applyProtection="1">
      <alignment horizontal="center" vertical="top" wrapText="1"/>
      <protection locked="0"/>
    </xf>
    <xf numFmtId="0" fontId="0" fillId="2" borderId="3" xfId="0" applyFill="1" applyBorder="1" applyAlignment="1">
      <alignment vertical="top" wrapText="1"/>
    </xf>
    <xf numFmtId="0" fontId="1" fillId="0" borderId="3" xfId="0" applyFont="1" applyBorder="1" applyAlignment="1" applyProtection="1">
      <alignment vertical="top" wrapText="1"/>
      <protection locked="0"/>
    </xf>
    <xf numFmtId="0" fontId="25" fillId="0" borderId="0" xfId="0" applyFont="1" applyAlignment="1" applyProtection="1">
      <alignment vertical="top" wrapText="1"/>
      <protection locked="0"/>
    </xf>
    <xf numFmtId="49" fontId="26" fillId="0" borderId="3" xfId="1" applyNumberFormat="1" applyFont="1" applyBorder="1" applyAlignment="1" applyProtection="1">
      <alignment horizontal="left" vertical="top" wrapText="1"/>
      <protection locked="0"/>
    </xf>
    <xf numFmtId="0" fontId="0" fillId="0" borderId="0" xfId="0" applyAlignment="1" applyProtection="1">
      <alignment vertical="top" wrapText="1"/>
      <protection locked="0"/>
    </xf>
    <xf numFmtId="44" fontId="1" fillId="3" borderId="3" xfId="1" applyFont="1" applyFill="1" applyBorder="1" applyAlignment="1" applyProtection="1">
      <alignment horizontal="left" vertical="top" wrapText="1"/>
      <protection locked="0"/>
    </xf>
    <xf numFmtId="44" fontId="17" fillId="8" borderId="3" xfId="0" applyNumberFormat="1" applyFont="1" applyFill="1" applyBorder="1" applyAlignment="1">
      <alignment horizontal="center" vertical="top" wrapText="1"/>
    </xf>
    <xf numFmtId="44" fontId="17" fillId="9" borderId="3" xfId="0" applyNumberFormat="1" applyFont="1" applyFill="1" applyBorder="1" applyAlignment="1">
      <alignment horizontal="center" vertical="top" wrapText="1"/>
    </xf>
    <xf numFmtId="0" fontId="2" fillId="3" borderId="0" xfId="0" applyFont="1" applyFill="1" applyAlignment="1">
      <alignment vertical="top" wrapText="1"/>
    </xf>
    <xf numFmtId="44" fontId="1" fillId="3" borderId="0" xfId="1" applyFont="1" applyFill="1" applyBorder="1" applyAlignment="1" applyProtection="1">
      <alignment vertical="top" wrapText="1"/>
      <protection locked="0"/>
    </xf>
    <xf numFmtId="0" fontId="2" fillId="0" borderId="0" xfId="0" applyFont="1" applyAlignment="1" applyProtection="1">
      <alignment vertical="top" wrapText="1"/>
      <protection locked="0"/>
    </xf>
    <xf numFmtId="0" fontId="1" fillId="3" borderId="1" xfId="0" applyFont="1" applyFill="1" applyBorder="1" applyAlignment="1" applyProtection="1">
      <alignment vertical="top" wrapText="1"/>
      <protection locked="0"/>
    </xf>
    <xf numFmtId="0" fontId="0" fillId="3" borderId="3" xfId="0" applyFill="1" applyBorder="1" applyAlignment="1" applyProtection="1">
      <alignment vertical="top" wrapText="1"/>
      <protection locked="0"/>
    </xf>
    <xf numFmtId="44" fontId="0" fillId="3" borderId="3" xfId="1" applyFont="1" applyFill="1" applyBorder="1" applyAlignment="1" applyProtection="1">
      <alignment vertical="top" wrapText="1"/>
      <protection locked="0"/>
    </xf>
    <xf numFmtId="44" fontId="0" fillId="0" borderId="3" xfId="1" applyFont="1" applyBorder="1" applyAlignment="1" applyProtection="1">
      <alignment vertical="top" wrapText="1"/>
      <protection locked="0"/>
    </xf>
    <xf numFmtId="9" fontId="0" fillId="0" borderId="3" xfId="2" applyFont="1" applyBorder="1" applyAlignment="1" applyProtection="1">
      <alignment vertical="top" wrapText="1"/>
      <protection locked="0"/>
    </xf>
    <xf numFmtId="49" fontId="0" fillId="0" borderId="3" xfId="0" applyNumberFormat="1" applyBorder="1" applyAlignment="1" applyProtection="1">
      <alignment horizontal="left" vertical="top" wrapText="1"/>
      <protection locked="0"/>
    </xf>
    <xf numFmtId="0" fontId="0" fillId="3" borderId="2" xfId="0" applyFill="1" applyBorder="1" applyAlignment="1" applyProtection="1">
      <alignment vertical="top" wrapText="1"/>
      <protection locked="0"/>
    </xf>
    <xf numFmtId="9" fontId="0" fillId="3" borderId="3" xfId="2" applyFont="1" applyFill="1" applyBorder="1" applyAlignment="1" applyProtection="1">
      <alignment vertical="top" wrapText="1"/>
      <protection locked="0"/>
    </xf>
    <xf numFmtId="0" fontId="2" fillId="2" borderId="39" xfId="0" applyFont="1" applyFill="1" applyBorder="1" applyAlignment="1">
      <alignment vertical="top" wrapText="1"/>
    </xf>
    <xf numFmtId="0" fontId="24" fillId="0" borderId="3" xfId="0" applyFont="1" applyBorder="1" applyAlignment="1" applyProtection="1">
      <alignment vertical="top" wrapText="1"/>
      <protection locked="0"/>
    </xf>
    <xf numFmtId="0" fontId="2" fillId="4" borderId="3" xfId="0" applyFont="1" applyFill="1" applyBorder="1" applyAlignment="1" applyProtection="1">
      <alignment vertical="top" wrapText="1"/>
      <protection locked="0"/>
    </xf>
    <xf numFmtId="44" fontId="2" fillId="4" borderId="3" xfId="1" applyFont="1" applyFill="1" applyBorder="1" applyAlignment="1" applyProtection="1">
      <alignment vertical="top" wrapText="1"/>
    </xf>
    <xf numFmtId="0" fontId="1" fillId="3" borderId="3" xfId="0" applyFont="1" applyFill="1" applyBorder="1" applyAlignment="1" applyProtection="1">
      <alignment vertical="top" wrapText="1"/>
      <protection locked="0"/>
    </xf>
    <xf numFmtId="0" fontId="2" fillId="3" borderId="0" xfId="0" applyFont="1" applyFill="1" applyAlignment="1" applyProtection="1">
      <alignment vertical="top" wrapText="1"/>
      <protection locked="0"/>
    </xf>
    <xf numFmtId="0" fontId="1" fillId="3" borderId="0" xfId="0" applyFont="1" applyFill="1" applyAlignment="1">
      <alignment vertical="top" wrapText="1"/>
    </xf>
    <xf numFmtId="0" fontId="1" fillId="2" borderId="8" xfId="0" applyFont="1" applyFill="1" applyBorder="1" applyAlignment="1">
      <alignment vertical="top" wrapText="1"/>
    </xf>
    <xf numFmtId="44" fontId="1" fillId="2" borderId="3" xfId="0" applyNumberFormat="1" applyFont="1" applyFill="1" applyBorder="1" applyAlignment="1">
      <alignment vertical="top" wrapText="1"/>
    </xf>
    <xf numFmtId="44" fontId="1" fillId="0" borderId="0" xfId="1" applyFont="1" applyFill="1" applyBorder="1" applyAlignment="1" applyProtection="1">
      <alignment vertical="top" wrapText="1"/>
      <protection locked="0"/>
    </xf>
    <xf numFmtId="0" fontId="1" fillId="0" borderId="0" xfId="0" applyFont="1" applyAlignment="1" applyProtection="1">
      <alignment vertical="top" wrapText="1"/>
      <protection locked="0"/>
    </xf>
    <xf numFmtId="0" fontId="1" fillId="0" borderId="0" xfId="0" applyFont="1" applyAlignment="1">
      <alignment vertical="top" wrapText="1"/>
    </xf>
    <xf numFmtId="0" fontId="2" fillId="2" borderId="12" xfId="0" applyFont="1" applyFill="1" applyBorder="1" applyAlignment="1">
      <alignment vertical="top" wrapText="1"/>
    </xf>
    <xf numFmtId="44" fontId="2" fillId="2" borderId="13" xfId="1" applyFont="1" applyFill="1" applyBorder="1" applyAlignment="1" applyProtection="1">
      <alignment vertical="top" wrapText="1"/>
    </xf>
    <xf numFmtId="44" fontId="0" fillId="10" borderId="0" xfId="1" applyFont="1" applyFill="1" applyBorder="1" applyAlignment="1">
      <alignment vertical="top" wrapText="1"/>
    </xf>
    <xf numFmtId="44" fontId="0" fillId="3" borderId="0" xfId="1" applyFont="1" applyFill="1" applyBorder="1" applyAlignment="1">
      <alignment vertical="top" wrapText="1"/>
    </xf>
    <xf numFmtId="44" fontId="2" fillId="3" borderId="0" xfId="1" applyFont="1" applyFill="1" applyBorder="1" applyAlignment="1">
      <alignment vertical="top" wrapText="1"/>
    </xf>
    <xf numFmtId="44" fontId="2" fillId="3" borderId="0" xfId="0" applyNumberFormat="1" applyFont="1" applyFill="1" applyAlignment="1">
      <alignment vertical="top" wrapText="1"/>
    </xf>
    <xf numFmtId="44" fontId="2" fillId="3" borderId="0" xfId="1" applyFont="1" applyFill="1" applyBorder="1" applyAlignment="1" applyProtection="1">
      <alignment horizontal="center" vertical="top" wrapText="1"/>
    </xf>
    <xf numFmtId="0" fontId="2" fillId="2" borderId="8" xfId="0" applyFont="1" applyFill="1" applyBorder="1" applyAlignment="1">
      <alignment horizontal="center" vertical="top" wrapText="1"/>
    </xf>
    <xf numFmtId="44" fontId="2" fillId="3" borderId="0" xfId="1" applyFont="1" applyFill="1" applyBorder="1" applyAlignment="1" applyProtection="1">
      <alignment vertical="top" wrapText="1"/>
      <protection locked="0"/>
    </xf>
    <xf numFmtId="0" fontId="2" fillId="2" borderId="8" xfId="0" applyFont="1" applyFill="1" applyBorder="1" applyAlignment="1">
      <alignment vertical="top" wrapText="1"/>
    </xf>
    <xf numFmtId="44" fontId="2" fillId="2" borderId="3" xfId="1" applyFont="1" applyFill="1" applyBorder="1" applyAlignment="1" applyProtection="1">
      <alignment vertical="top" wrapText="1"/>
    </xf>
    <xf numFmtId="44" fontId="2" fillId="2" borderId="4" xfId="1" applyFont="1" applyFill="1" applyBorder="1" applyAlignment="1" applyProtection="1">
      <alignment vertical="top" wrapText="1"/>
    </xf>
    <xf numFmtId="9" fontId="2" fillId="3" borderId="9" xfId="2" applyFont="1" applyFill="1" applyBorder="1" applyAlignment="1" applyProtection="1">
      <alignment vertical="top" wrapText="1"/>
      <protection locked="0"/>
    </xf>
    <xf numFmtId="0" fontId="2" fillId="2" borderId="35" xfId="0" applyFont="1" applyFill="1" applyBorder="1" applyAlignment="1">
      <alignment vertical="top" wrapText="1"/>
    </xf>
    <xf numFmtId="9" fontId="2" fillId="3" borderId="31" xfId="2" applyFont="1" applyFill="1" applyBorder="1" applyAlignment="1" applyProtection="1">
      <alignment vertical="top" wrapText="1"/>
      <protection locked="0"/>
    </xf>
    <xf numFmtId="44" fontId="2" fillId="3" borderId="0" xfId="1" applyFont="1" applyFill="1" applyBorder="1" applyAlignment="1" applyProtection="1">
      <alignment horizontal="right" vertical="top" wrapText="1"/>
      <protection locked="0"/>
    </xf>
    <xf numFmtId="9" fontId="2" fillId="3" borderId="31" xfId="2" applyFont="1" applyFill="1" applyBorder="1" applyAlignment="1" applyProtection="1">
      <alignment horizontal="right" vertical="top" wrapText="1"/>
      <protection locked="0"/>
    </xf>
    <xf numFmtId="44" fontId="2" fillId="3" borderId="0" xfId="1" applyFont="1" applyFill="1" applyBorder="1" applyAlignment="1" applyProtection="1">
      <alignment vertical="top" wrapText="1"/>
    </xf>
    <xf numFmtId="9" fontId="2" fillId="2" borderId="14" xfId="2" applyFont="1" applyFill="1" applyBorder="1" applyAlignment="1" applyProtection="1">
      <alignment vertical="top" wrapText="1"/>
    </xf>
    <xf numFmtId="44" fontId="2" fillId="0" borderId="0" xfId="1" applyFont="1" applyFill="1" applyBorder="1" applyAlignment="1">
      <alignment vertical="top" wrapText="1"/>
    </xf>
    <xf numFmtId="44" fontId="2" fillId="0" borderId="0" xfId="0" applyNumberFormat="1" applyFont="1" applyAlignment="1">
      <alignment vertical="top" wrapText="1"/>
    </xf>
    <xf numFmtId="0" fontId="3" fillId="2" borderId="28" xfId="0" applyFont="1" applyFill="1" applyBorder="1" applyAlignment="1">
      <alignment horizontal="left" vertical="top" wrapText="1"/>
    </xf>
    <xf numFmtId="44" fontId="2" fillId="2" borderId="16" xfId="0" applyNumberFormat="1" applyFont="1" applyFill="1" applyBorder="1" applyAlignment="1">
      <alignment vertical="top" wrapText="1"/>
    </xf>
    <xf numFmtId="44" fontId="2" fillId="2" borderId="28" xfId="0" applyNumberFormat="1" applyFont="1" applyFill="1" applyBorder="1" applyAlignment="1">
      <alignment vertical="top" wrapText="1"/>
    </xf>
    <xf numFmtId="0" fontId="3" fillId="2" borderId="8" xfId="0" applyFont="1" applyFill="1" applyBorder="1" applyAlignment="1">
      <alignment horizontal="left" vertical="top" wrapText="1"/>
    </xf>
    <xf numFmtId="10" fontId="2" fillId="2" borderId="9" xfId="2" applyNumberFormat="1" applyFont="1" applyFill="1" applyBorder="1" applyAlignment="1" applyProtection="1">
      <alignment vertical="top" wrapText="1"/>
    </xf>
    <xf numFmtId="9" fontId="2" fillId="3" borderId="0" xfId="2" applyFont="1" applyFill="1" applyBorder="1" applyAlignment="1">
      <alignment vertical="top" wrapText="1"/>
    </xf>
    <xf numFmtId="0" fontId="0" fillId="2" borderId="12" xfId="0" applyFill="1" applyBorder="1" applyAlignment="1">
      <alignment vertical="top" wrapText="1"/>
    </xf>
    <xf numFmtId="9" fontId="0" fillId="2" borderId="14" xfId="2" applyFont="1" applyFill="1" applyBorder="1" applyAlignment="1">
      <alignment vertical="top" wrapText="1"/>
    </xf>
    <xf numFmtId="0" fontId="3" fillId="3" borderId="0" xfId="0" applyFont="1" applyFill="1" applyAlignment="1">
      <alignment horizontal="center" vertical="top" wrapText="1"/>
    </xf>
    <xf numFmtId="44" fontId="0" fillId="0" borderId="0" xfId="1" applyFont="1" applyBorder="1" applyAlignment="1">
      <alignment vertical="top" wrapText="1"/>
    </xf>
    <xf numFmtId="44" fontId="2" fillId="2" borderId="9" xfId="2" applyNumberFormat="1" applyFont="1" applyFill="1" applyBorder="1" applyAlignment="1" applyProtection="1">
      <alignment vertical="top" wrapText="1"/>
    </xf>
    <xf numFmtId="44" fontId="2" fillId="3" borderId="0" xfId="2" applyNumberFormat="1" applyFont="1" applyFill="1" applyBorder="1" applyAlignment="1">
      <alignment vertical="top" wrapText="1"/>
    </xf>
    <xf numFmtId="44" fontId="0" fillId="0" borderId="0" xfId="1" applyFont="1" applyFill="1" applyBorder="1" applyAlignment="1">
      <alignment vertical="top" wrapText="1"/>
    </xf>
    <xf numFmtId="0" fontId="0" fillId="3" borderId="0" xfId="0" applyFill="1" applyAlignment="1">
      <alignment horizontal="center" vertical="top" wrapText="1"/>
    </xf>
    <xf numFmtId="49" fontId="4" fillId="3" borderId="3" xfId="1" applyNumberFormat="1" applyFont="1" applyFill="1" applyBorder="1" applyAlignment="1" applyProtection="1">
      <alignment horizontal="left" vertical="top" wrapText="1"/>
      <protection locked="0"/>
    </xf>
    <xf numFmtId="0" fontId="16" fillId="0" borderId="3" xfId="0" applyFont="1" applyBorder="1" applyAlignment="1" applyProtection="1">
      <alignment vertical="top" wrapText="1"/>
      <protection locked="0"/>
    </xf>
    <xf numFmtId="0" fontId="23" fillId="3" borderId="1" xfId="0" applyFont="1" applyFill="1" applyBorder="1" applyAlignment="1" applyProtection="1">
      <alignment vertical="top" wrapText="1"/>
      <protection locked="0"/>
    </xf>
    <xf numFmtId="0" fontId="23" fillId="3" borderId="2" xfId="0" applyFont="1" applyFill="1" applyBorder="1" applyAlignment="1" applyProtection="1">
      <alignment vertical="top" wrapText="1"/>
      <protection locked="0"/>
    </xf>
    <xf numFmtId="0" fontId="2" fillId="3" borderId="1" xfId="0" applyFont="1" applyFill="1" applyBorder="1" applyAlignment="1" applyProtection="1">
      <alignment vertical="top" wrapText="1"/>
      <protection locked="0"/>
    </xf>
    <xf numFmtId="0" fontId="2" fillId="3" borderId="2" xfId="0" applyFont="1" applyFill="1" applyBorder="1" applyAlignment="1" applyProtection="1">
      <alignment vertical="top" wrapText="1"/>
      <protection locked="0"/>
    </xf>
    <xf numFmtId="49" fontId="2" fillId="3" borderId="1" xfId="0" applyNumberFormat="1" applyFont="1" applyFill="1" applyBorder="1" applyAlignment="1" applyProtection="1">
      <alignment vertical="top" wrapText="1"/>
      <protection locked="0"/>
    </xf>
    <xf numFmtId="49" fontId="2" fillId="3" borderId="2" xfId="0" applyNumberFormat="1" applyFont="1" applyFill="1" applyBorder="1" applyAlignment="1" applyProtection="1">
      <alignment vertical="top" wrapText="1"/>
      <protection locked="0"/>
    </xf>
    <xf numFmtId="49" fontId="23" fillId="3" borderId="1" xfId="0" applyNumberFormat="1" applyFont="1" applyFill="1" applyBorder="1" applyAlignment="1" applyProtection="1">
      <alignment vertical="top" wrapText="1"/>
      <protection locked="0"/>
    </xf>
    <xf numFmtId="49" fontId="23" fillId="3" borderId="2" xfId="0" applyNumberFormat="1" applyFont="1" applyFill="1" applyBorder="1" applyAlignment="1" applyProtection="1">
      <alignment vertical="top" wrapText="1"/>
      <protection locked="0"/>
    </xf>
    <xf numFmtId="44" fontId="8" fillId="3" borderId="3" xfId="1" applyFont="1" applyFill="1" applyBorder="1" applyAlignment="1" applyProtection="1">
      <alignment vertical="top" wrapText="1"/>
      <protection locked="0"/>
    </xf>
    <xf numFmtId="0" fontId="2" fillId="7" borderId="3" xfId="0" applyFont="1" applyFill="1" applyBorder="1" applyAlignment="1" applyProtection="1">
      <alignment horizontal="center" vertical="top" wrapText="1"/>
      <protection locked="0"/>
    </xf>
    <xf numFmtId="49" fontId="24" fillId="10" borderId="3" xfId="0" applyNumberFormat="1" applyFont="1" applyFill="1" applyBorder="1" applyAlignment="1" applyProtection="1">
      <alignment horizontal="left" vertical="top" wrapText="1"/>
      <protection locked="0"/>
    </xf>
    <xf numFmtId="44" fontId="0" fillId="0" borderId="3" xfId="1" applyFont="1" applyFill="1" applyBorder="1" applyAlignment="1" applyProtection="1">
      <alignment horizontal="center" vertical="top" wrapText="1"/>
      <protection locked="0"/>
    </xf>
    <xf numFmtId="49" fontId="27" fillId="3" borderId="3" xfId="1" applyNumberFormat="1" applyFont="1" applyFill="1" applyBorder="1" applyAlignment="1" applyProtection="1">
      <alignment horizontal="left" vertical="top" wrapText="1"/>
      <protection locked="0"/>
    </xf>
    <xf numFmtId="8" fontId="0" fillId="0" borderId="3" xfId="1" applyNumberFormat="1" applyFont="1" applyFill="1" applyBorder="1" applyAlignment="1" applyProtection="1">
      <alignment horizontal="right" vertical="top" wrapText="1"/>
      <protection locked="0"/>
    </xf>
    <xf numFmtId="8" fontId="1" fillId="0" borderId="3" xfId="1" applyNumberFormat="1" applyFont="1" applyBorder="1" applyAlignment="1" applyProtection="1">
      <alignment horizontal="right" vertical="top" wrapText="1"/>
      <protection locked="0"/>
    </xf>
    <xf numFmtId="8" fontId="0" fillId="0" borderId="3" xfId="1" applyNumberFormat="1" applyFont="1" applyFill="1" applyBorder="1" applyAlignment="1" applyProtection="1">
      <alignment vertical="top" wrapText="1"/>
      <protection locked="0"/>
    </xf>
    <xf numFmtId="8" fontId="17" fillId="8" borderId="3" xfId="0" applyNumberFormat="1" applyFont="1" applyFill="1" applyBorder="1" applyAlignment="1">
      <alignment horizontal="center" vertical="top" wrapText="1"/>
    </xf>
    <xf numFmtId="8" fontId="0" fillId="2" borderId="16" xfId="1" applyNumberFormat="1" applyFont="1" applyFill="1" applyBorder="1" applyAlignment="1">
      <alignment vertical="top" wrapText="1"/>
    </xf>
    <xf numFmtId="44" fontId="0" fillId="3" borderId="0" xfId="2" applyNumberFormat="1" applyFont="1" applyFill="1" applyBorder="1" applyAlignment="1">
      <alignment vertical="top" wrapText="1"/>
    </xf>
    <xf numFmtId="0" fontId="20" fillId="0" borderId="0" xfId="0" applyFont="1" applyAlignment="1">
      <alignment horizontal="left" vertical="top" wrapText="1"/>
    </xf>
    <xf numFmtId="0" fontId="23" fillId="3" borderId="4" xfId="0" applyFont="1" applyFill="1" applyBorder="1" applyAlignment="1" applyProtection="1">
      <alignment horizontal="left" vertical="top" wrapText="1"/>
      <protection locked="0"/>
    </xf>
    <xf numFmtId="0" fontId="23" fillId="3" borderId="1" xfId="0" applyFont="1" applyFill="1" applyBorder="1" applyAlignment="1" applyProtection="1">
      <alignment horizontal="left" vertical="top" wrapText="1"/>
      <protection locked="0"/>
    </xf>
    <xf numFmtId="0" fontId="2" fillId="2" borderId="5" xfId="0" applyFont="1" applyFill="1" applyBorder="1" applyAlignment="1" applyProtection="1">
      <alignment horizontal="center" vertical="top" wrapText="1"/>
      <protection locked="0"/>
    </xf>
    <xf numFmtId="0" fontId="2" fillId="2" borderId="39" xfId="0" applyFont="1" applyFill="1" applyBorder="1" applyAlignment="1" applyProtection="1">
      <alignment horizontal="center" vertical="top" wrapText="1"/>
      <protection locked="0"/>
    </xf>
    <xf numFmtId="0" fontId="18" fillId="0" borderId="55" xfId="0" applyFont="1" applyBorder="1" applyAlignment="1">
      <alignment horizontal="left" vertical="top"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8" fillId="3" borderId="4" xfId="0" applyFont="1" applyFill="1" applyBorder="1" applyAlignment="1" applyProtection="1">
      <alignment horizontal="left" vertical="top" wrapText="1"/>
      <protection locked="0"/>
    </xf>
    <xf numFmtId="0" fontId="18" fillId="3" borderId="1" xfId="0" applyFont="1" applyFill="1" applyBorder="1" applyAlignment="1" applyProtection="1">
      <alignment horizontal="left" vertical="top" wrapText="1"/>
      <protection locked="0"/>
    </xf>
    <xf numFmtId="0" fontId="18" fillId="3" borderId="2" xfId="0" applyFont="1" applyFill="1" applyBorder="1" applyAlignment="1" applyProtection="1">
      <alignment horizontal="left" vertical="top" wrapText="1"/>
      <protection locked="0"/>
    </xf>
    <xf numFmtId="0" fontId="2" fillId="3" borderId="4" xfId="0" applyFont="1" applyFill="1" applyBorder="1" applyAlignment="1" applyProtection="1">
      <alignment horizontal="center" vertical="top" wrapText="1"/>
      <protection locked="0"/>
    </xf>
    <xf numFmtId="0" fontId="2" fillId="3" borderId="1" xfId="0" applyFont="1" applyFill="1" applyBorder="1" applyAlignment="1" applyProtection="1">
      <alignment horizontal="center"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3" fillId="3" borderId="4" xfId="0" applyNumberFormat="1" applyFont="1" applyFill="1" applyBorder="1" applyAlignment="1" applyProtection="1">
      <alignment horizontal="left" vertical="top" wrapText="1"/>
      <protection locked="0"/>
    </xf>
    <xf numFmtId="49" fontId="23" fillId="3" borderId="1" xfId="0" applyNumberFormat="1" applyFont="1" applyFill="1" applyBorder="1" applyAlignment="1" applyProtection="1">
      <alignment horizontal="left" vertical="top" wrapText="1"/>
      <protection locked="0"/>
    </xf>
    <xf numFmtId="0" fontId="2" fillId="0" borderId="0" xfId="0" applyFont="1" applyAlignment="1">
      <alignment horizontal="center" vertical="top" wrapText="1"/>
    </xf>
    <xf numFmtId="0" fontId="2" fillId="2" borderId="43" xfId="0" applyFont="1" applyFill="1" applyBorder="1" applyAlignment="1">
      <alignment horizontal="center" vertical="top" wrapText="1"/>
    </xf>
    <xf numFmtId="0" fontId="2" fillId="2" borderId="44" xfId="0" applyFont="1" applyFill="1" applyBorder="1" applyAlignment="1">
      <alignment horizontal="center" vertical="top" wrapText="1"/>
    </xf>
    <xf numFmtId="0" fontId="2" fillId="2" borderId="45" xfId="0" applyFont="1" applyFill="1" applyBorder="1" applyAlignment="1">
      <alignment horizontal="center" vertical="top" wrapText="1"/>
    </xf>
    <xf numFmtId="0" fontId="0" fillId="5" borderId="12" xfId="0" applyFill="1" applyBorder="1" applyAlignment="1">
      <alignment horizontal="center" vertical="top" wrapText="1"/>
    </xf>
    <xf numFmtId="0" fontId="0" fillId="5" borderId="14" xfId="0" applyFill="1" applyBorder="1" applyAlignment="1">
      <alignment horizontal="center" vertical="top" wrapText="1"/>
    </xf>
    <xf numFmtId="0" fontId="1" fillId="2" borderId="35" xfId="0" applyFont="1" applyFill="1" applyBorder="1" applyAlignment="1">
      <alignment horizontal="center" vertical="top" wrapText="1"/>
    </xf>
    <xf numFmtId="0" fontId="1" fillId="2" borderId="1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8"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36" xfId="0" applyFont="1" applyFill="1" applyBorder="1" applyAlignment="1">
      <alignment horizontal="center" vertical="top" wrapText="1"/>
    </xf>
    <xf numFmtId="0" fontId="2" fillId="4" borderId="43" xfId="0" applyFont="1" applyFill="1" applyBorder="1" applyAlignment="1">
      <alignment horizontal="center" vertical="top" wrapText="1"/>
    </xf>
    <xf numFmtId="0" fontId="2" fillId="4" borderId="44" xfId="0" applyFont="1" applyFill="1" applyBorder="1" applyAlignment="1">
      <alignment horizontal="center" vertical="top" wrapText="1"/>
    </xf>
    <xf numFmtId="44" fontId="2" fillId="2" borderId="5" xfId="1" applyFont="1" applyFill="1" applyBorder="1" applyAlignment="1" applyProtection="1">
      <alignment horizontal="center" vertical="top" wrapText="1"/>
      <protection locked="0"/>
    </xf>
    <xf numFmtId="44" fontId="2" fillId="2" borderId="39" xfId="1" applyFont="1" applyFill="1" applyBorder="1" applyAlignment="1" applyProtection="1">
      <alignment horizontal="center" vertical="top"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18" fillId="0" borderId="55" xfId="0" applyFont="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ColWidth="8.81640625" defaultRowHeight="14.5" x14ac:dyDescent="0.35"/>
  <cols>
    <col min="2" max="2" width="127.453125" customWidth="1"/>
  </cols>
  <sheetData>
    <row r="2" spans="2:5" ht="36.75" customHeight="1" thickBot="1" x14ac:dyDescent="0.4">
      <c r="B2" s="232" t="s">
        <v>0</v>
      </c>
      <c r="C2" s="232"/>
      <c r="D2" s="232"/>
      <c r="E2" s="232"/>
    </row>
    <row r="3" spans="2:5" ht="295.5" customHeight="1" thickBot="1" x14ac:dyDescent="0.4">
      <c r="B3" s="80" t="s">
        <v>1</v>
      </c>
    </row>
  </sheetData>
  <sheetProtection sheet="1" objects="1" scenarios="1"/>
  <mergeCells count="1">
    <mergeCell ref="B2:E2"/>
  </mergeCells>
  <pageMargins left="0.7" right="0.7" top="0.75" bottom="0.75" header="0.3" footer="0.3"/>
  <customProperties>
    <customPr name="layoutContexts"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K219"/>
  <sheetViews>
    <sheetView showGridLines="0" showZeros="0" tabSelected="1" topLeftCell="B1" zoomScale="40" zoomScaleNormal="40" zoomScaleSheetLayoutView="81" workbookViewId="0">
      <pane ySplit="4" topLeftCell="A194" activePane="bottomLeft" state="frozen"/>
      <selection pane="bottomLeft" activeCell="E200" sqref="E200"/>
    </sheetView>
  </sheetViews>
  <sheetFormatPr defaultColWidth="9.1796875" defaultRowHeight="14.5" x14ac:dyDescent="0.35"/>
  <cols>
    <col min="1" max="1" width="0" style="111" hidden="1" customWidth="1"/>
    <col min="2" max="2" width="30.453125" style="111" customWidth="1"/>
    <col min="3" max="3" width="57.453125" style="111" customWidth="1"/>
    <col min="4" max="4" width="32.36328125" style="111" bestFit="1" customWidth="1"/>
    <col min="5" max="5" width="31.26953125" style="111" bestFit="1" customWidth="1"/>
    <col min="6" max="7" width="22.453125" style="111" customWidth="1"/>
    <col min="8" max="8" width="19.81640625" style="206" customWidth="1"/>
    <col min="9" max="9" width="60.81640625" style="179" customWidth="1"/>
    <col min="10" max="10" width="60.453125" style="111" customWidth="1"/>
    <col min="11" max="11" width="18.81640625" style="111" customWidth="1"/>
    <col min="12" max="12" width="9.1796875" style="111"/>
    <col min="13" max="13" width="17.453125" style="111" customWidth="1"/>
    <col min="14" max="14" width="26.453125" style="111" customWidth="1"/>
    <col min="15" max="15" width="22.453125" style="111" customWidth="1"/>
    <col min="16" max="16" width="29.453125" style="111" customWidth="1"/>
    <col min="17" max="17" width="23.453125" style="111" customWidth="1"/>
    <col min="18" max="18" width="18.453125" style="111" customWidth="1"/>
    <col min="19" max="19" width="17.453125" style="111" customWidth="1"/>
    <col min="20" max="20" width="25.1796875" style="111" customWidth="1"/>
    <col min="21" max="16384" width="9.1796875" style="111"/>
  </cols>
  <sheetData>
    <row r="1" spans="1:11" ht="30.75" customHeight="1" x14ac:dyDescent="0.35">
      <c r="B1" s="232" t="s">
        <v>0</v>
      </c>
      <c r="C1" s="232"/>
      <c r="D1" s="232"/>
      <c r="E1" s="232"/>
      <c r="F1" s="112"/>
      <c r="G1" s="113"/>
      <c r="H1" s="114"/>
      <c r="I1" s="115"/>
      <c r="J1" s="113"/>
    </row>
    <row r="2" spans="1:11" ht="16.5" customHeight="1" x14ac:dyDescent="0.35">
      <c r="B2" s="237" t="s">
        <v>2</v>
      </c>
      <c r="C2" s="237"/>
      <c r="D2" s="237"/>
      <c r="E2" s="237"/>
      <c r="F2" s="116"/>
      <c r="G2" s="116"/>
      <c r="H2" s="117"/>
      <c r="I2" s="117"/>
    </row>
    <row r="4" spans="1:11" ht="119.25" customHeight="1" x14ac:dyDescent="0.35">
      <c r="B4" s="118" t="s">
        <v>3</v>
      </c>
      <c r="C4" s="118" t="s">
        <v>4</v>
      </c>
      <c r="D4" s="119" t="s">
        <v>5</v>
      </c>
      <c r="E4" s="119" t="s">
        <v>6</v>
      </c>
      <c r="F4" s="222" t="s">
        <v>7</v>
      </c>
      <c r="G4" s="118" t="s">
        <v>8</v>
      </c>
      <c r="H4" s="118" t="s">
        <v>9</v>
      </c>
      <c r="I4" s="118" t="s">
        <v>10</v>
      </c>
      <c r="J4" s="118" t="s">
        <v>11</v>
      </c>
      <c r="K4" s="120"/>
    </row>
    <row r="5" spans="1:11" ht="56.5" customHeight="1" x14ac:dyDescent="0.35">
      <c r="B5" s="121" t="s">
        <v>12</v>
      </c>
      <c r="C5" s="249" t="s">
        <v>13</v>
      </c>
      <c r="D5" s="250"/>
      <c r="E5" s="250"/>
      <c r="F5" s="250"/>
      <c r="G5" s="217"/>
      <c r="H5" s="217"/>
      <c r="I5" s="217"/>
      <c r="J5" s="218"/>
      <c r="K5" s="122"/>
    </row>
    <row r="6" spans="1:11" ht="35.5" customHeight="1" x14ac:dyDescent="0.35">
      <c r="B6" s="121" t="s">
        <v>14</v>
      </c>
      <c r="C6" s="251" t="s">
        <v>15</v>
      </c>
      <c r="D6" s="252"/>
      <c r="E6" s="252"/>
      <c r="F6" s="252"/>
      <c r="G6" s="219"/>
      <c r="H6" s="219"/>
      <c r="I6" s="219"/>
      <c r="J6" s="220"/>
      <c r="K6" s="123"/>
    </row>
    <row r="7" spans="1:11" ht="116" x14ac:dyDescent="0.35">
      <c r="B7" s="124" t="s">
        <v>16</v>
      </c>
      <c r="C7" s="82" t="s">
        <v>17</v>
      </c>
      <c r="D7" s="125">
        <v>0</v>
      </c>
      <c r="E7" s="125">
        <v>71947.5</v>
      </c>
      <c r="F7" s="125">
        <f>E7+D7</f>
        <v>71947.5</v>
      </c>
      <c r="G7" s="127">
        <v>0.3</v>
      </c>
      <c r="H7" s="224">
        <v>71363.314774194398</v>
      </c>
      <c r="I7" s="128" t="s">
        <v>18</v>
      </c>
      <c r="J7" s="83" t="s">
        <v>19</v>
      </c>
      <c r="K7" s="129"/>
    </row>
    <row r="8" spans="1:11" ht="116" x14ac:dyDescent="0.35">
      <c r="B8" s="124" t="s">
        <v>20</v>
      </c>
      <c r="C8" s="82" t="s">
        <v>21</v>
      </c>
      <c r="D8" s="126">
        <v>219766.88</v>
      </c>
      <c r="E8" s="125">
        <v>379377.5</v>
      </c>
      <c r="F8" s="125">
        <f t="shared" ref="F8:F14" si="0">E8+D8</f>
        <v>599144.38</v>
      </c>
      <c r="G8" s="127">
        <v>0.3</v>
      </c>
      <c r="H8" s="226">
        <v>517565.42</v>
      </c>
      <c r="I8" s="128" t="s">
        <v>22</v>
      </c>
      <c r="J8" s="83" t="s">
        <v>586</v>
      </c>
      <c r="K8" s="129"/>
    </row>
    <row r="9" spans="1:11" ht="60.75" customHeight="1" x14ac:dyDescent="0.35">
      <c r="B9" s="124" t="s">
        <v>23</v>
      </c>
      <c r="C9" s="82" t="s">
        <v>24</v>
      </c>
      <c r="D9" s="126">
        <v>0</v>
      </c>
      <c r="E9" s="125">
        <v>16877.5</v>
      </c>
      <c r="F9" s="125">
        <f t="shared" si="0"/>
        <v>16877.5</v>
      </c>
      <c r="G9" s="127">
        <v>0.3</v>
      </c>
      <c r="H9" s="224">
        <v>20569.692129032799</v>
      </c>
      <c r="I9" s="212" t="s">
        <v>25</v>
      </c>
      <c r="J9" s="225" t="s">
        <v>585</v>
      </c>
      <c r="K9" s="129"/>
    </row>
    <row r="10" spans="1:11" ht="90" customHeight="1" x14ac:dyDescent="0.35">
      <c r="B10" s="124" t="s">
        <v>26</v>
      </c>
      <c r="C10" s="82" t="s">
        <v>27</v>
      </c>
      <c r="D10" s="125">
        <v>0</v>
      </c>
      <c r="E10" s="125">
        <f>21877.5-5000</f>
        <v>16877.5</v>
      </c>
      <c r="F10" s="125">
        <f t="shared" si="0"/>
        <v>16877.5</v>
      </c>
      <c r="G10" s="127">
        <v>0.4</v>
      </c>
      <c r="H10" s="224">
        <v>15249.3821290328</v>
      </c>
      <c r="I10" s="128" t="s">
        <v>28</v>
      </c>
      <c r="J10" s="211" t="s">
        <v>29</v>
      </c>
      <c r="K10" s="129"/>
    </row>
    <row r="11" spans="1:11" ht="15.5" x14ac:dyDescent="0.35">
      <c r="B11" s="124" t="s">
        <v>30</v>
      </c>
      <c r="C11" s="82"/>
      <c r="D11" s="126"/>
      <c r="E11" s="125"/>
      <c r="F11" s="125"/>
      <c r="G11" s="127"/>
      <c r="H11" s="125"/>
      <c r="I11" s="130"/>
      <c r="J11" s="131"/>
      <c r="K11" s="129"/>
    </row>
    <row r="12" spans="1:11" ht="15.5" x14ac:dyDescent="0.35">
      <c r="B12" s="124" t="s">
        <v>31</v>
      </c>
      <c r="C12" s="84"/>
      <c r="D12" s="132"/>
      <c r="E12" s="132"/>
      <c r="F12" s="125">
        <f t="shared" si="0"/>
        <v>0</v>
      </c>
      <c r="G12" s="134"/>
      <c r="H12" s="132"/>
      <c r="I12" s="135"/>
      <c r="J12" s="136"/>
      <c r="K12" s="129"/>
    </row>
    <row r="13" spans="1:11" ht="15.5" x14ac:dyDescent="0.35">
      <c r="B13" s="124" t="s">
        <v>32</v>
      </c>
      <c r="C13" s="86"/>
      <c r="D13" s="135"/>
      <c r="E13" s="135"/>
      <c r="F13" s="125">
        <f t="shared" si="0"/>
        <v>0</v>
      </c>
      <c r="G13" s="137"/>
      <c r="H13" s="135"/>
      <c r="I13" s="135"/>
      <c r="J13" s="87"/>
      <c r="K13" s="129"/>
    </row>
    <row r="14" spans="1:11" ht="15.5" x14ac:dyDescent="0.35">
      <c r="A14" s="138"/>
      <c r="B14" s="124" t="s">
        <v>33</v>
      </c>
      <c r="C14" s="86"/>
      <c r="D14" s="135"/>
      <c r="E14" s="135"/>
      <c r="F14" s="125">
        <f t="shared" si="0"/>
        <v>0</v>
      </c>
      <c r="G14" s="137"/>
      <c r="H14" s="135"/>
      <c r="I14" s="135"/>
      <c r="J14" s="87"/>
    </row>
    <row r="15" spans="1:11" ht="15.5" x14ac:dyDescent="0.35">
      <c r="A15" s="138"/>
      <c r="C15" s="121" t="s">
        <v>34</v>
      </c>
      <c r="D15" s="139">
        <f>SUM(D7:D14)</f>
        <v>219766.88</v>
      </c>
      <c r="E15" s="139">
        <f>SUM(E7:E14)</f>
        <v>485080</v>
      </c>
      <c r="F15" s="139">
        <f t="shared" ref="F15" si="1">SUM(F7:F14)</f>
        <v>704846.88</v>
      </c>
      <c r="G15" s="139">
        <f>(G7*F7)+(G8*F8)+(G9*F9)+(G10*F10)+(G11*F11)+(G12*F12)+(G13*F13)+(G14*F14)</f>
        <v>213141.81399999998</v>
      </c>
      <c r="H15" s="139">
        <f>SUM(H7:H14)</f>
        <v>624747.80903225997</v>
      </c>
      <c r="I15" s="140"/>
      <c r="J15" s="87"/>
      <c r="K15" s="141"/>
    </row>
    <row r="16" spans="1:11" ht="14.15" hidden="1" customHeight="1" x14ac:dyDescent="0.35">
      <c r="A16" s="138"/>
      <c r="B16" s="121" t="s">
        <v>35</v>
      </c>
      <c r="C16" s="241"/>
      <c r="D16" s="242"/>
      <c r="E16" s="242"/>
      <c r="F16" s="242"/>
      <c r="G16" s="242"/>
      <c r="H16" s="242"/>
      <c r="I16" s="242"/>
      <c r="J16" s="243"/>
      <c r="K16" s="123"/>
    </row>
    <row r="17" spans="1:11" ht="15.5" hidden="1" x14ac:dyDescent="0.35">
      <c r="A17" s="138"/>
      <c r="B17" s="124" t="s">
        <v>36</v>
      </c>
      <c r="C17" s="84"/>
      <c r="D17" s="132"/>
      <c r="E17" s="132"/>
      <c r="F17" s="132"/>
      <c r="G17" s="134"/>
      <c r="H17" s="132"/>
      <c r="I17" s="135"/>
      <c r="J17" s="87"/>
      <c r="K17" s="129"/>
    </row>
    <row r="18" spans="1:11" ht="15.5" hidden="1" x14ac:dyDescent="0.35">
      <c r="A18" s="138"/>
      <c r="B18" s="124" t="s">
        <v>37</v>
      </c>
      <c r="C18" s="84"/>
      <c r="D18" s="132"/>
      <c r="E18" s="132"/>
      <c r="F18" s="132"/>
      <c r="G18" s="134"/>
      <c r="H18" s="132"/>
      <c r="I18" s="135"/>
      <c r="J18" s="87"/>
      <c r="K18" s="129"/>
    </row>
    <row r="19" spans="1:11" ht="15.5" hidden="1" x14ac:dyDescent="0.35">
      <c r="A19" s="138"/>
      <c r="B19" s="124" t="s">
        <v>38</v>
      </c>
      <c r="C19" s="84"/>
      <c r="D19" s="132"/>
      <c r="E19" s="132"/>
      <c r="F19" s="132"/>
      <c r="G19" s="134"/>
      <c r="H19" s="132"/>
      <c r="I19" s="135"/>
      <c r="J19" s="136"/>
      <c r="K19" s="129"/>
    </row>
    <row r="20" spans="1:11" ht="15.5" hidden="1" x14ac:dyDescent="0.35">
      <c r="A20" s="138"/>
      <c r="B20" s="124" t="s">
        <v>39</v>
      </c>
      <c r="C20" s="84"/>
      <c r="D20" s="132"/>
      <c r="E20" s="132"/>
      <c r="F20" s="132"/>
      <c r="G20" s="134"/>
      <c r="H20" s="132"/>
      <c r="I20" s="135"/>
      <c r="J20" s="136"/>
      <c r="K20" s="129"/>
    </row>
    <row r="21" spans="1:11" ht="15.5" hidden="1" x14ac:dyDescent="0.35">
      <c r="A21" s="138"/>
      <c r="B21" s="124" t="s">
        <v>40</v>
      </c>
      <c r="C21" s="84"/>
      <c r="D21" s="132"/>
      <c r="E21" s="132"/>
      <c r="F21" s="132"/>
      <c r="G21" s="134"/>
      <c r="H21" s="132"/>
      <c r="I21" s="135"/>
      <c r="J21" s="136"/>
      <c r="K21" s="129"/>
    </row>
    <row r="22" spans="1:11" ht="15.5" hidden="1" x14ac:dyDescent="0.35">
      <c r="A22" s="138"/>
      <c r="B22" s="124" t="s">
        <v>41</v>
      </c>
      <c r="C22" s="84"/>
      <c r="D22" s="132"/>
      <c r="E22" s="132"/>
      <c r="F22" s="132"/>
      <c r="G22" s="134"/>
      <c r="H22" s="132"/>
      <c r="I22" s="135"/>
      <c r="J22" s="136"/>
      <c r="K22" s="129"/>
    </row>
    <row r="23" spans="1:11" ht="15.5" hidden="1" x14ac:dyDescent="0.35">
      <c r="A23" s="138"/>
      <c r="B23" s="124" t="s">
        <v>42</v>
      </c>
      <c r="C23" s="86"/>
      <c r="D23" s="135"/>
      <c r="E23" s="135"/>
      <c r="F23" s="135"/>
      <c r="G23" s="137"/>
      <c r="H23" s="135"/>
      <c r="I23" s="135"/>
      <c r="J23" s="87"/>
      <c r="K23" s="129"/>
    </row>
    <row r="24" spans="1:11" ht="15.5" hidden="1" x14ac:dyDescent="0.35">
      <c r="A24" s="138"/>
      <c r="B24" s="124" t="s">
        <v>43</v>
      </c>
      <c r="C24" s="86"/>
      <c r="D24" s="135"/>
      <c r="E24" s="135"/>
      <c r="F24" s="135"/>
      <c r="G24" s="137"/>
      <c r="H24" s="135"/>
      <c r="I24" s="135"/>
      <c r="J24" s="87"/>
      <c r="K24" s="129"/>
    </row>
    <row r="25" spans="1:11" ht="15.5" hidden="1" x14ac:dyDescent="0.35">
      <c r="A25" s="138"/>
      <c r="C25" s="121" t="s">
        <v>34</v>
      </c>
      <c r="D25" s="142">
        <f>SUM(D17:D24)</f>
        <v>0</v>
      </c>
      <c r="E25" s="142">
        <f>SUM(E17:E24)</f>
        <v>0</v>
      </c>
      <c r="F25" s="142">
        <f>SUM(F17:F24)</f>
        <v>0</v>
      </c>
      <c r="G25" s="139" t="e">
        <f>(G17*#REF!)+(G18*#REF!)+(G19*#REF!)+(G20*#REF!)+(G21*#REF!)+(G22*#REF!)+(G23*#REF!)+(G24*#REF!)</f>
        <v>#REF!</v>
      </c>
      <c r="H25" s="139">
        <f>SUM(H17:H24)</f>
        <v>0</v>
      </c>
      <c r="I25" s="140"/>
      <c r="J25" s="87"/>
      <c r="K25" s="141"/>
    </row>
    <row r="26" spans="1:11" ht="14.15" hidden="1" customHeight="1" x14ac:dyDescent="0.35">
      <c r="A26" s="138"/>
      <c r="B26" s="121" t="s">
        <v>44</v>
      </c>
      <c r="C26" s="241"/>
      <c r="D26" s="242"/>
      <c r="E26" s="242"/>
      <c r="F26" s="242"/>
      <c r="G26" s="242"/>
      <c r="H26" s="242"/>
      <c r="I26" s="242"/>
      <c r="J26" s="243"/>
      <c r="K26" s="123"/>
    </row>
    <row r="27" spans="1:11" ht="15.5" hidden="1" x14ac:dyDescent="0.35">
      <c r="A27" s="138"/>
      <c r="B27" s="124" t="s">
        <v>45</v>
      </c>
      <c r="C27" s="84"/>
      <c r="D27" s="132"/>
      <c r="E27" s="132"/>
      <c r="F27" s="132"/>
      <c r="G27" s="134"/>
      <c r="H27" s="132"/>
      <c r="I27" s="88"/>
      <c r="J27" s="87"/>
      <c r="K27" s="129"/>
    </row>
    <row r="28" spans="1:11" ht="15.5" hidden="1" x14ac:dyDescent="0.35">
      <c r="A28" s="138"/>
      <c r="B28" s="124" t="s">
        <v>46</v>
      </c>
      <c r="C28" s="84"/>
      <c r="D28" s="132"/>
      <c r="E28" s="132"/>
      <c r="F28" s="132"/>
      <c r="G28" s="134"/>
      <c r="H28" s="132"/>
      <c r="I28" s="88"/>
      <c r="J28" s="87"/>
      <c r="K28" s="129"/>
    </row>
    <row r="29" spans="1:11" ht="15.5" hidden="1" x14ac:dyDescent="0.35">
      <c r="A29" s="138"/>
      <c r="B29" s="124" t="s">
        <v>47</v>
      </c>
      <c r="C29" s="84"/>
      <c r="D29" s="132"/>
      <c r="E29" s="132"/>
      <c r="F29" s="132"/>
      <c r="G29" s="134"/>
      <c r="H29" s="132"/>
      <c r="I29" s="135"/>
      <c r="J29" s="136"/>
      <c r="K29" s="129"/>
    </row>
    <row r="30" spans="1:11" ht="15.5" hidden="1" x14ac:dyDescent="0.35">
      <c r="A30" s="138"/>
      <c r="B30" s="124" t="s">
        <v>48</v>
      </c>
      <c r="C30" s="84"/>
      <c r="D30" s="132"/>
      <c r="E30" s="132"/>
      <c r="F30" s="132"/>
      <c r="G30" s="134"/>
      <c r="H30" s="132"/>
      <c r="I30" s="135"/>
      <c r="J30" s="136"/>
      <c r="K30" s="129"/>
    </row>
    <row r="31" spans="1:11" s="138" customFormat="1" ht="15.5" hidden="1" x14ac:dyDescent="0.35">
      <c r="B31" s="124" t="s">
        <v>49</v>
      </c>
      <c r="C31" s="84"/>
      <c r="D31" s="132"/>
      <c r="E31" s="132"/>
      <c r="F31" s="132"/>
      <c r="G31" s="134"/>
      <c r="H31" s="132"/>
      <c r="I31" s="135"/>
      <c r="J31" s="136"/>
      <c r="K31" s="129"/>
    </row>
    <row r="32" spans="1:11" s="138" customFormat="1" ht="15.5" hidden="1" x14ac:dyDescent="0.35">
      <c r="B32" s="124" t="s">
        <v>50</v>
      </c>
      <c r="C32" s="84"/>
      <c r="D32" s="132"/>
      <c r="E32" s="132"/>
      <c r="F32" s="132"/>
      <c r="G32" s="134"/>
      <c r="H32" s="132"/>
      <c r="I32" s="135"/>
      <c r="J32" s="136"/>
      <c r="K32" s="129"/>
    </row>
    <row r="33" spans="1:11" s="138" customFormat="1" ht="15.5" hidden="1" x14ac:dyDescent="0.35">
      <c r="A33" s="111"/>
      <c r="B33" s="124" t="s">
        <v>51</v>
      </c>
      <c r="C33" s="86"/>
      <c r="D33" s="135"/>
      <c r="E33" s="135"/>
      <c r="F33" s="135"/>
      <c r="G33" s="137"/>
      <c r="H33" s="135"/>
      <c r="I33" s="135"/>
      <c r="J33" s="87"/>
      <c r="K33" s="129"/>
    </row>
    <row r="34" spans="1:11" ht="15.5" hidden="1" x14ac:dyDescent="0.35">
      <c r="B34" s="124" t="s">
        <v>52</v>
      </c>
      <c r="C34" s="86"/>
      <c r="D34" s="135"/>
      <c r="E34" s="135"/>
      <c r="F34" s="135"/>
      <c r="G34" s="137"/>
      <c r="H34" s="135"/>
      <c r="I34" s="135"/>
      <c r="J34" s="87"/>
      <c r="K34" s="129"/>
    </row>
    <row r="35" spans="1:11" ht="15.5" hidden="1" x14ac:dyDescent="0.35">
      <c r="C35" s="121" t="s">
        <v>34</v>
      </c>
      <c r="D35" s="142">
        <f>SUM(D27:D34)</f>
        <v>0</v>
      </c>
      <c r="E35" s="142">
        <f>SUM(E27:E34)</f>
        <v>0</v>
      </c>
      <c r="F35" s="142">
        <f>SUM(F27:F34)</f>
        <v>0</v>
      </c>
      <c r="G35" s="139" t="e">
        <f>(G27*#REF!)+(G28*#REF!)+(G29*#REF!)+(G30*#REF!)+(G31*#REF!)+(G32*#REF!)+(G33*#REF!)+(G34*#REF!)</f>
        <v>#REF!</v>
      </c>
      <c r="H35" s="139">
        <f>SUM(H27:H34)</f>
        <v>0</v>
      </c>
      <c r="I35" s="140"/>
      <c r="J35" s="87"/>
      <c r="K35" s="141"/>
    </row>
    <row r="36" spans="1:11" ht="14.15" hidden="1" customHeight="1" x14ac:dyDescent="0.35">
      <c r="B36" s="121" t="s">
        <v>53</v>
      </c>
      <c r="C36" s="241"/>
      <c r="D36" s="242"/>
      <c r="E36" s="242"/>
      <c r="F36" s="242"/>
      <c r="G36" s="242"/>
      <c r="H36" s="242"/>
      <c r="I36" s="242"/>
      <c r="J36" s="243"/>
      <c r="K36" s="123"/>
    </row>
    <row r="37" spans="1:11" ht="15.5" hidden="1" x14ac:dyDescent="0.35">
      <c r="B37" s="124" t="s">
        <v>54</v>
      </c>
      <c r="C37" s="84"/>
      <c r="D37" s="132"/>
      <c r="E37" s="132"/>
      <c r="F37" s="132"/>
      <c r="G37" s="134"/>
      <c r="H37" s="132"/>
      <c r="I37" s="135"/>
      <c r="J37" s="136"/>
      <c r="K37" s="129"/>
    </row>
    <row r="38" spans="1:11" ht="15.5" hidden="1" x14ac:dyDescent="0.35">
      <c r="B38" s="124" t="s">
        <v>55</v>
      </c>
      <c r="C38" s="84"/>
      <c r="D38" s="132"/>
      <c r="E38" s="132"/>
      <c r="F38" s="132"/>
      <c r="G38" s="134"/>
      <c r="H38" s="132"/>
      <c r="I38" s="135"/>
      <c r="J38" s="136"/>
      <c r="K38" s="129"/>
    </row>
    <row r="39" spans="1:11" ht="15.5" hidden="1" x14ac:dyDescent="0.35">
      <c r="B39" s="124" t="s">
        <v>56</v>
      </c>
      <c r="C39" s="84"/>
      <c r="D39" s="132"/>
      <c r="E39" s="132"/>
      <c r="F39" s="132"/>
      <c r="G39" s="134"/>
      <c r="H39" s="132"/>
      <c r="I39" s="135"/>
      <c r="J39" s="136"/>
      <c r="K39" s="129"/>
    </row>
    <row r="40" spans="1:11" ht="15.5" hidden="1" x14ac:dyDescent="0.35">
      <c r="B40" s="124" t="s">
        <v>57</v>
      </c>
      <c r="C40" s="84"/>
      <c r="D40" s="132"/>
      <c r="E40" s="132"/>
      <c r="F40" s="132"/>
      <c r="G40" s="134"/>
      <c r="H40" s="132"/>
      <c r="I40" s="135"/>
      <c r="J40" s="136"/>
      <c r="K40" s="129"/>
    </row>
    <row r="41" spans="1:11" ht="15.5" hidden="1" x14ac:dyDescent="0.35">
      <c r="B41" s="124" t="s">
        <v>58</v>
      </c>
      <c r="C41" s="84"/>
      <c r="D41" s="132"/>
      <c r="E41" s="132"/>
      <c r="F41" s="132"/>
      <c r="G41" s="134"/>
      <c r="H41" s="132"/>
      <c r="I41" s="135"/>
      <c r="J41" s="136"/>
      <c r="K41" s="129"/>
    </row>
    <row r="42" spans="1:11" ht="15.5" hidden="1" x14ac:dyDescent="0.35">
      <c r="A42" s="138"/>
      <c r="B42" s="124" t="s">
        <v>59</v>
      </c>
      <c r="C42" s="84"/>
      <c r="D42" s="132"/>
      <c r="E42" s="132"/>
      <c r="F42" s="132"/>
      <c r="G42" s="134"/>
      <c r="H42" s="132"/>
      <c r="I42" s="135"/>
      <c r="J42" s="136"/>
      <c r="K42" s="129"/>
    </row>
    <row r="43" spans="1:11" s="138" customFormat="1" ht="15.5" hidden="1" x14ac:dyDescent="0.35">
      <c r="A43" s="111"/>
      <c r="B43" s="124" t="s">
        <v>60</v>
      </c>
      <c r="C43" s="86"/>
      <c r="D43" s="135"/>
      <c r="E43" s="135"/>
      <c r="F43" s="135"/>
      <c r="G43" s="137"/>
      <c r="H43" s="135"/>
      <c r="I43" s="135"/>
      <c r="J43" s="87"/>
      <c r="K43" s="129"/>
    </row>
    <row r="44" spans="1:11" ht="15.5" hidden="1" x14ac:dyDescent="0.35">
      <c r="B44" s="124" t="s">
        <v>61</v>
      </c>
      <c r="C44" s="86"/>
      <c r="D44" s="135"/>
      <c r="E44" s="135"/>
      <c r="F44" s="135"/>
      <c r="G44" s="137"/>
      <c r="H44" s="135"/>
      <c r="I44" s="135"/>
      <c r="J44" s="87"/>
      <c r="K44" s="129"/>
    </row>
    <row r="45" spans="1:11" ht="15.5" hidden="1" x14ac:dyDescent="0.35">
      <c r="C45" s="121" t="s">
        <v>34</v>
      </c>
      <c r="D45" s="139">
        <f>SUM(D37:D44)</f>
        <v>0</v>
      </c>
      <c r="E45" s="139">
        <f>SUM(E37:E44)</f>
        <v>0</v>
      </c>
      <c r="F45" s="139">
        <f>SUM(F37:F44)</f>
        <v>0</v>
      </c>
      <c r="G45" s="139" t="e">
        <f>(G37*#REF!)+(G38*#REF!)+(G39*#REF!)+(G40*#REF!)+(G41*#REF!)+(G42*#REF!)+(G43*#REF!)+(G44*#REF!)</f>
        <v>#REF!</v>
      </c>
      <c r="H45" s="139">
        <f>SUM(H37:H44)</f>
        <v>0</v>
      </c>
      <c r="I45" s="140"/>
      <c r="J45" s="87"/>
      <c r="K45" s="141"/>
    </row>
    <row r="46" spans="1:11" ht="15.5" x14ac:dyDescent="0.35">
      <c r="B46" s="143"/>
      <c r="C46" s="89"/>
      <c r="D46" s="144"/>
      <c r="E46" s="144"/>
      <c r="F46" s="144"/>
      <c r="G46" s="144"/>
      <c r="H46" s="144"/>
      <c r="I46" s="144"/>
      <c r="J46" s="144"/>
      <c r="K46" s="129"/>
    </row>
    <row r="47" spans="1:11" ht="15.65" customHeight="1" x14ac:dyDescent="0.35">
      <c r="B47" s="121" t="s">
        <v>62</v>
      </c>
      <c r="C47" s="247" t="s">
        <v>63</v>
      </c>
      <c r="D47" s="248"/>
      <c r="E47" s="248"/>
      <c r="F47" s="248"/>
      <c r="G47" s="215"/>
      <c r="H47" s="215"/>
      <c r="I47" s="215"/>
      <c r="J47" s="216"/>
      <c r="K47" s="122"/>
    </row>
    <row r="48" spans="1:11" ht="15.65" customHeight="1" x14ac:dyDescent="0.35">
      <c r="B48" s="121" t="s">
        <v>64</v>
      </c>
      <c r="C48" s="233" t="s">
        <v>65</v>
      </c>
      <c r="D48" s="234"/>
      <c r="E48" s="234"/>
      <c r="F48" s="234"/>
      <c r="G48" s="213"/>
      <c r="H48" s="213"/>
      <c r="I48" s="213"/>
      <c r="J48" s="214"/>
      <c r="K48" s="123"/>
    </row>
    <row r="49" spans="1:11" ht="102" customHeight="1" x14ac:dyDescent="0.35">
      <c r="B49" s="124" t="s">
        <v>66</v>
      </c>
      <c r="C49" s="146" t="s">
        <v>67</v>
      </c>
      <c r="D49" s="133">
        <v>531733.12</v>
      </c>
      <c r="E49" s="132">
        <v>281523.13</v>
      </c>
      <c r="F49" s="132">
        <f>E49+D49</f>
        <v>813256.25</v>
      </c>
      <c r="G49" s="134">
        <v>0.4</v>
      </c>
      <c r="H49" s="227">
        <v>172409.11</v>
      </c>
      <c r="I49" s="149" t="s">
        <v>68</v>
      </c>
      <c r="J49" s="136"/>
      <c r="K49" s="129"/>
    </row>
    <row r="50" spans="1:11" ht="87" customHeight="1" x14ac:dyDescent="0.35">
      <c r="B50" s="145"/>
      <c r="C50" s="146"/>
      <c r="D50" s="125"/>
      <c r="E50" s="125"/>
      <c r="F50" s="125"/>
      <c r="G50" s="127"/>
      <c r="H50" s="125"/>
      <c r="I50" s="147"/>
      <c r="J50" s="148"/>
      <c r="K50" s="129"/>
    </row>
    <row r="51" spans="1:11" ht="15.5" hidden="1" x14ac:dyDescent="0.35">
      <c r="B51" s="124" t="s">
        <v>69</v>
      </c>
      <c r="C51" s="84"/>
      <c r="D51" s="132"/>
      <c r="E51" s="132"/>
      <c r="F51" s="125">
        <f t="shared" ref="F51:F55" si="2">D51+E51</f>
        <v>0</v>
      </c>
      <c r="G51" s="134"/>
      <c r="H51" s="132"/>
      <c r="I51" s="135"/>
      <c r="J51" s="136"/>
      <c r="K51" s="129"/>
    </row>
    <row r="52" spans="1:11" ht="15.5" hidden="1" x14ac:dyDescent="0.35">
      <c r="B52" s="124" t="s">
        <v>70</v>
      </c>
      <c r="C52" s="84"/>
      <c r="D52" s="132"/>
      <c r="E52" s="132"/>
      <c r="F52" s="125">
        <f t="shared" si="2"/>
        <v>0</v>
      </c>
      <c r="G52" s="134"/>
      <c r="H52" s="132"/>
      <c r="I52" s="135"/>
      <c r="J52" s="136"/>
      <c r="K52" s="129"/>
    </row>
    <row r="53" spans="1:11" ht="15.5" hidden="1" x14ac:dyDescent="0.35">
      <c r="A53" s="138"/>
      <c r="B53" s="124" t="s">
        <v>71</v>
      </c>
      <c r="C53" s="86"/>
      <c r="D53" s="135"/>
      <c r="E53" s="135"/>
      <c r="F53" s="125">
        <f t="shared" si="2"/>
        <v>0</v>
      </c>
      <c r="G53" s="137"/>
      <c r="H53" s="135"/>
      <c r="I53" s="135"/>
      <c r="J53" s="87"/>
      <c r="K53" s="129"/>
    </row>
    <row r="54" spans="1:11" s="138" customFormat="1" ht="15.5" hidden="1" x14ac:dyDescent="0.35">
      <c r="B54" s="124" t="s">
        <v>72</v>
      </c>
      <c r="C54" s="86"/>
      <c r="D54" s="135"/>
      <c r="E54" s="135"/>
      <c r="F54" s="125">
        <f t="shared" si="2"/>
        <v>0</v>
      </c>
      <c r="G54" s="137"/>
      <c r="H54" s="135"/>
      <c r="I54" s="135"/>
      <c r="J54" s="87"/>
      <c r="K54" s="129"/>
    </row>
    <row r="55" spans="1:11" s="138" customFormat="1" ht="15.5" x14ac:dyDescent="0.35">
      <c r="A55" s="111"/>
      <c r="B55" s="111"/>
      <c r="C55" s="121" t="s">
        <v>34</v>
      </c>
      <c r="D55" s="139">
        <f>SUM(D49:D54)</f>
        <v>531733.12</v>
      </c>
      <c r="E55" s="139">
        <f>SUM(E49:E54)</f>
        <v>281523.13</v>
      </c>
      <c r="F55" s="139">
        <f t="shared" si="2"/>
        <v>813256.25</v>
      </c>
      <c r="G55" s="139">
        <f>(G49*F49)</f>
        <v>325302.5</v>
      </c>
      <c r="H55" s="139">
        <f>SUM(H49:H54)</f>
        <v>172409.11</v>
      </c>
      <c r="I55" s="140"/>
      <c r="J55" s="87"/>
      <c r="K55" s="141"/>
    </row>
    <row r="56" spans="1:11" ht="15.65" customHeight="1" x14ac:dyDescent="0.35">
      <c r="B56" s="121"/>
      <c r="C56" s="233"/>
      <c r="D56" s="234"/>
      <c r="E56" s="234"/>
      <c r="F56" s="234"/>
      <c r="G56" s="213"/>
      <c r="H56" s="213"/>
      <c r="I56" s="213"/>
      <c r="J56" s="214"/>
      <c r="K56" s="123"/>
    </row>
    <row r="57" spans="1:11" ht="102" customHeight="1" x14ac:dyDescent="0.35">
      <c r="B57" s="124"/>
      <c r="C57" s="146"/>
      <c r="D57" s="132"/>
      <c r="E57" s="132"/>
      <c r="F57" s="132"/>
      <c r="G57" s="134"/>
      <c r="H57" s="132"/>
      <c r="I57" s="149"/>
      <c r="J57" s="136"/>
      <c r="K57" s="129"/>
    </row>
    <row r="58" spans="1:11" ht="15.5" hidden="1" x14ac:dyDescent="0.35">
      <c r="B58" s="124" t="s">
        <v>73</v>
      </c>
      <c r="C58" s="84"/>
      <c r="D58" s="132"/>
      <c r="E58" s="132"/>
      <c r="F58" s="132"/>
      <c r="G58" s="134">
        <v>0.3</v>
      </c>
      <c r="H58" s="132"/>
      <c r="I58" s="150"/>
      <c r="J58" s="136"/>
      <c r="K58" s="129"/>
    </row>
    <row r="59" spans="1:11" ht="15.5" hidden="1" x14ac:dyDescent="0.35">
      <c r="B59" s="124" t="s">
        <v>74</v>
      </c>
      <c r="C59" s="84"/>
      <c r="D59" s="132"/>
      <c r="E59" s="132"/>
      <c r="F59" s="132"/>
      <c r="G59" s="134"/>
      <c r="H59" s="132"/>
      <c r="I59" s="135"/>
      <c r="J59" s="136"/>
      <c r="K59" s="129"/>
    </row>
    <row r="60" spans="1:11" ht="15.5" hidden="1" x14ac:dyDescent="0.35">
      <c r="B60" s="124" t="s">
        <v>75</v>
      </c>
      <c r="C60" s="84"/>
      <c r="D60" s="132"/>
      <c r="E60" s="132"/>
      <c r="F60" s="132"/>
      <c r="G60" s="134"/>
      <c r="H60" s="132"/>
      <c r="I60" s="135"/>
      <c r="J60" s="136"/>
      <c r="K60" s="129"/>
    </row>
    <row r="61" spans="1:11" ht="15.5" hidden="1" x14ac:dyDescent="0.35">
      <c r="B61" s="124" t="s">
        <v>76</v>
      </c>
      <c r="C61" s="84"/>
      <c r="D61" s="132"/>
      <c r="E61" s="132"/>
      <c r="F61" s="132"/>
      <c r="G61" s="134"/>
      <c r="H61" s="132"/>
      <c r="I61" s="135"/>
      <c r="J61" s="136"/>
      <c r="K61" s="129"/>
    </row>
    <row r="62" spans="1:11" ht="15.5" hidden="1" x14ac:dyDescent="0.35">
      <c r="B62" s="124" t="s">
        <v>77</v>
      </c>
      <c r="C62" s="84"/>
      <c r="D62" s="132"/>
      <c r="E62" s="132"/>
      <c r="F62" s="132"/>
      <c r="G62" s="134"/>
      <c r="H62" s="132"/>
      <c r="I62" s="135"/>
      <c r="J62" s="136"/>
      <c r="K62" s="129"/>
    </row>
    <row r="63" spans="1:11" ht="15.5" hidden="1" x14ac:dyDescent="0.35">
      <c r="B63" s="124" t="s">
        <v>78</v>
      </c>
      <c r="C63" s="86"/>
      <c r="D63" s="135"/>
      <c r="E63" s="135"/>
      <c r="F63" s="135"/>
      <c r="G63" s="137"/>
      <c r="H63" s="135"/>
      <c r="I63" s="135"/>
      <c r="J63" s="87"/>
      <c r="K63" s="129"/>
    </row>
    <row r="64" spans="1:11" ht="15.5" hidden="1" x14ac:dyDescent="0.35">
      <c r="B64" s="124" t="s">
        <v>79</v>
      </c>
      <c r="C64" s="86"/>
      <c r="D64" s="135"/>
      <c r="E64" s="135"/>
      <c r="F64" s="135"/>
      <c r="G64" s="137"/>
      <c r="H64" s="135"/>
      <c r="I64" s="135"/>
      <c r="J64" s="87"/>
      <c r="K64" s="129"/>
    </row>
    <row r="65" spans="1:11" ht="15.5" x14ac:dyDescent="0.35">
      <c r="C65" s="121" t="s">
        <v>34</v>
      </c>
      <c r="D65" s="139">
        <f>SUM(D57:D64)</f>
        <v>0</v>
      </c>
      <c r="E65" s="139">
        <f>SUM(E57:E64)</f>
        <v>0</v>
      </c>
      <c r="F65" s="139">
        <f t="shared" ref="F65" si="3">SUM(F57:F64)</f>
        <v>0</v>
      </c>
      <c r="G65" s="139">
        <f>(G57*F57)</f>
        <v>0</v>
      </c>
      <c r="H65" s="151">
        <f>SUM(H57:H64)</f>
        <v>0</v>
      </c>
      <c r="I65" s="152"/>
      <c r="J65" s="87"/>
      <c r="K65" s="141"/>
    </row>
    <row r="66" spans="1:11" ht="14.15" hidden="1" customHeight="1" x14ac:dyDescent="0.35">
      <c r="B66" s="121" t="s">
        <v>80</v>
      </c>
      <c r="C66" s="238"/>
      <c r="D66" s="239"/>
      <c r="E66" s="239"/>
      <c r="F66" s="239"/>
      <c r="G66" s="239"/>
      <c r="H66" s="239"/>
      <c r="I66" s="239"/>
      <c r="J66" s="240"/>
      <c r="K66" s="123"/>
    </row>
    <row r="67" spans="1:11" ht="15.5" hidden="1" x14ac:dyDescent="0.35">
      <c r="B67" s="124" t="s">
        <v>81</v>
      </c>
      <c r="C67" s="84"/>
      <c r="D67" s="132"/>
      <c r="E67" s="132"/>
      <c r="F67" s="132"/>
      <c r="G67" s="134"/>
      <c r="H67" s="132"/>
      <c r="I67" s="135"/>
      <c r="J67" s="136"/>
      <c r="K67" s="129"/>
    </row>
    <row r="68" spans="1:11" ht="15.5" hidden="1" x14ac:dyDescent="0.35">
      <c r="B68" s="124" t="s">
        <v>82</v>
      </c>
      <c r="C68" s="84"/>
      <c r="D68" s="132"/>
      <c r="E68" s="132"/>
      <c r="F68" s="132"/>
      <c r="G68" s="134"/>
      <c r="H68" s="132"/>
      <c r="I68" s="135"/>
      <c r="J68" s="136"/>
      <c r="K68" s="129"/>
    </row>
    <row r="69" spans="1:11" ht="15.5" hidden="1" x14ac:dyDescent="0.35">
      <c r="B69" s="124" t="s">
        <v>83</v>
      </c>
      <c r="C69" s="84"/>
      <c r="D69" s="132"/>
      <c r="E69" s="132"/>
      <c r="F69" s="132"/>
      <c r="G69" s="134"/>
      <c r="H69" s="132"/>
      <c r="I69" s="135"/>
      <c r="J69" s="136"/>
      <c r="K69" s="129"/>
    </row>
    <row r="70" spans="1:11" ht="15.5" hidden="1" x14ac:dyDescent="0.35">
      <c r="A70" s="138"/>
      <c r="B70" s="124" t="s">
        <v>84</v>
      </c>
      <c r="C70" s="84"/>
      <c r="D70" s="132"/>
      <c r="E70" s="132"/>
      <c r="F70" s="132"/>
      <c r="G70" s="134"/>
      <c r="H70" s="132"/>
      <c r="I70" s="135"/>
      <c r="J70" s="136"/>
      <c r="K70" s="129"/>
    </row>
    <row r="71" spans="1:11" s="138" customFormat="1" ht="15.5" hidden="1" x14ac:dyDescent="0.35">
      <c r="A71" s="111"/>
      <c r="B71" s="124" t="s">
        <v>85</v>
      </c>
      <c r="C71" s="84"/>
      <c r="D71" s="132"/>
      <c r="E71" s="132"/>
      <c r="F71" s="132"/>
      <c r="G71" s="134"/>
      <c r="H71" s="132"/>
      <c r="I71" s="135"/>
      <c r="J71" s="136"/>
      <c r="K71" s="129"/>
    </row>
    <row r="72" spans="1:11" ht="15.5" hidden="1" x14ac:dyDescent="0.35">
      <c r="B72" s="124" t="s">
        <v>86</v>
      </c>
      <c r="C72" s="84"/>
      <c r="D72" s="132"/>
      <c r="E72" s="132"/>
      <c r="F72" s="132"/>
      <c r="G72" s="134"/>
      <c r="H72" s="132"/>
      <c r="I72" s="135"/>
      <c r="J72" s="136"/>
      <c r="K72" s="129"/>
    </row>
    <row r="73" spans="1:11" ht="15.5" hidden="1" x14ac:dyDescent="0.35">
      <c r="B73" s="124" t="s">
        <v>87</v>
      </c>
      <c r="C73" s="86"/>
      <c r="D73" s="135"/>
      <c r="E73" s="135"/>
      <c r="F73" s="135"/>
      <c r="G73" s="137"/>
      <c r="H73" s="135"/>
      <c r="I73" s="135"/>
      <c r="J73" s="87"/>
      <c r="K73" s="129"/>
    </row>
    <row r="74" spans="1:11" ht="15.5" hidden="1" x14ac:dyDescent="0.35">
      <c r="B74" s="124" t="s">
        <v>88</v>
      </c>
      <c r="C74" s="86"/>
      <c r="D74" s="135"/>
      <c r="E74" s="135"/>
      <c r="F74" s="135"/>
      <c r="G74" s="137"/>
      <c r="H74" s="135"/>
      <c r="I74" s="135"/>
      <c r="J74" s="87"/>
      <c r="K74" s="129"/>
    </row>
    <row r="75" spans="1:11" ht="15.5" hidden="1" x14ac:dyDescent="0.35">
      <c r="C75" s="121" t="s">
        <v>34</v>
      </c>
      <c r="D75" s="142">
        <f>SUM(D67:D74)</f>
        <v>0</v>
      </c>
      <c r="E75" s="142">
        <f>SUM(E67:E74)</f>
        <v>0</v>
      </c>
      <c r="F75" s="142">
        <f>SUM(F67:F74)</f>
        <v>0</v>
      </c>
      <c r="G75" s="139" t="e">
        <f>(G67*#REF!)+(G68*#REF!)+(G69*#REF!)+(G70*#REF!)+(G71*#REF!)+(G72*#REF!)+(G73*#REF!)+(G74*#REF!)</f>
        <v>#REF!</v>
      </c>
      <c r="H75" s="151">
        <f>SUM(H67:H74)</f>
        <v>0</v>
      </c>
      <c r="I75" s="152"/>
      <c r="J75" s="87"/>
      <c r="K75" s="141"/>
    </row>
    <row r="76" spans="1:11" ht="14.15" hidden="1" customHeight="1" x14ac:dyDescent="0.35">
      <c r="B76" s="121" t="s">
        <v>89</v>
      </c>
      <c r="C76" s="241"/>
      <c r="D76" s="242"/>
      <c r="E76" s="242"/>
      <c r="F76" s="242"/>
      <c r="G76" s="242"/>
      <c r="H76" s="242"/>
      <c r="I76" s="242"/>
      <c r="J76" s="243"/>
      <c r="K76" s="123"/>
    </row>
    <row r="77" spans="1:11" ht="15.5" hidden="1" x14ac:dyDescent="0.35">
      <c r="B77" s="124" t="s">
        <v>90</v>
      </c>
      <c r="C77" s="84"/>
      <c r="D77" s="132"/>
      <c r="E77" s="132"/>
      <c r="F77" s="132"/>
      <c r="G77" s="134"/>
      <c r="H77" s="132"/>
      <c r="I77" s="135"/>
      <c r="J77" s="136"/>
      <c r="K77" s="129"/>
    </row>
    <row r="78" spans="1:11" ht="15.5" hidden="1" x14ac:dyDescent="0.35">
      <c r="B78" s="124" t="s">
        <v>91</v>
      </c>
      <c r="C78" s="84"/>
      <c r="D78" s="132"/>
      <c r="E78" s="132"/>
      <c r="F78" s="132"/>
      <c r="G78" s="134"/>
      <c r="H78" s="132"/>
      <c r="I78" s="135"/>
      <c r="J78" s="136"/>
      <c r="K78" s="129"/>
    </row>
    <row r="79" spans="1:11" ht="15.5" hidden="1" x14ac:dyDescent="0.35">
      <c r="B79" s="124" t="s">
        <v>92</v>
      </c>
      <c r="C79" s="84"/>
      <c r="D79" s="132"/>
      <c r="E79" s="132"/>
      <c r="F79" s="132"/>
      <c r="G79" s="134"/>
      <c r="H79" s="132"/>
      <c r="I79" s="135"/>
      <c r="J79" s="136"/>
      <c r="K79" s="129"/>
    </row>
    <row r="80" spans="1:11" ht="15.5" hidden="1" x14ac:dyDescent="0.35">
      <c r="B80" s="124" t="s">
        <v>93</v>
      </c>
      <c r="C80" s="84"/>
      <c r="D80" s="132"/>
      <c r="E80" s="132"/>
      <c r="F80" s="132"/>
      <c r="G80" s="134"/>
      <c r="H80" s="132"/>
      <c r="I80" s="135"/>
      <c r="J80" s="136"/>
      <c r="K80" s="129"/>
    </row>
    <row r="81" spans="2:11" ht="15.5" hidden="1" x14ac:dyDescent="0.35">
      <c r="B81" s="124" t="s">
        <v>94</v>
      </c>
      <c r="C81" s="84"/>
      <c r="D81" s="132"/>
      <c r="E81" s="132"/>
      <c r="F81" s="132"/>
      <c r="G81" s="134"/>
      <c r="H81" s="132"/>
      <c r="I81" s="135"/>
      <c r="J81" s="136"/>
      <c r="K81" s="129"/>
    </row>
    <row r="82" spans="2:11" ht="15.5" hidden="1" x14ac:dyDescent="0.35">
      <c r="B82" s="124" t="s">
        <v>95</v>
      </c>
      <c r="C82" s="84"/>
      <c r="D82" s="132"/>
      <c r="E82" s="132"/>
      <c r="F82" s="132"/>
      <c r="G82" s="134"/>
      <c r="H82" s="132"/>
      <c r="I82" s="135"/>
      <c r="J82" s="136"/>
      <c r="K82" s="129"/>
    </row>
    <row r="83" spans="2:11" ht="15.5" hidden="1" x14ac:dyDescent="0.35">
      <c r="B83" s="124" t="s">
        <v>96</v>
      </c>
      <c r="C83" s="86"/>
      <c r="D83" s="135"/>
      <c r="E83" s="135"/>
      <c r="F83" s="135"/>
      <c r="G83" s="137"/>
      <c r="H83" s="135"/>
      <c r="I83" s="135"/>
      <c r="J83" s="87"/>
      <c r="K83" s="129"/>
    </row>
    <row r="84" spans="2:11" ht="15.5" hidden="1" x14ac:dyDescent="0.35">
      <c r="B84" s="124" t="s">
        <v>97</v>
      </c>
      <c r="C84" s="86"/>
      <c r="D84" s="135"/>
      <c r="E84" s="135"/>
      <c r="F84" s="135"/>
      <c r="G84" s="137"/>
      <c r="H84" s="135"/>
      <c r="I84" s="135"/>
      <c r="J84" s="87"/>
      <c r="K84" s="129"/>
    </row>
    <row r="85" spans="2:11" ht="15.5" hidden="1" x14ac:dyDescent="0.35">
      <c r="C85" s="121" t="s">
        <v>34</v>
      </c>
      <c r="D85" s="139">
        <f>SUM(D77:D84)</f>
        <v>0</v>
      </c>
      <c r="E85" s="139">
        <f>SUM(E77:E84)</f>
        <v>0</v>
      </c>
      <c r="F85" s="139">
        <f>SUM(F77:F84)</f>
        <v>0</v>
      </c>
      <c r="G85" s="139" t="e">
        <f>(G77*#REF!)+(G78*#REF!)+(G79*#REF!)+(G80*#REF!)+(G81*#REF!)+(G82*#REF!)+(G83*#REF!)+(G84*#REF!)</f>
        <v>#REF!</v>
      </c>
      <c r="H85" s="151">
        <f>SUM(H77:H84)</f>
        <v>0</v>
      </c>
      <c r="I85" s="152"/>
      <c r="J85" s="87"/>
      <c r="K85" s="141"/>
    </row>
    <row r="86" spans="2:11" ht="14.15" hidden="1" customHeight="1" x14ac:dyDescent="0.35">
      <c r="B86" s="153"/>
      <c r="C86" s="143"/>
      <c r="D86" s="154"/>
      <c r="E86" s="154"/>
      <c r="F86" s="154"/>
      <c r="G86" s="154"/>
      <c r="H86" s="154"/>
      <c r="I86" s="154"/>
      <c r="J86" s="143"/>
      <c r="K86" s="155"/>
    </row>
    <row r="87" spans="2:11" ht="14.15" hidden="1" customHeight="1" x14ac:dyDescent="0.35">
      <c r="B87" s="121" t="s">
        <v>98</v>
      </c>
      <c r="C87" s="244"/>
      <c r="D87" s="245"/>
      <c r="E87" s="245"/>
      <c r="F87" s="245"/>
      <c r="G87" s="245"/>
      <c r="H87" s="245"/>
      <c r="I87" s="245"/>
      <c r="J87" s="246"/>
      <c r="K87" s="122"/>
    </row>
    <row r="88" spans="2:11" ht="14.15" hidden="1" customHeight="1" x14ac:dyDescent="0.35">
      <c r="B88" s="121" t="s">
        <v>99</v>
      </c>
      <c r="C88" s="238"/>
      <c r="D88" s="239"/>
      <c r="E88" s="239"/>
      <c r="F88" s="239"/>
      <c r="G88" s="239"/>
      <c r="H88" s="239"/>
      <c r="I88" s="239"/>
      <c r="J88" s="240"/>
      <c r="K88" s="123"/>
    </row>
    <row r="89" spans="2:11" ht="14.15" hidden="1" customHeight="1" x14ac:dyDescent="0.35">
      <c r="B89" s="124" t="s">
        <v>100</v>
      </c>
      <c r="C89" s="84"/>
      <c r="D89" s="132"/>
      <c r="E89" s="132"/>
      <c r="F89" s="132"/>
      <c r="G89" s="134"/>
      <c r="H89" s="132"/>
      <c r="I89" s="135"/>
      <c r="J89" s="136"/>
      <c r="K89" s="129"/>
    </row>
    <row r="90" spans="2:11" ht="15.5" hidden="1" x14ac:dyDescent="0.35">
      <c r="B90" s="124" t="s">
        <v>101</v>
      </c>
      <c r="C90" s="84"/>
      <c r="D90" s="132"/>
      <c r="E90" s="132"/>
      <c r="F90" s="132"/>
      <c r="G90" s="134"/>
      <c r="H90" s="132"/>
      <c r="I90" s="135"/>
      <c r="J90" s="136"/>
      <c r="K90" s="129"/>
    </row>
    <row r="91" spans="2:11" ht="15.5" hidden="1" x14ac:dyDescent="0.35">
      <c r="B91" s="124" t="s">
        <v>102</v>
      </c>
      <c r="C91" s="84"/>
      <c r="D91" s="132"/>
      <c r="E91" s="132"/>
      <c r="F91" s="132"/>
      <c r="G91" s="134"/>
      <c r="H91" s="132"/>
      <c r="I91" s="135"/>
      <c r="J91" s="136"/>
      <c r="K91" s="129"/>
    </row>
    <row r="92" spans="2:11" ht="15.5" hidden="1" x14ac:dyDescent="0.35">
      <c r="B92" s="124" t="s">
        <v>103</v>
      </c>
      <c r="C92" s="84"/>
      <c r="D92" s="132"/>
      <c r="E92" s="132"/>
      <c r="F92" s="132"/>
      <c r="G92" s="134"/>
      <c r="H92" s="132"/>
      <c r="I92" s="135"/>
      <c r="J92" s="136"/>
      <c r="K92" s="129"/>
    </row>
    <row r="93" spans="2:11" ht="15.5" hidden="1" x14ac:dyDescent="0.35">
      <c r="B93" s="124" t="s">
        <v>104</v>
      </c>
      <c r="C93" s="84"/>
      <c r="D93" s="132"/>
      <c r="E93" s="132"/>
      <c r="F93" s="132"/>
      <c r="G93" s="134"/>
      <c r="H93" s="132"/>
      <c r="I93" s="135"/>
      <c r="J93" s="136"/>
      <c r="K93" s="129"/>
    </row>
    <row r="94" spans="2:11" ht="15.5" hidden="1" x14ac:dyDescent="0.35">
      <c r="B94" s="124" t="s">
        <v>105</v>
      </c>
      <c r="C94" s="84"/>
      <c r="D94" s="132"/>
      <c r="E94" s="132"/>
      <c r="F94" s="132"/>
      <c r="G94" s="134"/>
      <c r="H94" s="132"/>
      <c r="I94" s="135"/>
      <c r="J94" s="136"/>
      <c r="K94" s="129"/>
    </row>
    <row r="95" spans="2:11" ht="15.5" hidden="1" x14ac:dyDescent="0.35">
      <c r="B95" s="124" t="s">
        <v>106</v>
      </c>
      <c r="C95" s="86"/>
      <c r="D95" s="135"/>
      <c r="E95" s="135"/>
      <c r="F95" s="135"/>
      <c r="G95" s="137"/>
      <c r="H95" s="135"/>
      <c r="I95" s="135"/>
      <c r="J95" s="87"/>
      <c r="K95" s="129"/>
    </row>
    <row r="96" spans="2:11" ht="15.5" hidden="1" x14ac:dyDescent="0.35">
      <c r="B96" s="124" t="s">
        <v>107</v>
      </c>
      <c r="C96" s="86"/>
      <c r="D96" s="135"/>
      <c r="E96" s="135"/>
      <c r="F96" s="135"/>
      <c r="G96" s="137"/>
      <c r="H96" s="135"/>
      <c r="I96" s="135"/>
      <c r="J96" s="87"/>
      <c r="K96" s="129"/>
    </row>
    <row r="97" spans="2:11" ht="15.5" hidden="1" x14ac:dyDescent="0.35">
      <c r="C97" s="121" t="s">
        <v>34</v>
      </c>
      <c r="D97" s="139">
        <f>SUM(D89:D96)</f>
        <v>0</v>
      </c>
      <c r="E97" s="139">
        <f>SUM(E89:E96)</f>
        <v>0</v>
      </c>
      <c r="F97" s="139">
        <f>SUM(F89:F96)</f>
        <v>0</v>
      </c>
      <c r="G97" s="139" t="e">
        <f>(G89*#REF!)+(G90*#REF!)+(G91*#REF!)+(G92*#REF!)+(G93*#REF!)+(G94*#REF!)+(G95*#REF!)+(G96*#REF!)</f>
        <v>#REF!</v>
      </c>
      <c r="H97" s="151">
        <f>SUM(H89:H96)</f>
        <v>0</v>
      </c>
      <c r="I97" s="152"/>
      <c r="J97" s="87"/>
      <c r="K97" s="141"/>
    </row>
    <row r="98" spans="2:11" ht="14.15" hidden="1" customHeight="1" x14ac:dyDescent="0.35">
      <c r="B98" s="121" t="s">
        <v>108</v>
      </c>
      <c r="C98" s="238"/>
      <c r="D98" s="239"/>
      <c r="E98" s="239"/>
      <c r="F98" s="239"/>
      <c r="G98" s="239"/>
      <c r="H98" s="239"/>
      <c r="I98" s="239"/>
      <c r="J98" s="240"/>
      <c r="K98" s="123"/>
    </row>
    <row r="99" spans="2:11" ht="15.5" hidden="1" x14ac:dyDescent="0.35">
      <c r="B99" s="124" t="s">
        <v>109</v>
      </c>
      <c r="C99" s="84"/>
      <c r="D99" s="132"/>
      <c r="E99" s="132"/>
      <c r="F99" s="132"/>
      <c r="G99" s="134"/>
      <c r="H99" s="132"/>
      <c r="I99" s="135"/>
      <c r="J99" s="136"/>
      <c r="K99" s="129"/>
    </row>
    <row r="100" spans="2:11" ht="15.5" hidden="1" x14ac:dyDescent="0.35">
      <c r="B100" s="124" t="s">
        <v>110</v>
      </c>
      <c r="C100" s="84"/>
      <c r="D100" s="132"/>
      <c r="E100" s="132"/>
      <c r="F100" s="132"/>
      <c r="G100" s="134"/>
      <c r="H100" s="132"/>
      <c r="I100" s="135"/>
      <c r="J100" s="136"/>
      <c r="K100" s="129"/>
    </row>
    <row r="101" spans="2:11" ht="15.5" hidden="1" x14ac:dyDescent="0.35">
      <c r="B101" s="124" t="s">
        <v>111</v>
      </c>
      <c r="C101" s="84"/>
      <c r="D101" s="132"/>
      <c r="E101" s="132"/>
      <c r="F101" s="132"/>
      <c r="G101" s="134"/>
      <c r="H101" s="132"/>
      <c r="I101" s="135"/>
      <c r="J101" s="136"/>
      <c r="K101" s="129"/>
    </row>
    <row r="102" spans="2:11" ht="15.5" hidden="1" x14ac:dyDescent="0.35">
      <c r="B102" s="124" t="s">
        <v>112</v>
      </c>
      <c r="C102" s="84"/>
      <c r="D102" s="132"/>
      <c r="E102" s="132"/>
      <c r="F102" s="132"/>
      <c r="G102" s="134"/>
      <c r="H102" s="132"/>
      <c r="I102" s="135"/>
      <c r="J102" s="136"/>
      <c r="K102" s="129"/>
    </row>
    <row r="103" spans="2:11" ht="15.5" hidden="1" x14ac:dyDescent="0.35">
      <c r="B103" s="124" t="s">
        <v>113</v>
      </c>
      <c r="C103" s="84"/>
      <c r="D103" s="132"/>
      <c r="E103" s="132"/>
      <c r="F103" s="132"/>
      <c r="G103" s="134"/>
      <c r="H103" s="132"/>
      <c r="I103" s="135"/>
      <c r="J103" s="136"/>
      <c r="K103" s="129"/>
    </row>
    <row r="104" spans="2:11" ht="15.5" hidden="1" x14ac:dyDescent="0.35">
      <c r="B104" s="124" t="s">
        <v>114</v>
      </c>
      <c r="C104" s="84"/>
      <c r="D104" s="132"/>
      <c r="E104" s="132"/>
      <c r="F104" s="132"/>
      <c r="G104" s="134"/>
      <c r="H104" s="132"/>
      <c r="I104" s="135"/>
      <c r="J104" s="136"/>
      <c r="K104" s="129"/>
    </row>
    <row r="105" spans="2:11" ht="15.5" hidden="1" x14ac:dyDescent="0.35">
      <c r="B105" s="124" t="s">
        <v>115</v>
      </c>
      <c r="C105" s="86"/>
      <c r="D105" s="135"/>
      <c r="E105" s="135"/>
      <c r="F105" s="135"/>
      <c r="G105" s="137"/>
      <c r="H105" s="135"/>
      <c r="I105" s="135"/>
      <c r="J105" s="87"/>
      <c r="K105" s="129"/>
    </row>
    <row r="106" spans="2:11" ht="15.5" hidden="1" x14ac:dyDescent="0.35">
      <c r="B106" s="124" t="s">
        <v>116</v>
      </c>
      <c r="C106" s="86"/>
      <c r="D106" s="135"/>
      <c r="E106" s="135"/>
      <c r="F106" s="135"/>
      <c r="G106" s="137"/>
      <c r="H106" s="135"/>
      <c r="I106" s="135"/>
      <c r="J106" s="87"/>
      <c r="K106" s="129"/>
    </row>
    <row r="107" spans="2:11" ht="15.5" hidden="1" x14ac:dyDescent="0.35">
      <c r="C107" s="121" t="s">
        <v>34</v>
      </c>
      <c r="D107" s="142">
        <f>SUM(D99:D106)</f>
        <v>0</v>
      </c>
      <c r="E107" s="142">
        <f>SUM(E99:E106)</f>
        <v>0</v>
      </c>
      <c r="F107" s="142">
        <f>SUM(F99:F106)</f>
        <v>0</v>
      </c>
      <c r="G107" s="139" t="e">
        <f>(G99*#REF!)+(G100*#REF!)+(G101*#REF!)+(G102*#REF!)+(G103*#REF!)+(G104*#REF!)+(G105*#REF!)+(G106*#REF!)</f>
        <v>#REF!</v>
      </c>
      <c r="H107" s="151">
        <f>SUM(H99:H106)</f>
        <v>0</v>
      </c>
      <c r="I107" s="152"/>
      <c r="J107" s="87"/>
      <c r="K107" s="141"/>
    </row>
    <row r="108" spans="2:11" ht="14.15" hidden="1" customHeight="1" x14ac:dyDescent="0.35">
      <c r="B108" s="121" t="s">
        <v>117</v>
      </c>
      <c r="C108" s="241"/>
      <c r="D108" s="242"/>
      <c r="E108" s="242"/>
      <c r="F108" s="242"/>
      <c r="G108" s="242"/>
      <c r="H108" s="242"/>
      <c r="I108" s="242"/>
      <c r="J108" s="243"/>
      <c r="K108" s="123"/>
    </row>
    <row r="109" spans="2:11" ht="15.5" hidden="1" x14ac:dyDescent="0.35">
      <c r="B109" s="124" t="s">
        <v>118</v>
      </c>
      <c r="C109" s="84"/>
      <c r="D109" s="132"/>
      <c r="E109" s="132"/>
      <c r="F109" s="132"/>
      <c r="G109" s="137"/>
      <c r="H109" s="135"/>
      <c r="I109" s="135"/>
      <c r="J109" s="87"/>
      <c r="K109" s="129"/>
    </row>
    <row r="110" spans="2:11" ht="15.5" hidden="1" x14ac:dyDescent="0.35">
      <c r="B110" s="124" t="s">
        <v>119</v>
      </c>
      <c r="C110" s="84"/>
      <c r="D110" s="132"/>
      <c r="E110" s="132"/>
      <c r="F110" s="132"/>
      <c r="G110" s="134"/>
      <c r="H110" s="132"/>
      <c r="I110" s="135"/>
      <c r="J110" s="136"/>
      <c r="K110" s="129"/>
    </row>
    <row r="111" spans="2:11" ht="15.5" hidden="1" x14ac:dyDescent="0.35">
      <c r="B111" s="124" t="s">
        <v>120</v>
      </c>
      <c r="C111" s="84"/>
      <c r="D111" s="132"/>
      <c r="E111" s="132"/>
      <c r="F111" s="132"/>
      <c r="G111" s="134"/>
      <c r="H111" s="132"/>
      <c r="I111" s="135"/>
      <c r="J111" s="136"/>
      <c r="K111" s="129"/>
    </row>
    <row r="112" spans="2:11" ht="15.5" hidden="1" x14ac:dyDescent="0.35">
      <c r="B112" s="124" t="s">
        <v>121</v>
      </c>
      <c r="C112" s="84"/>
      <c r="D112" s="132"/>
      <c r="E112" s="132"/>
      <c r="F112" s="132"/>
      <c r="G112" s="134"/>
      <c r="H112" s="132"/>
      <c r="I112" s="135"/>
      <c r="J112" s="136"/>
      <c r="K112" s="129"/>
    </row>
    <row r="113" spans="2:11" ht="15.5" hidden="1" x14ac:dyDescent="0.35">
      <c r="B113" s="124" t="s">
        <v>122</v>
      </c>
      <c r="C113" s="84"/>
      <c r="D113" s="132"/>
      <c r="E113" s="132"/>
      <c r="F113" s="132"/>
      <c r="G113" s="134"/>
      <c r="H113" s="132"/>
      <c r="I113" s="135"/>
      <c r="J113" s="136"/>
      <c r="K113" s="129"/>
    </row>
    <row r="114" spans="2:11" ht="15.5" hidden="1" x14ac:dyDescent="0.35">
      <c r="B114" s="124" t="s">
        <v>123</v>
      </c>
      <c r="C114" s="84"/>
      <c r="D114" s="132"/>
      <c r="E114" s="132"/>
      <c r="F114" s="132"/>
      <c r="G114" s="134"/>
      <c r="H114" s="132"/>
      <c r="I114" s="135"/>
      <c r="J114" s="136"/>
      <c r="K114" s="129"/>
    </row>
    <row r="115" spans="2:11" ht="15.5" hidden="1" x14ac:dyDescent="0.35">
      <c r="B115" s="124" t="s">
        <v>124</v>
      </c>
      <c r="C115" s="86"/>
      <c r="D115" s="135"/>
      <c r="E115" s="135"/>
      <c r="F115" s="135"/>
      <c r="G115" s="137"/>
      <c r="H115" s="135"/>
      <c r="I115" s="135"/>
      <c r="J115" s="87"/>
      <c r="K115" s="129"/>
    </row>
    <row r="116" spans="2:11" ht="15.5" hidden="1" x14ac:dyDescent="0.35">
      <c r="B116" s="124" t="s">
        <v>125</v>
      </c>
      <c r="C116" s="86"/>
      <c r="D116" s="135"/>
      <c r="E116" s="135"/>
      <c r="F116" s="135"/>
      <c r="G116" s="137"/>
      <c r="H116" s="135"/>
      <c r="I116" s="135"/>
      <c r="J116" s="87"/>
      <c r="K116" s="129"/>
    </row>
    <row r="117" spans="2:11" ht="15.5" hidden="1" x14ac:dyDescent="0.35">
      <c r="C117" s="121" t="s">
        <v>34</v>
      </c>
      <c r="D117" s="142">
        <f>SUM(D109:D116)</f>
        <v>0</v>
      </c>
      <c r="E117" s="142">
        <f>SUM(E109:E116)</f>
        <v>0</v>
      </c>
      <c r="F117" s="142">
        <f>SUM(F109:F116)</f>
        <v>0</v>
      </c>
      <c r="G117" s="139" t="e">
        <f>(G109*#REF!)+(G110*#REF!)+(G111*#REF!)+(G112*#REF!)+(G113*#REF!)+(G114*#REF!)+(G115*#REF!)+(G116*#REF!)</f>
        <v>#REF!</v>
      </c>
      <c r="H117" s="151">
        <f>SUM(H109:H116)</f>
        <v>0</v>
      </c>
      <c r="I117" s="152"/>
      <c r="J117" s="87"/>
      <c r="K117" s="141"/>
    </row>
    <row r="118" spans="2:11" ht="14.15" hidden="1" customHeight="1" x14ac:dyDescent="0.35">
      <c r="B118" s="121" t="s">
        <v>126</v>
      </c>
      <c r="C118" s="241"/>
      <c r="D118" s="242"/>
      <c r="E118" s="242"/>
      <c r="F118" s="242"/>
      <c r="G118" s="242"/>
      <c r="H118" s="242"/>
      <c r="I118" s="242"/>
      <c r="J118" s="243"/>
      <c r="K118" s="123"/>
    </row>
    <row r="119" spans="2:11" ht="15.5" hidden="1" x14ac:dyDescent="0.35">
      <c r="B119" s="124" t="s">
        <v>127</v>
      </c>
      <c r="C119" s="84"/>
      <c r="D119" s="132"/>
      <c r="E119" s="132"/>
      <c r="F119" s="132"/>
      <c r="G119" s="134"/>
      <c r="H119" s="132"/>
      <c r="I119" s="135"/>
      <c r="J119" s="136"/>
      <c r="K119" s="129"/>
    </row>
    <row r="120" spans="2:11" ht="15.5" hidden="1" x14ac:dyDescent="0.35">
      <c r="B120" s="124" t="s">
        <v>128</v>
      </c>
      <c r="C120" s="84"/>
      <c r="D120" s="132"/>
      <c r="E120" s="132"/>
      <c r="F120" s="132"/>
      <c r="G120" s="134"/>
      <c r="H120" s="132"/>
      <c r="I120" s="135"/>
      <c r="J120" s="136"/>
      <c r="K120" s="129"/>
    </row>
    <row r="121" spans="2:11" ht="15.5" hidden="1" x14ac:dyDescent="0.35">
      <c r="B121" s="124" t="s">
        <v>129</v>
      </c>
      <c r="C121" s="84"/>
      <c r="D121" s="132"/>
      <c r="E121" s="132"/>
      <c r="F121" s="132"/>
      <c r="G121" s="134"/>
      <c r="H121" s="132"/>
      <c r="I121" s="135"/>
      <c r="J121" s="136"/>
      <c r="K121" s="129"/>
    </row>
    <row r="122" spans="2:11" ht="15.5" hidden="1" x14ac:dyDescent="0.35">
      <c r="B122" s="124" t="s">
        <v>130</v>
      </c>
      <c r="C122" s="84"/>
      <c r="D122" s="132"/>
      <c r="E122" s="132"/>
      <c r="F122" s="132"/>
      <c r="G122" s="134"/>
      <c r="H122" s="132"/>
      <c r="I122" s="135"/>
      <c r="J122" s="136"/>
      <c r="K122" s="129"/>
    </row>
    <row r="123" spans="2:11" ht="15.5" hidden="1" x14ac:dyDescent="0.35">
      <c r="B123" s="124" t="s">
        <v>131</v>
      </c>
      <c r="C123" s="84"/>
      <c r="D123" s="132"/>
      <c r="E123" s="132"/>
      <c r="F123" s="132"/>
      <c r="G123" s="134"/>
      <c r="H123" s="132"/>
      <c r="I123" s="135"/>
      <c r="J123" s="136"/>
      <c r="K123" s="129"/>
    </row>
    <row r="124" spans="2:11" ht="15.5" hidden="1" x14ac:dyDescent="0.35">
      <c r="B124" s="124" t="s">
        <v>132</v>
      </c>
      <c r="C124" s="84"/>
      <c r="D124" s="132"/>
      <c r="E124" s="132"/>
      <c r="F124" s="132"/>
      <c r="G124" s="134"/>
      <c r="H124" s="132"/>
      <c r="I124" s="135"/>
      <c r="J124" s="136"/>
      <c r="K124" s="129"/>
    </row>
    <row r="125" spans="2:11" ht="15.5" hidden="1" x14ac:dyDescent="0.35">
      <c r="B125" s="124" t="s">
        <v>133</v>
      </c>
      <c r="C125" s="86"/>
      <c r="D125" s="135"/>
      <c r="E125" s="135"/>
      <c r="F125" s="135"/>
      <c r="G125" s="137"/>
      <c r="H125" s="135"/>
      <c r="I125" s="135"/>
      <c r="J125" s="87"/>
      <c r="K125" s="129"/>
    </row>
    <row r="126" spans="2:11" ht="15.5" hidden="1" x14ac:dyDescent="0.35">
      <c r="B126" s="124" t="s">
        <v>134</v>
      </c>
      <c r="C126" s="86"/>
      <c r="D126" s="135"/>
      <c r="E126" s="135"/>
      <c r="F126" s="135"/>
      <c r="G126" s="137"/>
      <c r="H126" s="135"/>
      <c r="I126" s="135"/>
      <c r="J126" s="87"/>
      <c r="K126" s="129"/>
    </row>
    <row r="127" spans="2:11" ht="15.5" hidden="1" x14ac:dyDescent="0.35">
      <c r="C127" s="121" t="s">
        <v>34</v>
      </c>
      <c r="D127" s="139">
        <f>SUM(D119:D126)</f>
        <v>0</v>
      </c>
      <c r="E127" s="139">
        <f>SUM(E119:E126)</f>
        <v>0</v>
      </c>
      <c r="F127" s="139">
        <f>SUM(F119:F126)</f>
        <v>0</v>
      </c>
      <c r="G127" s="139" t="e">
        <f>(G119*#REF!)+(G120*#REF!)+(G121*#REF!)+(G122*#REF!)+(G123*#REF!)+(G124*#REF!)+(G125*#REF!)+(G126*#REF!)</f>
        <v>#REF!</v>
      </c>
      <c r="H127" s="151">
        <f>SUM(H119:H126)</f>
        <v>0</v>
      </c>
      <c r="I127" s="152"/>
      <c r="J127" s="87"/>
      <c r="K127" s="141"/>
    </row>
    <row r="128" spans="2:11" ht="14.15" hidden="1" customHeight="1" x14ac:dyDescent="0.35">
      <c r="B128" s="153"/>
      <c r="C128" s="143"/>
      <c r="D128" s="154"/>
      <c r="E128" s="154"/>
      <c r="F128" s="154"/>
      <c r="G128" s="154"/>
      <c r="H128" s="154"/>
      <c r="I128" s="154"/>
      <c r="J128" s="156"/>
      <c r="K128" s="155"/>
    </row>
    <row r="129" spans="2:11" ht="14.15" hidden="1" customHeight="1" x14ac:dyDescent="0.35">
      <c r="B129" s="121" t="s">
        <v>135</v>
      </c>
      <c r="C129" s="238"/>
      <c r="D129" s="239"/>
      <c r="E129" s="239"/>
      <c r="F129" s="239"/>
      <c r="G129" s="239"/>
      <c r="H129" s="239"/>
      <c r="I129" s="239"/>
      <c r="J129" s="240"/>
      <c r="K129" s="122"/>
    </row>
    <row r="130" spans="2:11" ht="14.15" hidden="1" customHeight="1" x14ac:dyDescent="0.35">
      <c r="B130" s="121" t="s">
        <v>136</v>
      </c>
      <c r="C130" s="241"/>
      <c r="D130" s="242"/>
      <c r="E130" s="242"/>
      <c r="F130" s="242"/>
      <c r="G130" s="242"/>
      <c r="H130" s="242"/>
      <c r="I130" s="242"/>
      <c r="J130" s="243"/>
      <c r="K130" s="123"/>
    </row>
    <row r="131" spans="2:11" ht="15.5" hidden="1" x14ac:dyDescent="0.35">
      <c r="B131" s="124" t="s">
        <v>137</v>
      </c>
      <c r="C131" s="84"/>
      <c r="D131" s="132"/>
      <c r="E131" s="132"/>
      <c r="F131" s="132"/>
      <c r="G131" s="134"/>
      <c r="H131" s="132"/>
      <c r="I131" s="135"/>
      <c r="J131" s="87"/>
      <c r="K131" s="129"/>
    </row>
    <row r="132" spans="2:11" ht="15.5" hidden="1" x14ac:dyDescent="0.35">
      <c r="B132" s="124" t="s">
        <v>138</v>
      </c>
      <c r="C132" s="84"/>
      <c r="D132" s="132"/>
      <c r="E132" s="132"/>
      <c r="F132" s="132"/>
      <c r="G132" s="134"/>
      <c r="H132" s="132"/>
      <c r="I132" s="88"/>
      <c r="J132" s="87"/>
      <c r="K132" s="129"/>
    </row>
    <row r="133" spans="2:11" ht="15.5" hidden="1" x14ac:dyDescent="0.35">
      <c r="B133" s="124" t="s">
        <v>139</v>
      </c>
      <c r="C133" s="84"/>
      <c r="D133" s="132"/>
      <c r="E133" s="132"/>
      <c r="F133" s="132"/>
      <c r="G133" s="134"/>
      <c r="H133" s="132"/>
      <c r="I133" s="135"/>
      <c r="J133" s="87"/>
      <c r="K133" s="129"/>
    </row>
    <row r="134" spans="2:11" ht="15.5" hidden="1" x14ac:dyDescent="0.35">
      <c r="B134" s="124" t="s">
        <v>140</v>
      </c>
      <c r="C134" s="84"/>
      <c r="D134" s="132"/>
      <c r="E134" s="132"/>
      <c r="F134" s="132"/>
      <c r="G134" s="134"/>
      <c r="H134" s="132"/>
      <c r="I134" s="135"/>
      <c r="J134" s="87"/>
      <c r="K134" s="129"/>
    </row>
    <row r="135" spans="2:11" ht="15.5" hidden="1" x14ac:dyDescent="0.35">
      <c r="B135" s="124" t="s">
        <v>141</v>
      </c>
      <c r="C135" s="84"/>
      <c r="D135" s="132"/>
      <c r="E135" s="132"/>
      <c r="F135" s="132"/>
      <c r="G135" s="134"/>
      <c r="H135" s="132"/>
      <c r="I135" s="135"/>
      <c r="J135" s="136"/>
      <c r="K135" s="129"/>
    </row>
    <row r="136" spans="2:11" ht="15.5" hidden="1" x14ac:dyDescent="0.35">
      <c r="B136" s="124" t="s">
        <v>142</v>
      </c>
      <c r="C136" s="84"/>
      <c r="D136" s="132"/>
      <c r="E136" s="132"/>
      <c r="F136" s="132"/>
      <c r="G136" s="134"/>
      <c r="H136" s="132"/>
      <c r="I136" s="135"/>
      <c r="J136" s="136"/>
      <c r="K136" s="129"/>
    </row>
    <row r="137" spans="2:11" ht="15.5" hidden="1" x14ac:dyDescent="0.35">
      <c r="B137" s="124" t="s">
        <v>143</v>
      </c>
      <c r="C137" s="86"/>
      <c r="D137" s="135"/>
      <c r="E137" s="135"/>
      <c r="F137" s="135"/>
      <c r="G137" s="137"/>
      <c r="H137" s="135"/>
      <c r="I137" s="135"/>
      <c r="J137" s="87"/>
      <c r="K137" s="129"/>
    </row>
    <row r="138" spans="2:11" ht="15.5" hidden="1" x14ac:dyDescent="0.35">
      <c r="B138" s="124" t="s">
        <v>144</v>
      </c>
      <c r="C138" s="86"/>
      <c r="D138" s="135"/>
      <c r="E138" s="135"/>
      <c r="F138" s="135"/>
      <c r="G138" s="137"/>
      <c r="H138" s="135"/>
      <c r="I138" s="135"/>
      <c r="J138" s="87"/>
      <c r="K138" s="129"/>
    </row>
    <row r="139" spans="2:11" ht="15.5" hidden="1" x14ac:dyDescent="0.35">
      <c r="C139" s="121" t="s">
        <v>34</v>
      </c>
      <c r="D139" s="139">
        <f>SUM(D131:D138)</f>
        <v>0</v>
      </c>
      <c r="E139" s="139">
        <f>SUM(E131:E138)</f>
        <v>0</v>
      </c>
      <c r="F139" s="139">
        <f>SUM(F131:F138)</f>
        <v>0</v>
      </c>
      <c r="G139" s="139" t="e">
        <f>(G131*#REF!)+(G132*#REF!)+(G133*#REF!)+(G134*#REF!)+(G135*#REF!)+(G136*#REF!)+(G137*#REF!)+(G138*#REF!)</f>
        <v>#REF!</v>
      </c>
      <c r="H139" s="151">
        <f>SUM(H131:H138)</f>
        <v>0</v>
      </c>
      <c r="I139" s="152"/>
      <c r="J139" s="87"/>
      <c r="K139" s="141"/>
    </row>
    <row r="140" spans="2:11" ht="14.15" hidden="1" customHeight="1" x14ac:dyDescent="0.35">
      <c r="B140" s="121" t="s">
        <v>145</v>
      </c>
      <c r="C140" s="241"/>
      <c r="D140" s="242"/>
      <c r="E140" s="242"/>
      <c r="F140" s="242"/>
      <c r="G140" s="242"/>
      <c r="H140" s="242"/>
      <c r="I140" s="242"/>
      <c r="J140" s="243"/>
      <c r="K140" s="123"/>
    </row>
    <row r="141" spans="2:11" ht="15.5" hidden="1" x14ac:dyDescent="0.35">
      <c r="B141" s="124" t="s">
        <v>146</v>
      </c>
      <c r="C141" s="86"/>
      <c r="D141" s="132"/>
      <c r="E141" s="132"/>
      <c r="F141" s="132"/>
      <c r="G141" s="137"/>
      <c r="H141" s="135"/>
      <c r="I141" s="135"/>
      <c r="J141" s="87"/>
      <c r="K141" s="129"/>
    </row>
    <row r="142" spans="2:11" ht="15.5" hidden="1" x14ac:dyDescent="0.35">
      <c r="B142" s="124" t="s">
        <v>147</v>
      </c>
      <c r="C142" s="86"/>
      <c r="D142" s="132"/>
      <c r="E142" s="132"/>
      <c r="F142" s="132"/>
      <c r="G142" s="137"/>
      <c r="H142" s="135"/>
      <c r="I142" s="135"/>
      <c r="J142" s="87"/>
      <c r="K142" s="129"/>
    </row>
    <row r="143" spans="2:11" ht="15.5" hidden="1" x14ac:dyDescent="0.35">
      <c r="B143" s="124" t="s">
        <v>148</v>
      </c>
      <c r="C143" s="86"/>
      <c r="D143" s="132"/>
      <c r="E143" s="132"/>
      <c r="F143" s="132"/>
      <c r="G143" s="137"/>
      <c r="H143" s="135"/>
      <c r="I143" s="135"/>
      <c r="J143" s="87"/>
      <c r="K143" s="129"/>
    </row>
    <row r="144" spans="2:11" ht="15.5" hidden="1" x14ac:dyDescent="0.35">
      <c r="B144" s="124" t="s">
        <v>149</v>
      </c>
      <c r="C144" s="86"/>
      <c r="D144" s="132"/>
      <c r="E144" s="132"/>
      <c r="F144" s="132"/>
      <c r="G144" s="137"/>
      <c r="H144" s="135"/>
      <c r="I144" s="135"/>
      <c r="J144" s="87"/>
      <c r="K144" s="129"/>
    </row>
    <row r="145" spans="2:11" ht="15.5" hidden="1" x14ac:dyDescent="0.35">
      <c r="B145" s="124" t="s">
        <v>150</v>
      </c>
      <c r="C145" s="86"/>
      <c r="D145" s="132"/>
      <c r="E145" s="132"/>
      <c r="F145" s="132"/>
      <c r="G145" s="137"/>
      <c r="H145" s="135"/>
      <c r="I145" s="135"/>
      <c r="J145" s="87"/>
      <c r="K145" s="129"/>
    </row>
    <row r="146" spans="2:11" ht="15.5" hidden="1" x14ac:dyDescent="0.35">
      <c r="B146" s="124" t="s">
        <v>151</v>
      </c>
      <c r="C146" s="84"/>
      <c r="D146" s="132"/>
      <c r="E146" s="132"/>
      <c r="F146" s="132"/>
      <c r="G146" s="134"/>
      <c r="H146" s="132"/>
      <c r="I146" s="135"/>
      <c r="J146" s="136"/>
      <c r="K146" s="129"/>
    </row>
    <row r="147" spans="2:11" ht="15.5" hidden="1" x14ac:dyDescent="0.35">
      <c r="B147" s="124" t="s">
        <v>152</v>
      </c>
      <c r="C147" s="86"/>
      <c r="D147" s="135"/>
      <c r="E147" s="135"/>
      <c r="F147" s="135"/>
      <c r="G147" s="137"/>
      <c r="H147" s="135"/>
      <c r="I147" s="135"/>
      <c r="J147" s="87"/>
      <c r="K147" s="129"/>
    </row>
    <row r="148" spans="2:11" ht="15.5" hidden="1" x14ac:dyDescent="0.35">
      <c r="B148" s="124" t="s">
        <v>153</v>
      </c>
      <c r="C148" s="86"/>
      <c r="D148" s="135"/>
      <c r="E148" s="135"/>
      <c r="F148" s="135"/>
      <c r="G148" s="137"/>
      <c r="H148" s="135"/>
      <c r="I148" s="135"/>
      <c r="J148" s="87"/>
      <c r="K148" s="129"/>
    </row>
    <row r="149" spans="2:11" ht="15.5" hidden="1" x14ac:dyDescent="0.35">
      <c r="C149" s="121" t="s">
        <v>34</v>
      </c>
      <c r="D149" s="142">
        <f>SUM(D141:D148)</f>
        <v>0</v>
      </c>
      <c r="E149" s="142">
        <f>SUM(E141:E148)</f>
        <v>0</v>
      </c>
      <c r="F149" s="142">
        <f>SUM(F141:F148)</f>
        <v>0</v>
      </c>
      <c r="G149" s="139" t="e">
        <f>(G141*#REF!)+(G142*#REF!)+(G143*#REF!)+(G144*#REF!)+(G145*#REF!)+(G146*#REF!)+(G147*#REF!)+(G148*#REF!)</f>
        <v>#REF!</v>
      </c>
      <c r="H149" s="151">
        <f>SUM(H141:H148)</f>
        <v>0</v>
      </c>
      <c r="I149" s="152"/>
      <c r="J149" s="87"/>
      <c r="K149" s="141"/>
    </row>
    <row r="150" spans="2:11" ht="14.15" hidden="1" customHeight="1" x14ac:dyDescent="0.35">
      <c r="B150" s="121" t="s">
        <v>154</v>
      </c>
      <c r="C150" s="241"/>
      <c r="D150" s="242"/>
      <c r="E150" s="242"/>
      <c r="F150" s="242"/>
      <c r="G150" s="242"/>
      <c r="H150" s="242"/>
      <c r="I150" s="242"/>
      <c r="J150" s="243"/>
      <c r="K150" s="123"/>
    </row>
    <row r="151" spans="2:11" ht="15.5" hidden="1" x14ac:dyDescent="0.35">
      <c r="B151" s="124" t="s">
        <v>155</v>
      </c>
      <c r="C151" s="84"/>
      <c r="D151" s="132"/>
      <c r="E151" s="132"/>
      <c r="F151" s="132"/>
      <c r="G151" s="134"/>
      <c r="H151" s="132"/>
      <c r="I151" s="135"/>
      <c r="J151" s="136"/>
      <c r="K151" s="129"/>
    </row>
    <row r="152" spans="2:11" ht="15.5" hidden="1" x14ac:dyDescent="0.35">
      <c r="B152" s="124" t="s">
        <v>156</v>
      </c>
      <c r="C152" s="84"/>
      <c r="D152" s="132"/>
      <c r="E152" s="132"/>
      <c r="F152" s="132"/>
      <c r="G152" s="134"/>
      <c r="H152" s="132"/>
      <c r="I152" s="135"/>
      <c r="J152" s="136"/>
      <c r="K152" s="129"/>
    </row>
    <row r="153" spans="2:11" ht="15.5" hidden="1" x14ac:dyDescent="0.35">
      <c r="B153" s="124" t="s">
        <v>157</v>
      </c>
      <c r="C153" s="84"/>
      <c r="D153" s="132"/>
      <c r="E153" s="132"/>
      <c r="F153" s="132"/>
      <c r="G153" s="134"/>
      <c r="H153" s="132"/>
      <c r="I153" s="135"/>
      <c r="J153" s="136"/>
      <c r="K153" s="129"/>
    </row>
    <row r="154" spans="2:11" ht="15.5" hidden="1" x14ac:dyDescent="0.35">
      <c r="B154" s="124" t="s">
        <v>158</v>
      </c>
      <c r="C154" s="84"/>
      <c r="D154" s="132"/>
      <c r="E154" s="132"/>
      <c r="F154" s="132"/>
      <c r="G154" s="134"/>
      <c r="H154" s="132"/>
      <c r="I154" s="135"/>
      <c r="J154" s="136"/>
      <c r="K154" s="129"/>
    </row>
    <row r="155" spans="2:11" ht="15.5" hidden="1" x14ac:dyDescent="0.35">
      <c r="B155" s="124" t="s">
        <v>159</v>
      </c>
      <c r="C155" s="84"/>
      <c r="D155" s="132"/>
      <c r="E155" s="132"/>
      <c r="F155" s="132"/>
      <c r="G155" s="134"/>
      <c r="H155" s="132"/>
      <c r="I155" s="135"/>
      <c r="J155" s="136"/>
      <c r="K155" s="129"/>
    </row>
    <row r="156" spans="2:11" ht="15.5" hidden="1" x14ac:dyDescent="0.35">
      <c r="B156" s="124" t="s">
        <v>160</v>
      </c>
      <c r="C156" s="84"/>
      <c r="D156" s="132"/>
      <c r="E156" s="132"/>
      <c r="F156" s="132"/>
      <c r="G156" s="134"/>
      <c r="H156" s="132"/>
      <c r="I156" s="135"/>
      <c r="J156" s="136"/>
      <c r="K156" s="129"/>
    </row>
    <row r="157" spans="2:11" ht="15.5" hidden="1" x14ac:dyDescent="0.35">
      <c r="B157" s="124" t="s">
        <v>161</v>
      </c>
      <c r="C157" s="86"/>
      <c r="D157" s="135"/>
      <c r="E157" s="135"/>
      <c r="F157" s="135"/>
      <c r="G157" s="137"/>
      <c r="H157" s="135"/>
      <c r="I157" s="135"/>
      <c r="J157" s="87"/>
      <c r="K157" s="129"/>
    </row>
    <row r="158" spans="2:11" ht="15.5" hidden="1" x14ac:dyDescent="0.35">
      <c r="B158" s="124" t="s">
        <v>162</v>
      </c>
      <c r="C158" s="86"/>
      <c r="D158" s="135"/>
      <c r="E158" s="135"/>
      <c r="F158" s="135"/>
      <c r="G158" s="137"/>
      <c r="H158" s="135"/>
      <c r="I158" s="135"/>
      <c r="J158" s="87"/>
      <c r="K158" s="129"/>
    </row>
    <row r="159" spans="2:11" ht="15.5" hidden="1" x14ac:dyDescent="0.35">
      <c r="C159" s="121" t="s">
        <v>34</v>
      </c>
      <c r="D159" s="142">
        <f>SUM(D151:D158)</f>
        <v>0</v>
      </c>
      <c r="E159" s="142">
        <f>SUM(E151:E158)</f>
        <v>0</v>
      </c>
      <c r="F159" s="142">
        <f>SUM(F151:F158)</f>
        <v>0</v>
      </c>
      <c r="G159" s="139" t="e">
        <f>(G151*#REF!)+(G152*#REF!)+(G153*#REF!)+(G154*#REF!)+(G155*#REF!)+(G156*#REF!)+(G157*#REF!)+(G158*#REF!)</f>
        <v>#REF!</v>
      </c>
      <c r="H159" s="151">
        <f>SUM(H151:H158)</f>
        <v>0</v>
      </c>
      <c r="I159" s="152"/>
      <c r="J159" s="87"/>
      <c r="K159" s="141"/>
    </row>
    <row r="160" spans="2:11" ht="14.15" hidden="1" customHeight="1" x14ac:dyDescent="0.35">
      <c r="B160" s="121" t="s">
        <v>163</v>
      </c>
      <c r="C160" s="241"/>
      <c r="D160" s="242"/>
      <c r="E160" s="242"/>
      <c r="F160" s="242"/>
      <c r="G160" s="242"/>
      <c r="H160" s="242"/>
      <c r="I160" s="242"/>
      <c r="J160" s="243"/>
      <c r="K160" s="123"/>
    </row>
    <row r="161" spans="2:11" ht="15.5" hidden="1" x14ac:dyDescent="0.35">
      <c r="B161" s="124" t="s">
        <v>164</v>
      </c>
      <c r="C161" s="84"/>
      <c r="D161" s="132"/>
      <c r="E161" s="132"/>
      <c r="F161" s="132"/>
      <c r="G161" s="134"/>
      <c r="H161" s="132"/>
      <c r="I161" s="135"/>
      <c r="J161" s="136"/>
      <c r="K161" s="129"/>
    </row>
    <row r="162" spans="2:11" ht="15.5" hidden="1" x14ac:dyDescent="0.35">
      <c r="B162" s="124" t="s">
        <v>165</v>
      </c>
      <c r="C162" s="84"/>
      <c r="D162" s="132"/>
      <c r="E162" s="132"/>
      <c r="F162" s="132"/>
      <c r="G162" s="134"/>
      <c r="H162" s="132"/>
      <c r="I162" s="135"/>
      <c r="J162" s="136"/>
      <c r="K162" s="129"/>
    </row>
    <row r="163" spans="2:11" ht="15.5" hidden="1" x14ac:dyDescent="0.35">
      <c r="B163" s="124" t="s">
        <v>166</v>
      </c>
      <c r="C163" s="84"/>
      <c r="D163" s="132"/>
      <c r="E163" s="132"/>
      <c r="F163" s="132"/>
      <c r="G163" s="134"/>
      <c r="H163" s="132"/>
      <c r="I163" s="135"/>
      <c r="J163" s="136"/>
      <c r="K163" s="129"/>
    </row>
    <row r="164" spans="2:11" ht="15.5" hidden="1" x14ac:dyDescent="0.35">
      <c r="B164" s="124" t="s">
        <v>167</v>
      </c>
      <c r="C164" s="84"/>
      <c r="D164" s="132"/>
      <c r="E164" s="132"/>
      <c r="F164" s="132"/>
      <c r="G164" s="134"/>
      <c r="H164" s="132"/>
      <c r="I164" s="135"/>
      <c r="J164" s="136"/>
      <c r="K164" s="129"/>
    </row>
    <row r="165" spans="2:11" ht="15.5" hidden="1" x14ac:dyDescent="0.35">
      <c r="B165" s="124" t="s">
        <v>168</v>
      </c>
      <c r="C165" s="84"/>
      <c r="D165" s="132"/>
      <c r="E165" s="132"/>
      <c r="F165" s="132"/>
      <c r="G165" s="134"/>
      <c r="H165" s="132"/>
      <c r="I165" s="135"/>
      <c r="J165" s="136"/>
      <c r="K165" s="129"/>
    </row>
    <row r="166" spans="2:11" ht="15.5" hidden="1" x14ac:dyDescent="0.35">
      <c r="B166" s="124" t="s">
        <v>169</v>
      </c>
      <c r="C166" s="84"/>
      <c r="D166" s="132"/>
      <c r="E166" s="132"/>
      <c r="F166" s="132"/>
      <c r="G166" s="134"/>
      <c r="H166" s="132"/>
      <c r="I166" s="135"/>
      <c r="J166" s="136"/>
      <c r="K166" s="129"/>
    </row>
    <row r="167" spans="2:11" ht="15.5" hidden="1" x14ac:dyDescent="0.35">
      <c r="B167" s="124" t="s">
        <v>170</v>
      </c>
      <c r="C167" s="86"/>
      <c r="D167" s="135"/>
      <c r="E167" s="135"/>
      <c r="F167" s="135"/>
      <c r="G167" s="137"/>
      <c r="H167" s="135"/>
      <c r="I167" s="135"/>
      <c r="J167" s="87"/>
      <c r="K167" s="129"/>
    </row>
    <row r="168" spans="2:11" ht="15.5" hidden="1" x14ac:dyDescent="0.35">
      <c r="B168" s="124" t="s">
        <v>171</v>
      </c>
      <c r="C168" s="86"/>
      <c r="D168" s="135"/>
      <c r="E168" s="135"/>
      <c r="F168" s="135"/>
      <c r="G168" s="137"/>
      <c r="H168" s="135"/>
      <c r="I168" s="135"/>
      <c r="J168" s="87"/>
      <c r="K168" s="129"/>
    </row>
    <row r="169" spans="2:11" ht="15.5" hidden="1" x14ac:dyDescent="0.35">
      <c r="C169" s="121" t="s">
        <v>34</v>
      </c>
      <c r="D169" s="139">
        <f>SUM(D161:D168)</f>
        <v>0</v>
      </c>
      <c r="E169" s="139">
        <f>SUM(E161:E168)</f>
        <v>0</v>
      </c>
      <c r="F169" s="139">
        <f>SUM(F161:F168)</f>
        <v>0</v>
      </c>
      <c r="G169" s="139" t="e">
        <f>(G161*#REF!)+(G162*#REF!)+(G163*#REF!)+(G164*#REF!)+(G165*#REF!)+(G166*#REF!)+(G167*#REF!)+(G168*#REF!)</f>
        <v>#REF!</v>
      </c>
      <c r="H169" s="151">
        <f>SUM(H161:H168)</f>
        <v>0</v>
      </c>
      <c r="I169" s="152"/>
      <c r="J169" s="87"/>
      <c r="K169" s="141"/>
    </row>
    <row r="170" spans="2:11" ht="15.75" customHeight="1" x14ac:dyDescent="0.35">
      <c r="B170" s="153"/>
      <c r="C170" s="143"/>
      <c r="D170" s="154"/>
      <c r="E170" s="154"/>
      <c r="F170" s="154"/>
      <c r="G170" s="154"/>
      <c r="H170" s="154"/>
      <c r="I170" s="154"/>
      <c r="J170" s="143"/>
      <c r="K170" s="155"/>
    </row>
    <row r="171" spans="2:11" ht="15.75" customHeight="1" x14ac:dyDescent="0.35">
      <c r="B171" s="153"/>
      <c r="C171" s="143"/>
      <c r="D171" s="154"/>
      <c r="E171" s="154"/>
      <c r="F171" s="154"/>
      <c r="G171" s="154"/>
      <c r="H171" s="154"/>
      <c r="I171" s="154"/>
      <c r="J171" s="143"/>
      <c r="K171" s="155"/>
    </row>
    <row r="172" spans="2:11" ht="30" customHeight="1" x14ac:dyDescent="0.35">
      <c r="B172" s="121" t="s">
        <v>172</v>
      </c>
      <c r="C172" s="157" t="s">
        <v>173</v>
      </c>
      <c r="D172" s="158">
        <f>63600*2</f>
        <v>127200</v>
      </c>
      <c r="E172" s="159">
        <v>85712</v>
      </c>
      <c r="F172" s="159">
        <f>E172+D172</f>
        <v>212912</v>
      </c>
      <c r="G172" s="160"/>
      <c r="H172" s="228">
        <v>205525.24</v>
      </c>
      <c r="I172" s="158"/>
      <c r="J172" s="161" t="s">
        <v>174</v>
      </c>
      <c r="K172" s="141"/>
    </row>
    <row r="173" spans="2:11" ht="30" customHeight="1" x14ac:dyDescent="0.35">
      <c r="B173" s="121" t="s">
        <v>175</v>
      </c>
      <c r="C173" s="157"/>
      <c r="D173" s="159">
        <v>33000</v>
      </c>
      <c r="E173" s="159">
        <v>35764.269999999997</v>
      </c>
      <c r="F173" s="159">
        <f t="shared" ref="F173:F175" si="4">E173+D173</f>
        <v>68764.26999999999</v>
      </c>
      <c r="G173" s="160"/>
      <c r="H173" s="228">
        <v>66486.47</v>
      </c>
      <c r="I173" s="158"/>
      <c r="J173" s="161" t="s">
        <v>176</v>
      </c>
      <c r="K173" s="141"/>
    </row>
    <row r="174" spans="2:11" ht="43.5" x14ac:dyDescent="0.35">
      <c r="B174" s="121" t="s">
        <v>177</v>
      </c>
      <c r="C174" s="162"/>
      <c r="D174" s="158">
        <v>20000</v>
      </c>
      <c r="E174" s="159">
        <f>36500.05+10000</f>
        <v>46500.05</v>
      </c>
      <c r="F174" s="159">
        <f t="shared" si="4"/>
        <v>66500.05</v>
      </c>
      <c r="G174" s="163">
        <v>0.5</v>
      </c>
      <c r="H174" s="228">
        <v>86133.759999999995</v>
      </c>
      <c r="I174" s="128" t="s">
        <v>178</v>
      </c>
      <c r="J174" s="161" t="s">
        <v>179</v>
      </c>
      <c r="K174" s="141"/>
    </row>
    <row r="175" spans="2:11" ht="31" x14ac:dyDescent="0.35">
      <c r="B175" s="164" t="s">
        <v>180</v>
      </c>
      <c r="C175" s="157"/>
      <c r="D175" s="221">
        <v>3000</v>
      </c>
      <c r="E175" s="159">
        <v>0</v>
      </c>
      <c r="F175" s="159">
        <f t="shared" si="4"/>
        <v>3000</v>
      </c>
      <c r="G175" s="163">
        <v>0.5</v>
      </c>
      <c r="H175" s="128">
        <v>0</v>
      </c>
      <c r="I175" s="165"/>
      <c r="J175" s="223"/>
      <c r="K175" s="141"/>
    </row>
    <row r="176" spans="2:11" ht="21.75" customHeight="1" x14ac:dyDescent="0.35">
      <c r="B176" s="153"/>
      <c r="C176" s="166" t="s">
        <v>181</v>
      </c>
      <c r="D176" s="167">
        <f>SUM(D172:D175)</f>
        <v>183200</v>
      </c>
      <c r="E176" s="167">
        <f>SUM(E172:E175)</f>
        <v>167976.32000000001</v>
      </c>
      <c r="F176" s="167">
        <f t="shared" ref="F176" si="5">SUM(F172:F175)</f>
        <v>351176.32</v>
      </c>
      <c r="G176" s="139">
        <f>(G172*F172)+(G173*F173)+(G174*F174)+(G175*F175)</f>
        <v>34750.025000000001</v>
      </c>
      <c r="H176" s="229">
        <f>SUM(H172:H175)</f>
        <v>358145.47</v>
      </c>
      <c r="I176" s="152"/>
      <c r="J176" s="168"/>
      <c r="K176" s="169"/>
    </row>
    <row r="177" spans="2:11" ht="15.75" customHeight="1" x14ac:dyDescent="0.35">
      <c r="B177" s="153"/>
      <c r="C177" s="143"/>
      <c r="D177" s="154"/>
      <c r="E177" s="154"/>
      <c r="F177" s="154"/>
      <c r="G177" s="154"/>
      <c r="H177" s="154"/>
      <c r="I177" s="154"/>
      <c r="J177" s="143"/>
      <c r="K177" s="169"/>
    </row>
    <row r="178" spans="2:11" ht="15.75" customHeight="1" x14ac:dyDescent="0.35">
      <c r="B178" s="153"/>
      <c r="C178" s="143"/>
      <c r="D178" s="154"/>
      <c r="E178" s="154"/>
      <c r="F178" s="154"/>
      <c r="G178" s="154"/>
      <c r="H178" s="154"/>
      <c r="I178" s="154"/>
      <c r="J178" s="143"/>
      <c r="K178" s="169"/>
    </row>
    <row r="179" spans="2:11" ht="14.15" hidden="1" customHeight="1" x14ac:dyDescent="0.35">
      <c r="B179" s="153"/>
      <c r="C179" s="143"/>
      <c r="D179" s="154"/>
      <c r="E179" s="154"/>
      <c r="F179" s="154"/>
      <c r="G179" s="154"/>
      <c r="H179" s="154"/>
      <c r="I179" s="154"/>
      <c r="J179" s="143"/>
      <c r="K179" s="169"/>
    </row>
    <row r="180" spans="2:11" ht="14.15" hidden="1" customHeight="1" thickBot="1" x14ac:dyDescent="0.4">
      <c r="B180" s="153"/>
      <c r="C180" s="143"/>
      <c r="D180" s="154"/>
      <c r="E180" s="154"/>
      <c r="F180" s="154"/>
      <c r="G180" s="154"/>
      <c r="H180" s="154"/>
      <c r="I180" s="154"/>
      <c r="J180" s="143"/>
      <c r="K180" s="169"/>
    </row>
    <row r="181" spans="2:11" ht="14.15" hidden="1" customHeight="1" thickBot="1" x14ac:dyDescent="0.4">
      <c r="B181" s="153"/>
      <c r="C181" s="143"/>
      <c r="D181" s="154"/>
      <c r="E181" s="154"/>
      <c r="F181" s="154"/>
      <c r="G181" s="154"/>
      <c r="H181" s="154"/>
      <c r="I181" s="154"/>
      <c r="J181" s="143"/>
      <c r="K181" s="169"/>
    </row>
    <row r="182" spans="2:11" ht="14.15" hidden="1" customHeight="1" thickBot="1" x14ac:dyDescent="0.4">
      <c r="B182" s="153"/>
      <c r="C182" s="143"/>
      <c r="D182" s="154"/>
      <c r="E182" s="154"/>
      <c r="F182" s="154"/>
      <c r="G182" s="154"/>
      <c r="H182" s="154"/>
      <c r="I182" s="154"/>
      <c r="J182" s="143"/>
      <c r="K182" s="169"/>
    </row>
    <row r="183" spans="2:11" ht="15.75" customHeight="1" thickBot="1" x14ac:dyDescent="0.4">
      <c r="B183" s="153"/>
      <c r="C183" s="143"/>
      <c r="D183" s="154"/>
      <c r="E183" s="154"/>
      <c r="F183" s="154"/>
      <c r="G183" s="154"/>
      <c r="H183" s="154"/>
      <c r="I183" s="154"/>
      <c r="J183" s="143"/>
      <c r="K183" s="169"/>
    </row>
    <row r="184" spans="2:11" ht="15.5" x14ac:dyDescent="0.35">
      <c r="B184" s="153"/>
      <c r="C184" s="265" t="s">
        <v>182</v>
      </c>
      <c r="D184" s="266"/>
      <c r="E184" s="266"/>
      <c r="F184" s="266"/>
      <c r="G184" s="154"/>
      <c r="H184" s="154"/>
      <c r="I184" s="169"/>
    </row>
    <row r="185" spans="2:11" ht="40.5" customHeight="1" x14ac:dyDescent="0.35">
      <c r="B185" s="153"/>
      <c r="C185" s="259"/>
      <c r="D185" s="267" t="str">
        <f>D4</f>
        <v>Recipient Organization 1 (UNHCR)</v>
      </c>
      <c r="E185" s="267" t="str">
        <f>E4</f>
        <v>Recipient Organization 2     (IOM)</v>
      </c>
      <c r="F185" s="267" t="str">
        <f>F4</f>
        <v>Total</v>
      </c>
      <c r="G185" s="154"/>
      <c r="H185" s="154"/>
      <c r="I185" s="169"/>
    </row>
    <row r="186" spans="2:11" ht="24.75" customHeight="1" x14ac:dyDescent="0.35">
      <c r="B186" s="153"/>
      <c r="C186" s="260"/>
      <c r="D186" s="268"/>
      <c r="E186" s="268"/>
      <c r="F186" s="268"/>
      <c r="G186" s="154"/>
      <c r="H186" s="154"/>
      <c r="I186" s="169"/>
    </row>
    <row r="187" spans="2:11" ht="41.25" customHeight="1" x14ac:dyDescent="0.35">
      <c r="B187" s="170"/>
      <c r="C187" s="171" t="s">
        <v>183</v>
      </c>
      <c r="D187" s="172">
        <f>SUM(D15,D25,D35,D45,D55,D65,D75,D85,D97,D107,D117,D127,D139,D149,D159,D169,D172,D173,D174,D175)</f>
        <v>934700</v>
      </c>
      <c r="E187" s="172">
        <f>SUM(E15,E25,E35,E45,E55,E65,E75,E85,E97,E107,E117,E127,E139,E149,E159,E169,E172,E173,E174,E175)</f>
        <v>934579.45000000007</v>
      </c>
      <c r="F187" s="172">
        <f>SUM(F15,F25,F35,F45,F55,F65,F75,F85,F97,F107,F117,F127,F139,F149,F159,F169,F172,F173,F174,F175)</f>
        <v>1869279.45</v>
      </c>
      <c r="G187" s="173"/>
      <c r="H187" s="154"/>
      <c r="I187" s="170"/>
    </row>
    <row r="188" spans="2:11" ht="51.75" customHeight="1" x14ac:dyDescent="0.35">
      <c r="B188" s="174"/>
      <c r="C188" s="171" t="s">
        <v>184</v>
      </c>
      <c r="D188" s="172">
        <f t="shared" ref="D188:F188" si="6">D187*0.07</f>
        <v>65429.000000000007</v>
      </c>
      <c r="E188" s="172">
        <f t="shared" si="6"/>
        <v>65420.561500000011</v>
      </c>
      <c r="F188" s="172">
        <f t="shared" si="6"/>
        <v>130849.56150000001</v>
      </c>
      <c r="G188" s="173"/>
      <c r="H188" s="154"/>
      <c r="I188" s="175"/>
    </row>
    <row r="189" spans="2:11" ht="51.75" customHeight="1" thickBot="1" x14ac:dyDescent="0.4">
      <c r="B189" s="174"/>
      <c r="C189" s="176" t="s">
        <v>7</v>
      </c>
      <c r="D189" s="177">
        <f t="shared" ref="D189:F189" si="7">SUM(D187:D188)</f>
        <v>1000129</v>
      </c>
      <c r="E189" s="177">
        <f t="shared" si="7"/>
        <v>1000000.0115</v>
      </c>
      <c r="F189" s="177">
        <f t="shared" si="7"/>
        <v>2000129.0115</v>
      </c>
      <c r="G189" s="178"/>
      <c r="H189" s="179"/>
      <c r="I189" s="175"/>
    </row>
    <row r="190" spans="2:11" ht="42" customHeight="1" x14ac:dyDescent="0.35">
      <c r="B190" s="174"/>
      <c r="H190" s="180"/>
      <c r="I190" s="180"/>
      <c r="J190" s="155"/>
      <c r="K190" s="175"/>
    </row>
    <row r="191" spans="2:11" s="138" customFormat="1" ht="29.25" customHeight="1" thickBot="1" x14ac:dyDescent="0.4">
      <c r="B191" s="143"/>
      <c r="C191" s="153"/>
      <c r="D191" s="181"/>
      <c r="E191" s="181"/>
      <c r="F191" s="181"/>
      <c r="G191" s="181"/>
      <c r="H191" s="182"/>
      <c r="I191" s="182"/>
      <c r="J191" s="169"/>
      <c r="K191" s="170"/>
    </row>
    <row r="192" spans="2:11" ht="23.25" customHeight="1" x14ac:dyDescent="0.35">
      <c r="B192" s="175"/>
      <c r="C192" s="254" t="s">
        <v>185</v>
      </c>
      <c r="D192" s="255"/>
      <c r="E192" s="255"/>
      <c r="F192" s="255"/>
      <c r="G192" s="256"/>
      <c r="H192" s="182"/>
      <c r="I192" s="182"/>
      <c r="J192" s="175"/>
    </row>
    <row r="193" spans="2:11" ht="41.25" customHeight="1" x14ac:dyDescent="0.35">
      <c r="B193" s="175"/>
      <c r="C193" s="183"/>
      <c r="D193" s="235" t="str">
        <f>D4</f>
        <v>Recipient Organization 1 (UNHCR)</v>
      </c>
      <c r="E193" s="235" t="str">
        <f>E4</f>
        <v>Recipient Organization 2     (IOM)</v>
      </c>
      <c r="F193" s="235" t="str">
        <f>F4</f>
        <v>Total</v>
      </c>
      <c r="G193" s="261" t="s">
        <v>186</v>
      </c>
      <c r="H193" s="182"/>
      <c r="I193" s="182"/>
      <c r="J193" s="175"/>
    </row>
    <row r="194" spans="2:11" ht="27.75" customHeight="1" x14ac:dyDescent="0.35">
      <c r="B194" s="175"/>
      <c r="C194" s="183"/>
      <c r="D194" s="236"/>
      <c r="E194" s="236"/>
      <c r="F194" s="236"/>
      <c r="G194" s="262"/>
      <c r="H194" s="184"/>
      <c r="I194" s="184"/>
      <c r="J194" s="175"/>
    </row>
    <row r="195" spans="2:11" ht="55.5" customHeight="1" x14ac:dyDescent="0.35">
      <c r="B195" s="175"/>
      <c r="C195" s="185" t="s">
        <v>187</v>
      </c>
      <c r="D195" s="186">
        <f>$D$189*G195</f>
        <v>700090.29999999993</v>
      </c>
      <c r="E195" s="187">
        <f>$E$189*G195</f>
        <v>700000.00804999995</v>
      </c>
      <c r="F195" s="187">
        <f>$F$189*G195</f>
        <v>1400090.3080499999</v>
      </c>
      <c r="G195" s="188">
        <v>0.7</v>
      </c>
      <c r="H195" s="184"/>
      <c r="I195" s="184"/>
      <c r="J195" s="175"/>
    </row>
    <row r="196" spans="2:11" ht="57.75" customHeight="1" x14ac:dyDescent="0.35">
      <c r="B196" s="253"/>
      <c r="C196" s="189" t="s">
        <v>188</v>
      </c>
      <c r="D196" s="186">
        <f>$D$189*G196</f>
        <v>300038.7</v>
      </c>
      <c r="E196" s="187">
        <f>$E$189*G196</f>
        <v>300000.00345000002</v>
      </c>
      <c r="F196" s="187">
        <f>$F$189*G196</f>
        <v>600038.70345000003</v>
      </c>
      <c r="G196" s="190">
        <v>0.3</v>
      </c>
      <c r="H196" s="191"/>
      <c r="I196" s="191"/>
    </row>
    <row r="197" spans="2:11" ht="57.75" customHeight="1" x14ac:dyDescent="0.35">
      <c r="B197" s="253"/>
      <c r="C197" s="189" t="s">
        <v>189</v>
      </c>
      <c r="D197" s="186">
        <f>$D$189*G197</f>
        <v>0</v>
      </c>
      <c r="E197" s="187">
        <f>$E$189*G197</f>
        <v>0</v>
      </c>
      <c r="F197" s="187">
        <f>$F$189*G197</f>
        <v>0</v>
      </c>
      <c r="G197" s="192">
        <v>0</v>
      </c>
      <c r="H197" s="193"/>
      <c r="I197" s="193"/>
    </row>
    <row r="198" spans="2:11" ht="38.25" customHeight="1" thickBot="1" x14ac:dyDescent="0.4">
      <c r="B198" s="253"/>
      <c r="C198" s="176" t="s">
        <v>190</v>
      </c>
      <c r="D198" s="177">
        <f>SUM(D195:D197)</f>
        <v>1000129</v>
      </c>
      <c r="E198" s="177">
        <f>SUM(E195:E197)</f>
        <v>1000000.0115</v>
      </c>
      <c r="F198" s="177">
        <f>SUM(F195:F197)</f>
        <v>2000129.0115</v>
      </c>
      <c r="G198" s="194">
        <f>SUM(G195:G197)</f>
        <v>1</v>
      </c>
      <c r="H198" s="195"/>
      <c r="I198" s="180"/>
    </row>
    <row r="199" spans="2:11" ht="21.75" customHeight="1" thickBot="1" x14ac:dyDescent="0.4">
      <c r="B199" s="253"/>
      <c r="C199" s="116"/>
      <c r="D199" s="196"/>
      <c r="E199" s="196"/>
      <c r="F199" s="196"/>
      <c r="G199" s="196"/>
      <c r="H199" s="195"/>
      <c r="I199" s="180"/>
    </row>
    <row r="200" spans="2:11" ht="49.5" customHeight="1" x14ac:dyDescent="0.35">
      <c r="B200" s="253"/>
      <c r="C200" s="197" t="s">
        <v>191</v>
      </c>
      <c r="D200" s="198">
        <f>SUM(G15,G55,G175)*1.07</f>
        <v>576135.95098000008</v>
      </c>
      <c r="E200" s="181"/>
      <c r="F200" s="181"/>
      <c r="G200" s="199" t="s">
        <v>192</v>
      </c>
      <c r="H200" s="230">
        <f>SUM(H176,H169,H159,H149,H139,H127,H117,H107,H97,H85,H75,H65,H55,H45,H35,H25,H15)</f>
        <v>1155302.38903226</v>
      </c>
      <c r="I200" s="179">
        <f>H200*1.07</f>
        <v>1236173.5562645183</v>
      </c>
    </row>
    <row r="201" spans="2:11" ht="28.5" customHeight="1" thickBot="1" x14ac:dyDescent="0.4">
      <c r="B201" s="253"/>
      <c r="C201" s="200" t="s">
        <v>193</v>
      </c>
      <c r="D201" s="201">
        <f>D200/F189</f>
        <v>0.28804939464776125</v>
      </c>
      <c r="E201" s="202"/>
      <c r="F201" s="202"/>
      <c r="G201" s="203" t="s">
        <v>194</v>
      </c>
      <c r="H201" s="204">
        <f>H200/F187</f>
        <v>0.61804691055275873</v>
      </c>
      <c r="I201" s="231">
        <f>I200/F189</f>
        <v>0.61804691055275873</v>
      </c>
    </row>
    <row r="202" spans="2:11" ht="28.5" customHeight="1" x14ac:dyDescent="0.35">
      <c r="B202" s="253"/>
      <c r="C202" s="263"/>
      <c r="D202" s="264"/>
      <c r="E202" s="205"/>
      <c r="F202" s="205"/>
    </row>
    <row r="203" spans="2:11" ht="32.25" customHeight="1" x14ac:dyDescent="0.35">
      <c r="B203" s="253"/>
      <c r="C203" s="200" t="s">
        <v>195</v>
      </c>
      <c r="D203" s="207">
        <f>SUM(D174:F175)*1.07</f>
        <v>148730.10700000002</v>
      </c>
      <c r="E203" s="208"/>
      <c r="F203" s="208"/>
    </row>
    <row r="204" spans="2:11" ht="23.25" customHeight="1" x14ac:dyDescent="0.35">
      <c r="B204" s="253"/>
      <c r="C204" s="200" t="s">
        <v>196</v>
      </c>
      <c r="D204" s="201">
        <f>D203/F189</f>
        <v>7.4360256835862615E-2</v>
      </c>
      <c r="E204" s="208"/>
      <c r="F204" s="208"/>
      <c r="H204" s="209"/>
    </row>
    <row r="205" spans="2:11" ht="66.75" customHeight="1" thickBot="1" x14ac:dyDescent="0.4">
      <c r="B205" s="253"/>
      <c r="C205" s="257" t="s">
        <v>197</v>
      </c>
      <c r="D205" s="258"/>
      <c r="E205" s="210"/>
      <c r="F205" s="210"/>
    </row>
    <row r="206" spans="2:11" ht="55.5" customHeight="1" x14ac:dyDescent="0.35">
      <c r="B206" s="253"/>
      <c r="K206" s="138"/>
    </row>
    <row r="207" spans="2:11" ht="42.75" customHeight="1" x14ac:dyDescent="0.35">
      <c r="B207" s="253"/>
    </row>
    <row r="208" spans="2:11" ht="21.75" customHeight="1" x14ac:dyDescent="0.35">
      <c r="B208" s="253"/>
    </row>
    <row r="209" spans="2:2" ht="21.75" customHeight="1" x14ac:dyDescent="0.35">
      <c r="B209" s="253"/>
    </row>
    <row r="210" spans="2:2" ht="23.25" customHeight="1" x14ac:dyDescent="0.35">
      <c r="B210" s="253"/>
    </row>
    <row r="211" spans="2:2" ht="23.25" customHeight="1" x14ac:dyDescent="0.35"/>
    <row r="212" spans="2:2" ht="21.75" customHeight="1" x14ac:dyDescent="0.35"/>
    <row r="213" spans="2:2" ht="16.5" customHeight="1" x14ac:dyDescent="0.35"/>
    <row r="214" spans="2:2" ht="29.25" customHeight="1" x14ac:dyDescent="0.35"/>
    <row r="215" spans="2:2" ht="24.75" customHeight="1" x14ac:dyDescent="0.35"/>
    <row r="216" spans="2:2" ht="33" customHeight="1" x14ac:dyDescent="0.35"/>
    <row r="218" spans="2:2" ht="15" customHeight="1" x14ac:dyDescent="0.35"/>
    <row r="219" spans="2:2" ht="25.5" customHeight="1" x14ac:dyDescent="0.35"/>
  </sheetData>
  <sheetProtection formatCells="0" formatColumns="0" formatRows="0"/>
  <mergeCells count="35">
    <mergeCell ref="C150:J150"/>
    <mergeCell ref="C160:J160"/>
    <mergeCell ref="B196:B210"/>
    <mergeCell ref="C192:G192"/>
    <mergeCell ref="C205:D205"/>
    <mergeCell ref="C185:C186"/>
    <mergeCell ref="G193:G194"/>
    <mergeCell ref="C202:D202"/>
    <mergeCell ref="C184:F184"/>
    <mergeCell ref="D185:D186"/>
    <mergeCell ref="E185:E186"/>
    <mergeCell ref="F185:F186"/>
    <mergeCell ref="D193:D194"/>
    <mergeCell ref="E193:E194"/>
    <mergeCell ref="B1:E1"/>
    <mergeCell ref="C16:J16"/>
    <mergeCell ref="C26:J26"/>
    <mergeCell ref="C5:F5"/>
    <mergeCell ref="C6:F6"/>
    <mergeCell ref="C56:F56"/>
    <mergeCell ref="F193:F194"/>
    <mergeCell ref="B2:E2"/>
    <mergeCell ref="C98:J98"/>
    <mergeCell ref="C108:J108"/>
    <mergeCell ref="C129:J129"/>
    <mergeCell ref="C118:J118"/>
    <mergeCell ref="C140:J140"/>
    <mergeCell ref="C130:J130"/>
    <mergeCell ref="C66:J66"/>
    <mergeCell ref="C76:J76"/>
    <mergeCell ref="C87:J87"/>
    <mergeCell ref="C88:J88"/>
    <mergeCell ref="C36:J36"/>
    <mergeCell ref="C47:F47"/>
    <mergeCell ref="C48:F48"/>
  </mergeCells>
  <phoneticPr fontId="28" type="noConversion"/>
  <conditionalFormatting sqref="D201">
    <cfRule type="cellIs" dxfId="25" priority="46" operator="lessThan">
      <formula>0.15</formula>
    </cfRule>
  </conditionalFormatting>
  <conditionalFormatting sqref="D204">
    <cfRule type="cellIs" dxfId="24" priority="44" operator="lessThan">
      <formula>0.05</formula>
    </cfRule>
  </conditionalFormatting>
  <conditionalFormatting sqref="G198 H197:I197">
    <cfRule type="cellIs" dxfId="23" priority="1" operator="greaterThan">
      <formula>1</formula>
    </cfRule>
  </conditionalFormatting>
  <dataValidations xWindow="538" yWindow="563" count="6">
    <dataValidation allowBlank="1" showInputMessage="1" showErrorMessage="1" prompt="Insert *text* description of Output here" sqref="C6 C16 C26 C36 C160 C56 C66 C76 C88 C98 C108 C118 C130 C140 C150 C48" xr:uid="{31AC9CA6-D499-4711-A99F-BECD0A64F3A8}"/>
    <dataValidation allowBlank="1" showInputMessage="1" showErrorMessage="1" prompt="Insert *text* description of Activity here" sqref="C7 C17 C27 C37 C151 C161 C67 C77 C89 C99 C109 C119 C131 C141" xr:uid="{E7A390F5-03DD-4A67-B842-17326B4F2DA4}"/>
    <dataValidation allowBlank="1" showInputMessage="1" showErrorMessage="1" prompt="Insert *text* description of Outcome here" sqref="C5 C47 C129:J129 C87:J87 G5:J5 G47:J47" xr:uid="{89ACADD6-F982-42D9-AC8D-CCF9750605B2}"/>
    <dataValidation allowBlank="1" showInputMessage="1" showErrorMessage="1" prompt="% Towards Gender Equality and Women's Empowerment Must be Higher than 15%_x000a_" sqref="D201:F201" xr:uid="{E72508C7-C8DD-46A5-878C-E4FA07CAB6AF}"/>
    <dataValidation allowBlank="1" showInputMessage="1" showErrorMessage="1" prompt="M&amp;E Budget Cannot be Less than 5%_x000a_" sqref="D204:F204" xr:uid="{53928C0A-D548-4B6B-97FC-07D38B0E5FA7}"/>
    <dataValidation allowBlank="1" showErrorMessage="1" prompt="% Towards Gender Equality and Women's Empowerment Must be Higher than 15%_x000a_" sqref="D203:F203" xr:uid="{8C6643DA-1D03-44FB-AC1F-C4CB706ED3AA}"/>
  </dataValidations>
  <pageMargins left="0.7" right="0.7" top="0.75" bottom="0.75" header="0.3" footer="0.3"/>
  <pageSetup scale="62" orientation="landscape" r:id="rId1"/>
  <rowBreaks count="1" manualBreakCount="1">
    <brk id="56" max="16383" man="1"/>
  </rowBreaks>
  <colBreaks count="1" manualBreakCount="1">
    <brk id="7" max="1048575" man="1"/>
  </colBreaks>
  <customProperties>
    <customPr name="layoutContexts" r:id="rId2"/>
  </customProperties>
  <ignoredErrors>
    <ignoredError sqref="D185:F186 D193:F19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177" activePane="bottomLeft" state="frozen"/>
      <selection pane="bottomLeft" activeCell="B12" sqref="B12"/>
    </sheetView>
  </sheetViews>
  <sheetFormatPr defaultColWidth="9.1796875" defaultRowHeight="15.5" x14ac:dyDescent="0.35"/>
  <cols>
    <col min="1" max="1" width="4.453125" style="15" customWidth="1"/>
    <col min="2" max="2" width="3.453125" style="15" customWidth="1"/>
    <col min="3" max="3" width="51.453125" style="15" customWidth="1"/>
    <col min="4" max="4" width="34.453125" style="16" customWidth="1"/>
    <col min="5" max="5" width="35" style="16" customWidth="1"/>
    <col min="6" max="6" width="36.453125" style="16" customWidth="1"/>
    <col min="7" max="7" width="25.453125" style="15" customWidth="1"/>
    <col min="8" max="8" width="21.453125" style="15" customWidth="1"/>
    <col min="9" max="9" width="16.81640625" style="15" customWidth="1"/>
    <col min="10" max="10" width="19.453125" style="15" customWidth="1"/>
    <col min="11" max="11" width="19" style="15" customWidth="1"/>
    <col min="12" max="12" width="26" style="15" customWidth="1"/>
    <col min="13" max="13" width="21.1796875" style="15" customWidth="1"/>
    <col min="14" max="14" width="7" style="15" customWidth="1"/>
    <col min="15" max="15" width="24.453125" style="15" customWidth="1"/>
    <col min="16" max="16" width="26.453125" style="15" customWidth="1"/>
    <col min="17" max="17" width="30.1796875" style="15" customWidth="1"/>
    <col min="18" max="18" width="33" style="15" customWidth="1"/>
    <col min="19" max="20" width="22.453125" style="15" customWidth="1"/>
    <col min="21" max="21" width="23.453125" style="15" customWidth="1"/>
    <col min="22" max="22" width="32.1796875" style="15" customWidth="1"/>
    <col min="23" max="23" width="9.1796875" style="15"/>
    <col min="24" max="24" width="17.453125" style="15" customWidth="1"/>
    <col min="25" max="25" width="26.453125" style="15" customWidth="1"/>
    <col min="26" max="26" width="22.453125" style="15" customWidth="1"/>
    <col min="27" max="27" width="29.453125" style="15" customWidth="1"/>
    <col min="28" max="28" width="23.453125" style="15" customWidth="1"/>
    <col min="29" max="29" width="18.453125" style="15" customWidth="1"/>
    <col min="30" max="30" width="17.453125" style="15" customWidth="1"/>
    <col min="31" max="31" width="25.1796875" style="15" customWidth="1"/>
    <col min="32" max="16384" width="9.1796875" style="15"/>
  </cols>
  <sheetData>
    <row r="1" spans="2:13" ht="31.5" customHeight="1" x14ac:dyDescent="1">
      <c r="B1" s="91"/>
      <c r="C1" s="232" t="s">
        <v>0</v>
      </c>
      <c r="D1" s="232"/>
      <c r="E1" s="232"/>
      <c r="F1" s="232"/>
      <c r="G1" s="9"/>
      <c r="H1" s="10"/>
      <c r="I1" s="10"/>
      <c r="J1" s="91"/>
      <c r="K1" s="91"/>
      <c r="L1" s="5"/>
      <c r="M1" s="1"/>
    </row>
    <row r="2" spans="2:13" ht="24" customHeight="1" x14ac:dyDescent="0.45">
      <c r="B2" s="91"/>
      <c r="C2" s="271" t="s">
        <v>198</v>
      </c>
      <c r="D2" s="271"/>
      <c r="E2" s="271"/>
      <c r="F2" s="81"/>
      <c r="G2" s="91"/>
      <c r="H2" s="91"/>
      <c r="I2" s="91"/>
      <c r="J2" s="91"/>
      <c r="K2" s="91"/>
      <c r="L2" s="5"/>
      <c r="M2" s="1"/>
    </row>
    <row r="3" spans="2:13" ht="24" customHeight="1" x14ac:dyDescent="0.35">
      <c r="B3" s="91"/>
      <c r="C3" s="12"/>
      <c r="D3" s="12"/>
      <c r="E3" s="12"/>
      <c r="F3" s="12"/>
      <c r="G3" s="91"/>
      <c r="H3" s="91"/>
      <c r="I3" s="91"/>
      <c r="J3" s="91"/>
      <c r="K3" s="91"/>
      <c r="L3" s="5"/>
      <c r="M3" s="1"/>
    </row>
    <row r="4" spans="2:13" ht="24" customHeight="1" x14ac:dyDescent="0.35">
      <c r="B4" s="91"/>
      <c r="C4" s="12"/>
      <c r="D4" s="79" t="str">
        <f>'1) Budget Table'!D4</f>
        <v>Recipient Organization 1 (UNHCR)</v>
      </c>
      <c r="E4" s="79" t="str">
        <f>'1) Budget Table'!E4</f>
        <v>Recipient Organization 2     (IOM)</v>
      </c>
      <c r="F4" s="79" t="str">
        <f>'1) Budget Table'!F4</f>
        <v>Total</v>
      </c>
      <c r="G4" s="78" t="s">
        <v>7</v>
      </c>
      <c r="H4" s="91"/>
      <c r="I4" s="91"/>
      <c r="J4" s="91"/>
      <c r="K4" s="91"/>
      <c r="L4" s="5"/>
      <c r="M4" s="1"/>
    </row>
    <row r="5" spans="2:13" ht="24" customHeight="1" x14ac:dyDescent="0.35">
      <c r="B5" s="272" t="s">
        <v>199</v>
      </c>
      <c r="C5" s="273"/>
      <c r="D5" s="273"/>
      <c r="E5" s="273"/>
      <c r="F5" s="273"/>
      <c r="G5" s="274"/>
      <c r="H5" s="91"/>
      <c r="I5" s="91"/>
      <c r="J5" s="91"/>
      <c r="K5" s="91"/>
      <c r="L5" s="5"/>
      <c r="M5" s="1"/>
    </row>
    <row r="6" spans="2:13" ht="22.5" customHeight="1" x14ac:dyDescent="0.35">
      <c r="B6" s="91"/>
      <c r="C6" s="272" t="s">
        <v>200</v>
      </c>
      <c r="D6" s="273"/>
      <c r="E6" s="273"/>
      <c r="F6" s="273"/>
      <c r="G6" s="274"/>
      <c r="H6" s="91"/>
      <c r="I6" s="91"/>
      <c r="J6" s="91"/>
      <c r="K6" s="91"/>
      <c r="L6" s="5"/>
      <c r="M6" s="1"/>
    </row>
    <row r="7" spans="2:13" ht="24.75" customHeight="1" thickBot="1" x14ac:dyDescent="0.4">
      <c r="B7" s="91"/>
      <c r="C7" s="23" t="s">
        <v>201</v>
      </c>
      <c r="D7" s="24">
        <f>'1) Budget Table'!D15</f>
        <v>219766.88</v>
      </c>
      <c r="E7" s="24">
        <f>'1) Budget Table'!E15</f>
        <v>485080</v>
      </c>
      <c r="F7" s="24">
        <f>'1) Budget Table'!F15</f>
        <v>704846.88</v>
      </c>
      <c r="G7" s="25">
        <f>SUM(D7:F7)</f>
        <v>1409693.76</v>
      </c>
      <c r="H7" s="91"/>
      <c r="I7" s="91"/>
      <c r="J7" s="91"/>
      <c r="K7" s="91"/>
      <c r="L7" s="5"/>
      <c r="M7" s="1"/>
    </row>
    <row r="8" spans="2:13" ht="21.75" customHeight="1" x14ac:dyDescent="0.35">
      <c r="B8" s="91"/>
      <c r="C8" s="21" t="s">
        <v>202</v>
      </c>
      <c r="D8" s="92"/>
      <c r="E8" s="93">
        <v>62400</v>
      </c>
      <c r="F8" s="93"/>
      <c r="G8" s="22">
        <f t="shared" ref="G8:G15" si="0">SUM(D8:F8)</f>
        <v>62400</v>
      </c>
      <c r="H8" s="91"/>
      <c r="I8" s="91"/>
      <c r="J8" s="91"/>
      <c r="K8" s="91"/>
      <c r="L8" s="91"/>
      <c r="M8" s="91"/>
    </row>
    <row r="9" spans="2:13" x14ac:dyDescent="0.35">
      <c r="B9" s="91"/>
      <c r="C9" s="13" t="s">
        <v>203</v>
      </c>
      <c r="D9" s="94"/>
      <c r="E9" s="85"/>
      <c r="F9" s="85"/>
      <c r="G9" s="20">
        <f t="shared" si="0"/>
        <v>0</v>
      </c>
      <c r="H9" s="91"/>
      <c r="I9" s="91"/>
      <c r="J9" s="91"/>
      <c r="K9" s="91"/>
      <c r="L9" s="91"/>
      <c r="M9" s="91"/>
    </row>
    <row r="10" spans="2:13" ht="15.75" customHeight="1" x14ac:dyDescent="0.35">
      <c r="B10" s="91"/>
      <c r="C10" s="13" t="s">
        <v>204</v>
      </c>
      <c r="D10" s="94"/>
      <c r="E10" s="94"/>
      <c r="F10" s="94"/>
      <c r="G10" s="20">
        <f t="shared" si="0"/>
        <v>0</v>
      </c>
      <c r="H10" s="91"/>
      <c r="I10" s="91"/>
      <c r="J10" s="91"/>
      <c r="K10" s="91"/>
      <c r="L10" s="91"/>
      <c r="M10" s="91"/>
    </row>
    <row r="11" spans="2:13" x14ac:dyDescent="0.35">
      <c r="B11" s="91"/>
      <c r="C11" s="14" t="s">
        <v>205</v>
      </c>
      <c r="D11" s="94"/>
      <c r="E11" s="94"/>
      <c r="F11" s="94"/>
      <c r="G11" s="20">
        <f t="shared" si="0"/>
        <v>0</v>
      </c>
      <c r="H11" s="91"/>
      <c r="I11" s="91"/>
      <c r="J11" s="91"/>
      <c r="K11" s="91"/>
      <c r="L11" s="91"/>
      <c r="M11" s="91"/>
    </row>
    <row r="12" spans="2:13" x14ac:dyDescent="0.35">
      <c r="B12" s="91"/>
      <c r="C12" s="13" t="s">
        <v>206</v>
      </c>
      <c r="D12" s="94"/>
      <c r="E12" s="94">
        <v>7110</v>
      </c>
      <c r="F12" s="94"/>
      <c r="G12" s="20">
        <f t="shared" si="0"/>
        <v>7110</v>
      </c>
      <c r="H12" s="91"/>
      <c r="I12" s="91"/>
      <c r="J12" s="91"/>
      <c r="K12" s="91"/>
      <c r="L12" s="91"/>
      <c r="M12" s="91"/>
    </row>
    <row r="13" spans="2:13" ht="21.75" customHeight="1" x14ac:dyDescent="0.35">
      <c r="B13" s="91"/>
      <c r="C13" s="13" t="s">
        <v>207</v>
      </c>
      <c r="D13" s="94">
        <v>300000</v>
      </c>
      <c r="E13" s="94">
        <v>60000</v>
      </c>
      <c r="F13" s="94"/>
      <c r="G13" s="20">
        <f t="shared" si="0"/>
        <v>360000</v>
      </c>
      <c r="H13" s="91"/>
      <c r="I13" s="91"/>
      <c r="J13" s="91"/>
      <c r="K13" s="91"/>
      <c r="L13" s="91"/>
      <c r="M13" s="91"/>
    </row>
    <row r="14" spans="2:13" ht="21.75" customHeight="1" x14ac:dyDescent="0.35">
      <c r="B14" s="91"/>
      <c r="C14" s="13" t="s">
        <v>208</v>
      </c>
      <c r="D14" s="94"/>
      <c r="E14" s="94">
        <f>425570-70000</f>
        <v>355570</v>
      </c>
      <c r="F14" s="94"/>
      <c r="G14" s="20">
        <f t="shared" si="0"/>
        <v>355570</v>
      </c>
      <c r="H14" s="91"/>
      <c r="I14" s="91"/>
      <c r="J14" s="91"/>
      <c r="K14" s="91"/>
      <c r="L14" s="91"/>
      <c r="M14" s="91"/>
    </row>
    <row r="15" spans="2:13" ht="15.75" customHeight="1" x14ac:dyDescent="0.35">
      <c r="B15" s="91"/>
      <c r="C15" s="17" t="s">
        <v>209</v>
      </c>
      <c r="D15" s="26">
        <f>SUM(D8:D14)</f>
        <v>300000</v>
      </c>
      <c r="E15" s="26">
        <f>SUM(E8:E14)</f>
        <v>485080</v>
      </c>
      <c r="F15" s="26">
        <f>SUM(F8:F14)</f>
        <v>0</v>
      </c>
      <c r="G15" s="58">
        <f t="shared" si="0"/>
        <v>785080</v>
      </c>
      <c r="H15" s="91"/>
      <c r="I15" s="91"/>
      <c r="J15" s="91"/>
      <c r="K15" s="91"/>
      <c r="L15" s="91"/>
      <c r="M15" s="91"/>
    </row>
    <row r="16" spans="2:13" s="16" customFormat="1" x14ac:dyDescent="0.35">
      <c r="B16" s="95"/>
      <c r="C16" s="30"/>
      <c r="D16" s="31"/>
      <c r="E16" s="31"/>
      <c r="F16" s="31"/>
      <c r="G16" s="59"/>
      <c r="H16" s="95"/>
      <c r="I16" s="95"/>
      <c r="J16" s="95"/>
      <c r="K16" s="95"/>
      <c r="L16" s="95"/>
      <c r="M16" s="95"/>
    </row>
    <row r="17" spans="3:7" x14ac:dyDescent="0.35">
      <c r="C17" s="272" t="s">
        <v>210</v>
      </c>
      <c r="D17" s="273"/>
      <c r="E17" s="273"/>
      <c r="F17" s="273"/>
      <c r="G17" s="274"/>
    </row>
    <row r="18" spans="3:7" ht="27" customHeight="1" thickBot="1" x14ac:dyDescent="0.4">
      <c r="C18" s="23" t="s">
        <v>201</v>
      </c>
      <c r="D18" s="24">
        <f>'1) Budget Table'!D25</f>
        <v>0</v>
      </c>
      <c r="E18" s="24">
        <f>'1) Budget Table'!E25</f>
        <v>0</v>
      </c>
      <c r="F18" s="24">
        <f>'1) Budget Table'!F25</f>
        <v>0</v>
      </c>
      <c r="G18" s="25">
        <f t="shared" ref="G18:G26" si="1">SUM(D18:F18)</f>
        <v>0</v>
      </c>
    </row>
    <row r="19" spans="3:7" x14ac:dyDescent="0.35">
      <c r="C19" s="21" t="s">
        <v>202</v>
      </c>
      <c r="D19" s="92"/>
      <c r="E19" s="93"/>
      <c r="F19" s="93"/>
      <c r="G19" s="22">
        <f t="shared" si="1"/>
        <v>0</v>
      </c>
    </row>
    <row r="20" spans="3:7" x14ac:dyDescent="0.35">
      <c r="C20" s="13" t="s">
        <v>203</v>
      </c>
      <c r="D20" s="94"/>
      <c r="E20" s="85"/>
      <c r="F20" s="85"/>
      <c r="G20" s="20">
        <f t="shared" si="1"/>
        <v>0</v>
      </c>
    </row>
    <row r="21" spans="3:7" ht="31" x14ac:dyDescent="0.35">
      <c r="C21" s="13" t="s">
        <v>204</v>
      </c>
      <c r="D21" s="94"/>
      <c r="E21" s="94"/>
      <c r="F21" s="94"/>
      <c r="G21" s="20">
        <f t="shared" si="1"/>
        <v>0</v>
      </c>
    </row>
    <row r="22" spans="3:7" x14ac:dyDescent="0.35">
      <c r="C22" s="14" t="s">
        <v>205</v>
      </c>
      <c r="D22" s="94"/>
      <c r="E22" s="94"/>
      <c r="F22" s="94"/>
      <c r="G22" s="20">
        <f t="shared" si="1"/>
        <v>0</v>
      </c>
    </row>
    <row r="23" spans="3:7" x14ac:dyDescent="0.35">
      <c r="C23" s="13" t="s">
        <v>206</v>
      </c>
      <c r="D23" s="94"/>
      <c r="E23" s="94"/>
      <c r="F23" s="94"/>
      <c r="G23" s="20">
        <f t="shared" si="1"/>
        <v>0</v>
      </c>
    </row>
    <row r="24" spans="3:7" x14ac:dyDescent="0.35">
      <c r="C24" s="13" t="s">
        <v>207</v>
      </c>
      <c r="D24" s="94"/>
      <c r="E24" s="94"/>
      <c r="F24" s="94"/>
      <c r="G24" s="20">
        <f t="shared" si="1"/>
        <v>0</v>
      </c>
    </row>
    <row r="25" spans="3:7" x14ac:dyDescent="0.35">
      <c r="C25" s="13" t="s">
        <v>208</v>
      </c>
      <c r="D25" s="94"/>
      <c r="E25" s="94"/>
      <c r="F25" s="94"/>
      <c r="G25" s="20">
        <f t="shared" si="1"/>
        <v>0</v>
      </c>
    </row>
    <row r="26" spans="3:7" x14ac:dyDescent="0.35">
      <c r="C26" s="17" t="s">
        <v>209</v>
      </c>
      <c r="D26" s="26">
        <f>SUM(D19:D25)</f>
        <v>0</v>
      </c>
      <c r="E26" s="26">
        <f>SUM(E19:E25)</f>
        <v>0</v>
      </c>
      <c r="F26" s="26">
        <f>SUM(F19:F25)</f>
        <v>0</v>
      </c>
      <c r="G26" s="20">
        <f t="shared" si="1"/>
        <v>0</v>
      </c>
    </row>
    <row r="27" spans="3:7" s="16" customFormat="1" x14ac:dyDescent="0.35">
      <c r="C27" s="30"/>
      <c r="D27" s="31"/>
      <c r="E27" s="31"/>
      <c r="F27" s="31"/>
      <c r="G27" s="32"/>
    </row>
    <row r="28" spans="3:7" x14ac:dyDescent="0.35">
      <c r="C28" s="272" t="s">
        <v>211</v>
      </c>
      <c r="D28" s="273"/>
      <c r="E28" s="273"/>
      <c r="F28" s="273"/>
      <c r="G28" s="274"/>
    </row>
    <row r="29" spans="3:7" ht="21.75" customHeight="1" thickBot="1" x14ac:dyDescent="0.4">
      <c r="C29" s="23" t="s">
        <v>201</v>
      </c>
      <c r="D29" s="24">
        <f>'1) Budget Table'!D35</f>
        <v>0</v>
      </c>
      <c r="E29" s="24">
        <f>'1) Budget Table'!E35</f>
        <v>0</v>
      </c>
      <c r="F29" s="24">
        <f>'1) Budget Table'!F35</f>
        <v>0</v>
      </c>
      <c r="G29" s="25">
        <f t="shared" ref="G29:G37" si="2">SUM(D29:F29)</f>
        <v>0</v>
      </c>
    </row>
    <row r="30" spans="3:7" x14ac:dyDescent="0.35">
      <c r="C30" s="21" t="s">
        <v>202</v>
      </c>
      <c r="D30" s="92"/>
      <c r="E30" s="93"/>
      <c r="F30" s="93"/>
      <c r="G30" s="22">
        <f t="shared" si="2"/>
        <v>0</v>
      </c>
    </row>
    <row r="31" spans="3:7" s="16" customFormat="1" ht="15.75" customHeight="1" x14ac:dyDescent="0.35">
      <c r="C31" s="13" t="s">
        <v>203</v>
      </c>
      <c r="D31" s="94"/>
      <c r="E31" s="85"/>
      <c r="F31" s="85"/>
      <c r="G31" s="20">
        <f t="shared" si="2"/>
        <v>0</v>
      </c>
    </row>
    <row r="32" spans="3:7" s="16" customFormat="1" ht="31" x14ac:dyDescent="0.35">
      <c r="C32" s="13" t="s">
        <v>204</v>
      </c>
      <c r="D32" s="94"/>
      <c r="E32" s="94"/>
      <c r="F32" s="94"/>
      <c r="G32" s="20">
        <f t="shared" si="2"/>
        <v>0</v>
      </c>
    </row>
    <row r="33" spans="3:7" s="16" customFormat="1" x14ac:dyDescent="0.35">
      <c r="C33" s="14" t="s">
        <v>205</v>
      </c>
      <c r="D33" s="94">
        <v>0</v>
      </c>
      <c r="E33" s="94"/>
      <c r="F33" s="94"/>
      <c r="G33" s="20">
        <f t="shared" si="2"/>
        <v>0</v>
      </c>
    </row>
    <row r="34" spans="3:7" x14ac:dyDescent="0.35">
      <c r="C34" s="13" t="s">
        <v>206</v>
      </c>
      <c r="D34" s="94">
        <v>0</v>
      </c>
      <c r="E34" s="94"/>
      <c r="F34" s="94"/>
      <c r="G34" s="20">
        <f t="shared" si="2"/>
        <v>0</v>
      </c>
    </row>
    <row r="35" spans="3:7" x14ac:dyDescent="0.35">
      <c r="C35" s="13" t="s">
        <v>207</v>
      </c>
      <c r="D35" s="94"/>
      <c r="E35" s="94"/>
      <c r="F35" s="94"/>
      <c r="G35" s="20">
        <f t="shared" si="2"/>
        <v>0</v>
      </c>
    </row>
    <row r="36" spans="3:7" x14ac:dyDescent="0.35">
      <c r="C36" s="13" t="s">
        <v>208</v>
      </c>
      <c r="D36" s="94"/>
      <c r="E36" s="94"/>
      <c r="F36" s="94"/>
      <c r="G36" s="20">
        <f t="shared" si="2"/>
        <v>0</v>
      </c>
    </row>
    <row r="37" spans="3:7" x14ac:dyDescent="0.35">
      <c r="C37" s="17" t="s">
        <v>209</v>
      </c>
      <c r="D37" s="26">
        <f>SUM(D30:D36)</f>
        <v>0</v>
      </c>
      <c r="E37" s="26">
        <f>SUM(E30:E36)</f>
        <v>0</v>
      </c>
      <c r="F37" s="26">
        <f>SUM(F30:F36)</f>
        <v>0</v>
      </c>
      <c r="G37" s="20">
        <f t="shared" si="2"/>
        <v>0</v>
      </c>
    </row>
    <row r="38" spans="3:7" x14ac:dyDescent="0.35">
      <c r="C38" s="272" t="s">
        <v>212</v>
      </c>
      <c r="D38" s="273"/>
      <c r="E38" s="273"/>
      <c r="F38" s="273"/>
      <c r="G38" s="274"/>
    </row>
    <row r="39" spans="3:7" s="16" customFormat="1" x14ac:dyDescent="0.35">
      <c r="C39" s="27"/>
      <c r="D39" s="28"/>
      <c r="E39" s="28"/>
      <c r="F39" s="28"/>
      <c r="G39" s="29"/>
    </row>
    <row r="40" spans="3:7" ht="20.25" customHeight="1" thickBot="1" x14ac:dyDescent="0.4">
      <c r="C40" s="23" t="s">
        <v>201</v>
      </c>
      <c r="D40" s="24">
        <f>'1) Budget Table'!D45</f>
        <v>0</v>
      </c>
      <c r="E40" s="24">
        <f>'1) Budget Table'!E45</f>
        <v>0</v>
      </c>
      <c r="F40" s="24">
        <f>'1) Budget Table'!F45</f>
        <v>0</v>
      </c>
      <c r="G40" s="25">
        <f t="shared" ref="G40:G48" si="3">SUM(D40:F40)</f>
        <v>0</v>
      </c>
    </row>
    <row r="41" spans="3:7" x14ac:dyDescent="0.35">
      <c r="C41" s="21" t="s">
        <v>202</v>
      </c>
      <c r="D41" s="92"/>
      <c r="E41" s="93"/>
      <c r="F41" s="93"/>
      <c r="G41" s="22">
        <f t="shared" si="3"/>
        <v>0</v>
      </c>
    </row>
    <row r="42" spans="3:7" ht="15.75" customHeight="1" x14ac:dyDescent="0.35">
      <c r="C42" s="13" t="s">
        <v>203</v>
      </c>
      <c r="D42" s="94"/>
      <c r="E42" s="85"/>
      <c r="F42" s="85"/>
      <c r="G42" s="20">
        <f t="shared" si="3"/>
        <v>0</v>
      </c>
    </row>
    <row r="43" spans="3:7" ht="32.25" customHeight="1" x14ac:dyDescent="0.35">
      <c r="C43" s="13" t="s">
        <v>204</v>
      </c>
      <c r="D43" s="94"/>
      <c r="E43" s="94"/>
      <c r="F43" s="94"/>
      <c r="G43" s="20">
        <f t="shared" si="3"/>
        <v>0</v>
      </c>
    </row>
    <row r="44" spans="3:7" s="16" customFormat="1" x14ac:dyDescent="0.35">
      <c r="C44" s="14" t="s">
        <v>205</v>
      </c>
      <c r="D44" s="94"/>
      <c r="E44" s="94"/>
      <c r="F44" s="94"/>
      <c r="G44" s="20">
        <f t="shared" si="3"/>
        <v>0</v>
      </c>
    </row>
    <row r="45" spans="3:7" x14ac:dyDescent="0.35">
      <c r="C45" s="13" t="s">
        <v>206</v>
      </c>
      <c r="D45" s="94"/>
      <c r="E45" s="94"/>
      <c r="F45" s="94"/>
      <c r="G45" s="20">
        <f t="shared" si="3"/>
        <v>0</v>
      </c>
    </row>
    <row r="46" spans="3:7" x14ac:dyDescent="0.35">
      <c r="C46" s="13" t="s">
        <v>207</v>
      </c>
      <c r="D46" s="94"/>
      <c r="E46" s="94"/>
      <c r="F46" s="94"/>
      <c r="G46" s="20">
        <f t="shared" si="3"/>
        <v>0</v>
      </c>
    </row>
    <row r="47" spans="3:7" x14ac:dyDescent="0.35">
      <c r="C47" s="13" t="s">
        <v>208</v>
      </c>
      <c r="D47" s="94"/>
      <c r="E47" s="94"/>
      <c r="F47" s="94"/>
      <c r="G47" s="20">
        <f t="shared" si="3"/>
        <v>0</v>
      </c>
    </row>
    <row r="48" spans="3:7" ht="21" customHeight="1" x14ac:dyDescent="0.35">
      <c r="C48" s="17" t="s">
        <v>209</v>
      </c>
      <c r="D48" s="26">
        <f>SUM(D41:D47)</f>
        <v>0</v>
      </c>
      <c r="E48" s="26">
        <f>SUM(E41:E47)</f>
        <v>0</v>
      </c>
      <c r="F48" s="26">
        <f>SUM(F41:F47)</f>
        <v>0</v>
      </c>
      <c r="G48" s="20">
        <f t="shared" si="3"/>
        <v>0</v>
      </c>
    </row>
    <row r="49" spans="2:7" s="16" customFormat="1" ht="22.5" customHeight="1" x14ac:dyDescent="0.35">
      <c r="B49" s="95"/>
      <c r="C49" s="33"/>
      <c r="D49" s="31"/>
      <c r="E49" s="31"/>
      <c r="F49" s="31"/>
      <c r="G49" s="32"/>
    </row>
    <row r="50" spans="2:7" x14ac:dyDescent="0.35">
      <c r="B50" s="272" t="s">
        <v>213</v>
      </c>
      <c r="C50" s="273"/>
      <c r="D50" s="273"/>
      <c r="E50" s="273"/>
      <c r="F50" s="273"/>
      <c r="G50" s="274"/>
    </row>
    <row r="51" spans="2:7" x14ac:dyDescent="0.35">
      <c r="B51" s="91"/>
      <c r="C51" s="272" t="s">
        <v>214</v>
      </c>
      <c r="D51" s="273"/>
      <c r="E51" s="273"/>
      <c r="F51" s="273"/>
      <c r="G51" s="274"/>
    </row>
    <row r="52" spans="2:7" ht="24" customHeight="1" thickBot="1" x14ac:dyDescent="0.4">
      <c r="B52" s="91"/>
      <c r="C52" s="23" t="s">
        <v>201</v>
      </c>
      <c r="D52" s="24">
        <f>'1) Budget Table'!D55</f>
        <v>531733.12</v>
      </c>
      <c r="E52" s="24">
        <f>'1) Budget Table'!E55</f>
        <v>281523.13</v>
      </c>
      <c r="F52" s="24">
        <f>'1) Budget Table'!F55</f>
        <v>813256.25</v>
      </c>
      <c r="G52" s="25">
        <f>SUM(D52:F52)</f>
        <v>1626512.5</v>
      </c>
    </row>
    <row r="53" spans="2:7" ht="15.75" customHeight="1" x14ac:dyDescent="0.35">
      <c r="B53" s="91"/>
      <c r="C53" s="21" t="s">
        <v>202</v>
      </c>
      <c r="D53" s="92"/>
      <c r="E53" s="93"/>
      <c r="F53" s="93"/>
      <c r="G53" s="22">
        <f t="shared" ref="G53:G60" si="4">SUM(D53:F53)</f>
        <v>0</v>
      </c>
    </row>
    <row r="54" spans="2:7" ht="15.75" customHeight="1" x14ac:dyDescent="0.35">
      <c r="B54" s="91"/>
      <c r="C54" s="13" t="s">
        <v>203</v>
      </c>
      <c r="D54" s="94"/>
      <c r="E54" s="85"/>
      <c r="F54" s="85"/>
      <c r="G54" s="20">
        <f t="shared" si="4"/>
        <v>0</v>
      </c>
    </row>
    <row r="55" spans="2:7" ht="15.75" customHeight="1" x14ac:dyDescent="0.35">
      <c r="B55" s="91"/>
      <c r="C55" s="13" t="s">
        <v>204</v>
      </c>
      <c r="D55" s="94"/>
      <c r="E55" s="94"/>
      <c r="F55" s="94"/>
      <c r="G55" s="20">
        <f t="shared" si="4"/>
        <v>0</v>
      </c>
    </row>
    <row r="56" spans="2:7" ht="18.75" customHeight="1" x14ac:dyDescent="0.35">
      <c r="B56" s="91"/>
      <c r="C56" s="14" t="s">
        <v>205</v>
      </c>
      <c r="D56" s="94"/>
      <c r="E56" s="94"/>
      <c r="F56" s="94"/>
      <c r="G56" s="20">
        <f t="shared" si="4"/>
        <v>0</v>
      </c>
    </row>
    <row r="57" spans="2:7" x14ac:dyDescent="0.35">
      <c r="B57" s="91"/>
      <c r="C57" s="13" t="s">
        <v>206</v>
      </c>
      <c r="D57" s="94"/>
      <c r="E57" s="94"/>
      <c r="F57" s="94"/>
      <c r="G57" s="20">
        <f t="shared" si="4"/>
        <v>0</v>
      </c>
    </row>
    <row r="58" spans="2:7" s="16" customFormat="1" ht="21.75" customHeight="1" x14ac:dyDescent="0.35">
      <c r="B58" s="91"/>
      <c r="C58" s="13" t="s">
        <v>207</v>
      </c>
      <c r="D58" s="94">
        <v>172500</v>
      </c>
      <c r="E58" s="94"/>
      <c r="F58" s="94"/>
      <c r="G58" s="20">
        <f t="shared" si="4"/>
        <v>172500</v>
      </c>
    </row>
    <row r="59" spans="2:7" s="16" customFormat="1" x14ac:dyDescent="0.35">
      <c r="B59" s="91"/>
      <c r="C59" s="13" t="s">
        <v>208</v>
      </c>
      <c r="D59" s="94"/>
      <c r="E59" s="94"/>
      <c r="F59" s="94"/>
      <c r="G59" s="20">
        <f t="shared" si="4"/>
        <v>0</v>
      </c>
    </row>
    <row r="60" spans="2:7" x14ac:dyDescent="0.35">
      <c r="B60" s="91"/>
      <c r="C60" s="17" t="s">
        <v>209</v>
      </c>
      <c r="D60" s="26">
        <f>SUM(D53:D59)</f>
        <v>172500</v>
      </c>
      <c r="E60" s="26">
        <f>SUM(E53:E59)</f>
        <v>0</v>
      </c>
      <c r="F60" s="26">
        <f>SUM(F53:F59)</f>
        <v>0</v>
      </c>
      <c r="G60" s="20">
        <f t="shared" si="4"/>
        <v>172500</v>
      </c>
    </row>
    <row r="61" spans="2:7" s="16" customFormat="1" x14ac:dyDescent="0.35">
      <c r="B61" s="95"/>
      <c r="C61" s="30"/>
      <c r="D61" s="31"/>
      <c r="E61" s="31"/>
      <c r="F61" s="31"/>
      <c r="G61" s="32"/>
    </row>
    <row r="62" spans="2:7" x14ac:dyDescent="0.35">
      <c r="B62" s="95"/>
      <c r="C62" s="272" t="s">
        <v>215</v>
      </c>
      <c r="D62" s="273"/>
      <c r="E62" s="273"/>
      <c r="F62" s="273"/>
      <c r="G62" s="274"/>
    </row>
    <row r="63" spans="2:7" ht="21.75" customHeight="1" thickBot="1" x14ac:dyDescent="0.4">
      <c r="B63" s="91"/>
      <c r="C63" s="23" t="s">
        <v>201</v>
      </c>
      <c r="D63" s="24">
        <f>'1) Budget Table'!D65</f>
        <v>0</v>
      </c>
      <c r="E63" s="24">
        <f>'1) Budget Table'!E65</f>
        <v>0</v>
      </c>
      <c r="F63" s="24">
        <f>'1) Budget Table'!F65</f>
        <v>0</v>
      </c>
      <c r="G63" s="25">
        <f t="shared" ref="G63:G71" si="5">SUM(D63:F63)</f>
        <v>0</v>
      </c>
    </row>
    <row r="64" spans="2:7" ht="15.75" customHeight="1" x14ac:dyDescent="0.35">
      <c r="B64" s="91"/>
      <c r="C64" s="21" t="s">
        <v>202</v>
      </c>
      <c r="D64" s="92"/>
      <c r="E64" s="93">
        <v>62158.13</v>
      </c>
      <c r="F64" s="93"/>
      <c r="G64" s="22">
        <f t="shared" si="5"/>
        <v>62158.13</v>
      </c>
    </row>
    <row r="65" spans="2:7" ht="15.75" customHeight="1" x14ac:dyDescent="0.35">
      <c r="B65" s="91"/>
      <c r="C65" s="13" t="s">
        <v>203</v>
      </c>
      <c r="D65" s="94"/>
      <c r="E65" s="85"/>
      <c r="F65" s="85"/>
      <c r="G65" s="20">
        <f t="shared" si="5"/>
        <v>0</v>
      </c>
    </row>
    <row r="66" spans="2:7" ht="15.75" customHeight="1" x14ac:dyDescent="0.35">
      <c r="B66" s="91"/>
      <c r="C66" s="13" t="s">
        <v>204</v>
      </c>
      <c r="D66" s="94"/>
      <c r="E66" s="94"/>
      <c r="F66" s="94"/>
      <c r="G66" s="20">
        <f t="shared" si="5"/>
        <v>0</v>
      </c>
    </row>
    <row r="67" spans="2:7" x14ac:dyDescent="0.35">
      <c r="B67" s="91"/>
      <c r="C67" s="14" t="s">
        <v>205</v>
      </c>
      <c r="D67" s="94"/>
      <c r="E67" s="94">
        <v>205400</v>
      </c>
      <c r="F67" s="94"/>
      <c r="G67" s="20">
        <f t="shared" si="5"/>
        <v>205400</v>
      </c>
    </row>
    <row r="68" spans="2:7" x14ac:dyDescent="0.35">
      <c r="B68" s="91"/>
      <c r="C68" s="13" t="s">
        <v>206</v>
      </c>
      <c r="D68" s="94"/>
      <c r="E68" s="94">
        <v>13965</v>
      </c>
      <c r="F68" s="94"/>
      <c r="G68" s="20">
        <f t="shared" si="5"/>
        <v>13965</v>
      </c>
    </row>
    <row r="69" spans="2:7" x14ac:dyDescent="0.35">
      <c r="B69" s="91"/>
      <c r="C69" s="13" t="s">
        <v>207</v>
      </c>
      <c r="D69" s="94">
        <v>255000</v>
      </c>
      <c r="E69" s="94"/>
      <c r="F69" s="94"/>
      <c r="G69" s="20">
        <f t="shared" si="5"/>
        <v>255000</v>
      </c>
    </row>
    <row r="70" spans="2:7" x14ac:dyDescent="0.35">
      <c r="B70" s="91"/>
      <c r="C70" s="13" t="s">
        <v>208</v>
      </c>
      <c r="D70" s="94"/>
      <c r="E70" s="94"/>
      <c r="F70" s="94"/>
      <c r="G70" s="20">
        <f t="shared" si="5"/>
        <v>0</v>
      </c>
    </row>
    <row r="71" spans="2:7" x14ac:dyDescent="0.35">
      <c r="B71" s="91"/>
      <c r="C71" s="17" t="s">
        <v>209</v>
      </c>
      <c r="D71" s="26">
        <f>SUM(D64:D70)</f>
        <v>255000</v>
      </c>
      <c r="E71" s="26">
        <f>SUM(E64:E70)</f>
        <v>281523.13</v>
      </c>
      <c r="F71" s="26">
        <f>SUM(F64:F70)</f>
        <v>0</v>
      </c>
      <c r="G71" s="20">
        <f t="shared" si="5"/>
        <v>536523.13</v>
      </c>
    </row>
    <row r="72" spans="2:7" s="16" customFormat="1" x14ac:dyDescent="0.35">
      <c r="B72" s="95"/>
      <c r="C72" s="30"/>
      <c r="D72" s="31"/>
      <c r="E72" s="31"/>
      <c r="F72" s="31"/>
      <c r="G72" s="32"/>
    </row>
    <row r="73" spans="2:7" x14ac:dyDescent="0.35">
      <c r="B73" s="91"/>
      <c r="C73" s="272" t="s">
        <v>80</v>
      </c>
      <c r="D73" s="273"/>
      <c r="E73" s="273"/>
      <c r="F73" s="273"/>
      <c r="G73" s="274"/>
    </row>
    <row r="74" spans="2:7" ht="21.75" customHeight="1" thickBot="1" x14ac:dyDescent="0.4">
      <c r="B74" s="95"/>
      <c r="C74" s="23" t="s">
        <v>201</v>
      </c>
      <c r="D74" s="24">
        <f>'1) Budget Table'!D75</f>
        <v>0</v>
      </c>
      <c r="E74" s="24">
        <f>'1) Budget Table'!E75</f>
        <v>0</v>
      </c>
      <c r="F74" s="24">
        <f>'1) Budget Table'!F75</f>
        <v>0</v>
      </c>
      <c r="G74" s="25">
        <f t="shared" ref="G74:G82" si="6">SUM(D74:F74)</f>
        <v>0</v>
      </c>
    </row>
    <row r="75" spans="2:7" ht="18" customHeight="1" x14ac:dyDescent="0.35">
      <c r="B75" s="91"/>
      <c r="C75" s="21" t="s">
        <v>202</v>
      </c>
      <c r="D75" s="92"/>
      <c r="E75" s="93"/>
      <c r="F75" s="93"/>
      <c r="G75" s="22">
        <f t="shared" si="6"/>
        <v>0</v>
      </c>
    </row>
    <row r="76" spans="2:7" ht="15.75" customHeight="1" x14ac:dyDescent="0.35">
      <c r="B76" s="91"/>
      <c r="C76" s="13" t="s">
        <v>203</v>
      </c>
      <c r="D76" s="94"/>
      <c r="E76" s="85"/>
      <c r="F76" s="85"/>
      <c r="G76" s="20">
        <f t="shared" si="6"/>
        <v>0</v>
      </c>
    </row>
    <row r="77" spans="2:7" s="16" customFormat="1" ht="15.75" customHeight="1" x14ac:dyDescent="0.35">
      <c r="B77" s="91"/>
      <c r="C77" s="13" t="s">
        <v>204</v>
      </c>
      <c r="D77" s="94"/>
      <c r="E77" s="94"/>
      <c r="F77" s="94"/>
      <c r="G77" s="20">
        <f t="shared" si="6"/>
        <v>0</v>
      </c>
    </row>
    <row r="78" spans="2:7" x14ac:dyDescent="0.35">
      <c r="B78" s="95"/>
      <c r="C78" s="14" t="s">
        <v>205</v>
      </c>
      <c r="D78" s="94"/>
      <c r="E78" s="94"/>
      <c r="F78" s="94"/>
      <c r="G78" s="20">
        <f t="shared" si="6"/>
        <v>0</v>
      </c>
    </row>
    <row r="79" spans="2:7" x14ac:dyDescent="0.35">
      <c r="B79" s="95"/>
      <c r="C79" s="13" t="s">
        <v>206</v>
      </c>
      <c r="D79" s="94"/>
      <c r="E79" s="94"/>
      <c r="F79" s="94"/>
      <c r="G79" s="20">
        <f t="shared" si="6"/>
        <v>0</v>
      </c>
    </row>
    <row r="80" spans="2:7" x14ac:dyDescent="0.35">
      <c r="B80" s="95"/>
      <c r="C80" s="13" t="s">
        <v>207</v>
      </c>
      <c r="D80" s="94"/>
      <c r="E80" s="94"/>
      <c r="F80" s="94"/>
      <c r="G80" s="20">
        <f t="shared" si="6"/>
        <v>0</v>
      </c>
    </row>
    <row r="81" spans="2:7" x14ac:dyDescent="0.35">
      <c r="B81" s="91"/>
      <c r="C81" s="13" t="s">
        <v>208</v>
      </c>
      <c r="D81" s="94"/>
      <c r="E81" s="94"/>
      <c r="F81" s="94"/>
      <c r="G81" s="20">
        <f t="shared" si="6"/>
        <v>0</v>
      </c>
    </row>
    <row r="82" spans="2:7" x14ac:dyDescent="0.35">
      <c r="B82" s="91"/>
      <c r="C82" s="17" t="s">
        <v>209</v>
      </c>
      <c r="D82" s="26">
        <f>SUM(D75:D81)</f>
        <v>0</v>
      </c>
      <c r="E82" s="26">
        <f>SUM(E75:E81)</f>
        <v>0</v>
      </c>
      <c r="F82" s="26">
        <f>SUM(F75:F81)</f>
        <v>0</v>
      </c>
      <c r="G82" s="20">
        <f t="shared" si="6"/>
        <v>0</v>
      </c>
    </row>
    <row r="83" spans="2:7" s="16" customFormat="1" x14ac:dyDescent="0.35">
      <c r="B83" s="95"/>
      <c r="C83" s="30"/>
      <c r="D83" s="31"/>
      <c r="E83" s="31"/>
      <c r="F83" s="31"/>
      <c r="G83" s="32"/>
    </row>
    <row r="84" spans="2:7" x14ac:dyDescent="0.35">
      <c r="B84" s="91"/>
      <c r="C84" s="272" t="s">
        <v>89</v>
      </c>
      <c r="D84" s="273"/>
      <c r="E84" s="273"/>
      <c r="F84" s="273"/>
      <c r="G84" s="274"/>
    </row>
    <row r="85" spans="2:7" ht="21.75" customHeight="1" thickBot="1" x14ac:dyDescent="0.4">
      <c r="B85" s="91"/>
      <c r="C85" s="23" t="s">
        <v>201</v>
      </c>
      <c r="D85" s="24">
        <f>'1) Budget Table'!D85</f>
        <v>0</v>
      </c>
      <c r="E85" s="24">
        <f>'1) Budget Table'!E85</f>
        <v>0</v>
      </c>
      <c r="F85" s="24">
        <f>'1) Budget Table'!F85</f>
        <v>0</v>
      </c>
      <c r="G85" s="25">
        <f t="shared" ref="G85:G93" si="7">SUM(D85:F85)</f>
        <v>0</v>
      </c>
    </row>
    <row r="86" spans="2:7" ht="15.75" customHeight="1" x14ac:dyDescent="0.35">
      <c r="B86" s="91"/>
      <c r="C86" s="21" t="s">
        <v>202</v>
      </c>
      <c r="D86" s="92"/>
      <c r="E86" s="93"/>
      <c r="F86" s="93"/>
      <c r="G86" s="22">
        <f t="shared" si="7"/>
        <v>0</v>
      </c>
    </row>
    <row r="87" spans="2:7" ht="15.75" customHeight="1" x14ac:dyDescent="0.35">
      <c r="B87" s="95"/>
      <c r="C87" s="13" t="s">
        <v>203</v>
      </c>
      <c r="D87" s="94"/>
      <c r="E87" s="85"/>
      <c r="F87" s="85"/>
      <c r="G87" s="20">
        <f t="shared" si="7"/>
        <v>0</v>
      </c>
    </row>
    <row r="88" spans="2:7" ht="15.75" customHeight="1" x14ac:dyDescent="0.35">
      <c r="B88" s="91"/>
      <c r="C88" s="13" t="s">
        <v>204</v>
      </c>
      <c r="D88" s="94"/>
      <c r="E88" s="94"/>
      <c r="F88" s="94"/>
      <c r="G88" s="20">
        <f t="shared" si="7"/>
        <v>0</v>
      </c>
    </row>
    <row r="89" spans="2:7" x14ac:dyDescent="0.35">
      <c r="B89" s="91"/>
      <c r="C89" s="14" t="s">
        <v>205</v>
      </c>
      <c r="D89" s="94"/>
      <c r="E89" s="94"/>
      <c r="F89" s="94"/>
      <c r="G89" s="20">
        <f t="shared" si="7"/>
        <v>0</v>
      </c>
    </row>
    <row r="90" spans="2:7" x14ac:dyDescent="0.35">
      <c r="B90" s="91"/>
      <c r="C90" s="13" t="s">
        <v>206</v>
      </c>
      <c r="D90" s="94"/>
      <c r="E90" s="94"/>
      <c r="F90" s="94"/>
      <c r="G90" s="20">
        <f t="shared" si="7"/>
        <v>0</v>
      </c>
    </row>
    <row r="91" spans="2:7" ht="25.5" customHeight="1" x14ac:dyDescent="0.35">
      <c r="B91" s="91"/>
      <c r="C91" s="13" t="s">
        <v>207</v>
      </c>
      <c r="D91" s="94"/>
      <c r="E91" s="94"/>
      <c r="F91" s="94"/>
      <c r="G91" s="20">
        <f t="shared" si="7"/>
        <v>0</v>
      </c>
    </row>
    <row r="92" spans="2:7" x14ac:dyDescent="0.35">
      <c r="B92" s="95"/>
      <c r="C92" s="13" t="s">
        <v>208</v>
      </c>
      <c r="D92" s="94"/>
      <c r="E92" s="94"/>
      <c r="F92" s="94"/>
      <c r="G92" s="20">
        <f t="shared" si="7"/>
        <v>0</v>
      </c>
    </row>
    <row r="93" spans="2:7" ht="15.75" customHeight="1" x14ac:dyDescent="0.35">
      <c r="B93" s="91"/>
      <c r="C93" s="17" t="s">
        <v>209</v>
      </c>
      <c r="D93" s="26">
        <f>SUM(D86:D92)</f>
        <v>0</v>
      </c>
      <c r="E93" s="26">
        <f>SUM(E86:E92)</f>
        <v>0</v>
      </c>
      <c r="F93" s="26">
        <f>SUM(F86:F92)</f>
        <v>0</v>
      </c>
      <c r="G93" s="20">
        <f t="shared" si="7"/>
        <v>0</v>
      </c>
    </row>
    <row r="94" spans="2:7" ht="25.5" customHeight="1" x14ac:dyDescent="0.35">
      <c r="B94" s="91"/>
      <c r="C94" s="91"/>
      <c r="D94" s="91"/>
      <c r="E94" s="91"/>
      <c r="F94" s="91"/>
      <c r="G94" s="91"/>
    </row>
    <row r="95" spans="2:7" x14ac:dyDescent="0.35">
      <c r="B95" s="272" t="s">
        <v>216</v>
      </c>
      <c r="C95" s="273"/>
      <c r="D95" s="273"/>
      <c r="E95" s="273"/>
      <c r="F95" s="273"/>
      <c r="G95" s="274"/>
    </row>
    <row r="96" spans="2:7" x14ac:dyDescent="0.35">
      <c r="B96" s="91"/>
      <c r="C96" s="272" t="s">
        <v>99</v>
      </c>
      <c r="D96" s="273"/>
      <c r="E96" s="273"/>
      <c r="F96" s="273"/>
      <c r="G96" s="274"/>
    </row>
    <row r="97" spans="3:7" ht="22.5" customHeight="1" thickBot="1" x14ac:dyDescent="0.4">
      <c r="C97" s="23" t="s">
        <v>201</v>
      </c>
      <c r="D97" s="24">
        <f>'1) Budget Table'!D97</f>
        <v>0</v>
      </c>
      <c r="E97" s="24">
        <f>'1) Budget Table'!E97</f>
        <v>0</v>
      </c>
      <c r="F97" s="24">
        <f>'1) Budget Table'!F97</f>
        <v>0</v>
      </c>
      <c r="G97" s="25">
        <f>SUM(D97:F97)</f>
        <v>0</v>
      </c>
    </row>
    <row r="98" spans="3:7" x14ac:dyDescent="0.35">
      <c r="C98" s="21" t="s">
        <v>202</v>
      </c>
      <c r="D98" s="92"/>
      <c r="E98" s="93"/>
      <c r="F98" s="93"/>
      <c r="G98" s="22">
        <f t="shared" ref="G98:G105" si="8">SUM(D98:F98)</f>
        <v>0</v>
      </c>
    </row>
    <row r="99" spans="3:7" x14ac:dyDescent="0.35">
      <c r="C99" s="13" t="s">
        <v>203</v>
      </c>
      <c r="D99" s="94"/>
      <c r="E99" s="85"/>
      <c r="F99" s="85"/>
      <c r="G99" s="20">
        <f t="shared" si="8"/>
        <v>0</v>
      </c>
    </row>
    <row r="100" spans="3:7" ht="15.75" customHeight="1" x14ac:dyDescent="0.35">
      <c r="C100" s="13" t="s">
        <v>204</v>
      </c>
      <c r="D100" s="94"/>
      <c r="E100" s="94"/>
      <c r="F100" s="94"/>
      <c r="G100" s="20">
        <f t="shared" si="8"/>
        <v>0</v>
      </c>
    </row>
    <row r="101" spans="3:7" x14ac:dyDescent="0.35">
      <c r="C101" s="14" t="s">
        <v>205</v>
      </c>
      <c r="D101" s="94"/>
      <c r="E101" s="94"/>
      <c r="F101" s="94"/>
      <c r="G101" s="20">
        <f t="shared" si="8"/>
        <v>0</v>
      </c>
    </row>
    <row r="102" spans="3:7" x14ac:dyDescent="0.35">
      <c r="C102" s="13" t="s">
        <v>206</v>
      </c>
      <c r="D102" s="94"/>
      <c r="E102" s="94"/>
      <c r="F102" s="94"/>
      <c r="G102" s="20">
        <f t="shared" si="8"/>
        <v>0</v>
      </c>
    </row>
    <row r="103" spans="3:7" x14ac:dyDescent="0.35">
      <c r="C103" s="13" t="s">
        <v>207</v>
      </c>
      <c r="D103" s="94"/>
      <c r="E103" s="94"/>
      <c r="F103" s="94"/>
      <c r="G103" s="20">
        <f t="shared" si="8"/>
        <v>0</v>
      </c>
    </row>
    <row r="104" spans="3:7" x14ac:dyDescent="0.35">
      <c r="C104" s="13" t="s">
        <v>208</v>
      </c>
      <c r="D104" s="94"/>
      <c r="E104" s="94"/>
      <c r="F104" s="94"/>
      <c r="G104" s="20">
        <f t="shared" si="8"/>
        <v>0</v>
      </c>
    </row>
    <row r="105" spans="3:7" x14ac:dyDescent="0.35">
      <c r="C105" s="17" t="s">
        <v>209</v>
      </c>
      <c r="D105" s="26">
        <f>SUM(D98:D104)</f>
        <v>0</v>
      </c>
      <c r="E105" s="26">
        <f>SUM(E98:E104)</f>
        <v>0</v>
      </c>
      <c r="F105" s="26">
        <f>SUM(F98:F104)</f>
        <v>0</v>
      </c>
      <c r="G105" s="20">
        <f t="shared" si="8"/>
        <v>0</v>
      </c>
    </row>
    <row r="106" spans="3:7" s="16" customFormat="1" x14ac:dyDescent="0.35">
      <c r="C106" s="30"/>
      <c r="D106" s="31"/>
      <c r="E106" s="31"/>
      <c r="F106" s="31"/>
      <c r="G106" s="32"/>
    </row>
    <row r="107" spans="3:7" ht="15.75" customHeight="1" x14ac:dyDescent="0.35">
      <c r="C107" s="272" t="s">
        <v>217</v>
      </c>
      <c r="D107" s="273"/>
      <c r="E107" s="273"/>
      <c r="F107" s="273"/>
      <c r="G107" s="274"/>
    </row>
    <row r="108" spans="3:7" ht="21.75" customHeight="1" thickBot="1" x14ac:dyDescent="0.4">
      <c r="C108" s="23" t="s">
        <v>201</v>
      </c>
      <c r="D108" s="24">
        <f>'1) Budget Table'!D107</f>
        <v>0</v>
      </c>
      <c r="E108" s="24">
        <f>'1) Budget Table'!E107</f>
        <v>0</v>
      </c>
      <c r="F108" s="24">
        <f>'1) Budget Table'!F107</f>
        <v>0</v>
      </c>
      <c r="G108" s="25">
        <f t="shared" ref="G108:G116" si="9">SUM(D108:F108)</f>
        <v>0</v>
      </c>
    </row>
    <row r="109" spans="3:7" x14ac:dyDescent="0.35">
      <c r="C109" s="21" t="s">
        <v>202</v>
      </c>
      <c r="D109" s="92"/>
      <c r="E109" s="93"/>
      <c r="F109" s="93"/>
      <c r="G109" s="22">
        <f t="shared" si="9"/>
        <v>0</v>
      </c>
    </row>
    <row r="110" spans="3:7" x14ac:dyDescent="0.35">
      <c r="C110" s="13" t="s">
        <v>203</v>
      </c>
      <c r="D110" s="94"/>
      <c r="E110" s="85"/>
      <c r="F110" s="85"/>
      <c r="G110" s="20">
        <f t="shared" si="9"/>
        <v>0</v>
      </c>
    </row>
    <row r="111" spans="3:7" ht="31" x14ac:dyDescent="0.35">
      <c r="C111" s="13" t="s">
        <v>204</v>
      </c>
      <c r="D111" s="94"/>
      <c r="E111" s="94"/>
      <c r="F111" s="94"/>
      <c r="G111" s="20">
        <f t="shared" si="9"/>
        <v>0</v>
      </c>
    </row>
    <row r="112" spans="3:7" x14ac:dyDescent="0.35">
      <c r="C112" s="14" t="s">
        <v>205</v>
      </c>
      <c r="D112" s="94"/>
      <c r="E112" s="94"/>
      <c r="F112" s="94"/>
      <c r="G112" s="20">
        <f t="shared" si="9"/>
        <v>0</v>
      </c>
    </row>
    <row r="113" spans="3:7" x14ac:dyDescent="0.35">
      <c r="C113" s="13" t="s">
        <v>206</v>
      </c>
      <c r="D113" s="94"/>
      <c r="E113" s="94"/>
      <c r="F113" s="94"/>
      <c r="G113" s="20">
        <f t="shared" si="9"/>
        <v>0</v>
      </c>
    </row>
    <row r="114" spans="3:7" x14ac:dyDescent="0.35">
      <c r="C114" s="13" t="s">
        <v>207</v>
      </c>
      <c r="D114" s="94"/>
      <c r="E114" s="94"/>
      <c r="F114" s="94"/>
      <c r="G114" s="20">
        <f t="shared" si="9"/>
        <v>0</v>
      </c>
    </row>
    <row r="115" spans="3:7" x14ac:dyDescent="0.35">
      <c r="C115" s="13" t="s">
        <v>208</v>
      </c>
      <c r="D115" s="94"/>
      <c r="E115" s="94"/>
      <c r="F115" s="94"/>
      <c r="G115" s="20">
        <f t="shared" si="9"/>
        <v>0</v>
      </c>
    </row>
    <row r="116" spans="3:7" x14ac:dyDescent="0.35">
      <c r="C116" s="17" t="s">
        <v>209</v>
      </c>
      <c r="D116" s="26">
        <f>SUM(D109:D115)</f>
        <v>0</v>
      </c>
      <c r="E116" s="26">
        <f>SUM(E109:E115)</f>
        <v>0</v>
      </c>
      <c r="F116" s="26">
        <f>SUM(F109:F115)</f>
        <v>0</v>
      </c>
      <c r="G116" s="20">
        <f t="shared" si="9"/>
        <v>0</v>
      </c>
    </row>
    <row r="117" spans="3:7" s="16" customFormat="1" x14ac:dyDescent="0.35">
      <c r="C117" s="30"/>
      <c r="D117" s="31"/>
      <c r="E117" s="31"/>
      <c r="F117" s="31"/>
      <c r="G117" s="32"/>
    </row>
    <row r="118" spans="3:7" x14ac:dyDescent="0.35">
      <c r="C118" s="272" t="s">
        <v>117</v>
      </c>
      <c r="D118" s="273"/>
      <c r="E118" s="273"/>
      <c r="F118" s="273"/>
      <c r="G118" s="274"/>
    </row>
    <row r="119" spans="3:7" ht="21" customHeight="1" thickBot="1" x14ac:dyDescent="0.4">
      <c r="C119" s="23" t="s">
        <v>201</v>
      </c>
      <c r="D119" s="24">
        <f>'1) Budget Table'!D117</f>
        <v>0</v>
      </c>
      <c r="E119" s="24">
        <f>'1) Budget Table'!E117</f>
        <v>0</v>
      </c>
      <c r="F119" s="24">
        <f>'1) Budget Table'!F117</f>
        <v>0</v>
      </c>
      <c r="G119" s="25">
        <f t="shared" ref="G119:G127" si="10">SUM(D119:F119)</f>
        <v>0</v>
      </c>
    </row>
    <row r="120" spans="3:7" x14ac:dyDescent="0.35">
      <c r="C120" s="21" t="s">
        <v>202</v>
      </c>
      <c r="D120" s="92"/>
      <c r="E120" s="93"/>
      <c r="F120" s="93"/>
      <c r="G120" s="22">
        <f t="shared" si="10"/>
        <v>0</v>
      </c>
    </row>
    <row r="121" spans="3:7" x14ac:dyDescent="0.35">
      <c r="C121" s="13" t="s">
        <v>203</v>
      </c>
      <c r="D121" s="94"/>
      <c r="E121" s="85"/>
      <c r="F121" s="85"/>
      <c r="G121" s="20">
        <f t="shared" si="10"/>
        <v>0</v>
      </c>
    </row>
    <row r="122" spans="3:7" ht="31" x14ac:dyDescent="0.35">
      <c r="C122" s="13" t="s">
        <v>204</v>
      </c>
      <c r="D122" s="94"/>
      <c r="E122" s="94"/>
      <c r="F122" s="94"/>
      <c r="G122" s="20">
        <f t="shared" si="10"/>
        <v>0</v>
      </c>
    </row>
    <row r="123" spans="3:7" x14ac:dyDescent="0.35">
      <c r="C123" s="14" t="s">
        <v>205</v>
      </c>
      <c r="D123" s="94"/>
      <c r="E123" s="94"/>
      <c r="F123" s="94"/>
      <c r="G123" s="20">
        <f t="shared" si="10"/>
        <v>0</v>
      </c>
    </row>
    <row r="124" spans="3:7" x14ac:dyDescent="0.35">
      <c r="C124" s="13" t="s">
        <v>206</v>
      </c>
      <c r="D124" s="94"/>
      <c r="E124" s="94"/>
      <c r="F124" s="94"/>
      <c r="G124" s="20">
        <f t="shared" si="10"/>
        <v>0</v>
      </c>
    </row>
    <row r="125" spans="3:7" x14ac:dyDescent="0.35">
      <c r="C125" s="13" t="s">
        <v>207</v>
      </c>
      <c r="D125" s="94"/>
      <c r="E125" s="94"/>
      <c r="F125" s="94"/>
      <c r="G125" s="20">
        <f t="shared" si="10"/>
        <v>0</v>
      </c>
    </row>
    <row r="126" spans="3:7" x14ac:dyDescent="0.35">
      <c r="C126" s="13" t="s">
        <v>208</v>
      </c>
      <c r="D126" s="94"/>
      <c r="E126" s="94"/>
      <c r="F126" s="94"/>
      <c r="G126" s="20">
        <f t="shared" si="10"/>
        <v>0</v>
      </c>
    </row>
    <row r="127" spans="3:7" x14ac:dyDescent="0.35">
      <c r="C127" s="17" t="s">
        <v>209</v>
      </c>
      <c r="D127" s="26">
        <f>SUM(D120:D126)</f>
        <v>0</v>
      </c>
      <c r="E127" s="26">
        <f>SUM(E120:E126)</f>
        <v>0</v>
      </c>
      <c r="F127" s="26">
        <f>SUM(F120:F126)</f>
        <v>0</v>
      </c>
      <c r="G127" s="20">
        <f t="shared" si="10"/>
        <v>0</v>
      </c>
    </row>
    <row r="128" spans="3:7" s="16" customFormat="1" x14ac:dyDescent="0.35">
      <c r="C128" s="30"/>
      <c r="D128" s="31"/>
      <c r="E128" s="31"/>
      <c r="F128" s="31"/>
      <c r="G128" s="32"/>
    </row>
    <row r="129" spans="2:7" x14ac:dyDescent="0.35">
      <c r="B129" s="91"/>
      <c r="C129" s="272" t="s">
        <v>126</v>
      </c>
      <c r="D129" s="273"/>
      <c r="E129" s="273"/>
      <c r="F129" s="273"/>
      <c r="G129" s="274"/>
    </row>
    <row r="130" spans="2:7" ht="24" customHeight="1" thickBot="1" x14ac:dyDescent="0.4">
      <c r="B130" s="91"/>
      <c r="C130" s="23" t="s">
        <v>201</v>
      </c>
      <c r="D130" s="24">
        <f>'1) Budget Table'!D127</f>
        <v>0</v>
      </c>
      <c r="E130" s="24">
        <f>'1) Budget Table'!E127</f>
        <v>0</v>
      </c>
      <c r="F130" s="24">
        <f>'1) Budget Table'!F127</f>
        <v>0</v>
      </c>
      <c r="G130" s="25">
        <f t="shared" ref="G130:G138" si="11">SUM(D130:F130)</f>
        <v>0</v>
      </c>
    </row>
    <row r="131" spans="2:7" ht="15.75" customHeight="1" x14ac:dyDescent="0.35">
      <c r="B131" s="91"/>
      <c r="C131" s="21" t="s">
        <v>202</v>
      </c>
      <c r="D131" s="92"/>
      <c r="E131" s="93"/>
      <c r="F131" s="93"/>
      <c r="G131" s="22">
        <f t="shared" si="11"/>
        <v>0</v>
      </c>
    </row>
    <row r="132" spans="2:7" x14ac:dyDescent="0.35">
      <c r="B132" s="91"/>
      <c r="C132" s="13" t="s">
        <v>203</v>
      </c>
      <c r="D132" s="94"/>
      <c r="E132" s="85"/>
      <c r="F132" s="85"/>
      <c r="G132" s="20">
        <f t="shared" si="11"/>
        <v>0</v>
      </c>
    </row>
    <row r="133" spans="2:7" ht="15.75" customHeight="1" x14ac:dyDescent="0.35">
      <c r="B133" s="91"/>
      <c r="C133" s="13" t="s">
        <v>204</v>
      </c>
      <c r="D133" s="94"/>
      <c r="E133" s="94"/>
      <c r="F133" s="94"/>
      <c r="G133" s="20">
        <f t="shared" si="11"/>
        <v>0</v>
      </c>
    </row>
    <row r="134" spans="2:7" x14ac:dyDescent="0.35">
      <c r="B134" s="91"/>
      <c r="C134" s="14" t="s">
        <v>205</v>
      </c>
      <c r="D134" s="94"/>
      <c r="E134" s="94"/>
      <c r="F134" s="94"/>
      <c r="G134" s="20">
        <f t="shared" si="11"/>
        <v>0</v>
      </c>
    </row>
    <row r="135" spans="2:7" x14ac:dyDescent="0.35">
      <c r="B135" s="91"/>
      <c r="C135" s="13" t="s">
        <v>206</v>
      </c>
      <c r="D135" s="94"/>
      <c r="E135" s="94"/>
      <c r="F135" s="94"/>
      <c r="G135" s="20">
        <f t="shared" si="11"/>
        <v>0</v>
      </c>
    </row>
    <row r="136" spans="2:7" ht="15.75" customHeight="1" x14ac:dyDescent="0.35">
      <c r="B136" s="91"/>
      <c r="C136" s="13" t="s">
        <v>207</v>
      </c>
      <c r="D136" s="94"/>
      <c r="E136" s="94"/>
      <c r="F136" s="94"/>
      <c r="G136" s="20">
        <f t="shared" si="11"/>
        <v>0</v>
      </c>
    </row>
    <row r="137" spans="2:7" x14ac:dyDescent="0.35">
      <c r="B137" s="91"/>
      <c r="C137" s="13" t="s">
        <v>208</v>
      </c>
      <c r="D137" s="94"/>
      <c r="E137" s="94"/>
      <c r="F137" s="94"/>
      <c r="G137" s="20">
        <f t="shared" si="11"/>
        <v>0</v>
      </c>
    </row>
    <row r="138" spans="2:7" x14ac:dyDescent="0.35">
      <c r="B138" s="91"/>
      <c r="C138" s="17" t="s">
        <v>209</v>
      </c>
      <c r="D138" s="26">
        <f>SUM(D131:D137)</f>
        <v>0</v>
      </c>
      <c r="E138" s="26">
        <f>SUM(E131:E137)</f>
        <v>0</v>
      </c>
      <c r="F138" s="26">
        <f>SUM(F131:F137)</f>
        <v>0</v>
      </c>
      <c r="G138" s="20">
        <f t="shared" si="11"/>
        <v>0</v>
      </c>
    </row>
    <row r="140" spans="2:7" x14ac:dyDescent="0.35">
      <c r="B140" s="272" t="s">
        <v>218</v>
      </c>
      <c r="C140" s="273"/>
      <c r="D140" s="273"/>
      <c r="E140" s="273"/>
      <c r="F140" s="273"/>
      <c r="G140" s="274"/>
    </row>
    <row r="141" spans="2:7" x14ac:dyDescent="0.35">
      <c r="B141" s="91"/>
      <c r="C141" s="272" t="s">
        <v>136</v>
      </c>
      <c r="D141" s="273"/>
      <c r="E141" s="273"/>
      <c r="F141" s="273"/>
      <c r="G141" s="274"/>
    </row>
    <row r="142" spans="2:7" ht="24" customHeight="1" thickBot="1" x14ac:dyDescent="0.4">
      <c r="B142" s="91"/>
      <c r="C142" s="23" t="s">
        <v>201</v>
      </c>
      <c r="D142" s="24">
        <f>'1) Budget Table'!D139</f>
        <v>0</v>
      </c>
      <c r="E142" s="24">
        <f>'1) Budget Table'!E139</f>
        <v>0</v>
      </c>
      <c r="F142" s="24">
        <f>'1) Budget Table'!F139</f>
        <v>0</v>
      </c>
      <c r="G142" s="25">
        <f>SUM(D142:F142)</f>
        <v>0</v>
      </c>
    </row>
    <row r="143" spans="2:7" ht="24.75" customHeight="1" x14ac:dyDescent="0.35">
      <c r="B143" s="91"/>
      <c r="C143" s="21" t="s">
        <v>202</v>
      </c>
      <c r="D143" s="92"/>
      <c r="E143" s="93"/>
      <c r="F143" s="93"/>
      <c r="G143" s="22">
        <f t="shared" ref="G143:G150" si="12">SUM(D143:F143)</f>
        <v>0</v>
      </c>
    </row>
    <row r="144" spans="2:7" ht="15.75" customHeight="1" x14ac:dyDescent="0.35">
      <c r="B144" s="91"/>
      <c r="C144" s="13" t="s">
        <v>203</v>
      </c>
      <c r="D144" s="94"/>
      <c r="E144" s="85"/>
      <c r="F144" s="85"/>
      <c r="G144" s="20">
        <f t="shared" si="12"/>
        <v>0</v>
      </c>
    </row>
    <row r="145" spans="3:7" ht="15.75" customHeight="1" x14ac:dyDescent="0.35">
      <c r="C145" s="13" t="s">
        <v>204</v>
      </c>
      <c r="D145" s="94"/>
      <c r="E145" s="94"/>
      <c r="F145" s="94"/>
      <c r="G145" s="20">
        <f t="shared" si="12"/>
        <v>0</v>
      </c>
    </row>
    <row r="146" spans="3:7" ht="15.75" customHeight="1" x14ac:dyDescent="0.35">
      <c r="C146" s="14" t="s">
        <v>205</v>
      </c>
      <c r="D146" s="94"/>
      <c r="E146" s="94"/>
      <c r="F146" s="94"/>
      <c r="G146" s="20">
        <f t="shared" si="12"/>
        <v>0</v>
      </c>
    </row>
    <row r="147" spans="3:7" ht="15.75" customHeight="1" x14ac:dyDescent="0.35">
      <c r="C147" s="13" t="s">
        <v>206</v>
      </c>
      <c r="D147" s="94"/>
      <c r="E147" s="94"/>
      <c r="F147" s="94"/>
      <c r="G147" s="20">
        <f t="shared" si="12"/>
        <v>0</v>
      </c>
    </row>
    <row r="148" spans="3:7" ht="15.75" customHeight="1" x14ac:dyDescent="0.35">
      <c r="C148" s="13" t="s">
        <v>207</v>
      </c>
      <c r="D148" s="94"/>
      <c r="E148" s="94"/>
      <c r="F148" s="94"/>
      <c r="G148" s="20">
        <f t="shared" si="12"/>
        <v>0</v>
      </c>
    </row>
    <row r="149" spans="3:7" ht="15.75" customHeight="1" x14ac:dyDescent="0.35">
      <c r="C149" s="13" t="s">
        <v>208</v>
      </c>
      <c r="D149" s="94"/>
      <c r="E149" s="94"/>
      <c r="F149" s="94"/>
      <c r="G149" s="20">
        <f t="shared" si="12"/>
        <v>0</v>
      </c>
    </row>
    <row r="150" spans="3:7" ht="15.75" customHeight="1" x14ac:dyDescent="0.35">
      <c r="C150" s="17" t="s">
        <v>209</v>
      </c>
      <c r="D150" s="26">
        <f>SUM(D143:D149)</f>
        <v>0</v>
      </c>
      <c r="E150" s="26">
        <f>SUM(E143:E149)</f>
        <v>0</v>
      </c>
      <c r="F150" s="26">
        <f>SUM(F143:F149)</f>
        <v>0</v>
      </c>
      <c r="G150" s="20">
        <f t="shared" si="12"/>
        <v>0</v>
      </c>
    </row>
    <row r="151" spans="3:7" s="16" customFormat="1" ht="15.75" customHeight="1" x14ac:dyDescent="0.35">
      <c r="C151" s="30"/>
      <c r="D151" s="31"/>
      <c r="E151" s="31"/>
      <c r="F151" s="31"/>
      <c r="G151" s="32"/>
    </row>
    <row r="152" spans="3:7" ht="15.75" customHeight="1" x14ac:dyDescent="0.35">
      <c r="C152" s="272" t="s">
        <v>145</v>
      </c>
      <c r="D152" s="273"/>
      <c r="E152" s="273"/>
      <c r="F152" s="273"/>
      <c r="G152" s="274"/>
    </row>
    <row r="153" spans="3:7" ht="21" customHeight="1" thickBot="1" x14ac:dyDescent="0.4">
      <c r="C153" s="23" t="s">
        <v>201</v>
      </c>
      <c r="D153" s="24">
        <f>'1) Budget Table'!D149</f>
        <v>0</v>
      </c>
      <c r="E153" s="24">
        <f>'1) Budget Table'!E149</f>
        <v>0</v>
      </c>
      <c r="F153" s="24">
        <f>'1) Budget Table'!F149</f>
        <v>0</v>
      </c>
      <c r="G153" s="25">
        <f t="shared" ref="G153:G161" si="13">SUM(D153:F153)</f>
        <v>0</v>
      </c>
    </row>
    <row r="154" spans="3:7" ht="15.75" customHeight="1" x14ac:dyDescent="0.35">
      <c r="C154" s="21" t="s">
        <v>202</v>
      </c>
      <c r="D154" s="92"/>
      <c r="E154" s="93"/>
      <c r="F154" s="93"/>
      <c r="G154" s="22">
        <f t="shared" si="13"/>
        <v>0</v>
      </c>
    </row>
    <row r="155" spans="3:7" ht="15.75" customHeight="1" x14ac:dyDescent="0.35">
      <c r="C155" s="13" t="s">
        <v>203</v>
      </c>
      <c r="D155" s="94"/>
      <c r="E155" s="85"/>
      <c r="F155" s="85"/>
      <c r="G155" s="20">
        <f t="shared" si="13"/>
        <v>0</v>
      </c>
    </row>
    <row r="156" spans="3:7" ht="15.75" customHeight="1" x14ac:dyDescent="0.35">
      <c r="C156" s="13" t="s">
        <v>204</v>
      </c>
      <c r="D156" s="94"/>
      <c r="E156" s="94"/>
      <c r="F156" s="94"/>
      <c r="G156" s="20">
        <f t="shared" si="13"/>
        <v>0</v>
      </c>
    </row>
    <row r="157" spans="3:7" ht="15.75" customHeight="1" x14ac:dyDescent="0.35">
      <c r="C157" s="14" t="s">
        <v>205</v>
      </c>
      <c r="D157" s="94"/>
      <c r="E157" s="94"/>
      <c r="F157" s="94"/>
      <c r="G157" s="20">
        <f t="shared" si="13"/>
        <v>0</v>
      </c>
    </row>
    <row r="158" spans="3:7" ht="15.75" customHeight="1" x14ac:dyDescent="0.35">
      <c r="C158" s="13" t="s">
        <v>206</v>
      </c>
      <c r="D158" s="94"/>
      <c r="E158" s="94"/>
      <c r="F158" s="94"/>
      <c r="G158" s="20">
        <f t="shared" si="13"/>
        <v>0</v>
      </c>
    </row>
    <row r="159" spans="3:7" ht="15.75" customHeight="1" x14ac:dyDescent="0.35">
      <c r="C159" s="13" t="s">
        <v>207</v>
      </c>
      <c r="D159" s="94"/>
      <c r="E159" s="94"/>
      <c r="F159" s="94"/>
      <c r="G159" s="20">
        <f t="shared" si="13"/>
        <v>0</v>
      </c>
    </row>
    <row r="160" spans="3:7" ht="15.75" customHeight="1" x14ac:dyDescent="0.35">
      <c r="C160" s="13" t="s">
        <v>208</v>
      </c>
      <c r="D160" s="94"/>
      <c r="E160" s="94"/>
      <c r="F160" s="94"/>
      <c r="G160" s="20">
        <f t="shared" si="13"/>
        <v>0</v>
      </c>
    </row>
    <row r="161" spans="3:7" ht="15.75" customHeight="1" x14ac:dyDescent="0.35">
      <c r="C161" s="17" t="s">
        <v>209</v>
      </c>
      <c r="D161" s="26">
        <f>SUM(D154:D160)</f>
        <v>0</v>
      </c>
      <c r="E161" s="26">
        <f>SUM(E154:E160)</f>
        <v>0</v>
      </c>
      <c r="F161" s="26">
        <f>SUM(F154:F160)</f>
        <v>0</v>
      </c>
      <c r="G161" s="20">
        <f t="shared" si="13"/>
        <v>0</v>
      </c>
    </row>
    <row r="162" spans="3:7" s="16" customFormat="1" ht="15.75" customHeight="1" x14ac:dyDescent="0.35">
      <c r="C162" s="30"/>
      <c r="D162" s="31"/>
      <c r="E162" s="31"/>
      <c r="F162" s="31"/>
      <c r="G162" s="32"/>
    </row>
    <row r="163" spans="3:7" ht="15.75" customHeight="1" x14ac:dyDescent="0.35">
      <c r="C163" s="272" t="s">
        <v>154</v>
      </c>
      <c r="D163" s="273"/>
      <c r="E163" s="273"/>
      <c r="F163" s="273"/>
      <c r="G163" s="274"/>
    </row>
    <row r="164" spans="3:7" ht="19.5" customHeight="1" thickBot="1" x14ac:dyDescent="0.4">
      <c r="C164" s="23" t="s">
        <v>201</v>
      </c>
      <c r="D164" s="24">
        <f>'1) Budget Table'!D159</f>
        <v>0</v>
      </c>
      <c r="E164" s="24">
        <f>'1) Budget Table'!E159</f>
        <v>0</v>
      </c>
      <c r="F164" s="24">
        <f>'1) Budget Table'!F159</f>
        <v>0</v>
      </c>
      <c r="G164" s="25">
        <f t="shared" ref="G164:G172" si="14">SUM(D164:F164)</f>
        <v>0</v>
      </c>
    </row>
    <row r="165" spans="3:7" ht="15.75" customHeight="1" x14ac:dyDescent="0.35">
      <c r="C165" s="21" t="s">
        <v>202</v>
      </c>
      <c r="D165" s="92"/>
      <c r="E165" s="93"/>
      <c r="F165" s="93"/>
      <c r="G165" s="22">
        <f t="shared" si="14"/>
        <v>0</v>
      </c>
    </row>
    <row r="166" spans="3:7" ht="15.75" customHeight="1" x14ac:dyDescent="0.35">
      <c r="C166" s="13" t="s">
        <v>203</v>
      </c>
      <c r="D166" s="94"/>
      <c r="E166" s="85"/>
      <c r="F166" s="85"/>
      <c r="G166" s="20">
        <f t="shared" si="14"/>
        <v>0</v>
      </c>
    </row>
    <row r="167" spans="3:7" ht="15.75" customHeight="1" x14ac:dyDescent="0.35">
      <c r="C167" s="13" t="s">
        <v>204</v>
      </c>
      <c r="D167" s="94"/>
      <c r="E167" s="94"/>
      <c r="F167" s="94"/>
      <c r="G167" s="20">
        <f t="shared" si="14"/>
        <v>0</v>
      </c>
    </row>
    <row r="168" spans="3:7" ht="15.75" customHeight="1" x14ac:dyDescent="0.35">
      <c r="C168" s="14" t="s">
        <v>205</v>
      </c>
      <c r="D168" s="94"/>
      <c r="E168" s="94"/>
      <c r="F168" s="94"/>
      <c r="G168" s="20">
        <f t="shared" si="14"/>
        <v>0</v>
      </c>
    </row>
    <row r="169" spans="3:7" ht="15.75" customHeight="1" x14ac:dyDescent="0.35">
      <c r="C169" s="13" t="s">
        <v>206</v>
      </c>
      <c r="D169" s="94"/>
      <c r="E169" s="94"/>
      <c r="F169" s="94"/>
      <c r="G169" s="20">
        <f t="shared" si="14"/>
        <v>0</v>
      </c>
    </row>
    <row r="170" spans="3:7" ht="15.75" customHeight="1" x14ac:dyDescent="0.35">
      <c r="C170" s="13" t="s">
        <v>207</v>
      </c>
      <c r="D170" s="94"/>
      <c r="E170" s="94"/>
      <c r="F170" s="94"/>
      <c r="G170" s="20">
        <f t="shared" si="14"/>
        <v>0</v>
      </c>
    </row>
    <row r="171" spans="3:7" ht="15.75" customHeight="1" x14ac:dyDescent="0.35">
      <c r="C171" s="13" t="s">
        <v>208</v>
      </c>
      <c r="D171" s="94"/>
      <c r="E171" s="94"/>
      <c r="F171" s="94"/>
      <c r="G171" s="20">
        <f t="shared" si="14"/>
        <v>0</v>
      </c>
    </row>
    <row r="172" spans="3:7" ht="15.75" customHeight="1" x14ac:dyDescent="0.35">
      <c r="C172" s="17" t="s">
        <v>209</v>
      </c>
      <c r="D172" s="26">
        <f>SUM(D165:D171)</f>
        <v>0</v>
      </c>
      <c r="E172" s="26">
        <f>SUM(E165:E171)</f>
        <v>0</v>
      </c>
      <c r="F172" s="26">
        <f>SUM(F165:F171)</f>
        <v>0</v>
      </c>
      <c r="G172" s="20">
        <f t="shared" si="14"/>
        <v>0</v>
      </c>
    </row>
    <row r="173" spans="3:7" s="16" customFormat="1" ht="15.75" customHeight="1" x14ac:dyDescent="0.35">
      <c r="C173" s="30"/>
      <c r="D173" s="31"/>
      <c r="E173" s="31"/>
      <c r="F173" s="31"/>
      <c r="G173" s="32"/>
    </row>
    <row r="174" spans="3:7" ht="15.75" customHeight="1" x14ac:dyDescent="0.35">
      <c r="C174" s="272" t="s">
        <v>163</v>
      </c>
      <c r="D174" s="273"/>
      <c r="E174" s="273"/>
      <c r="F174" s="273"/>
      <c r="G174" s="274"/>
    </row>
    <row r="175" spans="3:7" ht="22.5" customHeight="1" thickBot="1" x14ac:dyDescent="0.4">
      <c r="C175" s="23" t="s">
        <v>201</v>
      </c>
      <c r="D175" s="24">
        <f>'1) Budget Table'!D169</f>
        <v>0</v>
      </c>
      <c r="E175" s="24">
        <f>'1) Budget Table'!E169</f>
        <v>0</v>
      </c>
      <c r="F175" s="24">
        <f>'1) Budget Table'!F169</f>
        <v>0</v>
      </c>
      <c r="G175" s="25">
        <f t="shared" ref="G175:G183" si="15">SUM(D175:F175)</f>
        <v>0</v>
      </c>
    </row>
    <row r="176" spans="3:7" ht="15.75" customHeight="1" x14ac:dyDescent="0.35">
      <c r="C176" s="21" t="s">
        <v>202</v>
      </c>
      <c r="D176" s="92"/>
      <c r="E176" s="93"/>
      <c r="F176" s="93"/>
      <c r="G176" s="22">
        <f t="shared" si="15"/>
        <v>0</v>
      </c>
    </row>
    <row r="177" spans="3:7" ht="15.75" customHeight="1" x14ac:dyDescent="0.35">
      <c r="C177" s="13" t="s">
        <v>203</v>
      </c>
      <c r="D177" s="94"/>
      <c r="E177" s="85"/>
      <c r="F177" s="85"/>
      <c r="G177" s="20">
        <f t="shared" si="15"/>
        <v>0</v>
      </c>
    </row>
    <row r="178" spans="3:7" ht="15.75" customHeight="1" x14ac:dyDescent="0.35">
      <c r="C178" s="13" t="s">
        <v>204</v>
      </c>
      <c r="D178" s="94"/>
      <c r="E178" s="94"/>
      <c r="F178" s="94"/>
      <c r="G178" s="20">
        <f t="shared" si="15"/>
        <v>0</v>
      </c>
    </row>
    <row r="179" spans="3:7" ht="15.75" customHeight="1" x14ac:dyDescent="0.35">
      <c r="C179" s="14" t="s">
        <v>205</v>
      </c>
      <c r="D179" s="94"/>
      <c r="E179" s="94"/>
      <c r="F179" s="94"/>
      <c r="G179" s="20">
        <f t="shared" si="15"/>
        <v>0</v>
      </c>
    </row>
    <row r="180" spans="3:7" ht="15.75" customHeight="1" x14ac:dyDescent="0.35">
      <c r="C180" s="13" t="s">
        <v>206</v>
      </c>
      <c r="D180" s="94"/>
      <c r="E180" s="94"/>
      <c r="F180" s="94"/>
      <c r="G180" s="20">
        <f t="shared" si="15"/>
        <v>0</v>
      </c>
    </row>
    <row r="181" spans="3:7" ht="15.75" customHeight="1" x14ac:dyDescent="0.35">
      <c r="C181" s="13" t="s">
        <v>207</v>
      </c>
      <c r="D181" s="94"/>
      <c r="E181" s="94"/>
      <c r="F181" s="94"/>
      <c r="G181" s="20">
        <f t="shared" si="15"/>
        <v>0</v>
      </c>
    </row>
    <row r="182" spans="3:7" ht="15.75" customHeight="1" x14ac:dyDescent="0.35">
      <c r="C182" s="13" t="s">
        <v>208</v>
      </c>
      <c r="D182" s="94"/>
      <c r="E182" s="94"/>
      <c r="F182" s="94"/>
      <c r="G182" s="20">
        <f t="shared" si="15"/>
        <v>0</v>
      </c>
    </row>
    <row r="183" spans="3:7" ht="15.75" customHeight="1" x14ac:dyDescent="0.35">
      <c r="C183" s="17" t="s">
        <v>209</v>
      </c>
      <c r="D183" s="26">
        <f>SUM(D176:D182)</f>
        <v>0</v>
      </c>
      <c r="E183" s="26">
        <f>SUM(E176:E182)</f>
        <v>0</v>
      </c>
      <c r="F183" s="26">
        <f>SUM(F176:F182)</f>
        <v>0</v>
      </c>
      <c r="G183" s="20">
        <f t="shared" si="15"/>
        <v>0</v>
      </c>
    </row>
    <row r="184" spans="3:7" ht="15.75" customHeight="1" x14ac:dyDescent="0.35">
      <c r="C184" s="91"/>
      <c r="D184" s="95"/>
      <c r="E184" s="95"/>
      <c r="F184" s="95"/>
      <c r="G184" s="91"/>
    </row>
    <row r="185" spans="3:7" ht="15.75" customHeight="1" x14ac:dyDescent="0.35">
      <c r="C185" s="272" t="s">
        <v>219</v>
      </c>
      <c r="D185" s="273"/>
      <c r="E185" s="273"/>
      <c r="F185" s="273"/>
      <c r="G185" s="274"/>
    </row>
    <row r="186" spans="3:7" ht="19.5" customHeight="1" thickBot="1" x14ac:dyDescent="0.4">
      <c r="C186" s="23" t="s">
        <v>220</v>
      </c>
      <c r="D186" s="24">
        <f>'1) Budget Table'!D176</f>
        <v>183200</v>
      </c>
      <c r="E186" s="24">
        <f>'1) Budget Table'!E176</f>
        <v>167976.32000000001</v>
      </c>
      <c r="F186" s="24">
        <f>'1) Budget Table'!F176</f>
        <v>351176.32</v>
      </c>
      <c r="G186" s="25">
        <f t="shared" ref="G186:G194" si="16">SUM(D186:F186)</f>
        <v>702352.64</v>
      </c>
    </row>
    <row r="187" spans="3:7" ht="15.75" customHeight="1" x14ac:dyDescent="0.35">
      <c r="C187" s="21" t="s">
        <v>202</v>
      </c>
      <c r="D187" s="92">
        <f>'1) Budget Table'!D172</f>
        <v>127200</v>
      </c>
      <c r="E187" s="93">
        <v>85712</v>
      </c>
      <c r="F187" s="93"/>
      <c r="G187" s="22">
        <f t="shared" si="16"/>
        <v>212912</v>
      </c>
    </row>
    <row r="188" spans="3:7" ht="15.75" customHeight="1" x14ac:dyDescent="0.35">
      <c r="C188" s="13" t="s">
        <v>203</v>
      </c>
      <c r="D188" s="94"/>
      <c r="E188" s="85">
        <v>1500.05</v>
      </c>
      <c r="F188" s="85"/>
      <c r="G188" s="20">
        <f t="shared" si="16"/>
        <v>1500.05</v>
      </c>
    </row>
    <row r="189" spans="3:7" ht="15.75" customHeight="1" x14ac:dyDescent="0.35">
      <c r="C189" s="13" t="s">
        <v>204</v>
      </c>
      <c r="D189" s="94"/>
      <c r="E189" s="94"/>
      <c r="F189" s="94"/>
      <c r="G189" s="20">
        <f t="shared" si="16"/>
        <v>0</v>
      </c>
    </row>
    <row r="190" spans="3:7" ht="15.75" customHeight="1" x14ac:dyDescent="0.35">
      <c r="C190" s="14" t="s">
        <v>205</v>
      </c>
      <c r="D190" s="94">
        <v>32000</v>
      </c>
      <c r="E190" s="94">
        <v>5000</v>
      </c>
      <c r="F190" s="94"/>
      <c r="G190" s="20">
        <f t="shared" si="16"/>
        <v>37000</v>
      </c>
    </row>
    <row r="191" spans="3:7" ht="15.75" customHeight="1" x14ac:dyDescent="0.35">
      <c r="C191" s="13" t="s">
        <v>206</v>
      </c>
      <c r="D191" s="94">
        <v>25000</v>
      </c>
      <c r="E191" s="94"/>
      <c r="F191" s="94"/>
      <c r="G191" s="20">
        <f t="shared" si="16"/>
        <v>25000</v>
      </c>
    </row>
    <row r="192" spans="3:7" ht="15.75" customHeight="1" x14ac:dyDescent="0.35">
      <c r="C192" s="13" t="s">
        <v>207</v>
      </c>
      <c r="D192" s="94"/>
      <c r="E192" s="94"/>
      <c r="F192" s="94"/>
      <c r="G192" s="20">
        <f t="shared" si="16"/>
        <v>0</v>
      </c>
    </row>
    <row r="193" spans="3:13" ht="15.75" customHeight="1" x14ac:dyDescent="0.35">
      <c r="C193" s="13" t="s">
        <v>208</v>
      </c>
      <c r="D193" s="94">
        <v>23000</v>
      </c>
      <c r="E193" s="94">
        <f>65764.27+10000</f>
        <v>75764.27</v>
      </c>
      <c r="F193" s="94"/>
      <c r="G193" s="20">
        <f t="shared" si="16"/>
        <v>98764.27</v>
      </c>
      <c r="H193" s="91"/>
      <c r="I193" s="91"/>
      <c r="J193" s="91"/>
      <c r="K193" s="91"/>
      <c r="L193" s="91"/>
      <c r="M193" s="91"/>
    </row>
    <row r="194" spans="3:13" ht="15.75" customHeight="1" x14ac:dyDescent="0.35">
      <c r="C194" s="17" t="s">
        <v>209</v>
      </c>
      <c r="D194" s="26">
        <f>SUM(D187:D193)</f>
        <v>207200</v>
      </c>
      <c r="E194" s="26">
        <f>SUM(E187:E193)</f>
        <v>167976.32000000001</v>
      </c>
      <c r="F194" s="26">
        <f>SUM(F187:F193)</f>
        <v>0</v>
      </c>
      <c r="G194" s="20">
        <f t="shared" si="16"/>
        <v>375176.32</v>
      </c>
      <c r="H194" s="91"/>
      <c r="I194" s="91"/>
      <c r="J194" s="91"/>
      <c r="K194" s="91"/>
      <c r="L194" s="91"/>
      <c r="M194" s="91"/>
    </row>
    <row r="195" spans="3:13" ht="15.75" customHeight="1" thickBot="1" x14ac:dyDescent="0.4">
      <c r="C195" s="91"/>
      <c r="D195" s="95"/>
      <c r="E195" s="95"/>
      <c r="F195" s="95"/>
      <c r="G195" s="91"/>
      <c r="H195" s="91"/>
      <c r="I195" s="91"/>
      <c r="J195" s="91"/>
      <c r="K195" s="91"/>
      <c r="L195" s="91"/>
      <c r="M195" s="91"/>
    </row>
    <row r="196" spans="3:13" ht="19.5" customHeight="1" thickBot="1" x14ac:dyDescent="0.4">
      <c r="C196" s="277" t="s">
        <v>182</v>
      </c>
      <c r="D196" s="278"/>
      <c r="E196" s="278"/>
      <c r="F196" s="278"/>
      <c r="G196" s="279"/>
      <c r="H196" s="91"/>
      <c r="I196" s="91"/>
      <c r="J196" s="91"/>
      <c r="K196" s="91"/>
      <c r="L196" s="91"/>
      <c r="M196" s="91"/>
    </row>
    <row r="197" spans="3:13" ht="19.5" customHeight="1" x14ac:dyDescent="0.35">
      <c r="C197" s="36"/>
      <c r="D197" s="269" t="str">
        <f>'1) Budget Table'!D4</f>
        <v>Recipient Organization 1 (UNHCR)</v>
      </c>
      <c r="E197" s="269" t="str">
        <f>'1) Budget Table'!E4</f>
        <v>Recipient Organization 2     (IOM)</v>
      </c>
      <c r="F197" s="269" t="str">
        <f>'1) Budget Table'!F4</f>
        <v>Total</v>
      </c>
      <c r="G197" s="275" t="s">
        <v>182</v>
      </c>
      <c r="H197" s="91"/>
      <c r="I197" s="91"/>
      <c r="J197" s="91"/>
      <c r="K197" s="91"/>
      <c r="L197" s="91"/>
      <c r="M197" s="91"/>
    </row>
    <row r="198" spans="3:13" ht="19.5" customHeight="1" x14ac:dyDescent="0.35">
      <c r="C198" s="36"/>
      <c r="D198" s="270"/>
      <c r="E198" s="270"/>
      <c r="F198" s="270"/>
      <c r="G198" s="276"/>
      <c r="H198" s="91"/>
      <c r="I198" s="91"/>
      <c r="J198" s="91"/>
      <c r="K198" s="91"/>
      <c r="L198" s="91"/>
      <c r="M198" s="91"/>
    </row>
    <row r="199" spans="3:13" ht="19.5" customHeight="1" x14ac:dyDescent="0.35">
      <c r="C199" s="4" t="s">
        <v>202</v>
      </c>
      <c r="D199" s="96">
        <f>SUM(D176,D165,D154,D143,D131,D120,D109,D98,D86,D75,D64,D53,D41,D30,D19,D8,D187)</f>
        <v>127200</v>
      </c>
      <c r="E199" s="96">
        <f>SUM(E176,E165,E154,E143,E131,E120,E109,E98,E86,E75,E64,E53,E41,E30,E19,E8,E187)</f>
        <v>210270.13</v>
      </c>
      <c r="F199" s="96">
        <f t="shared" ref="F199" si="17">SUM(F176,F165,F154,F143,F131,F120,F109,F98,F86,F75,F64,F53,F41,F30,F19,F8,F187)</f>
        <v>0</v>
      </c>
      <c r="G199" s="34">
        <f t="shared" ref="G199:G206" si="18">SUM(D199:F199)</f>
        <v>337470.13</v>
      </c>
      <c r="H199" s="91"/>
      <c r="I199" s="91"/>
      <c r="J199" s="91"/>
      <c r="K199" s="91"/>
      <c r="L199" s="91"/>
      <c r="M199" s="91"/>
    </row>
    <row r="200" spans="3:13" ht="34.5" customHeight="1" x14ac:dyDescent="0.35">
      <c r="C200" s="4" t="s">
        <v>203</v>
      </c>
      <c r="D200" s="96">
        <f>SUM(D177,D166,D155,D144,D132,D121,D110,D99,D87,D76,D65,D54,D42,D31,D20,D9,D188)</f>
        <v>0</v>
      </c>
      <c r="E200" s="96">
        <f t="shared" ref="E200:F200" si="19">SUM(E177,E166,E155,E144,E132,E121,E110,E99,E87,E76,E65,E54,E42,E31,E20,E9,E188)</f>
        <v>1500.05</v>
      </c>
      <c r="F200" s="96">
        <f t="shared" si="19"/>
        <v>0</v>
      </c>
      <c r="G200" s="35">
        <f t="shared" si="18"/>
        <v>1500.05</v>
      </c>
      <c r="H200" s="91"/>
      <c r="I200" s="91"/>
      <c r="J200" s="91"/>
      <c r="K200" s="91"/>
      <c r="L200" s="91"/>
      <c r="M200" s="91"/>
    </row>
    <row r="201" spans="3:13" ht="48" customHeight="1" x14ac:dyDescent="0.35">
      <c r="C201" s="4" t="s">
        <v>204</v>
      </c>
      <c r="D201" s="96">
        <f t="shared" ref="D201:F205" si="20">SUM(D178,D167,D156,D145,D133,D122,D111,D100,D88,D77,D66,D55,D43,D32,D21,D10,D189)</f>
        <v>0</v>
      </c>
      <c r="E201" s="96">
        <f t="shared" si="20"/>
        <v>0</v>
      </c>
      <c r="F201" s="96">
        <f t="shared" si="20"/>
        <v>0</v>
      </c>
      <c r="G201" s="35">
        <f t="shared" si="18"/>
        <v>0</v>
      </c>
      <c r="H201" s="91"/>
      <c r="I201" s="91"/>
      <c r="J201" s="91"/>
      <c r="K201" s="91"/>
      <c r="L201" s="91"/>
      <c r="M201" s="91"/>
    </row>
    <row r="202" spans="3:13" ht="33" customHeight="1" x14ac:dyDescent="0.35">
      <c r="C202" s="7" t="s">
        <v>205</v>
      </c>
      <c r="D202" s="96">
        <f t="shared" si="20"/>
        <v>32000</v>
      </c>
      <c r="E202" s="96">
        <f t="shared" si="20"/>
        <v>210400</v>
      </c>
      <c r="F202" s="96">
        <f t="shared" si="20"/>
        <v>0</v>
      </c>
      <c r="G202" s="35">
        <f t="shared" si="18"/>
        <v>242400</v>
      </c>
      <c r="H202" s="91"/>
      <c r="I202" s="91"/>
      <c r="J202" s="91"/>
      <c r="K202" s="91"/>
      <c r="L202" s="91"/>
      <c r="M202" s="91"/>
    </row>
    <row r="203" spans="3:13" ht="21" customHeight="1" x14ac:dyDescent="0.35">
      <c r="C203" s="4" t="s">
        <v>206</v>
      </c>
      <c r="D203" s="96">
        <f t="shared" si="20"/>
        <v>25000</v>
      </c>
      <c r="E203" s="96">
        <f t="shared" si="20"/>
        <v>21075</v>
      </c>
      <c r="F203" s="96">
        <f t="shared" si="20"/>
        <v>0</v>
      </c>
      <c r="G203" s="35">
        <f t="shared" si="18"/>
        <v>46075</v>
      </c>
      <c r="H203" s="90"/>
      <c r="I203" s="90"/>
      <c r="J203" s="90"/>
      <c r="K203" s="90"/>
      <c r="L203" s="90"/>
      <c r="M203" s="97"/>
    </row>
    <row r="204" spans="3:13" ht="39.75" customHeight="1" x14ac:dyDescent="0.35">
      <c r="C204" s="4" t="s">
        <v>207</v>
      </c>
      <c r="D204" s="96">
        <f t="shared" si="20"/>
        <v>727500</v>
      </c>
      <c r="E204" s="96">
        <f t="shared" si="20"/>
        <v>60000</v>
      </c>
      <c r="F204" s="96">
        <f t="shared" si="20"/>
        <v>0</v>
      </c>
      <c r="G204" s="35">
        <f t="shared" si="18"/>
        <v>787500</v>
      </c>
      <c r="H204" s="90"/>
      <c r="I204" s="90"/>
      <c r="J204" s="90"/>
      <c r="K204" s="90"/>
      <c r="L204" s="90"/>
      <c r="M204" s="97"/>
    </row>
    <row r="205" spans="3:13" ht="23.25" customHeight="1" x14ac:dyDescent="0.35">
      <c r="C205" s="4" t="s">
        <v>208</v>
      </c>
      <c r="D205" s="98">
        <f t="shared" si="20"/>
        <v>23000</v>
      </c>
      <c r="E205" s="98">
        <f t="shared" si="20"/>
        <v>431334.27</v>
      </c>
      <c r="F205" s="98">
        <f t="shared" si="20"/>
        <v>0</v>
      </c>
      <c r="G205" s="35">
        <f t="shared" si="18"/>
        <v>454334.27</v>
      </c>
      <c r="H205" s="90"/>
      <c r="I205" s="90"/>
      <c r="J205" s="90"/>
      <c r="K205" s="90"/>
      <c r="L205" s="90"/>
      <c r="M205" s="97"/>
    </row>
    <row r="206" spans="3:13" ht="22.5" customHeight="1" x14ac:dyDescent="0.35">
      <c r="C206" s="99" t="s">
        <v>221</v>
      </c>
      <c r="D206" s="100">
        <f>SUM(D199:D205)</f>
        <v>934700</v>
      </c>
      <c r="E206" s="100">
        <f>SUM(E199:E205)</f>
        <v>934579.45</v>
      </c>
      <c r="F206" s="100">
        <f>SUM(F199:F205)</f>
        <v>0</v>
      </c>
      <c r="G206" s="101">
        <f t="shared" si="18"/>
        <v>1869279.45</v>
      </c>
      <c r="H206" s="90"/>
      <c r="I206" s="90"/>
      <c r="J206" s="90"/>
      <c r="K206" s="90"/>
      <c r="L206" s="90"/>
      <c r="M206" s="97"/>
    </row>
    <row r="207" spans="3:13" ht="26.25" customHeight="1" thickBot="1" x14ac:dyDescent="0.4">
      <c r="C207" s="102" t="s">
        <v>222</v>
      </c>
      <c r="D207" s="103">
        <f>D206*0.07</f>
        <v>65429.000000000007</v>
      </c>
      <c r="E207" s="103">
        <f t="shared" ref="E207:G207" si="21">E206*0.07</f>
        <v>65420.561500000003</v>
      </c>
      <c r="F207" s="103">
        <f t="shared" si="21"/>
        <v>0</v>
      </c>
      <c r="G207" s="104">
        <f t="shared" si="21"/>
        <v>130849.56150000001</v>
      </c>
      <c r="H207" s="8"/>
      <c r="I207" s="8"/>
      <c r="J207" s="8"/>
      <c r="K207" s="8"/>
      <c r="L207" s="105"/>
      <c r="M207" s="95"/>
    </row>
    <row r="208" spans="3:13" ht="23.25" customHeight="1" thickBot="1" x14ac:dyDescent="0.4">
      <c r="C208" s="60" t="s">
        <v>223</v>
      </c>
      <c r="D208" s="61">
        <f>SUM(D206:D207)</f>
        <v>1000129</v>
      </c>
      <c r="E208" s="61">
        <f t="shared" ref="E208:G208" si="22">SUM(E206:E207)</f>
        <v>1000000.0114999999</v>
      </c>
      <c r="F208" s="61">
        <f t="shared" si="22"/>
        <v>0</v>
      </c>
      <c r="G208" s="37">
        <f t="shared" si="22"/>
        <v>2000129.0115</v>
      </c>
      <c r="H208" s="8"/>
      <c r="I208" s="8"/>
      <c r="J208" s="8"/>
      <c r="K208" s="8"/>
      <c r="L208" s="105"/>
      <c r="M208" s="95"/>
    </row>
    <row r="209" spans="3:13" ht="15.75" customHeight="1" x14ac:dyDescent="0.35">
      <c r="C209" s="91"/>
      <c r="D209" s="95"/>
      <c r="E209" s="95"/>
      <c r="F209" s="95"/>
      <c r="G209" s="91"/>
      <c r="H209" s="91"/>
      <c r="I209" s="91"/>
      <c r="J209" s="91"/>
      <c r="K209" s="91"/>
      <c r="L209" s="18"/>
      <c r="M209" s="91"/>
    </row>
    <row r="210" spans="3:13" ht="15.75" customHeight="1" x14ac:dyDescent="0.35">
      <c r="C210" s="91"/>
      <c r="D210" s="95"/>
      <c r="E210" s="95"/>
      <c r="F210" s="95"/>
      <c r="G210" s="91"/>
      <c r="H210" s="11"/>
      <c r="I210" s="11"/>
      <c r="J210" s="91"/>
      <c r="K210" s="91"/>
      <c r="L210" s="18"/>
      <c r="M210" s="91"/>
    </row>
    <row r="211" spans="3:13" ht="15.75" customHeight="1" x14ac:dyDescent="0.35">
      <c r="C211" s="91"/>
      <c r="D211" s="95"/>
      <c r="E211" s="95"/>
      <c r="F211" s="95"/>
      <c r="G211" s="91"/>
      <c r="H211" s="11"/>
      <c r="I211" s="11"/>
      <c r="J211" s="91"/>
      <c r="K211" s="91"/>
      <c r="L211" s="91"/>
      <c r="M211" s="91"/>
    </row>
    <row r="212" spans="3:13" ht="40.5" customHeight="1" x14ac:dyDescent="0.35">
      <c r="C212" s="91"/>
      <c r="D212" s="95"/>
      <c r="E212" s="95"/>
      <c r="F212" s="95"/>
      <c r="G212" s="91"/>
      <c r="H212" s="11"/>
      <c r="I212" s="11"/>
      <c r="J212" s="91"/>
      <c r="K212" s="91"/>
      <c r="L212" s="19"/>
      <c r="M212" s="91"/>
    </row>
    <row r="213" spans="3:13" ht="24.75" customHeight="1" x14ac:dyDescent="0.35">
      <c r="C213" s="91"/>
      <c r="D213" s="95"/>
      <c r="E213" s="95"/>
      <c r="F213" s="95"/>
      <c r="G213" s="91"/>
      <c r="H213" s="11"/>
      <c r="I213" s="11"/>
      <c r="J213" s="91"/>
      <c r="K213" s="91"/>
      <c r="L213" s="19"/>
      <c r="M213" s="91"/>
    </row>
    <row r="214" spans="3:13" ht="41.25" customHeight="1" x14ac:dyDescent="0.35">
      <c r="C214" s="91"/>
      <c r="D214" s="95"/>
      <c r="E214" s="95"/>
      <c r="F214" s="95"/>
      <c r="G214" s="91"/>
      <c r="H214" s="106"/>
      <c r="I214" s="11"/>
      <c r="J214" s="91"/>
      <c r="K214" s="91"/>
      <c r="L214" s="19"/>
      <c r="M214" s="91"/>
    </row>
    <row r="215" spans="3:13" ht="51.75" customHeight="1" x14ac:dyDescent="0.35">
      <c r="C215" s="91"/>
      <c r="D215" s="95"/>
      <c r="E215" s="95"/>
      <c r="F215" s="95"/>
      <c r="G215" s="91"/>
      <c r="H215" s="106"/>
      <c r="I215" s="11"/>
      <c r="J215" s="91"/>
      <c r="K215" s="91"/>
      <c r="L215" s="19"/>
      <c r="M215" s="91"/>
    </row>
    <row r="216" spans="3:13" ht="42" customHeight="1" x14ac:dyDescent="0.35">
      <c r="C216" s="91"/>
      <c r="D216" s="95"/>
      <c r="E216" s="95"/>
      <c r="F216" s="95"/>
      <c r="G216" s="91"/>
      <c r="H216" s="11"/>
      <c r="I216" s="11"/>
      <c r="J216" s="91"/>
      <c r="K216" s="91"/>
      <c r="L216" s="19"/>
      <c r="M216" s="91"/>
    </row>
    <row r="217" spans="3:13" s="16" customFormat="1" ht="42" customHeight="1" x14ac:dyDescent="0.35">
      <c r="C217" s="91"/>
      <c r="D217" s="95"/>
      <c r="E217" s="95"/>
      <c r="F217" s="95"/>
      <c r="G217" s="91"/>
      <c r="H217" s="91"/>
      <c r="I217" s="11"/>
      <c r="J217" s="91"/>
      <c r="K217" s="91"/>
      <c r="L217" s="19"/>
      <c r="M217" s="91"/>
    </row>
    <row r="218" spans="3:13" s="16" customFormat="1" ht="42" customHeight="1" x14ac:dyDescent="0.35">
      <c r="C218" s="91"/>
      <c r="D218" s="95"/>
      <c r="E218" s="95"/>
      <c r="F218" s="95"/>
      <c r="G218" s="91"/>
      <c r="H218" s="91"/>
      <c r="I218" s="11"/>
      <c r="J218" s="91"/>
      <c r="K218" s="91"/>
      <c r="L218" s="91"/>
      <c r="M218" s="91"/>
    </row>
    <row r="219" spans="3:13" s="16" customFormat="1" ht="63.75" customHeight="1" x14ac:dyDescent="0.35">
      <c r="C219" s="91"/>
      <c r="D219" s="95"/>
      <c r="E219" s="95"/>
      <c r="F219" s="95"/>
      <c r="G219" s="91"/>
      <c r="H219" s="91"/>
      <c r="I219" s="18"/>
      <c r="J219" s="91"/>
      <c r="K219" s="91"/>
      <c r="L219" s="91"/>
      <c r="M219" s="91"/>
    </row>
    <row r="220" spans="3:13" s="16" customFormat="1" ht="42" customHeight="1" x14ac:dyDescent="0.35">
      <c r="C220" s="91"/>
      <c r="D220" s="95"/>
      <c r="E220" s="95"/>
      <c r="F220" s="95"/>
      <c r="G220" s="91"/>
      <c r="H220" s="91"/>
      <c r="I220" s="91"/>
      <c r="J220" s="91"/>
      <c r="K220" s="91"/>
      <c r="L220" s="91"/>
      <c r="M220" s="18"/>
    </row>
    <row r="221" spans="3:13" ht="23.25" customHeight="1" x14ac:dyDescent="0.35">
      <c r="C221" s="91"/>
      <c r="D221" s="95"/>
      <c r="E221" s="95"/>
      <c r="F221" s="95"/>
      <c r="G221" s="91"/>
      <c r="H221" s="91"/>
      <c r="I221" s="91"/>
      <c r="J221" s="91"/>
      <c r="K221" s="91"/>
      <c r="L221" s="91"/>
      <c r="M221" s="91"/>
    </row>
    <row r="222" spans="3:13" ht="27.75" customHeight="1" x14ac:dyDescent="0.35">
      <c r="C222" s="91"/>
      <c r="D222" s="95"/>
      <c r="E222" s="95"/>
      <c r="F222" s="95"/>
      <c r="G222" s="91"/>
      <c r="H222" s="91"/>
      <c r="I222" s="91"/>
      <c r="J222" s="91"/>
      <c r="K222" s="91"/>
      <c r="L222" s="91"/>
      <c r="M222" s="91"/>
    </row>
    <row r="223" spans="3:13" ht="55.5" customHeight="1" x14ac:dyDescent="0.35">
      <c r="C223" s="91"/>
      <c r="D223" s="95"/>
      <c r="E223" s="95"/>
      <c r="F223" s="95"/>
      <c r="G223" s="91"/>
      <c r="H223" s="91"/>
      <c r="I223" s="91"/>
      <c r="J223" s="91"/>
      <c r="K223" s="91"/>
      <c r="L223" s="91"/>
      <c r="M223" s="91"/>
    </row>
    <row r="224" spans="3:13" ht="57.75" customHeight="1" x14ac:dyDescent="0.35">
      <c r="C224" s="91"/>
      <c r="D224" s="95"/>
      <c r="E224" s="95"/>
      <c r="F224" s="95"/>
      <c r="G224" s="91"/>
      <c r="H224" s="91"/>
      <c r="I224" s="91"/>
      <c r="J224" s="91"/>
      <c r="K224" s="91"/>
      <c r="L224" s="91"/>
      <c r="M224" s="91"/>
    </row>
    <row r="225" spans="14:14" ht="21.75" customHeight="1" x14ac:dyDescent="0.35">
      <c r="N225" s="91"/>
    </row>
    <row r="226" spans="14:14" ht="49.5" customHeight="1" x14ac:dyDescent="0.35">
      <c r="N226" s="91"/>
    </row>
    <row r="227" spans="14:14" ht="28.5" customHeight="1" x14ac:dyDescent="0.35">
      <c r="N227" s="91"/>
    </row>
    <row r="228" spans="14:14" ht="28.5" customHeight="1" x14ac:dyDescent="0.35">
      <c r="N228" s="91"/>
    </row>
    <row r="229" spans="14:14" ht="28.5" customHeight="1" x14ac:dyDescent="0.35">
      <c r="N229" s="91"/>
    </row>
    <row r="230" spans="14:14" ht="23.25" customHeight="1" x14ac:dyDescent="0.35">
      <c r="N230" s="18"/>
    </row>
    <row r="231" spans="14:14" ht="43.5" customHeight="1" x14ac:dyDescent="0.35">
      <c r="N231" s="18"/>
    </row>
    <row r="232" spans="14:14" ht="55.5" customHeight="1" x14ac:dyDescent="0.35">
      <c r="N232" s="91"/>
    </row>
    <row r="233" spans="14:14" ht="42.75" customHeight="1" x14ac:dyDescent="0.35">
      <c r="N233" s="18"/>
    </row>
    <row r="234" spans="14:14" ht="21.75" customHeight="1" x14ac:dyDescent="0.35">
      <c r="N234" s="18"/>
    </row>
    <row r="235" spans="14:14" ht="21.75" customHeight="1" x14ac:dyDescent="0.35">
      <c r="N235" s="18"/>
    </row>
    <row r="236" spans="14:14" ht="23.25" customHeight="1" x14ac:dyDescent="0.35">
      <c r="N236" s="91"/>
    </row>
    <row r="237" spans="14:14" ht="23.25" customHeight="1" x14ac:dyDescent="0.35">
      <c r="N237" s="91"/>
    </row>
    <row r="238" spans="14:14" ht="21.75" customHeight="1" x14ac:dyDescent="0.35">
      <c r="N238" s="91"/>
    </row>
    <row r="239" spans="14:14" ht="16.5" customHeight="1" x14ac:dyDescent="0.35">
      <c r="N239" s="91"/>
    </row>
    <row r="240" spans="14:14" ht="29.25" customHeight="1" x14ac:dyDescent="0.35">
      <c r="N240" s="91"/>
    </row>
    <row r="241" ht="24.75" customHeight="1" x14ac:dyDescent="0.35"/>
    <row r="242" ht="33" customHeight="1" x14ac:dyDescent="0.35"/>
    <row r="244" ht="15" customHeight="1" x14ac:dyDescent="0.35"/>
    <row r="245" ht="25.5" customHeight="1" x14ac:dyDescent="0.35"/>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customProperties>
    <customPr name="layoutContexts" r:id="rId2"/>
  </customPropertie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47" operator="notEqual" id="{9BB3355D-65E3-41AD-A658-41150B167F0C}">
            <xm:f>'1) Budget Table'!#REF!</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1640625" defaultRowHeight="14.5" x14ac:dyDescent="0.35"/>
  <cols>
    <col min="2" max="2" width="73.453125" customWidth="1"/>
  </cols>
  <sheetData>
    <row r="1" spans="2:2" ht="15" thickBot="1" x14ac:dyDescent="0.4"/>
    <row r="2" spans="2:2" ht="15" thickBot="1" x14ac:dyDescent="0.4">
      <c r="B2" s="63" t="s">
        <v>224</v>
      </c>
    </row>
    <row r="3" spans="2:2" x14ac:dyDescent="0.35">
      <c r="B3" s="64"/>
    </row>
    <row r="4" spans="2:2" ht="30.75" customHeight="1" x14ac:dyDescent="0.35">
      <c r="B4" s="65" t="s">
        <v>225</v>
      </c>
    </row>
    <row r="5" spans="2:2" ht="30.75" customHeight="1" x14ac:dyDescent="0.35">
      <c r="B5" s="65"/>
    </row>
    <row r="6" spans="2:2" ht="58" x14ac:dyDescent="0.35">
      <c r="B6" s="65" t="s">
        <v>226</v>
      </c>
    </row>
    <row r="7" spans="2:2" x14ac:dyDescent="0.35">
      <c r="B7" s="65"/>
    </row>
    <row r="8" spans="2:2" ht="58" x14ac:dyDescent="0.35">
      <c r="B8" s="65" t="s">
        <v>227</v>
      </c>
    </row>
    <row r="9" spans="2:2" x14ac:dyDescent="0.35">
      <c r="B9" s="65"/>
    </row>
    <row r="10" spans="2:2" ht="58" x14ac:dyDescent="0.35">
      <c r="B10" s="65" t="s">
        <v>228</v>
      </c>
    </row>
    <row r="11" spans="2:2" x14ac:dyDescent="0.35">
      <c r="B11" s="65"/>
    </row>
    <row r="12" spans="2:2" ht="29" x14ac:dyDescent="0.35">
      <c r="B12" s="65" t="s">
        <v>229</v>
      </c>
    </row>
    <row r="13" spans="2:2" x14ac:dyDescent="0.35">
      <c r="B13" s="65"/>
    </row>
    <row r="14" spans="2:2" ht="58" x14ac:dyDescent="0.35">
      <c r="B14" s="65" t="s">
        <v>230</v>
      </c>
    </row>
    <row r="15" spans="2:2" x14ac:dyDescent="0.35">
      <c r="B15" s="65"/>
    </row>
    <row r="16" spans="2:2" ht="44" thickBot="1" x14ac:dyDescent="0.4">
      <c r="B16" s="66" t="s">
        <v>231</v>
      </c>
    </row>
  </sheetData>
  <sheetProtection sheet="1" objects="1" scenarios="1"/>
  <pageMargins left="0.7" right="0.7" top="0.75" bottom="0.75" header="0.3" footer="0.3"/>
  <customProperties>
    <customPr name="layoutContexts"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93" t="s">
        <v>232</v>
      </c>
      <c r="C2" s="294"/>
      <c r="D2" s="295"/>
    </row>
    <row r="3" spans="2:4" ht="15" thickBot="1" x14ac:dyDescent="0.4">
      <c r="B3" s="296"/>
      <c r="C3" s="297"/>
      <c r="D3" s="298"/>
    </row>
    <row r="4" spans="2:4" ht="15" thickBot="1" x14ac:dyDescent="0.4"/>
    <row r="5" spans="2:4" x14ac:dyDescent="0.35">
      <c r="B5" s="284" t="s">
        <v>233</v>
      </c>
      <c r="C5" s="285"/>
      <c r="D5" s="286"/>
    </row>
    <row r="6" spans="2:4" ht="15" thickBot="1" x14ac:dyDescent="0.4">
      <c r="B6" s="287"/>
      <c r="C6" s="288"/>
      <c r="D6" s="289"/>
    </row>
    <row r="7" spans="2:4" x14ac:dyDescent="0.35">
      <c r="B7" s="44" t="s">
        <v>234</v>
      </c>
      <c r="C7" s="282">
        <f>SUM('1) Budget Table'!D15:F15,'1) Budget Table'!D25:F25,'1) Budget Table'!D35:F35,'1) Budget Table'!D45:F45)</f>
        <v>1409693.76</v>
      </c>
      <c r="D7" s="283"/>
    </row>
    <row r="8" spans="2:4" x14ac:dyDescent="0.35">
      <c r="B8" s="44" t="s">
        <v>235</v>
      </c>
      <c r="C8" s="280">
        <f>SUM(D10:D14)</f>
        <v>0</v>
      </c>
      <c r="D8" s="281"/>
    </row>
    <row r="9" spans="2:4" x14ac:dyDescent="0.35">
      <c r="B9" s="45" t="s">
        <v>236</v>
      </c>
      <c r="C9" s="46" t="s">
        <v>237</v>
      </c>
      <c r="D9" s="47" t="s">
        <v>238</v>
      </c>
    </row>
    <row r="10" spans="2:4" ht="35.15" customHeight="1" x14ac:dyDescent="0.35">
      <c r="B10" s="55"/>
      <c r="C10" s="49"/>
      <c r="D10" s="50">
        <f>$C$7*C10</f>
        <v>0</v>
      </c>
    </row>
    <row r="11" spans="2:4" ht="35.15" customHeight="1" x14ac:dyDescent="0.35">
      <c r="B11" s="55"/>
      <c r="C11" s="49"/>
      <c r="D11" s="50">
        <f>C7*C11</f>
        <v>0</v>
      </c>
    </row>
    <row r="12" spans="2:4" ht="35.15" customHeight="1" x14ac:dyDescent="0.35">
      <c r="B12" s="56"/>
      <c r="C12" s="49"/>
      <c r="D12" s="50">
        <f>C7*C12</f>
        <v>0</v>
      </c>
    </row>
    <row r="13" spans="2:4" ht="35.15" customHeight="1" x14ac:dyDescent="0.35">
      <c r="B13" s="56"/>
      <c r="C13" s="49"/>
      <c r="D13" s="50">
        <f>C7*C13</f>
        <v>0</v>
      </c>
    </row>
    <row r="14" spans="2:4" ht="35.15" customHeight="1" thickBot="1" x14ac:dyDescent="0.4">
      <c r="B14" s="57"/>
      <c r="C14" s="49"/>
      <c r="D14" s="54">
        <f>C7*C14</f>
        <v>0</v>
      </c>
    </row>
    <row r="15" spans="2:4" ht="15" thickBot="1" x14ac:dyDescent="0.4"/>
    <row r="16" spans="2:4" x14ac:dyDescent="0.35">
      <c r="B16" s="284" t="s">
        <v>239</v>
      </c>
      <c r="C16" s="285"/>
      <c r="D16" s="286"/>
    </row>
    <row r="17" spans="2:4" ht="15" thickBot="1" x14ac:dyDescent="0.4">
      <c r="B17" s="290"/>
      <c r="C17" s="291"/>
      <c r="D17" s="292"/>
    </row>
    <row r="18" spans="2:4" x14ac:dyDescent="0.35">
      <c r="B18" s="44" t="s">
        <v>234</v>
      </c>
      <c r="C18" s="282">
        <f>SUM('1) Budget Table'!D55:F55,'1) Budget Table'!D65:F65,'1) Budget Table'!D75:F75,'1) Budget Table'!D85:F85)</f>
        <v>1626512.5</v>
      </c>
      <c r="D18" s="283"/>
    </row>
    <row r="19" spans="2:4" x14ac:dyDescent="0.35">
      <c r="B19" s="44" t="s">
        <v>235</v>
      </c>
      <c r="C19" s="280">
        <f>SUM(D21:D25)</f>
        <v>0</v>
      </c>
      <c r="D19" s="281"/>
    </row>
    <row r="20" spans="2:4" x14ac:dyDescent="0.35">
      <c r="B20" s="45" t="s">
        <v>236</v>
      </c>
      <c r="C20" s="46" t="s">
        <v>237</v>
      </c>
      <c r="D20" s="47" t="s">
        <v>238</v>
      </c>
    </row>
    <row r="21" spans="2:4" ht="35.15" customHeight="1" x14ac:dyDescent="0.35">
      <c r="B21" s="48"/>
      <c r="C21" s="49"/>
      <c r="D21" s="50">
        <f>$C$18*C21</f>
        <v>0</v>
      </c>
    </row>
    <row r="22" spans="2:4" ht="35.15" customHeight="1" x14ac:dyDescent="0.35">
      <c r="B22" s="51"/>
      <c r="C22" s="49"/>
      <c r="D22" s="50">
        <f>$C$18*C22</f>
        <v>0</v>
      </c>
    </row>
    <row r="23" spans="2:4" ht="35.15" customHeight="1" x14ac:dyDescent="0.35">
      <c r="B23" s="52"/>
      <c r="C23" s="49"/>
      <c r="D23" s="50">
        <f>$C$18*C23</f>
        <v>0</v>
      </c>
    </row>
    <row r="24" spans="2:4" ht="35.15" customHeight="1" x14ac:dyDescent="0.35">
      <c r="B24" s="52"/>
      <c r="C24" s="49"/>
      <c r="D24" s="50">
        <f>$C$18*C24</f>
        <v>0</v>
      </c>
    </row>
    <row r="25" spans="2:4" ht="35.15" customHeight="1" thickBot="1" x14ac:dyDescent="0.4">
      <c r="B25" s="53"/>
      <c r="C25" s="49"/>
      <c r="D25" s="50">
        <f>$C$18*C25</f>
        <v>0</v>
      </c>
    </row>
    <row r="26" spans="2:4" ht="15" thickBot="1" x14ac:dyDescent="0.4"/>
    <row r="27" spans="2:4" x14ac:dyDescent="0.35">
      <c r="B27" s="284" t="s">
        <v>240</v>
      </c>
      <c r="C27" s="285"/>
      <c r="D27" s="286"/>
    </row>
    <row r="28" spans="2:4" ht="15" thickBot="1" x14ac:dyDescent="0.4">
      <c r="B28" s="287"/>
      <c r="C28" s="288"/>
      <c r="D28" s="289"/>
    </row>
    <row r="29" spans="2:4" x14ac:dyDescent="0.35">
      <c r="B29" s="44" t="s">
        <v>234</v>
      </c>
      <c r="C29" s="282">
        <f>SUM('1) Budget Table'!D97:F97,'1) Budget Table'!D107:F107,'1) Budget Table'!D117:F117,'1) Budget Table'!D127:F127)</f>
        <v>0</v>
      </c>
      <c r="D29" s="283"/>
    </row>
    <row r="30" spans="2:4" x14ac:dyDescent="0.35">
      <c r="B30" s="44" t="s">
        <v>235</v>
      </c>
      <c r="C30" s="280">
        <f>SUM(D32:D36)</f>
        <v>0</v>
      </c>
      <c r="D30" s="281"/>
    </row>
    <row r="31" spans="2:4" x14ac:dyDescent="0.35">
      <c r="B31" s="45" t="s">
        <v>236</v>
      </c>
      <c r="C31" s="46" t="s">
        <v>237</v>
      </c>
      <c r="D31" s="47" t="s">
        <v>238</v>
      </c>
    </row>
    <row r="32" spans="2:4" ht="35.15" customHeight="1" x14ac:dyDescent="0.35">
      <c r="B32" s="48"/>
      <c r="C32" s="49"/>
      <c r="D32" s="50">
        <f>$C$29*C32</f>
        <v>0</v>
      </c>
    </row>
    <row r="33" spans="2:4" ht="35.15" customHeight="1" x14ac:dyDescent="0.35">
      <c r="B33" s="51"/>
      <c r="C33" s="49"/>
      <c r="D33" s="50">
        <f>$C$29*C33</f>
        <v>0</v>
      </c>
    </row>
    <row r="34" spans="2:4" ht="35.15" customHeight="1" x14ac:dyDescent="0.35">
      <c r="B34" s="52"/>
      <c r="C34" s="49"/>
      <c r="D34" s="50">
        <f>$C$29*C34</f>
        <v>0</v>
      </c>
    </row>
    <row r="35" spans="2:4" ht="35.15" customHeight="1" x14ac:dyDescent="0.35">
      <c r="B35" s="52"/>
      <c r="C35" s="49"/>
      <c r="D35" s="50">
        <f>$C$29*C35</f>
        <v>0</v>
      </c>
    </row>
    <row r="36" spans="2:4" ht="35.15" customHeight="1" thickBot="1" x14ac:dyDescent="0.4">
      <c r="B36" s="53"/>
      <c r="C36" s="49"/>
      <c r="D36" s="50">
        <f>$C$29*C36</f>
        <v>0</v>
      </c>
    </row>
    <row r="37" spans="2:4" ht="15" thickBot="1" x14ac:dyDescent="0.4"/>
    <row r="38" spans="2:4" x14ac:dyDescent="0.35">
      <c r="B38" s="284" t="s">
        <v>241</v>
      </c>
      <c r="C38" s="285"/>
      <c r="D38" s="286"/>
    </row>
    <row r="39" spans="2:4" ht="15" thickBot="1" x14ac:dyDescent="0.4">
      <c r="B39" s="287"/>
      <c r="C39" s="288"/>
      <c r="D39" s="289"/>
    </row>
    <row r="40" spans="2:4" x14ac:dyDescent="0.35">
      <c r="B40" s="44" t="s">
        <v>234</v>
      </c>
      <c r="C40" s="282">
        <f>SUM('1) Budget Table'!D139:F139,'1) Budget Table'!D149:F149,'1) Budget Table'!D159:F159,'1) Budget Table'!D169:F169)</f>
        <v>0</v>
      </c>
      <c r="D40" s="283"/>
    </row>
    <row r="41" spans="2:4" x14ac:dyDescent="0.35">
      <c r="B41" s="44" t="s">
        <v>235</v>
      </c>
      <c r="C41" s="280">
        <f>SUM(D43:D47)</f>
        <v>0</v>
      </c>
      <c r="D41" s="281"/>
    </row>
    <row r="42" spans="2:4" x14ac:dyDescent="0.35">
      <c r="B42" s="45" t="s">
        <v>236</v>
      </c>
      <c r="C42" s="46" t="s">
        <v>237</v>
      </c>
      <c r="D42" s="47" t="s">
        <v>238</v>
      </c>
    </row>
    <row r="43" spans="2:4" ht="35.15" customHeight="1" x14ac:dyDescent="0.35">
      <c r="B43" s="48"/>
      <c r="C43" s="49"/>
      <c r="D43" s="50">
        <f>$C$40*C43</f>
        <v>0</v>
      </c>
    </row>
    <row r="44" spans="2:4" ht="35.15" customHeight="1" x14ac:dyDescent="0.35">
      <c r="B44" s="51"/>
      <c r="C44" s="49"/>
      <c r="D44" s="50">
        <f>$C$40*C44</f>
        <v>0</v>
      </c>
    </row>
    <row r="45" spans="2:4" ht="35.15" customHeight="1" x14ac:dyDescent="0.35">
      <c r="B45" s="52"/>
      <c r="C45" s="49"/>
      <c r="D45" s="50">
        <f>$C$40*C45</f>
        <v>0</v>
      </c>
    </row>
    <row r="46" spans="2:4" ht="35.15" customHeight="1" x14ac:dyDescent="0.35">
      <c r="B46" s="52"/>
      <c r="C46" s="49"/>
      <c r="D46" s="50">
        <f>$C$40*C46</f>
        <v>0</v>
      </c>
    </row>
    <row r="47" spans="2:4" ht="35.15" customHeight="1" thickBot="1" x14ac:dyDescent="0.4">
      <c r="B47" s="53"/>
      <c r="C47" s="49"/>
      <c r="D47" s="54">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customProperties>
    <customPr name="layoutContexts"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C8" sqref="C8"/>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453125" customWidth="1"/>
    <col min="9" max="10" width="15.81640625" bestFit="1" customWidth="1"/>
    <col min="11" max="11" width="11.1796875" bestFit="1" customWidth="1"/>
  </cols>
  <sheetData>
    <row r="1" spans="2:6" ht="15" thickBot="1" x14ac:dyDescent="0.4"/>
    <row r="2" spans="2:6" s="38" customFormat="1" ht="15.5" x14ac:dyDescent="0.35">
      <c r="B2" s="300" t="s">
        <v>242</v>
      </c>
      <c r="C2" s="301"/>
      <c r="D2" s="301"/>
      <c r="E2" s="301"/>
      <c r="F2" s="302"/>
    </row>
    <row r="3" spans="2:6" s="38" customFormat="1" ht="16" thickBot="1" x14ac:dyDescent="0.4">
      <c r="B3" s="303"/>
      <c r="C3" s="304"/>
      <c r="D3" s="304"/>
      <c r="E3" s="304"/>
      <c r="F3" s="305"/>
    </row>
    <row r="4" spans="2:6" s="38" customFormat="1" ht="16" thickBot="1" x14ac:dyDescent="0.4">
      <c r="B4" s="107"/>
      <c r="C4" s="107"/>
      <c r="D4" s="107"/>
      <c r="E4" s="107"/>
      <c r="F4" s="107"/>
    </row>
    <row r="5" spans="2:6" s="38" customFormat="1" ht="16" thickBot="1" x14ac:dyDescent="0.4">
      <c r="B5" s="277" t="s">
        <v>182</v>
      </c>
      <c r="C5" s="278"/>
      <c r="D5" s="278"/>
      <c r="E5" s="278"/>
      <c r="F5" s="279"/>
    </row>
    <row r="6" spans="2:6" s="38" customFormat="1" ht="15.5" x14ac:dyDescent="0.35">
      <c r="B6" s="36"/>
      <c r="C6" s="306" t="str">
        <f>'1) Budget Table'!D4</f>
        <v>Recipient Organization 1 (UNHCR)</v>
      </c>
      <c r="D6" s="306" t="str">
        <f>'1) Budget Table'!E4</f>
        <v>Recipient Organization 2     (IOM)</v>
      </c>
      <c r="E6" s="306" t="str">
        <f>'1) Budget Table'!F4</f>
        <v>Total</v>
      </c>
      <c r="F6" s="275" t="s">
        <v>182</v>
      </c>
    </row>
    <row r="7" spans="2:6" s="38" customFormat="1" ht="15.5" x14ac:dyDescent="0.35">
      <c r="B7" s="36"/>
      <c r="C7" s="307"/>
      <c r="D7" s="307"/>
      <c r="E7" s="307"/>
      <c r="F7" s="276"/>
    </row>
    <row r="8" spans="2:6" s="38" customFormat="1" ht="31" x14ac:dyDescent="0.35">
      <c r="B8" s="4" t="s">
        <v>202</v>
      </c>
      <c r="C8" s="96">
        <f>'2) By Category'!D199</f>
        <v>127200</v>
      </c>
      <c r="D8" s="96">
        <f>'2) By Category'!E199</f>
        <v>210270.13</v>
      </c>
      <c r="E8" s="96">
        <f>'2) By Category'!F199</f>
        <v>0</v>
      </c>
      <c r="F8" s="34">
        <f t="shared" ref="F8:F15" si="0">SUM(C8:E8)</f>
        <v>337470.13</v>
      </c>
    </row>
    <row r="9" spans="2:6" s="38" customFormat="1" ht="46.5" x14ac:dyDescent="0.35">
      <c r="B9" s="4" t="s">
        <v>203</v>
      </c>
      <c r="C9" s="96">
        <f>'2) By Category'!D200</f>
        <v>0</v>
      </c>
      <c r="D9" s="96">
        <f>'2) By Category'!E200</f>
        <v>1500.05</v>
      </c>
      <c r="E9" s="96">
        <f>'2) By Category'!F200</f>
        <v>0</v>
      </c>
      <c r="F9" s="35">
        <f t="shared" si="0"/>
        <v>1500.05</v>
      </c>
    </row>
    <row r="10" spans="2:6" s="38" customFormat="1" ht="62" x14ac:dyDescent="0.35">
      <c r="B10" s="4" t="s">
        <v>204</v>
      </c>
      <c r="C10" s="96">
        <f>'2) By Category'!D201</f>
        <v>0</v>
      </c>
      <c r="D10" s="96">
        <f>'2) By Category'!E201</f>
        <v>0</v>
      </c>
      <c r="E10" s="96">
        <f>'2) By Category'!F201</f>
        <v>0</v>
      </c>
      <c r="F10" s="35">
        <f t="shared" si="0"/>
        <v>0</v>
      </c>
    </row>
    <row r="11" spans="2:6" s="38" customFormat="1" ht="31" x14ac:dyDescent="0.35">
      <c r="B11" s="7" t="s">
        <v>205</v>
      </c>
      <c r="C11" s="96">
        <f>'2) By Category'!D202</f>
        <v>32000</v>
      </c>
      <c r="D11" s="96">
        <f>'2) By Category'!E202</f>
        <v>210400</v>
      </c>
      <c r="E11" s="96">
        <f>'2) By Category'!F202</f>
        <v>0</v>
      </c>
      <c r="F11" s="35">
        <f t="shared" si="0"/>
        <v>242400</v>
      </c>
    </row>
    <row r="12" spans="2:6" s="38" customFormat="1" ht="15.5" x14ac:dyDescent="0.35">
      <c r="B12" s="4" t="s">
        <v>206</v>
      </c>
      <c r="C12" s="96">
        <f>'2) By Category'!D203</f>
        <v>25000</v>
      </c>
      <c r="D12" s="96">
        <f>'2) By Category'!E203</f>
        <v>21075</v>
      </c>
      <c r="E12" s="96">
        <f>'2) By Category'!F203</f>
        <v>0</v>
      </c>
      <c r="F12" s="35">
        <f t="shared" si="0"/>
        <v>46075</v>
      </c>
    </row>
    <row r="13" spans="2:6" s="38" customFormat="1" ht="46.5" x14ac:dyDescent="0.35">
      <c r="B13" s="4" t="s">
        <v>207</v>
      </c>
      <c r="C13" s="96">
        <f>'2) By Category'!D204</f>
        <v>727500</v>
      </c>
      <c r="D13" s="96">
        <f>'2) By Category'!E204</f>
        <v>60000</v>
      </c>
      <c r="E13" s="96">
        <f>'2) By Category'!F204</f>
        <v>0</v>
      </c>
      <c r="F13" s="35">
        <f t="shared" si="0"/>
        <v>787500</v>
      </c>
    </row>
    <row r="14" spans="2:6" s="38" customFormat="1" ht="31.5" thickBot="1" x14ac:dyDescent="0.4">
      <c r="B14" s="67" t="s">
        <v>208</v>
      </c>
      <c r="C14" s="103">
        <f>'2) By Category'!D205</f>
        <v>23000</v>
      </c>
      <c r="D14" s="103">
        <f>'2) By Category'!E205</f>
        <v>431334.27</v>
      </c>
      <c r="E14" s="103">
        <f>'2) By Category'!F205</f>
        <v>0</v>
      </c>
      <c r="F14" s="68">
        <f t="shared" si="0"/>
        <v>454334.27</v>
      </c>
    </row>
    <row r="15" spans="2:6" s="38" customFormat="1" ht="30" customHeight="1" x14ac:dyDescent="0.35">
      <c r="B15" s="108" t="s">
        <v>243</v>
      </c>
      <c r="C15" s="69">
        <f>SUM(C8:C14)</f>
        <v>934700</v>
      </c>
      <c r="D15" s="69">
        <f>SUM(D8:D14)</f>
        <v>934579.45</v>
      </c>
      <c r="E15" s="69">
        <f>SUM(E8:E14)</f>
        <v>0</v>
      </c>
      <c r="F15" s="70">
        <f t="shared" si="0"/>
        <v>1869279.45</v>
      </c>
    </row>
    <row r="16" spans="2:6" s="38" customFormat="1" ht="19.5" customHeight="1" x14ac:dyDescent="0.35">
      <c r="B16" s="99" t="s">
        <v>222</v>
      </c>
      <c r="C16" s="71">
        <f>C15*0.07</f>
        <v>65429.000000000007</v>
      </c>
      <c r="D16" s="71">
        <f t="shared" ref="D16:F16" si="1">D15*0.07</f>
        <v>65420.561500000003</v>
      </c>
      <c r="E16" s="71">
        <f t="shared" si="1"/>
        <v>0</v>
      </c>
      <c r="F16" s="71">
        <f t="shared" si="1"/>
        <v>130849.56150000001</v>
      </c>
    </row>
    <row r="17" spans="2:7" s="38" customFormat="1" ht="25.5" customHeight="1" thickBot="1" x14ac:dyDescent="0.4">
      <c r="B17" s="72" t="s">
        <v>7</v>
      </c>
      <c r="C17" s="73">
        <f>C15+C16</f>
        <v>1000129</v>
      </c>
      <c r="D17" s="73">
        <f t="shared" ref="D17:F17" si="2">D15+D16</f>
        <v>1000000.0114999999</v>
      </c>
      <c r="E17" s="73">
        <f t="shared" si="2"/>
        <v>0</v>
      </c>
      <c r="F17" s="73">
        <f t="shared" si="2"/>
        <v>2000129.0115</v>
      </c>
      <c r="G17" s="107"/>
    </row>
    <row r="18" spans="2:7" s="38" customFormat="1" ht="16" thickBot="1" x14ac:dyDescent="0.4">
      <c r="B18" s="107"/>
      <c r="C18" s="107"/>
      <c r="D18" s="107"/>
      <c r="E18" s="107"/>
      <c r="F18" s="107"/>
      <c r="G18" s="107"/>
    </row>
    <row r="19" spans="2:7" s="38" customFormat="1" ht="15.75" customHeight="1" x14ac:dyDescent="0.35">
      <c r="B19" s="310" t="s">
        <v>185</v>
      </c>
      <c r="C19" s="311"/>
      <c r="D19" s="311"/>
      <c r="E19" s="311"/>
      <c r="F19" s="312"/>
      <c r="G19" s="109"/>
    </row>
    <row r="20" spans="2:7" ht="15.75" customHeight="1" x14ac:dyDescent="0.35">
      <c r="B20" s="313"/>
      <c r="C20" s="308" t="str">
        <f>'1) Budget Table'!D4</f>
        <v>Recipient Organization 1 (UNHCR)</v>
      </c>
      <c r="D20" s="308" t="str">
        <f>'1) Budget Table'!E4</f>
        <v>Recipient Organization 2     (IOM)</v>
      </c>
      <c r="E20" s="308" t="str">
        <f>'1) Budget Table'!F4</f>
        <v>Total</v>
      </c>
      <c r="F20" s="308" t="s">
        <v>223</v>
      </c>
      <c r="G20" s="299" t="s">
        <v>186</v>
      </c>
    </row>
    <row r="21" spans="2:7" ht="15.75" customHeight="1" x14ac:dyDescent="0.35">
      <c r="B21" s="314"/>
      <c r="C21" s="309"/>
      <c r="D21" s="309"/>
      <c r="E21" s="309"/>
      <c r="F21" s="309"/>
      <c r="G21" s="276"/>
    </row>
    <row r="22" spans="2:7" ht="23.25" customHeight="1" x14ac:dyDescent="0.35">
      <c r="B22" s="6" t="s">
        <v>187</v>
      </c>
      <c r="C22" s="110">
        <f>'1) Budget Table'!D195</f>
        <v>700090.29999999993</v>
      </c>
      <c r="D22" s="110">
        <f>'1) Budget Table'!E195</f>
        <v>700000.00804999995</v>
      </c>
      <c r="E22" s="110">
        <f>'1) Budget Table'!F195</f>
        <v>1400090.3080499999</v>
      </c>
      <c r="F22" s="75" t="e">
        <f>'1) Budget Table'!#REF!</f>
        <v>#REF!</v>
      </c>
      <c r="G22" s="2">
        <f>'1) Budget Table'!G195</f>
        <v>0.7</v>
      </c>
    </row>
    <row r="23" spans="2:7" ht="24.75" customHeight="1" x14ac:dyDescent="0.35">
      <c r="B23" s="6" t="s">
        <v>188</v>
      </c>
      <c r="C23" s="110">
        <f>'1) Budget Table'!D196</f>
        <v>300038.7</v>
      </c>
      <c r="D23" s="110">
        <f>'1) Budget Table'!E196</f>
        <v>300000.00345000002</v>
      </c>
      <c r="E23" s="110">
        <f>'1) Budget Table'!F196</f>
        <v>600038.70345000003</v>
      </c>
      <c r="F23" s="75" t="e">
        <f>'1) Budget Table'!#REF!</f>
        <v>#REF!</v>
      </c>
      <c r="G23" s="2">
        <f>'1) Budget Table'!G196</f>
        <v>0.3</v>
      </c>
    </row>
    <row r="24" spans="2:7" ht="24.75" customHeight="1" x14ac:dyDescent="0.35">
      <c r="B24" s="6" t="s">
        <v>244</v>
      </c>
      <c r="C24" s="110">
        <f>'1) Budget Table'!D197</f>
        <v>0</v>
      </c>
      <c r="D24" s="110">
        <f>'1) Budget Table'!E197</f>
        <v>0</v>
      </c>
      <c r="E24" s="110">
        <f>'1) Budget Table'!F197</f>
        <v>0</v>
      </c>
      <c r="F24" s="75" t="e">
        <f>'1) Budget Table'!#REF!</f>
        <v>#REF!</v>
      </c>
      <c r="G24" s="2">
        <f>'1) Budget Table'!G197</f>
        <v>0</v>
      </c>
    </row>
    <row r="25" spans="2:7" ht="16" thickBot="1" x14ac:dyDescent="0.4">
      <c r="B25" s="3" t="s">
        <v>223</v>
      </c>
      <c r="C25" s="74">
        <f>'1) Budget Table'!D198</f>
        <v>1000129</v>
      </c>
      <c r="D25" s="74">
        <f>'1) Budget Table'!E198</f>
        <v>1000000.0115</v>
      </c>
      <c r="E25" s="74">
        <f>'1) Budget Table'!F198</f>
        <v>2000129.0115</v>
      </c>
      <c r="F25" s="76" t="e">
        <f>'1) Budget Table'!#REF!</f>
        <v>#REF!</v>
      </c>
      <c r="G25" s="77"/>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customProperties>
    <customPr name="layoutContexts" r:id="rId2"/>
  </customProperties>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48" operator="notEqual" id="{9FB9F449-C4BB-4C52-B0C3-287653B4F981}">
            <xm:f>'1) Budget Table'!#REF!</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62">
        <v>0</v>
      </c>
    </row>
    <row r="2" spans="1:1" x14ac:dyDescent="0.35">
      <c r="A2" s="62">
        <v>0.2</v>
      </c>
    </row>
    <row r="3" spans="1:1" x14ac:dyDescent="0.35">
      <c r="A3" s="62">
        <v>0.4</v>
      </c>
    </row>
    <row r="4" spans="1:1" x14ac:dyDescent="0.35">
      <c r="A4" s="62">
        <v>0.6</v>
      </c>
    </row>
    <row r="5" spans="1:1" x14ac:dyDescent="0.35">
      <c r="A5" s="62">
        <v>0.8</v>
      </c>
    </row>
    <row r="6" spans="1:1" x14ac:dyDescent="0.35">
      <c r="A6" s="62">
        <v>1</v>
      </c>
    </row>
  </sheetData>
  <pageMargins left="0.7" right="0.7" top="0.75" bottom="0.75" header="0.3" footer="0.3"/>
  <customProperties>
    <customPr name="layoutContexts"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39" t="s">
        <v>245</v>
      </c>
      <c r="B1" s="40" t="s">
        <v>246</v>
      </c>
    </row>
    <row r="2" spans="1:2" x14ac:dyDescent="0.35">
      <c r="A2" s="41" t="s">
        <v>247</v>
      </c>
      <c r="B2" s="42" t="s">
        <v>248</v>
      </c>
    </row>
    <row r="3" spans="1:2" x14ac:dyDescent="0.35">
      <c r="A3" s="41" t="s">
        <v>249</v>
      </c>
      <c r="B3" s="42" t="s">
        <v>250</v>
      </c>
    </row>
    <row r="4" spans="1:2" x14ac:dyDescent="0.35">
      <c r="A4" s="41" t="s">
        <v>251</v>
      </c>
      <c r="B4" s="42" t="s">
        <v>252</v>
      </c>
    </row>
    <row r="5" spans="1:2" x14ac:dyDescent="0.35">
      <c r="A5" s="41" t="s">
        <v>253</v>
      </c>
      <c r="B5" s="42" t="s">
        <v>254</v>
      </c>
    </row>
    <row r="6" spans="1:2" x14ac:dyDescent="0.35">
      <c r="A6" s="41" t="s">
        <v>255</v>
      </c>
      <c r="B6" s="42" t="s">
        <v>256</v>
      </c>
    </row>
    <row r="7" spans="1:2" x14ac:dyDescent="0.35">
      <c r="A7" s="41" t="s">
        <v>257</v>
      </c>
      <c r="B7" s="42" t="s">
        <v>258</v>
      </c>
    </row>
    <row r="8" spans="1:2" x14ac:dyDescent="0.35">
      <c r="A8" s="41" t="s">
        <v>259</v>
      </c>
      <c r="B8" s="42" t="s">
        <v>260</v>
      </c>
    </row>
    <row r="9" spans="1:2" x14ac:dyDescent="0.35">
      <c r="A9" s="41" t="s">
        <v>261</v>
      </c>
      <c r="B9" s="42" t="s">
        <v>262</v>
      </c>
    </row>
    <row r="10" spans="1:2" x14ac:dyDescent="0.35">
      <c r="A10" s="41" t="s">
        <v>263</v>
      </c>
      <c r="B10" s="42" t="s">
        <v>264</v>
      </c>
    </row>
    <row r="11" spans="1:2" x14ac:dyDescent="0.35">
      <c r="A11" s="41" t="s">
        <v>265</v>
      </c>
      <c r="B11" s="42" t="s">
        <v>266</v>
      </c>
    </row>
    <row r="12" spans="1:2" x14ac:dyDescent="0.35">
      <c r="A12" s="41" t="s">
        <v>267</v>
      </c>
      <c r="B12" s="42" t="s">
        <v>268</v>
      </c>
    </row>
    <row r="13" spans="1:2" x14ac:dyDescent="0.35">
      <c r="A13" s="41" t="s">
        <v>269</v>
      </c>
      <c r="B13" s="42" t="s">
        <v>270</v>
      </c>
    </row>
    <row r="14" spans="1:2" x14ac:dyDescent="0.35">
      <c r="A14" s="41" t="s">
        <v>271</v>
      </c>
      <c r="B14" s="42" t="s">
        <v>272</v>
      </c>
    </row>
    <row r="15" spans="1:2" x14ac:dyDescent="0.35">
      <c r="A15" s="41" t="s">
        <v>273</v>
      </c>
      <c r="B15" s="42" t="s">
        <v>274</v>
      </c>
    </row>
    <row r="16" spans="1:2" x14ac:dyDescent="0.35">
      <c r="A16" s="41" t="s">
        <v>275</v>
      </c>
      <c r="B16" s="42" t="s">
        <v>276</v>
      </c>
    </row>
    <row r="17" spans="1:2" x14ac:dyDescent="0.35">
      <c r="A17" s="41" t="s">
        <v>277</v>
      </c>
      <c r="B17" s="42" t="s">
        <v>278</v>
      </c>
    </row>
    <row r="18" spans="1:2" x14ac:dyDescent="0.35">
      <c r="A18" s="41" t="s">
        <v>279</v>
      </c>
      <c r="B18" s="42" t="s">
        <v>280</v>
      </c>
    </row>
    <row r="19" spans="1:2" x14ac:dyDescent="0.35">
      <c r="A19" s="41" t="s">
        <v>281</v>
      </c>
      <c r="B19" s="42" t="s">
        <v>282</v>
      </c>
    </row>
    <row r="20" spans="1:2" x14ac:dyDescent="0.35">
      <c r="A20" s="41" t="s">
        <v>283</v>
      </c>
      <c r="B20" s="42" t="s">
        <v>284</v>
      </c>
    </row>
    <row r="21" spans="1:2" x14ac:dyDescent="0.35">
      <c r="A21" s="41" t="s">
        <v>285</v>
      </c>
      <c r="B21" s="42" t="s">
        <v>286</v>
      </c>
    </row>
    <row r="22" spans="1:2" x14ac:dyDescent="0.35">
      <c r="A22" s="41" t="s">
        <v>287</v>
      </c>
      <c r="B22" s="42" t="s">
        <v>288</v>
      </c>
    </row>
    <row r="23" spans="1:2" x14ac:dyDescent="0.35">
      <c r="A23" s="41" t="s">
        <v>289</v>
      </c>
      <c r="B23" s="42" t="s">
        <v>290</v>
      </c>
    </row>
    <row r="24" spans="1:2" x14ac:dyDescent="0.35">
      <c r="A24" s="41" t="s">
        <v>291</v>
      </c>
      <c r="B24" s="42" t="s">
        <v>292</v>
      </c>
    </row>
    <row r="25" spans="1:2" x14ac:dyDescent="0.35">
      <c r="A25" s="41" t="s">
        <v>293</v>
      </c>
      <c r="B25" s="42" t="s">
        <v>294</v>
      </c>
    </row>
    <row r="26" spans="1:2" x14ac:dyDescent="0.35">
      <c r="A26" s="41" t="s">
        <v>295</v>
      </c>
      <c r="B26" s="42" t="s">
        <v>296</v>
      </c>
    </row>
    <row r="27" spans="1:2" x14ac:dyDescent="0.35">
      <c r="A27" s="41" t="s">
        <v>297</v>
      </c>
      <c r="B27" s="42" t="s">
        <v>298</v>
      </c>
    </row>
    <row r="28" spans="1:2" x14ac:dyDescent="0.35">
      <c r="A28" s="41" t="s">
        <v>299</v>
      </c>
      <c r="B28" s="42" t="s">
        <v>300</v>
      </c>
    </row>
    <row r="29" spans="1:2" x14ac:dyDescent="0.35">
      <c r="A29" s="41" t="s">
        <v>301</v>
      </c>
      <c r="B29" s="42" t="s">
        <v>302</v>
      </c>
    </row>
    <row r="30" spans="1:2" x14ac:dyDescent="0.35">
      <c r="A30" s="41" t="s">
        <v>303</v>
      </c>
      <c r="B30" s="42" t="s">
        <v>304</v>
      </c>
    </row>
    <row r="31" spans="1:2" x14ac:dyDescent="0.35">
      <c r="A31" s="41" t="s">
        <v>305</v>
      </c>
      <c r="B31" s="42" t="s">
        <v>306</v>
      </c>
    </row>
    <row r="32" spans="1:2" x14ac:dyDescent="0.35">
      <c r="A32" s="41" t="s">
        <v>307</v>
      </c>
      <c r="B32" s="42" t="s">
        <v>308</v>
      </c>
    </row>
    <row r="33" spans="1:2" x14ac:dyDescent="0.35">
      <c r="A33" s="41" t="s">
        <v>309</v>
      </c>
      <c r="B33" s="42" t="s">
        <v>310</v>
      </c>
    </row>
    <row r="34" spans="1:2" x14ac:dyDescent="0.35">
      <c r="A34" s="41" t="s">
        <v>311</v>
      </c>
      <c r="B34" s="42" t="s">
        <v>312</v>
      </c>
    </row>
    <row r="35" spans="1:2" x14ac:dyDescent="0.35">
      <c r="A35" s="41" t="s">
        <v>313</v>
      </c>
      <c r="B35" s="42" t="s">
        <v>314</v>
      </c>
    </row>
    <row r="36" spans="1:2" x14ac:dyDescent="0.35">
      <c r="A36" s="41" t="s">
        <v>315</v>
      </c>
      <c r="B36" s="42" t="s">
        <v>316</v>
      </c>
    </row>
    <row r="37" spans="1:2" x14ac:dyDescent="0.35">
      <c r="A37" s="41" t="s">
        <v>317</v>
      </c>
      <c r="B37" s="42" t="s">
        <v>318</v>
      </c>
    </row>
    <row r="38" spans="1:2" x14ac:dyDescent="0.35">
      <c r="A38" s="41" t="s">
        <v>319</v>
      </c>
      <c r="B38" s="42" t="s">
        <v>320</v>
      </c>
    </row>
    <row r="39" spans="1:2" x14ac:dyDescent="0.35">
      <c r="A39" s="41" t="s">
        <v>321</v>
      </c>
      <c r="B39" s="42" t="s">
        <v>322</v>
      </c>
    </row>
    <row r="40" spans="1:2" x14ac:dyDescent="0.35">
      <c r="A40" s="41" t="s">
        <v>323</v>
      </c>
      <c r="B40" s="42" t="s">
        <v>324</v>
      </c>
    </row>
    <row r="41" spans="1:2" x14ac:dyDescent="0.35">
      <c r="A41" s="41" t="s">
        <v>325</v>
      </c>
      <c r="B41" s="42" t="s">
        <v>326</v>
      </c>
    </row>
    <row r="42" spans="1:2" x14ac:dyDescent="0.35">
      <c r="A42" s="41" t="s">
        <v>327</v>
      </c>
      <c r="B42" s="42" t="s">
        <v>328</v>
      </c>
    </row>
    <row r="43" spans="1:2" x14ac:dyDescent="0.35">
      <c r="A43" s="41" t="s">
        <v>329</v>
      </c>
      <c r="B43" s="42" t="s">
        <v>330</v>
      </c>
    </row>
    <row r="44" spans="1:2" x14ac:dyDescent="0.35">
      <c r="A44" s="41" t="s">
        <v>331</v>
      </c>
      <c r="B44" s="42" t="s">
        <v>332</v>
      </c>
    </row>
    <row r="45" spans="1:2" x14ac:dyDescent="0.35">
      <c r="A45" s="41" t="s">
        <v>333</v>
      </c>
      <c r="B45" s="42" t="s">
        <v>334</v>
      </c>
    </row>
    <row r="46" spans="1:2" x14ac:dyDescent="0.35">
      <c r="A46" s="41" t="s">
        <v>335</v>
      </c>
      <c r="B46" s="42" t="s">
        <v>336</v>
      </c>
    </row>
    <row r="47" spans="1:2" x14ac:dyDescent="0.35">
      <c r="A47" s="41" t="s">
        <v>337</v>
      </c>
      <c r="B47" s="42" t="s">
        <v>338</v>
      </c>
    </row>
    <row r="48" spans="1:2" x14ac:dyDescent="0.35">
      <c r="A48" s="41" t="s">
        <v>339</v>
      </c>
      <c r="B48" s="42" t="s">
        <v>340</v>
      </c>
    </row>
    <row r="49" spans="1:2" x14ac:dyDescent="0.35">
      <c r="A49" s="41" t="s">
        <v>341</v>
      </c>
      <c r="B49" s="42" t="s">
        <v>342</v>
      </c>
    </row>
    <row r="50" spans="1:2" x14ac:dyDescent="0.35">
      <c r="A50" s="41" t="s">
        <v>343</v>
      </c>
      <c r="B50" s="42" t="s">
        <v>344</v>
      </c>
    </row>
    <row r="51" spans="1:2" x14ac:dyDescent="0.35">
      <c r="A51" s="41" t="s">
        <v>345</v>
      </c>
      <c r="B51" s="42" t="s">
        <v>346</v>
      </c>
    </row>
    <row r="52" spans="1:2" x14ac:dyDescent="0.35">
      <c r="A52" s="41" t="s">
        <v>347</v>
      </c>
      <c r="B52" s="42" t="s">
        <v>348</v>
      </c>
    </row>
    <row r="53" spans="1:2" x14ac:dyDescent="0.35">
      <c r="A53" s="41" t="s">
        <v>349</v>
      </c>
      <c r="B53" s="42" t="s">
        <v>350</v>
      </c>
    </row>
    <row r="54" spans="1:2" x14ac:dyDescent="0.35">
      <c r="A54" s="41" t="s">
        <v>351</v>
      </c>
      <c r="B54" s="42" t="s">
        <v>352</v>
      </c>
    </row>
    <row r="55" spans="1:2" x14ac:dyDescent="0.35">
      <c r="A55" s="41" t="s">
        <v>353</v>
      </c>
      <c r="B55" s="42" t="s">
        <v>354</v>
      </c>
    </row>
    <row r="56" spans="1:2" x14ac:dyDescent="0.35">
      <c r="A56" s="41" t="s">
        <v>355</v>
      </c>
      <c r="B56" s="42" t="s">
        <v>356</v>
      </c>
    </row>
    <row r="57" spans="1:2" x14ac:dyDescent="0.35">
      <c r="A57" s="41" t="s">
        <v>357</v>
      </c>
      <c r="B57" s="42" t="s">
        <v>358</v>
      </c>
    </row>
    <row r="58" spans="1:2" x14ac:dyDescent="0.35">
      <c r="A58" s="41" t="s">
        <v>359</v>
      </c>
      <c r="B58" s="42" t="s">
        <v>360</v>
      </c>
    </row>
    <row r="59" spans="1:2" x14ac:dyDescent="0.35">
      <c r="A59" s="41" t="s">
        <v>361</v>
      </c>
      <c r="B59" s="42" t="s">
        <v>362</v>
      </c>
    </row>
    <row r="60" spans="1:2" x14ac:dyDescent="0.35">
      <c r="A60" s="41" t="s">
        <v>363</v>
      </c>
      <c r="B60" s="42" t="s">
        <v>364</v>
      </c>
    </row>
    <row r="61" spans="1:2" x14ac:dyDescent="0.35">
      <c r="A61" s="41" t="s">
        <v>365</v>
      </c>
      <c r="B61" s="42" t="s">
        <v>366</v>
      </c>
    </row>
    <row r="62" spans="1:2" x14ac:dyDescent="0.35">
      <c r="A62" s="41" t="s">
        <v>367</v>
      </c>
      <c r="B62" s="42" t="s">
        <v>368</v>
      </c>
    </row>
    <row r="63" spans="1:2" x14ac:dyDescent="0.35">
      <c r="A63" s="41" t="s">
        <v>369</v>
      </c>
      <c r="B63" s="42" t="s">
        <v>370</v>
      </c>
    </row>
    <row r="64" spans="1:2" x14ac:dyDescent="0.35">
      <c r="A64" s="41" t="s">
        <v>371</v>
      </c>
      <c r="B64" s="42" t="s">
        <v>372</v>
      </c>
    </row>
    <row r="65" spans="1:2" x14ac:dyDescent="0.35">
      <c r="A65" s="41" t="s">
        <v>373</v>
      </c>
      <c r="B65" s="42" t="s">
        <v>374</v>
      </c>
    </row>
    <row r="66" spans="1:2" x14ac:dyDescent="0.35">
      <c r="A66" s="41" t="s">
        <v>375</v>
      </c>
      <c r="B66" s="42" t="s">
        <v>376</v>
      </c>
    </row>
    <row r="67" spans="1:2" x14ac:dyDescent="0.35">
      <c r="A67" s="41" t="s">
        <v>377</v>
      </c>
      <c r="B67" s="42" t="s">
        <v>378</v>
      </c>
    </row>
    <row r="68" spans="1:2" x14ac:dyDescent="0.35">
      <c r="A68" s="41" t="s">
        <v>379</v>
      </c>
      <c r="B68" s="42" t="s">
        <v>380</v>
      </c>
    </row>
    <row r="69" spans="1:2" x14ac:dyDescent="0.35">
      <c r="A69" s="41" t="s">
        <v>381</v>
      </c>
      <c r="B69" s="42" t="s">
        <v>382</v>
      </c>
    </row>
    <row r="70" spans="1:2" x14ac:dyDescent="0.35">
      <c r="A70" s="41" t="s">
        <v>383</v>
      </c>
      <c r="B70" s="42" t="s">
        <v>384</v>
      </c>
    </row>
    <row r="71" spans="1:2" x14ac:dyDescent="0.35">
      <c r="A71" s="41" t="s">
        <v>385</v>
      </c>
      <c r="B71" s="42" t="s">
        <v>386</v>
      </c>
    </row>
    <row r="72" spans="1:2" x14ac:dyDescent="0.35">
      <c r="A72" s="41" t="s">
        <v>387</v>
      </c>
      <c r="B72" s="42" t="s">
        <v>388</v>
      </c>
    </row>
    <row r="73" spans="1:2" x14ac:dyDescent="0.35">
      <c r="A73" s="41" t="s">
        <v>389</v>
      </c>
      <c r="B73" s="42" t="s">
        <v>390</v>
      </c>
    </row>
    <row r="74" spans="1:2" x14ac:dyDescent="0.35">
      <c r="A74" s="41" t="s">
        <v>391</v>
      </c>
      <c r="B74" s="42" t="s">
        <v>392</v>
      </c>
    </row>
    <row r="75" spans="1:2" x14ac:dyDescent="0.35">
      <c r="A75" s="41" t="s">
        <v>393</v>
      </c>
      <c r="B75" s="43" t="s">
        <v>394</v>
      </c>
    </row>
    <row r="76" spans="1:2" x14ac:dyDescent="0.35">
      <c r="A76" s="41" t="s">
        <v>395</v>
      </c>
      <c r="B76" s="43" t="s">
        <v>396</v>
      </c>
    </row>
    <row r="77" spans="1:2" x14ac:dyDescent="0.35">
      <c r="A77" s="41" t="s">
        <v>397</v>
      </c>
      <c r="B77" s="43" t="s">
        <v>398</v>
      </c>
    </row>
    <row r="78" spans="1:2" x14ac:dyDescent="0.35">
      <c r="A78" s="41" t="s">
        <v>399</v>
      </c>
      <c r="B78" s="43" t="s">
        <v>400</v>
      </c>
    </row>
    <row r="79" spans="1:2" x14ac:dyDescent="0.35">
      <c r="A79" s="41" t="s">
        <v>401</v>
      </c>
      <c r="B79" s="43" t="s">
        <v>402</v>
      </c>
    </row>
    <row r="80" spans="1:2" x14ac:dyDescent="0.35">
      <c r="A80" s="41" t="s">
        <v>403</v>
      </c>
      <c r="B80" s="43" t="s">
        <v>404</v>
      </c>
    </row>
    <row r="81" spans="1:2" x14ac:dyDescent="0.35">
      <c r="A81" s="41" t="s">
        <v>405</v>
      </c>
      <c r="B81" s="43" t="s">
        <v>406</v>
      </c>
    </row>
    <row r="82" spans="1:2" x14ac:dyDescent="0.35">
      <c r="A82" s="41" t="s">
        <v>407</v>
      </c>
      <c r="B82" s="43" t="s">
        <v>408</v>
      </c>
    </row>
    <row r="83" spans="1:2" x14ac:dyDescent="0.35">
      <c r="A83" s="41" t="s">
        <v>409</v>
      </c>
      <c r="B83" s="43" t="s">
        <v>410</v>
      </c>
    </row>
    <row r="84" spans="1:2" x14ac:dyDescent="0.35">
      <c r="A84" s="41" t="s">
        <v>411</v>
      </c>
      <c r="B84" s="43" t="s">
        <v>412</v>
      </c>
    </row>
    <row r="85" spans="1:2" x14ac:dyDescent="0.35">
      <c r="A85" s="41" t="s">
        <v>413</v>
      </c>
      <c r="B85" s="43" t="s">
        <v>414</v>
      </c>
    </row>
    <row r="86" spans="1:2" x14ac:dyDescent="0.35">
      <c r="A86" s="41" t="s">
        <v>415</v>
      </c>
      <c r="B86" s="43" t="s">
        <v>416</v>
      </c>
    </row>
    <row r="87" spans="1:2" x14ac:dyDescent="0.35">
      <c r="A87" s="41" t="s">
        <v>417</v>
      </c>
      <c r="B87" s="43" t="s">
        <v>418</v>
      </c>
    </row>
    <row r="88" spans="1:2" x14ac:dyDescent="0.35">
      <c r="A88" s="41" t="s">
        <v>419</v>
      </c>
      <c r="B88" s="43" t="s">
        <v>420</v>
      </c>
    </row>
    <row r="89" spans="1:2" x14ac:dyDescent="0.35">
      <c r="A89" s="41" t="s">
        <v>421</v>
      </c>
      <c r="B89" s="43" t="s">
        <v>422</v>
      </c>
    </row>
    <row r="90" spans="1:2" x14ac:dyDescent="0.35">
      <c r="A90" s="41" t="s">
        <v>423</v>
      </c>
      <c r="B90" s="43" t="s">
        <v>424</v>
      </c>
    </row>
    <row r="91" spans="1:2" x14ac:dyDescent="0.35">
      <c r="A91" s="41" t="s">
        <v>425</v>
      </c>
      <c r="B91" s="43" t="s">
        <v>426</v>
      </c>
    </row>
    <row r="92" spans="1:2" x14ac:dyDescent="0.35">
      <c r="A92" s="41" t="s">
        <v>427</v>
      </c>
      <c r="B92" s="43" t="s">
        <v>428</v>
      </c>
    </row>
    <row r="93" spans="1:2" x14ac:dyDescent="0.35">
      <c r="A93" s="41" t="s">
        <v>429</v>
      </c>
      <c r="B93" s="43" t="s">
        <v>430</v>
      </c>
    </row>
    <row r="94" spans="1:2" x14ac:dyDescent="0.35">
      <c r="A94" s="41" t="s">
        <v>431</v>
      </c>
      <c r="B94" s="43" t="s">
        <v>432</v>
      </c>
    </row>
    <row r="95" spans="1:2" x14ac:dyDescent="0.35">
      <c r="A95" s="41" t="s">
        <v>433</v>
      </c>
      <c r="B95" s="43" t="s">
        <v>434</v>
      </c>
    </row>
    <row r="96" spans="1:2" x14ac:dyDescent="0.35">
      <c r="A96" s="41" t="s">
        <v>435</v>
      </c>
      <c r="B96" s="43" t="s">
        <v>436</v>
      </c>
    </row>
    <row r="97" spans="1:2" x14ac:dyDescent="0.35">
      <c r="A97" s="41" t="s">
        <v>437</v>
      </c>
      <c r="B97" s="43" t="s">
        <v>438</v>
      </c>
    </row>
    <row r="98" spans="1:2" x14ac:dyDescent="0.35">
      <c r="A98" s="41" t="s">
        <v>439</v>
      </c>
      <c r="B98" s="43" t="s">
        <v>440</v>
      </c>
    </row>
    <row r="99" spans="1:2" x14ac:dyDescent="0.35">
      <c r="A99" s="41" t="s">
        <v>441</v>
      </c>
      <c r="B99" s="43" t="s">
        <v>442</v>
      </c>
    </row>
    <row r="100" spans="1:2" x14ac:dyDescent="0.35">
      <c r="A100" s="41" t="s">
        <v>443</v>
      </c>
      <c r="B100" s="43" t="s">
        <v>444</v>
      </c>
    </row>
    <row r="101" spans="1:2" x14ac:dyDescent="0.35">
      <c r="A101" s="41" t="s">
        <v>445</v>
      </c>
      <c r="B101" s="43" t="s">
        <v>446</v>
      </c>
    </row>
    <row r="102" spans="1:2" x14ac:dyDescent="0.35">
      <c r="A102" s="41" t="s">
        <v>447</v>
      </c>
      <c r="B102" s="43" t="s">
        <v>448</v>
      </c>
    </row>
    <row r="103" spans="1:2" x14ac:dyDescent="0.35">
      <c r="A103" s="41" t="s">
        <v>449</v>
      </c>
      <c r="B103" s="43" t="s">
        <v>450</v>
      </c>
    </row>
    <row r="104" spans="1:2" x14ac:dyDescent="0.35">
      <c r="A104" s="41" t="s">
        <v>451</v>
      </c>
      <c r="B104" s="43" t="s">
        <v>452</v>
      </c>
    </row>
    <row r="105" spans="1:2" x14ac:dyDescent="0.35">
      <c r="A105" s="41" t="s">
        <v>453</v>
      </c>
      <c r="B105" s="43" t="s">
        <v>454</v>
      </c>
    </row>
    <row r="106" spans="1:2" x14ac:dyDescent="0.35">
      <c r="A106" s="41" t="s">
        <v>455</v>
      </c>
      <c r="B106" s="43" t="s">
        <v>456</v>
      </c>
    </row>
    <row r="107" spans="1:2" x14ac:dyDescent="0.35">
      <c r="A107" s="41" t="s">
        <v>457</v>
      </c>
      <c r="B107" s="43" t="s">
        <v>458</v>
      </c>
    </row>
    <row r="108" spans="1:2" x14ac:dyDescent="0.35">
      <c r="A108" s="41" t="s">
        <v>459</v>
      </c>
      <c r="B108" s="43" t="s">
        <v>460</v>
      </c>
    </row>
    <row r="109" spans="1:2" x14ac:dyDescent="0.35">
      <c r="A109" s="41" t="s">
        <v>461</v>
      </c>
      <c r="B109" s="43" t="s">
        <v>462</v>
      </c>
    </row>
    <row r="110" spans="1:2" x14ac:dyDescent="0.35">
      <c r="A110" s="41" t="s">
        <v>463</v>
      </c>
      <c r="B110" s="43" t="s">
        <v>464</v>
      </c>
    </row>
    <row r="111" spans="1:2" x14ac:dyDescent="0.35">
      <c r="A111" s="41" t="s">
        <v>465</v>
      </c>
      <c r="B111" s="43" t="s">
        <v>466</v>
      </c>
    </row>
    <row r="112" spans="1:2" x14ac:dyDescent="0.35">
      <c r="A112" s="41" t="s">
        <v>467</v>
      </c>
      <c r="B112" s="43" t="s">
        <v>468</v>
      </c>
    </row>
    <row r="113" spans="1:2" x14ac:dyDescent="0.35">
      <c r="A113" s="41" t="s">
        <v>469</v>
      </c>
      <c r="B113" s="43" t="s">
        <v>470</v>
      </c>
    </row>
    <row r="114" spans="1:2" x14ac:dyDescent="0.35">
      <c r="A114" s="41" t="s">
        <v>471</v>
      </c>
      <c r="B114" s="43" t="s">
        <v>472</v>
      </c>
    </row>
    <row r="115" spans="1:2" x14ac:dyDescent="0.35">
      <c r="A115" s="41" t="s">
        <v>473</v>
      </c>
      <c r="B115" s="43" t="s">
        <v>474</v>
      </c>
    </row>
    <row r="116" spans="1:2" x14ac:dyDescent="0.35">
      <c r="A116" s="41" t="s">
        <v>475</v>
      </c>
      <c r="B116" s="43" t="s">
        <v>476</v>
      </c>
    </row>
    <row r="117" spans="1:2" x14ac:dyDescent="0.35">
      <c r="A117" s="41" t="s">
        <v>477</v>
      </c>
      <c r="B117" s="43" t="s">
        <v>478</v>
      </c>
    </row>
    <row r="118" spans="1:2" x14ac:dyDescent="0.35">
      <c r="A118" s="41" t="s">
        <v>479</v>
      </c>
      <c r="B118" s="43" t="s">
        <v>480</v>
      </c>
    </row>
    <row r="119" spans="1:2" x14ac:dyDescent="0.35">
      <c r="A119" s="41" t="s">
        <v>481</v>
      </c>
      <c r="B119" s="43" t="s">
        <v>482</v>
      </c>
    </row>
    <row r="120" spans="1:2" x14ac:dyDescent="0.35">
      <c r="A120" s="41" t="s">
        <v>483</v>
      </c>
      <c r="B120" s="43" t="s">
        <v>484</v>
      </c>
    </row>
    <row r="121" spans="1:2" x14ac:dyDescent="0.35">
      <c r="A121" s="41" t="s">
        <v>485</v>
      </c>
      <c r="B121" s="43" t="s">
        <v>486</v>
      </c>
    </row>
    <row r="122" spans="1:2" x14ac:dyDescent="0.35">
      <c r="A122" s="41" t="s">
        <v>487</v>
      </c>
      <c r="B122" s="43" t="s">
        <v>488</v>
      </c>
    </row>
    <row r="123" spans="1:2" x14ac:dyDescent="0.35">
      <c r="A123" s="41" t="s">
        <v>489</v>
      </c>
      <c r="B123" s="43" t="s">
        <v>490</v>
      </c>
    </row>
    <row r="124" spans="1:2" x14ac:dyDescent="0.35">
      <c r="A124" s="41" t="s">
        <v>491</v>
      </c>
      <c r="B124" s="43" t="s">
        <v>492</v>
      </c>
    </row>
    <row r="125" spans="1:2" x14ac:dyDescent="0.35">
      <c r="A125" s="41" t="s">
        <v>493</v>
      </c>
      <c r="B125" s="43" t="s">
        <v>494</v>
      </c>
    </row>
    <row r="126" spans="1:2" x14ac:dyDescent="0.35">
      <c r="A126" s="41" t="s">
        <v>495</v>
      </c>
      <c r="B126" s="43" t="s">
        <v>496</v>
      </c>
    </row>
    <row r="127" spans="1:2" x14ac:dyDescent="0.35">
      <c r="A127" s="41" t="s">
        <v>497</v>
      </c>
      <c r="B127" s="43" t="s">
        <v>498</v>
      </c>
    </row>
    <row r="128" spans="1:2" x14ac:dyDescent="0.35">
      <c r="A128" s="41" t="s">
        <v>499</v>
      </c>
      <c r="B128" s="43" t="s">
        <v>500</v>
      </c>
    </row>
    <row r="129" spans="1:2" x14ac:dyDescent="0.35">
      <c r="A129" s="41" t="s">
        <v>501</v>
      </c>
      <c r="B129" s="43" t="s">
        <v>502</v>
      </c>
    </row>
    <row r="130" spans="1:2" x14ac:dyDescent="0.35">
      <c r="A130" s="41" t="s">
        <v>503</v>
      </c>
      <c r="B130" s="43" t="s">
        <v>504</v>
      </c>
    </row>
    <row r="131" spans="1:2" x14ac:dyDescent="0.35">
      <c r="A131" s="41" t="s">
        <v>505</v>
      </c>
      <c r="B131" s="43" t="s">
        <v>506</v>
      </c>
    </row>
    <row r="132" spans="1:2" x14ac:dyDescent="0.35">
      <c r="A132" s="41" t="s">
        <v>507</v>
      </c>
      <c r="B132" s="43" t="s">
        <v>508</v>
      </c>
    </row>
    <row r="133" spans="1:2" x14ac:dyDescent="0.35">
      <c r="A133" s="41" t="s">
        <v>509</v>
      </c>
      <c r="B133" s="43" t="s">
        <v>510</v>
      </c>
    </row>
    <row r="134" spans="1:2" x14ac:dyDescent="0.35">
      <c r="A134" s="41" t="s">
        <v>511</v>
      </c>
      <c r="B134" s="43" t="s">
        <v>512</v>
      </c>
    </row>
    <row r="135" spans="1:2" x14ac:dyDescent="0.35">
      <c r="A135" s="41" t="s">
        <v>513</v>
      </c>
      <c r="B135" s="43" t="s">
        <v>514</v>
      </c>
    </row>
    <row r="136" spans="1:2" x14ac:dyDescent="0.35">
      <c r="A136" s="41" t="s">
        <v>515</v>
      </c>
      <c r="B136" s="43" t="s">
        <v>516</v>
      </c>
    </row>
    <row r="137" spans="1:2" x14ac:dyDescent="0.35">
      <c r="A137" s="41" t="s">
        <v>517</v>
      </c>
      <c r="B137" s="43" t="s">
        <v>518</v>
      </c>
    </row>
    <row r="138" spans="1:2" x14ac:dyDescent="0.35">
      <c r="A138" s="41" t="s">
        <v>519</v>
      </c>
      <c r="B138" s="43" t="s">
        <v>520</v>
      </c>
    </row>
    <row r="139" spans="1:2" x14ac:dyDescent="0.35">
      <c r="A139" s="41" t="s">
        <v>521</v>
      </c>
      <c r="B139" s="43" t="s">
        <v>522</v>
      </c>
    </row>
    <row r="140" spans="1:2" x14ac:dyDescent="0.35">
      <c r="A140" s="41" t="s">
        <v>523</v>
      </c>
      <c r="B140" s="43" t="s">
        <v>524</v>
      </c>
    </row>
    <row r="141" spans="1:2" x14ac:dyDescent="0.35">
      <c r="A141" s="41" t="s">
        <v>525</v>
      </c>
      <c r="B141" s="43" t="s">
        <v>526</v>
      </c>
    </row>
    <row r="142" spans="1:2" x14ac:dyDescent="0.35">
      <c r="A142" s="41" t="s">
        <v>527</v>
      </c>
      <c r="B142" s="43" t="s">
        <v>528</v>
      </c>
    </row>
    <row r="143" spans="1:2" x14ac:dyDescent="0.35">
      <c r="A143" s="41" t="s">
        <v>529</v>
      </c>
      <c r="B143" s="43" t="s">
        <v>530</v>
      </c>
    </row>
    <row r="144" spans="1:2" x14ac:dyDescent="0.35">
      <c r="A144" s="41" t="s">
        <v>531</v>
      </c>
      <c r="B144" s="43" t="s">
        <v>532</v>
      </c>
    </row>
    <row r="145" spans="1:2" x14ac:dyDescent="0.35">
      <c r="A145" s="41" t="s">
        <v>533</v>
      </c>
      <c r="B145" s="43" t="s">
        <v>534</v>
      </c>
    </row>
    <row r="146" spans="1:2" x14ac:dyDescent="0.35">
      <c r="A146" s="41" t="s">
        <v>535</v>
      </c>
      <c r="B146" s="43" t="s">
        <v>536</v>
      </c>
    </row>
    <row r="147" spans="1:2" x14ac:dyDescent="0.35">
      <c r="A147" s="41" t="s">
        <v>537</v>
      </c>
      <c r="B147" s="43" t="s">
        <v>538</v>
      </c>
    </row>
    <row r="148" spans="1:2" x14ac:dyDescent="0.35">
      <c r="A148" s="41" t="s">
        <v>539</v>
      </c>
      <c r="B148" s="43" t="s">
        <v>540</v>
      </c>
    </row>
    <row r="149" spans="1:2" x14ac:dyDescent="0.35">
      <c r="A149" s="41" t="s">
        <v>541</v>
      </c>
      <c r="B149" s="43" t="s">
        <v>542</v>
      </c>
    </row>
    <row r="150" spans="1:2" x14ac:dyDescent="0.35">
      <c r="A150" s="41" t="s">
        <v>543</v>
      </c>
      <c r="B150" s="43" t="s">
        <v>544</v>
      </c>
    </row>
    <row r="151" spans="1:2" x14ac:dyDescent="0.35">
      <c r="A151" s="41" t="s">
        <v>545</v>
      </c>
      <c r="B151" s="43" t="s">
        <v>546</v>
      </c>
    </row>
    <row r="152" spans="1:2" x14ac:dyDescent="0.35">
      <c r="A152" s="41" t="s">
        <v>547</v>
      </c>
      <c r="B152" s="43" t="s">
        <v>548</v>
      </c>
    </row>
    <row r="153" spans="1:2" x14ac:dyDescent="0.35">
      <c r="A153" s="41" t="s">
        <v>549</v>
      </c>
      <c r="B153" s="43" t="s">
        <v>550</v>
      </c>
    </row>
    <row r="154" spans="1:2" x14ac:dyDescent="0.35">
      <c r="A154" s="41" t="s">
        <v>551</v>
      </c>
      <c r="B154" s="43" t="s">
        <v>552</v>
      </c>
    </row>
    <row r="155" spans="1:2" x14ac:dyDescent="0.35">
      <c r="A155" s="41" t="s">
        <v>553</v>
      </c>
      <c r="B155" s="43" t="s">
        <v>554</v>
      </c>
    </row>
    <row r="156" spans="1:2" x14ac:dyDescent="0.35">
      <c r="A156" s="41" t="s">
        <v>555</v>
      </c>
      <c r="B156" s="43" t="s">
        <v>556</v>
      </c>
    </row>
    <row r="157" spans="1:2" x14ac:dyDescent="0.35">
      <c r="A157" s="41" t="s">
        <v>557</v>
      </c>
      <c r="B157" s="43" t="s">
        <v>558</v>
      </c>
    </row>
    <row r="158" spans="1:2" x14ac:dyDescent="0.35">
      <c r="A158" s="41" t="s">
        <v>559</v>
      </c>
      <c r="B158" s="43" t="s">
        <v>560</v>
      </c>
    </row>
    <row r="159" spans="1:2" x14ac:dyDescent="0.35">
      <c r="A159" s="41" t="s">
        <v>561</v>
      </c>
      <c r="B159" s="43" t="s">
        <v>562</v>
      </c>
    </row>
    <row r="160" spans="1:2" x14ac:dyDescent="0.35">
      <c r="A160" s="41" t="s">
        <v>563</v>
      </c>
      <c r="B160" s="43" t="s">
        <v>564</v>
      </c>
    </row>
    <row r="161" spans="1:2" x14ac:dyDescent="0.35">
      <c r="A161" s="41" t="s">
        <v>565</v>
      </c>
      <c r="B161" s="43" t="s">
        <v>566</v>
      </c>
    </row>
    <row r="162" spans="1:2" x14ac:dyDescent="0.35">
      <c r="A162" s="41" t="s">
        <v>567</v>
      </c>
      <c r="B162" s="43" t="s">
        <v>568</v>
      </c>
    </row>
    <row r="163" spans="1:2" x14ac:dyDescent="0.35">
      <c r="A163" s="41" t="s">
        <v>569</v>
      </c>
      <c r="B163" s="43" t="s">
        <v>570</v>
      </c>
    </row>
    <row r="164" spans="1:2" x14ac:dyDescent="0.35">
      <c r="A164" s="41" t="s">
        <v>571</v>
      </c>
      <c r="B164" s="43" t="s">
        <v>572</v>
      </c>
    </row>
    <row r="165" spans="1:2" x14ac:dyDescent="0.35">
      <c r="A165" s="41" t="s">
        <v>573</v>
      </c>
      <c r="B165" s="43" t="s">
        <v>574</v>
      </c>
    </row>
    <row r="166" spans="1:2" x14ac:dyDescent="0.35">
      <c r="A166" s="41" t="s">
        <v>575</v>
      </c>
      <c r="B166" s="43" t="s">
        <v>576</v>
      </c>
    </row>
    <row r="167" spans="1:2" x14ac:dyDescent="0.35">
      <c r="A167" s="41" t="s">
        <v>577</v>
      </c>
      <c r="B167" s="43" t="s">
        <v>578</v>
      </c>
    </row>
    <row r="168" spans="1:2" x14ac:dyDescent="0.35">
      <c r="A168" s="41" t="s">
        <v>579</v>
      </c>
      <c r="B168" s="43" t="s">
        <v>580</v>
      </c>
    </row>
    <row r="169" spans="1:2" x14ac:dyDescent="0.35">
      <c r="A169" s="41" t="s">
        <v>581</v>
      </c>
      <c r="B169" s="43" t="s">
        <v>582</v>
      </c>
    </row>
    <row r="170" spans="1:2" x14ac:dyDescent="0.35">
      <c r="A170" s="41" t="s">
        <v>583</v>
      </c>
      <c r="B170" s="43" t="s">
        <v>584</v>
      </c>
    </row>
  </sheetData>
  <pageMargins left="0.7" right="0.7" top="0.75" bottom="0.75" header="0.3" footer="0.3"/>
  <customProperties>
    <customPr name="layoutContexts"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freya.byfield@un.org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MPTF_00006_00872</ProjectId>
    <FundCode xmlns="f9695bc1-6109-4dcd-a27a-f8a0370b00e2">MPTF_00006</FundCode>
    <Comments xmlns="f9695bc1-6109-4dcd-a27a-f8a0370b00e2" xsi:nil="true"/>
    <Active xmlns="f9695bc1-6109-4dcd-a27a-f8a0370b00e2">Yes</Active>
    <DocumentDate xmlns="b1528a4b-5ccb-40f7-a09e-43427183cd95">2024-11-14T08:00:00+00:00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3710F683-3ED7-4623-ADFA-8921435CC572}">
  <ds:schemaRefs>
    <ds:schemaRef ds:uri="http://schemas.microsoft.com/office/2006/metadata/properties"/>
    <ds:schemaRef ds:uri="http://purl.org/dc/elements/1.1/"/>
    <ds:schemaRef ds:uri="http://schemas.openxmlformats.org/package/2006/metadata/core-properties"/>
    <ds:schemaRef ds:uri="http://purl.org/dc/terms/"/>
    <ds:schemaRef ds:uri="4ab52bf6-60fb-479d-b7b3-9768c11c72f6"/>
    <ds:schemaRef ds:uri="http://schemas.microsoft.com/office/2006/documentManagement/types"/>
    <ds:schemaRef ds:uri="http://schemas.microsoft.com/office/infopath/2007/PartnerControls"/>
    <ds:schemaRef ds:uri="44bf610d-7776-4678-b9a7-faac6e005ba8"/>
    <ds:schemaRef ds:uri="http://www.w3.org/XML/1998/namespace"/>
    <ds:schemaRef ds:uri="http://purl.org/dc/dcmitype/"/>
  </ds:schemaRefs>
</ds:datastoreItem>
</file>

<file path=customXml/itemProps3.xml><?xml version="1.0" encoding="utf-8"?>
<ds:datastoreItem xmlns:ds="http://schemas.openxmlformats.org/officeDocument/2006/customXml" ds:itemID="{E1900796-DE2A-4AC9-BA9E-1698776C00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 IOM HCR Financial Report Nov 2024[48].xlsx</dc:title>
  <dc:subject/>
  <dc:creator>Jelena Zelenovic</dc:creator>
  <cp:keywords/>
  <dc:description/>
  <cp:lastModifiedBy>Yuxin Liu</cp:lastModifiedBy>
  <cp:revision/>
  <dcterms:created xsi:type="dcterms:W3CDTF">2017-11-15T21:17:43Z</dcterms:created>
  <dcterms:modified xsi:type="dcterms:W3CDTF">2024-11-13T08:35:57Z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SIP_Label_2059aa38-f392-4105-be92-628035578272_Enabled">
    <vt:lpwstr>true</vt:lpwstr>
  </property>
  <property fmtid="{D5CDD505-2E9C-101B-9397-08002B2CF9AE}" pid="4" name="MSIP_Label_2059aa38-f392-4105-be92-628035578272_SetDate">
    <vt:lpwstr>2021-10-21T15:38:21Z</vt:lpwstr>
  </property>
  <property fmtid="{D5CDD505-2E9C-101B-9397-08002B2CF9AE}" pid="5" name="MSIP_Label_2059aa38-f392-4105-be92-628035578272_Method">
    <vt:lpwstr>Privileged</vt:lpwstr>
  </property>
  <property fmtid="{D5CDD505-2E9C-101B-9397-08002B2CF9AE}" pid="6" name="MSIP_Label_2059aa38-f392-4105-be92-628035578272_Name">
    <vt:lpwstr>IOMLb0020IN123173</vt:lpwstr>
  </property>
  <property fmtid="{D5CDD505-2E9C-101B-9397-08002B2CF9AE}" pid="7" name="MSIP_Label_2059aa38-f392-4105-be92-628035578272_SiteId">
    <vt:lpwstr>1588262d-23fb-43b4-bd6e-bce49c8e6186</vt:lpwstr>
  </property>
  <property fmtid="{D5CDD505-2E9C-101B-9397-08002B2CF9AE}" pid="8" name="MSIP_Label_2059aa38-f392-4105-be92-628035578272_ActionId">
    <vt:lpwstr>5bee3f58-35bd-4cb2-b3db-c266f4c6cc7f</vt:lpwstr>
  </property>
  <property fmtid="{D5CDD505-2E9C-101B-9397-08002B2CF9AE}" pid="9" name="MSIP_Label_2059aa38-f392-4105-be92-628035578272_ContentBits">
    <vt:lpwstr>0</vt:lpwstr>
  </property>
  <property fmtid="{D5CDD505-2E9C-101B-9397-08002B2CF9AE}" pid="10" name="checksum">
    <vt:filetime>2022-10-27T12:34:32Z</vt:filetime>
  </property>
  <property fmtid="{D5CDD505-2E9C-101B-9397-08002B2CF9AE}" pid="11" name="MediaServiceImageTags">
    <vt:lpwstr/>
  </property>
</Properties>
</file>