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ndp-my.sharepoint.com/personal/mamadou_salieu_bah_undp_org/Documents/Documents/REPORTS/2024 reports/November reports 2024/PBF Sec/"/>
    </mc:Choice>
  </mc:AlternateContent>
  <xr:revisionPtr revIDLastSave="0" documentId="8_{1657A497-2F84-42B1-8B5C-72986A5BF785}" xr6:coauthVersionLast="47" xr6:coauthVersionMax="47" xr10:uidLastSave="{00000000-0000-0000-0000-000000000000}"/>
  <bookViews>
    <workbookView xWindow="-98" yWindow="-98" windowWidth="19396" windowHeight="10276"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4" l="1"/>
  <c r="K23" i="4"/>
  <c r="K24" i="4"/>
  <c r="K26" i="4" s="1"/>
  <c r="K25" i="4"/>
  <c r="K22" i="4"/>
  <c r="J26" i="4"/>
  <c r="I26" i="4"/>
  <c r="E6" i="4"/>
  <c r="H206" i="1" l="1"/>
  <c r="G205" i="1"/>
  <c r="F206" i="1"/>
  <c r="E206" i="1"/>
  <c r="E203" i="1"/>
  <c r="G19" i="1" l="1"/>
  <c r="G18" i="1"/>
  <c r="E30" i="1"/>
  <c r="E18" i="5" s="1"/>
  <c r="D30" i="1"/>
  <c r="G17" i="1"/>
  <c r="G16" i="1"/>
  <c r="G15" i="1"/>
  <c r="D20" i="1"/>
  <c r="D7" i="5" s="1"/>
  <c r="E20" i="1"/>
  <c r="E7" i="5" s="1"/>
  <c r="F20" i="1"/>
  <c r="F7" i="5" s="1"/>
  <c r="I20" i="1"/>
  <c r="J20" i="4"/>
  <c r="I20" i="4"/>
  <c r="D6" i="4"/>
  <c r="C6" i="4"/>
  <c r="E197" i="5"/>
  <c r="F197" i="5"/>
  <c r="D197" i="5"/>
  <c r="E4" i="5"/>
  <c r="F4" i="5"/>
  <c r="D4" i="5"/>
  <c r="F200" i="1"/>
  <c r="E200" i="1"/>
  <c r="D200" i="1"/>
  <c r="D192" i="1"/>
  <c r="F192" i="1"/>
  <c r="E192" i="1"/>
  <c r="I30" i="1"/>
  <c r="I40" i="1"/>
  <c r="I50" i="1"/>
  <c r="I62" i="1"/>
  <c r="I72" i="1"/>
  <c r="I82" i="1"/>
  <c r="I92" i="1"/>
  <c r="I104" i="1"/>
  <c r="I114" i="1"/>
  <c r="I124" i="1"/>
  <c r="I134" i="1"/>
  <c r="I146" i="1"/>
  <c r="I156" i="1"/>
  <c r="I166" i="1"/>
  <c r="I176" i="1"/>
  <c r="I183" i="1"/>
  <c r="D211" i="1"/>
  <c r="G179" i="1"/>
  <c r="D199" i="5"/>
  <c r="C8" i="4" s="1"/>
  <c r="E205" i="5"/>
  <c r="D14" i="4" s="1"/>
  <c r="F205" i="5"/>
  <c r="E14" i="4" s="1"/>
  <c r="J14" i="4" s="1"/>
  <c r="E204" i="5"/>
  <c r="D13" i="4" s="1"/>
  <c r="F204" i="5"/>
  <c r="E13" i="4" s="1"/>
  <c r="J13" i="4" s="1"/>
  <c r="E203" i="5"/>
  <c r="D12" i="4" s="1"/>
  <c r="F203" i="5"/>
  <c r="E12" i="4" s="1"/>
  <c r="J12" i="4" s="1"/>
  <c r="E202" i="5"/>
  <c r="F202" i="5"/>
  <c r="E11" i="4" s="1"/>
  <c r="J11" i="4" s="1"/>
  <c r="E201" i="5"/>
  <c r="D10" i="4" s="1"/>
  <c r="F201" i="5"/>
  <c r="E10" i="4" s="1"/>
  <c r="J10" i="4" s="1"/>
  <c r="E200" i="5"/>
  <c r="D9" i="4" s="1"/>
  <c r="F200" i="5"/>
  <c r="E9" i="4" s="1"/>
  <c r="J9" i="4" s="1"/>
  <c r="D201" i="5"/>
  <c r="D202" i="5"/>
  <c r="C11" i="4" s="1"/>
  <c r="D203" i="5"/>
  <c r="D204" i="5"/>
  <c r="D205" i="5"/>
  <c r="C14" i="4" s="1"/>
  <c r="D200" i="5"/>
  <c r="C9" i="4" s="1"/>
  <c r="E199" i="5"/>
  <c r="F199" i="5"/>
  <c r="E8" i="4" s="1"/>
  <c r="J8" i="4" s="1"/>
  <c r="D156" i="1"/>
  <c r="D153" i="5" s="1"/>
  <c r="E156" i="1"/>
  <c r="E153" i="5" s="1"/>
  <c r="G180" i="1"/>
  <c r="G181" i="1"/>
  <c r="G182" i="1"/>
  <c r="G172" i="1"/>
  <c r="G175" i="1"/>
  <c r="G174" i="1"/>
  <c r="G173" i="1"/>
  <c r="G171" i="1"/>
  <c r="G170" i="1"/>
  <c r="G169" i="1"/>
  <c r="G168" i="1"/>
  <c r="G165" i="1"/>
  <c r="G164" i="1"/>
  <c r="G163" i="1"/>
  <c r="G162" i="1"/>
  <c r="G161" i="1"/>
  <c r="G160" i="1"/>
  <c r="G159" i="1"/>
  <c r="G158" i="1"/>
  <c r="G155" i="1"/>
  <c r="G154" i="1"/>
  <c r="G153" i="1"/>
  <c r="G152" i="1"/>
  <c r="G151" i="1"/>
  <c r="G150" i="1"/>
  <c r="G149" i="1"/>
  <c r="G148" i="1"/>
  <c r="G145" i="1"/>
  <c r="G144" i="1"/>
  <c r="G143" i="1"/>
  <c r="G142" i="1"/>
  <c r="G141" i="1"/>
  <c r="G140" i="1"/>
  <c r="G139" i="1"/>
  <c r="G138" i="1"/>
  <c r="G133" i="1"/>
  <c r="G132" i="1"/>
  <c r="G131" i="1"/>
  <c r="G130" i="1"/>
  <c r="G129" i="1"/>
  <c r="G128" i="1"/>
  <c r="G127" i="1"/>
  <c r="G126" i="1"/>
  <c r="G123" i="1"/>
  <c r="G122" i="1"/>
  <c r="G121" i="1"/>
  <c r="G120" i="1"/>
  <c r="G119" i="1"/>
  <c r="G118" i="1"/>
  <c r="G117" i="1"/>
  <c r="G116" i="1"/>
  <c r="G113" i="1"/>
  <c r="G112" i="1"/>
  <c r="G111" i="1"/>
  <c r="G110" i="1"/>
  <c r="G109" i="1"/>
  <c r="G108" i="1"/>
  <c r="G107" i="1"/>
  <c r="G106" i="1"/>
  <c r="G103" i="1"/>
  <c r="G102" i="1"/>
  <c r="G101" i="1"/>
  <c r="G100" i="1"/>
  <c r="G99" i="1"/>
  <c r="G98" i="1"/>
  <c r="G97" i="1"/>
  <c r="G96" i="1"/>
  <c r="G91" i="1"/>
  <c r="G90" i="1"/>
  <c r="G89" i="1"/>
  <c r="G88" i="1"/>
  <c r="G87" i="1"/>
  <c r="G86" i="1"/>
  <c r="G85" i="1"/>
  <c r="G84" i="1"/>
  <c r="G81" i="1"/>
  <c r="G80" i="1"/>
  <c r="G79" i="1"/>
  <c r="G78" i="1"/>
  <c r="G77" i="1"/>
  <c r="G76" i="1"/>
  <c r="G75" i="1"/>
  <c r="G74" i="1"/>
  <c r="G71" i="1"/>
  <c r="G70" i="1"/>
  <c r="G69" i="1"/>
  <c r="G68" i="1"/>
  <c r="G67" i="1"/>
  <c r="G66" i="1"/>
  <c r="G65" i="1"/>
  <c r="G64" i="1"/>
  <c r="G61" i="1"/>
  <c r="G60" i="1"/>
  <c r="G59" i="1"/>
  <c r="G58" i="1"/>
  <c r="G57" i="1"/>
  <c r="G56" i="1"/>
  <c r="G55" i="1"/>
  <c r="G54" i="1"/>
  <c r="G49" i="1"/>
  <c r="G48" i="1"/>
  <c r="G47" i="1"/>
  <c r="G46" i="1"/>
  <c r="G45" i="1"/>
  <c r="G44" i="1"/>
  <c r="G43" i="1"/>
  <c r="G42" i="1"/>
  <c r="G39" i="1"/>
  <c r="G38" i="1"/>
  <c r="G37" i="1"/>
  <c r="G36" i="1"/>
  <c r="G35" i="1"/>
  <c r="G34" i="1"/>
  <c r="G33" i="1"/>
  <c r="G32" i="1"/>
  <c r="G40" i="1" s="1"/>
  <c r="G23" i="1"/>
  <c r="G24" i="1"/>
  <c r="G25" i="1"/>
  <c r="G26" i="1"/>
  <c r="G27" i="1"/>
  <c r="G28" i="1"/>
  <c r="G29" i="1"/>
  <c r="G22" i="1"/>
  <c r="G8" i="1"/>
  <c r="G9" i="1"/>
  <c r="G10" i="1"/>
  <c r="G11" i="1"/>
  <c r="G12" i="1"/>
  <c r="G13" i="1"/>
  <c r="G14" i="1"/>
  <c r="G7" i="1"/>
  <c r="H20" i="1" s="1"/>
  <c r="F194" i="5"/>
  <c r="G194" i="5" s="1"/>
  <c r="E194" i="5"/>
  <c r="D194" i="5"/>
  <c r="G193" i="5"/>
  <c r="G192" i="5"/>
  <c r="G191" i="5"/>
  <c r="G190" i="5"/>
  <c r="G189" i="5"/>
  <c r="G188" i="5"/>
  <c r="G187" i="5"/>
  <c r="E183" i="1"/>
  <c r="E186" i="5" s="1"/>
  <c r="F183" i="1"/>
  <c r="F186" i="5" s="1"/>
  <c r="D183" i="1"/>
  <c r="D186" i="5"/>
  <c r="D11" i="4"/>
  <c r="C10" i="4"/>
  <c r="C12" i="4"/>
  <c r="C13"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G26" i="5" s="1"/>
  <c r="F26" i="5"/>
  <c r="G30" i="5"/>
  <c r="G31" i="5"/>
  <c r="G32" i="5"/>
  <c r="G33" i="5"/>
  <c r="G34" i="5"/>
  <c r="G35" i="5"/>
  <c r="G36" i="5"/>
  <c r="D37" i="5"/>
  <c r="E37" i="5"/>
  <c r="G37" i="5" s="1"/>
  <c r="F37" i="5"/>
  <c r="G41" i="5"/>
  <c r="G42" i="5"/>
  <c r="G43" i="5"/>
  <c r="G44" i="5"/>
  <c r="G45" i="5"/>
  <c r="G46" i="5"/>
  <c r="G47" i="5"/>
  <c r="D48" i="5"/>
  <c r="E48" i="5"/>
  <c r="G48" i="5" s="1"/>
  <c r="F48" i="5"/>
  <c r="E15" i="5"/>
  <c r="G15" i="5" s="1"/>
  <c r="F15" i="5"/>
  <c r="G8" i="5"/>
  <c r="G9" i="5"/>
  <c r="G10" i="5"/>
  <c r="G11" i="5"/>
  <c r="G12" i="5"/>
  <c r="G13" i="5"/>
  <c r="G14" i="5"/>
  <c r="D15" i="5"/>
  <c r="G127" i="5"/>
  <c r="G172" i="5"/>
  <c r="G116" i="5"/>
  <c r="G150" i="5"/>
  <c r="G161" i="5"/>
  <c r="G138" i="5"/>
  <c r="G183" i="5"/>
  <c r="G71" i="5"/>
  <c r="G105" i="5"/>
  <c r="G93" i="5"/>
  <c r="G82" i="5"/>
  <c r="E176" i="1"/>
  <c r="E175" i="5" s="1"/>
  <c r="F176" i="1"/>
  <c r="F175" i="5" s="1"/>
  <c r="E166" i="1"/>
  <c r="E164" i="5" s="1"/>
  <c r="F166" i="1"/>
  <c r="F164" i="5" s="1"/>
  <c r="F156" i="1"/>
  <c r="F153" i="5" s="1"/>
  <c r="E146" i="1"/>
  <c r="E142" i="5" s="1"/>
  <c r="F146" i="1"/>
  <c r="F142" i="5" s="1"/>
  <c r="E134" i="1"/>
  <c r="E130" i="5" s="1"/>
  <c r="F134" i="1"/>
  <c r="F130" i="5" s="1"/>
  <c r="E124" i="1"/>
  <c r="E119" i="5" s="1"/>
  <c r="F124" i="1"/>
  <c r="F119" i="5" s="1"/>
  <c r="E114" i="1"/>
  <c r="E108" i="5" s="1"/>
  <c r="F114" i="1"/>
  <c r="F108" i="5" s="1"/>
  <c r="E104" i="1"/>
  <c r="E97" i="5" s="1"/>
  <c r="F104" i="1"/>
  <c r="F97" i="5" s="1"/>
  <c r="E92" i="1"/>
  <c r="E85" i="5" s="1"/>
  <c r="F92" i="1"/>
  <c r="F85" i="5" s="1"/>
  <c r="E82" i="1"/>
  <c r="E74" i="5" s="1"/>
  <c r="F82" i="1"/>
  <c r="F74" i="5" s="1"/>
  <c r="E72" i="1"/>
  <c r="E63" i="5" s="1"/>
  <c r="F72" i="1"/>
  <c r="F63" i="5" s="1"/>
  <c r="E62" i="1"/>
  <c r="E52" i="5" s="1"/>
  <c r="F62" i="1"/>
  <c r="F52" i="5" s="1"/>
  <c r="E50" i="1"/>
  <c r="E40" i="5" s="1"/>
  <c r="F50" i="1"/>
  <c r="F40" i="5" s="1"/>
  <c r="E40" i="1"/>
  <c r="E29" i="5" s="1"/>
  <c r="F40" i="1"/>
  <c r="F29" i="5" s="1"/>
  <c r="F30" i="1"/>
  <c r="F18" i="5" s="1"/>
  <c r="D18" i="5"/>
  <c r="D176" i="1"/>
  <c r="D175" i="5" s="1"/>
  <c r="D166" i="1"/>
  <c r="D164" i="5" s="1"/>
  <c r="D146" i="1"/>
  <c r="D142" i="5" s="1"/>
  <c r="D134" i="1"/>
  <c r="D130" i="5" s="1"/>
  <c r="D124" i="1"/>
  <c r="D119" i="5" s="1"/>
  <c r="D114" i="1"/>
  <c r="D108" i="5" s="1"/>
  <c r="D104" i="1"/>
  <c r="D97" i="5" s="1"/>
  <c r="D92" i="1"/>
  <c r="D85" i="5" s="1"/>
  <c r="D82" i="1"/>
  <c r="D74" i="5" s="1"/>
  <c r="D72" i="1"/>
  <c r="D63" i="5" s="1"/>
  <c r="D62" i="1"/>
  <c r="D52" i="5" s="1"/>
  <c r="D50" i="1"/>
  <c r="D40" i="5" s="1"/>
  <c r="D40" i="1"/>
  <c r="D29" i="5" s="1"/>
  <c r="H30" i="1" l="1"/>
  <c r="G60" i="5"/>
  <c r="I12" i="4"/>
  <c r="E206" i="5"/>
  <c r="E207" i="5" s="1"/>
  <c r="E208" i="5" s="1"/>
  <c r="I10" i="4"/>
  <c r="K10" i="4" s="1"/>
  <c r="K12" i="4"/>
  <c r="I9" i="4"/>
  <c r="K9" i="4" s="1"/>
  <c r="I14" i="4"/>
  <c r="K14" i="4" s="1"/>
  <c r="I11" i="4"/>
  <c r="K11" i="4" s="1"/>
  <c r="I13" i="4"/>
  <c r="K13" i="4" s="1"/>
  <c r="G202" i="5"/>
  <c r="F13" i="4"/>
  <c r="G201" i="5"/>
  <c r="F10" i="4"/>
  <c r="F12" i="4"/>
  <c r="E15" i="4"/>
  <c r="F14" i="4"/>
  <c r="F11" i="4"/>
  <c r="F9" i="4"/>
  <c r="C15" i="4"/>
  <c r="F206" i="5"/>
  <c r="G203" i="5"/>
  <c r="G204" i="5"/>
  <c r="G205" i="5"/>
  <c r="G200" i="5"/>
  <c r="D8" i="4"/>
  <c r="I8" i="4" s="1"/>
  <c r="K8" i="4" s="1"/>
  <c r="D206" i="5"/>
  <c r="G199" i="5"/>
  <c r="G30" i="1"/>
  <c r="H50" i="1"/>
  <c r="G72" i="1"/>
  <c r="G20" i="1"/>
  <c r="G186" i="5"/>
  <c r="G52" i="5"/>
  <c r="G50" i="1"/>
  <c r="I208" i="1"/>
  <c r="I209" i="1" s="1"/>
  <c r="H72" i="1"/>
  <c r="G82" i="1"/>
  <c r="H114" i="1"/>
  <c r="G124" i="1"/>
  <c r="G134" i="1"/>
  <c r="G146" i="1"/>
  <c r="G156" i="1"/>
  <c r="G166" i="1"/>
  <c r="H183" i="1"/>
  <c r="G85" i="5"/>
  <c r="G40" i="5"/>
  <c r="G62" i="1"/>
  <c r="H104" i="1"/>
  <c r="H176" i="1"/>
  <c r="G164" i="5"/>
  <c r="G176" i="1"/>
  <c r="H92" i="1"/>
  <c r="H62" i="1"/>
  <c r="G114" i="1"/>
  <c r="G92" i="1"/>
  <c r="G119" i="5"/>
  <c r="G108" i="5"/>
  <c r="G18" i="5"/>
  <c r="G153" i="5"/>
  <c r="G175" i="5"/>
  <c r="H134" i="1"/>
  <c r="G104" i="1"/>
  <c r="G130" i="5"/>
  <c r="H82" i="1"/>
  <c r="H166" i="1"/>
  <c r="G74" i="5"/>
  <c r="H124" i="1"/>
  <c r="C18" i="6"/>
  <c r="D22" i="6" s="1"/>
  <c r="H156" i="1"/>
  <c r="E194" i="1"/>
  <c r="E195" i="1" s="1"/>
  <c r="E196" i="1" s="1"/>
  <c r="G63" i="5"/>
  <c r="G142" i="5"/>
  <c r="D194" i="1"/>
  <c r="D195" i="1" s="1"/>
  <c r="G7" i="5"/>
  <c r="H146" i="1"/>
  <c r="G29" i="5"/>
  <c r="G97" i="5"/>
  <c r="G183" i="1"/>
  <c r="F194" i="1"/>
  <c r="C40" i="6"/>
  <c r="C7" i="6"/>
  <c r="C29" i="6"/>
  <c r="H40" i="1"/>
  <c r="E16" i="4" l="1"/>
  <c r="J15" i="4"/>
  <c r="D207" i="5"/>
  <c r="D208" i="5" s="1"/>
  <c r="G206" i="5"/>
  <c r="F8" i="4"/>
  <c r="D15" i="4"/>
  <c r="F15" i="4" s="1"/>
  <c r="C16" i="4"/>
  <c r="F207" i="5"/>
  <c r="F208" i="5" s="1"/>
  <c r="D24" i="6"/>
  <c r="D21" i="6"/>
  <c r="D23" i="6"/>
  <c r="D25" i="6"/>
  <c r="D208" i="1"/>
  <c r="D196" i="1"/>
  <c r="F195" i="1"/>
  <c r="F196" i="1" s="1"/>
  <c r="D34" i="6"/>
  <c r="D36" i="6"/>
  <c r="D33" i="6"/>
  <c r="D35" i="6"/>
  <c r="D32" i="6"/>
  <c r="G194" i="1"/>
  <c r="D12" i="6"/>
  <c r="D11" i="6"/>
  <c r="D14" i="6"/>
  <c r="D10" i="6"/>
  <c r="D13" i="6"/>
  <c r="D45" i="6"/>
  <c r="D47" i="6"/>
  <c r="D43" i="6"/>
  <c r="D44" i="6"/>
  <c r="D46" i="6"/>
  <c r="I15" i="4" l="1"/>
  <c r="K15" i="4" s="1"/>
  <c r="C17" i="4"/>
  <c r="E17" i="4"/>
  <c r="J17" i="4" s="1"/>
  <c r="J16" i="4"/>
  <c r="D16" i="4"/>
  <c r="D17" i="4" s="1"/>
  <c r="F16" i="4"/>
  <c r="F17" i="4" s="1"/>
  <c r="G207" i="5"/>
  <c r="G208" i="5" s="1"/>
  <c r="C19" i="6"/>
  <c r="G195" i="1"/>
  <c r="G196" i="1" s="1"/>
  <c r="C30" i="6"/>
  <c r="G202" i="1"/>
  <c r="C41" i="6"/>
  <c r="C8" i="6"/>
  <c r="I16" i="4" l="1"/>
  <c r="K16" i="4" s="1"/>
  <c r="I17" i="4"/>
  <c r="K17" i="4" s="1"/>
  <c r="G204" i="1"/>
  <c r="G206" i="1" s="1"/>
  <c r="D206" i="1"/>
  <c r="G203" i="1"/>
  <c r="D212" i="1"/>
  <c r="D209" i="1"/>
</calcChain>
</file>

<file path=xl/sharedStrings.xml><?xml version="1.0" encoding="utf-8"?>
<sst xmlns="http://schemas.openxmlformats.org/spreadsheetml/2006/main" count="885" uniqueCount="650">
  <si>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</si>
  <si>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</si>
  <si>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</si>
  <si>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</si>
  <si>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</si>
  <si>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</si>
  <si>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</si>
  <si>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</si>
  <si>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</si>
  <si>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</si>
  <si>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</si>
  <si>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</si>
  <si>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</si>
  <si>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</si>
  <si>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</si>
  <si>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</si>
  <si>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</si>
  <si>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</si>
  <si>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</si>
  <si>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</si>
  <si>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</si>
  <si>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</si>
  <si>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</si>
  <si>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</si>
  <si>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</si>
  <si>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</si>
  <si>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</si>
  <si>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</si>
  <si>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</si>
  <si>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</si>
  <si>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</si>
  <si>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</si>
  <si>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</si>
  <si>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</si>
  <si>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</si>
  <si>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</si>
  <si>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</si>
  <si>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</si>
  <si>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</si>
  <si>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</si>
  <si>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</si>
  <si>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</si>
  <si>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</si>
  <si>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</si>
  <si>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</si>
  <si>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</si>
  <si>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</si>
  <si>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</si>
  <si>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</si>
  <si>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</si>
  <si>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</si>
  <si>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</si>
  <si>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</si>
  <si>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</si>
  <si>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</si>
  <si>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</si>
  <si>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</si>
  <si>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</si>
  <si>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</si>
  <si>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</si>
  <si>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</si>
  <si>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</si>
  <si>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</si>
  <si>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</si>
  <si>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</si>
  <si>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</si>
  <si>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</si>
  <si>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</si>
  <si>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</si>
  <si>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</si>
  <si>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</si>
  <si>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</si>
  <si>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</si>
  <si>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</si>
  <si>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</si>
  <si>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</si>
  <si>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</si>
  <si>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</si>
  <si>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</si>
  <si>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</si>
  <si>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</si>
  <si>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</si>
  <si>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</si>
  <si>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</si>
  <si>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</si>
  <si>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</si>
  <si>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</si>
  <si>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</si>
  <si>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</si>
  <si>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</si>
  <si>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</si>
  <si>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</si>
  <si>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</si>
  <si>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</si>
  <si>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</si>
  <si>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</si>
  <si>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</si>
  <si>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</si>
  <si>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</si>
  <si>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</si>
  <si>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</si>
  <si>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</si>
  <si>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</si>
  <si>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</si>
  <si>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</si>
  <si>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</si>
  <si>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</si>
  <si>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</si>
  <si>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</si>
  <si>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</si>
  <si>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</si>
  <si>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</si>
  <si>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</si>
  <si>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</si>
  <si>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</si>
  <si>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</si>
  <si>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</si>
  <si>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</si>
  <si>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</si>
  <si>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</si>
  <si>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</si>
  <si>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</si>
  <si>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</si>
  <si>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</si>
  <si>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</si>
  <si>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</si>
  <si>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</si>
  <si>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</si>
  <si>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</si>
  <si>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</si>
  <si>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</si>
  <si>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</si>
  <si>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</si>
  <si>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</si>
  <si>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</si>
  <si>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</si>
  <si>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</si>
  <si>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</si>
  <si>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</si>
  <si>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</si>
  <si>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</si>
  <si>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</si>
  <si>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</si>
  <si>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</si>
  <si>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</si>
  <si>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</si>
  <si>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</si>
  <si>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</si>
  <si>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</si>
  <si>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</si>
  <si>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</si>
  <si>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</si>
  <si>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</si>
  <si>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</si>
  <si>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</si>
  <si>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</si>
  <si>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</si>
  <si>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</si>
  <si>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</si>
  <si>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</si>
  <si>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</si>
  <si>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</si>
  <si>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</si>
  <si>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</si>
  <si>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</si>
  <si>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</si>
  <si>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</si>
  <si>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</si>
  <si>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</si>
  <si>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</si>
  <si>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</si>
  <si>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</si>
  <si>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</si>
  <si>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</si>
  <si>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</si>
  <si>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</si>
  <si>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</si>
  <si>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</si>
  <si>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</si>
  <si>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</si>
  <si>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</si>
  <si>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</si>
  <si>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</si>
  <si>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</si>
  <si>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</si>
  <si>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</si>
  <si>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</si>
  <si>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</si>
  <si>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</si>
  <si>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</si>
  <si>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</si>
  <si>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</si>
  <si>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</si>
  <si>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</si>
  <si>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</si>
  <si>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</si>
  <si>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</si>
  <si>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</si>
  <si>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</si>
  <si>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</si>
  <si>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</si>
  <si>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</si>
  <si>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</si>
  <si>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</si>
  <si>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</si>
  <si>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</si>
  <si>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</si>
  <si>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</si>
  <si>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</si>
  <si>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</si>
  <si>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</si>
  <si>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</si>
  <si>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</si>
  <si>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</si>
  <si>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</si>
  <si>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</si>
  <si>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</si>
  <si>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</si>
  <si>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</si>
  <si>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</si>
  <si>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</si>
  <si>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</si>
  <si>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</si>
  <si>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</si>
  <si>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</si>
  <si>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</si>
  <si>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</si>
  <si>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</si>
  <si>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</si>
  <si>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</si>
  <si>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</si>
  <si>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</si>
  <si>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</si>
  <si>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</si>
  <si>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</si>
  <si>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</si>
  <si>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</si>
  <si>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</si>
  <si>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</si>
  <si>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</si>
  <si>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</si>
  <si>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</si>
  <si>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</si>
  <si>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</si>
  <si>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</si>
  <si>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</si>
  <si>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</si>
  <si>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</si>
  <si>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</si>
  <si>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</si>
  <si>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</si>
  <si>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</si>
  <si>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</si>
  <si>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</si>
  <si>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</si>
  <si>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</si>
  <si>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</si>
  <si>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</si>
  <si>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</si>
  <si>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</si>
  <si>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</si>
  <si>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</si>
  <si>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</si>
  <si>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</si>
  <si>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</si>
  <si>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</si>
  <si>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</si>
  <si>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</si>
  <si>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</si>
  <si>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</si>
  <si>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</si>
  <si>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</si>
  <si>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</si>
  <si>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</si>
  <si>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</si>
  <si>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</si>
  <si>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</si>
  <si>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</si>
  <si>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</si>
  <si>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</si>
  <si>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</si>
  <si>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</si>
  <si>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</si>
  <si>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</si>
  <si>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</si>
  <si>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</si>
  <si>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</si>
  <si>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</si>
  <si>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</si>
  <si>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</si>
  <si>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</si>
  <si>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</si>
  <si>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</si>
  <si>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</si>
  <si>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</si>
  <si>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</si>
  <si>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</si>
  <si>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</si>
  <si>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</si>
  <si>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</si>
  <si>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</si>
  <si>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</si>
  <si>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</si>
  <si>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</si>
  <si>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</si>
  <si>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</si>
  <si>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</si>
  <si>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</si>
  <si>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</si>
  <si>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</si>
  <si>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</si>
  <si>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</si>
  <si>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</si>
  <si>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</si>
  <si>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</si>
  <si>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</si>
  <si>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</si>
  <si>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</si>
  <si>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</si>
  <si>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</si>
  <si>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</si>
  <si>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</si>
  <si>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</si>
  <si>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</si>
  <si>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</si>
  <si>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</si>
  <si>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</si>
  <si>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</si>
  <si>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</si>
  <si>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</si>
  <si>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</si>
  <si>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</si>
  <si>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</si>
  <si>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</si>
  <si>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</si>
  <si>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</si>
  <si>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</si>
  <si>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</si>
  <si>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</si>
  <si>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</si>
  <si>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</si>
  <si>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</si>
  <si>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</si>
  <si>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</si>
  <si>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</si>
  <si>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</si>
  <si>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</si>
  <si>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</si>
  <si>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</si>
  <si>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</si>
  <si>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</si>
  <si>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</si>
  <si>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</si>
  <si>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</si>
  <si>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</si>
  <si>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</si>
  <si>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</si>
  <si>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</si>
  <si>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</si>
  <si>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</si>
  <si>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</si>
  <si>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</si>
  <si>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</si>
  <si>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</si>
  <si>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</si>
  <si>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</si>
  <si>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</si>
  <si>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</si>
  <si>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</si>
  <si>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</si>
  <si>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</si>
  <si>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</si>
  <si>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</si>
  <si>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</si>
  <si>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</si>
  <si>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</si>
  <si>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</si>
  <si>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</si>
  <si>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</si>
  <si>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</si>
  <si>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</si>
  <si>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</si>
  <si>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</si>
  <si>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</si>
  <si>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</si>
  <si>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</si>
  <si>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</si>
  <si>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</si>
  <si>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</si>
  <si>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</si>
  <si>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</si>
  <si>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</si>
  <si>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</si>
  <si>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</si>
  <si>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</si>
  <si>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</si>
  <si>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</si>
  <si>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</si>
  <si>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</si>
  <si>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</si>
  <si>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</si>
  <si>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</si>
  <si>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</si>
  <si>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</si>
  <si>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</si>
  <si>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</si>
  <si>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</si>
  <si>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</si>
  <si>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</si>
  <si>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</si>
  <si>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</si>
  <si>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</si>
  <si>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</si>
  <si>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</si>
  <si>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</si>
  <si>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</si>
  <si>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</si>
  <si>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</si>
  <si>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</si>
  <si>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</si>
  <si>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</si>
  <si>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</si>
  <si>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</si>
  <si>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</si>
  <si>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</si>
  <si>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</si>
  <si>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</si>
  <si>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</si>
  <si>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</si>
  <si>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</si>
  <si>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</si>
  <si>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</si>
  <si>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</si>
  <si>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</si>
  <si>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</si>
  <si>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</si>
  <si>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</si>
  <si>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</si>
  <si>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</si>
  <si>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</si>
  <si>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</si>
  <si>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</si>
  <si>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</si>
  <si>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</si>
  <si>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</si>
  <si>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</si>
  <si>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</si>
  <si>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</si>
  <si>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</si>
  <si>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</si>
  <si>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</si>
  <si>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</si>
  <si>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</si>
  <si>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</si>
  <si>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</si>
  <si>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</si>
  <si>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</si>
  <si>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</si>
  <si>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</si>
  <si>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</si>
  <si>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</si>
  <si>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</si>
  <si>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</si>
  <si>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</si>
  <si>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</si>
  <si>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</si>
  <si>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</si>
  <si>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</si>
  <si>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</si>
  <si>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</si>
  <si>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</si>
  <si>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</si>
  <si>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</si>
  <si>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</si>
  <si>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</si>
  <si>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</si>
  <si>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</si>
  <si>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</si>
  <si>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</si>
  <si>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</si>
  <si>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</si>
  <si>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</si>
  <si>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</si>
  <si>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</si>
  <si>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</si>
  <si>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</si>
  <si>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</si>
  <si>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</si>
  <si>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</si>
  <si>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</si>
  <si>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</si>
  <si>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</si>
  <si>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</si>
  <si>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</si>
  <si>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</si>
  <si>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</si>
  <si>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</si>
  <si>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</si>
  <si>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</si>
  <si>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</si>
  <si>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</si>
  <si>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</si>
  <si>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</si>
  <si>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</si>
  <si>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</si>
  <si>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</si>
  <si>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</si>
  <si>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</si>
  <si>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</si>
  <si>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</si>
  <si>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</si>
  <si>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</si>
  <si>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</si>
  <si>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</si>
  <si>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</si>
  <si>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</si>
  <si>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</si>
  <si>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</si>
  <si>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</si>
  <si>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</si>
  <si>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</si>
  <si>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</si>
  <si>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</si>
  <si>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</si>
  <si>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</si>
  <si>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</si>
  <si>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</si>
  <si>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</si>
  <si>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</si>
  <si>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</si>
  <si>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</si>
  <si>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</si>
  <si>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</si>
  <si>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</si>
  <si>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</si>
  <si>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</si>
  <si>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</si>
  <si>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</si>
  <si>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</si>
  <si>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</si>
  <si>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</si>
  <si>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</si>
  <si>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</si>
  <si>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</si>
  <si>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</si>
  <si>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</si>
  <si>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</si>
  <si>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</si>
  <si>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</si>
  <si>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</si>
  <si>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</si>
  <si>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</si>
  <si>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</si>
  <si>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</si>
  <si>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</si>
  <si>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</si>
  <si>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</si>
  <si>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</si>
  <si>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</si>
  <si>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</si>
  <si>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Third Tranche: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</si>
  <si>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</si>
  <si>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</si>
  <si>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</si>
  <si>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</si>
  <si>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UNDP
Phase I
Dec 2022
-
Jan 2024</t>
  </si>
  <si>
    <t>UNDP
Phase II
(Cost Extension)
Jan  2024
-
Jan 2027</t>
  </si>
  <si>
    <t>OHCHR
Phase II
(Cost Extension)
Jan  2024
-
Jan 2027</t>
  </si>
  <si>
    <t>Enhanced portfolio and project-level programming through effective support from PBF Secretariat on strategic planning, design, implementation, M&amp;E, partnerships and cross-learning</t>
  </si>
  <si>
    <t>The PBF Secretariat is operational to provide quality assurance across all stages of PBF programming</t>
  </si>
  <si>
    <t>Activity 1.1.9</t>
  </si>
  <si>
    <t>Activity 1.1.10</t>
  </si>
  <si>
    <t>Activity 1.1.11</t>
  </si>
  <si>
    <t>Activity 1.1.12</t>
  </si>
  <si>
    <t>Activity 1.1.13</t>
  </si>
  <si>
    <t xml:space="preserve">Quality assurance support is provided to PBF projects teams during design, implementation, monitoring and evaluation phases </t>
  </si>
  <si>
    <t>Deployment of experts in the field to support annual reviews of peacebuilding context/PBF projects</t>
  </si>
  <si>
    <t>Ensure at least 30% of PBF funds are allocated to support gender equality and women's empowerment or more for higher gender marker projects and support AFPs to mainstream and report progress towards them.</t>
  </si>
  <si>
    <t>Ensure implementing partners of PBF portfolio and other key partners understand and take ownership of PBF guidance, including for gender related questions and reporting request.</t>
  </si>
  <si>
    <t>Facilitate capacity building of PBF Secretariat Staff, recipient organisations and partners for conflict sensitive approach, M&amp;E and gender-sensitive peacebuilding programming.</t>
  </si>
  <si>
    <t>Ensure regular communication with PBSO regarding PBF project execution, update on political situtation and planning process in the UN and Government relevant to the PBF activities</t>
  </si>
  <si>
    <t>Human Rights Advisor position (50% co-funding for 2 years from January 2024)</t>
  </si>
  <si>
    <t>PBF Secretariat Vehicle Maintenance and Bike Purchase for Driver</t>
  </si>
  <si>
    <t>Support to gender-mainstreamed programming through the team member's core responsabilities</t>
  </si>
  <si>
    <t>Capacity-building on any aspect of programming will be gender-sensitive/responsive.</t>
  </si>
  <si>
    <t>Enhance understanding around PBF Gender Marker 2 and 3 requirements</t>
  </si>
  <si>
    <t>Facilitate forward-looking consultation with UNCT,  Government and civil society on the strategic peacebuilding needs to inform the Gambia's Annual Strategic report to PBF</t>
  </si>
  <si>
    <t>Map peacebuilding actors and initiaties (UN, Government, CSOs, development partners) and identify thematic and geographic gaps and potential programmatic entry points for PBF supported peacebuilding initiatives</t>
  </si>
  <si>
    <t>Support updating of the Gambia's Conflict and Development Analysis in close collaboration with the UNCT, Government, CSO and development partners.</t>
  </si>
  <si>
    <t>Support and provide logistics assistance for the conduct of a PBF portfolio evaluation to be led by PBSO to identify acheivements, gaps and lessons learnt.</t>
  </si>
  <si>
    <t>Support the analysis and consultative processes to facilitate a possible application of re-eligibility request for the renewal of The Gambia's 5year elegility cycle.</t>
  </si>
  <si>
    <t>Support multi-stakeholder consultations during PBF projects inception phase (concept note and prodoc design processes)</t>
  </si>
  <si>
    <t>Support multi-stakeholder consultations during PBSO missions, including on the occasion of donors visits</t>
  </si>
  <si>
    <t>Strengthened portfolio-level support and multi-stakeholder coorperation</t>
  </si>
  <si>
    <t>Total project budget
(Phase I+II)</t>
  </si>
  <si>
    <t>The strategic visioning exercise will be gender-sensitive, by ensuring that all discussed and prioritized issues are gender-mainstreamed, in view of facilitating the consideration of gender-responsive programmtic entry points.</t>
  </si>
  <si>
    <t>The mapping exercise will pay particular attention in capturing strategic data/information related to gender-responsive programming - and associated gaps cf. previous comment.</t>
  </si>
  <si>
    <t>The conflict analysis exercise will be gender-sensitive, cf. previous comment.</t>
  </si>
  <si>
    <t>The peacebuilding prioritization and the Strategic Results Framework processes will be gender-mainstreamed.</t>
  </si>
  <si>
    <t>All consultations will be gender-sensitive, notably by systematically inviting a gender expert (from the RCO, and.or AFPs, and.or CSOs)</t>
  </si>
  <si>
    <t>Support coordination role of the RC within the framework of peacebuilding programming with guidance from the Peace and Developmet Adviser</t>
  </si>
  <si>
    <t>Organise quarterly coordination meeting at the technical level between implementing UN agencies, Government and CSO to ensure synergies between projects during design and implementation phases.</t>
  </si>
  <si>
    <t>Document, analyse and disseminate results and lessons learnt during PBF project execution (via implementation workshops and mini retreats)</t>
  </si>
  <si>
    <t>Support capacity building for recipient organisations and partners on conflict sensitive approaches, M&amp;E and gender sensitive peacebuilding programming</t>
  </si>
  <si>
    <t xml:space="preserve">Organise, if applicable, regional meetings within the framework of cross-border projects and ensure coordination with other countries involved. </t>
  </si>
  <si>
    <t>Sustained coordination, information sharing and synergy with key partners</t>
  </si>
  <si>
    <t>The PBF Secretariat will dedicate specific advocacy efforts to ensure the attendance and meaningful participation of women's representatives at those regional meetings, notably by closely liaising with the PBF project teams.</t>
  </si>
  <si>
    <t>This support will notably enable to enhance gender-responsive programming - including beyond PBF</t>
  </si>
  <si>
    <t>This activity will naturally be gender-mainstreamed as gender will be used as a cross-cutting discussion item</t>
  </si>
  <si>
    <t>1/3 of promoted results will be women-focused</t>
  </si>
  <si>
    <t>Continuous support to projects/portfolio-level monitoring and evaluation</t>
  </si>
  <si>
    <t>Support design and implementation of quality M&amp;E plan and conduct regular field missions to monitor projects and share missions report with Agencies, RC &amp; PBSO</t>
  </si>
  <si>
    <t xml:space="preserve">Provide recipient organisations with technical support to ensure quality of semi-annual, annual and final project reports, using indicators defined in the project docmument and data collected during the field visits. </t>
  </si>
  <si>
    <t>Support independent assessment studies/perception surveys of the PBF portfolio evaluation</t>
  </si>
  <si>
    <t>Facilitate dialogue between beneficiary communities and Steering Committee via Community Based Monitoring</t>
  </si>
  <si>
    <t>Ensure knowledge and best practices management and communication via appropriate platforms for future programming activities.</t>
  </si>
  <si>
    <t>Monitor and document broader peacebuilding indicators (beyond PBF projects) in line with the PBF M&amp;E strategy working with a range if partners in charge of monitoring and collecting various sets of data.</t>
  </si>
  <si>
    <t xml:space="preserve">Support the monitoring of progress made against the SRF </t>
  </si>
  <si>
    <t>PBF Coordinator Position</t>
  </si>
  <si>
    <t>Monitoring and Evaluation Officer position</t>
  </si>
  <si>
    <t>Knowledge Management and Communications Officer position</t>
  </si>
  <si>
    <t>Administrative and Finance Assistant position</t>
  </si>
  <si>
    <t>Driver position</t>
  </si>
  <si>
    <t>Operational PBF Joint Steering Committee supporting strategic guidance, monitoring and advocacy around PBF projects</t>
  </si>
  <si>
    <t>Organise regular quarterly Joint Steering Committee meetings (including at technical committee level)</t>
  </si>
  <si>
    <t>Identify and address the needs for supervising and strategic guidance capacities and M&amp;E functions of PBF partners such as JSC, national partnerss, implementing aorganisations or any other relevant partner.</t>
  </si>
  <si>
    <t>Ensure PBF mainstreaming questions are considered by the Joint Steering Committeee and share best practices.</t>
  </si>
  <si>
    <t>Facilitate monitoring mission of the Joint Steering Committee to review the PBF portfolio implementation</t>
  </si>
  <si>
    <t>JSC meetings willsystematically include an agenda item which focuses on progress and challenges related to GEWE within PBF programming</t>
  </si>
  <si>
    <t>M&amp;E work in general will be gender-responsive</t>
  </si>
  <si>
    <t>The report template already includes a section to highlight GEWE efforts within projects; the PBF Secretariat will ensure that the project teams provide enough data and broader information about how their work contributes to advance GEWE.</t>
  </si>
  <si>
    <t>1/3 of knowledge products content will focus on GEWE</t>
  </si>
  <si>
    <t>Support the Joint Steering Committee and other relevant partners to ensure supervision and monitoring of PBF portfolio</t>
  </si>
  <si>
    <t>Improved visibility and evidence-based advocacy to support catalytic effects</t>
  </si>
  <si>
    <t>Develop a communication strategy to promote visibility of the PBF activities and results in the country and among a range of stakeholders</t>
  </si>
  <si>
    <t>Support UNCT to improve visibility of the PBF activities in the country.</t>
  </si>
  <si>
    <t>Support RCO/AFPs in implementing the multi-stakeholder outreach communication strategies to raise awareness on PBF-funded work, enhance understanding on PBF comparative advantage and facor catalytic effects.</t>
  </si>
  <si>
    <t>Support resource mobilization efforts of AFPs to follow-up on PBF projects results/impacts.</t>
  </si>
  <si>
    <t>1/3 of the communications strategy will be dedicated to promote how PBF programming contributes to advance GEWE</t>
  </si>
  <si>
    <t>1/3 of promoted PBF activities will relate to ones furthering GEWE</t>
  </si>
  <si>
    <t>Promotion of PBF niche mandate to favor catalytic effect by strengthening partnerships will include specific efforts to ensure that GEWE benefits from synergy-building</t>
  </si>
  <si>
    <t>Resource mobilization efforts will be done in a gender-mainstreamed manner</t>
  </si>
  <si>
    <t>Fourth tranche</t>
  </si>
  <si>
    <t>Delivery Rate from the transferred 1st tranche:</t>
  </si>
  <si>
    <t>Tranche
%</t>
  </si>
  <si>
    <t>OHCHR 
PROJECT
TOTAL
Dec 2022 - Jan 2027</t>
  </si>
  <si>
    <t>UNDP 
PROJECT
TOTAL
Dec 2022 - Jan 2027</t>
  </si>
  <si>
    <t>Totals
Dec 2022 - Jan 2027</t>
  </si>
  <si>
    <r>
      <t>Totals</t>
    </r>
    <r>
      <rPr>
        <b/>
        <sz val="12"/>
        <color rgb="FFFF0000"/>
        <rFont val="Calibri"/>
        <family val="2"/>
        <scheme val="minor"/>
      </rPr>
      <t xml:space="preserve"> (detailed per phase)</t>
    </r>
  </si>
  <si>
    <r>
      <t>Totals</t>
    </r>
    <r>
      <rPr>
        <b/>
        <sz val="12"/>
        <color rgb="FFFF0000"/>
        <rFont val="Calibri"/>
        <family val="2"/>
        <scheme val="minor"/>
      </rPr>
      <t xml:space="preserve"> (with phases combined - no detail per phase - as discussed with MPTFO)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</si>
</sst>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 _€_-;\-* #,##0.00\ _€_-;_-* &quot;-&quot;??\ _€_-;_-@_-"/>
    <numFmt numFmtId="165" formatCode="_-[$$-409]* #,##0.00_ ;_-[$$-409]* \-#,##0.00\ ;_-[$$-409]* &quot;-&quot;??_ ;_-@_ "/>
  </numFmts>
  <fonts count="26"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8"/>
      <name val="Calibri"/>
      <family val="2"/>
      <scheme val="minor"/>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6" tint="0.79998168889431442"/>
        <bgColor indexed="64"/>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12">
    <xf numFmtId="0" fontId="0" fillId="0" borderId="0" xfId="0"/>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3"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44" fontId="11" fillId="0" borderId="0" xfId="1" applyFont="1" applyFill="1" applyBorder="1" applyAlignment="1" applyProtection="1">
      <alignment vertical="center"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3"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0" fontId="3" fillId="2" borderId="8" xfId="0" applyFont="1" applyFill="1" applyBorder="1" applyAlignment="1">
      <alignment vertical="center" wrapText="1"/>
    </xf>
    <xf numFmtId="4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0" fontId="3" fillId="0" borderId="0" xfId="0" applyFont="1" applyAlignment="1">
      <alignment horizontal="center" vertical="center"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6" fillId="2" borderId="3" xfId="0" applyFont="1" applyFill="1" applyBorder="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6" fillId="0" borderId="0" xfId="1" applyFont="1" applyFill="1" applyBorder="1" applyAlignment="1" applyProtection="1">
      <alignment horizontal="center"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3" fillId="4" borderId="3" xfId="1" applyFont="1" applyFill="1" applyBorder="1" applyAlignment="1" applyProtection="1">
      <alignment wrapText="1"/>
    </xf>
    <xf numFmtId="44" fontId="6" fillId="3" borderId="0" xfId="0" applyNumberFormat="1" applyFont="1" applyFill="1" applyAlignment="1">
      <alignment vertical="center"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8" xfId="0" applyFont="1" applyFill="1" applyBorder="1" applyAlignment="1">
      <alignment vertical="center" wrapText="1"/>
    </xf>
    <xf numFmtId="44" fontId="3" fillId="2" borderId="38"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Font="1" applyFill="1" applyBorder="1" applyAlignment="1">
      <alignment wrapText="1"/>
    </xf>
    <xf numFmtId="0" fontId="3" fillId="3" borderId="39" xfId="0" applyFont="1" applyFill="1" applyBorder="1" applyAlignment="1">
      <alignment horizontal="lef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44" fontId="3" fillId="2" borderId="37"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44" fontId="6" fillId="2" borderId="38" xfId="0" applyNumberFormat="1" applyFont="1" applyFill="1" applyBorder="1" applyAlignment="1">
      <alignment wrapText="1"/>
    </xf>
    <xf numFmtId="44" fontId="3" fillId="2" borderId="34"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8" xfId="0" applyNumberFormat="1" applyFont="1" applyBorder="1" applyAlignment="1" applyProtection="1">
      <alignment wrapText="1"/>
      <protection locked="0"/>
    </xf>
    <xf numFmtId="44" fontId="6" fillId="3" borderId="38" xfId="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3" fillId="2" borderId="3" xfId="0" applyFont="1" applyFill="1" applyBorder="1" applyAlignment="1">
      <alignment vertical="center" wrapText="1"/>
    </xf>
    <xf numFmtId="44" fontId="6" fillId="2" borderId="3" xfId="0" applyNumberFormat="1"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8" xfId="0" applyFont="1" applyFill="1" applyBorder="1" applyAlignment="1">
      <alignment horizontal="left" vertical="center" wrapText="1"/>
    </xf>
    <xf numFmtId="44" fontId="3" fillId="2" borderId="16" xfId="0" applyNumberFormat="1" applyFont="1" applyFill="1" applyBorder="1" applyAlignment="1">
      <alignment vertical="center" wrapText="1"/>
    </xf>
    <xf numFmtId="0" fontId="4" fillId="2" borderId="8" xfId="0" applyFont="1" applyFill="1" applyBorder="1" applyAlignment="1">
      <alignment horizontal="lef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4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44" fontId="6" fillId="2" borderId="9" xfId="0" applyNumberFormat="1" applyFont="1" applyFill="1" applyBorder="1" applyAlignment="1">
      <alignment vertical="center" wrapText="1"/>
    </xf>
    <xf numFmtId="44" fontId="3"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3" fillId="2" borderId="38"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44" fontId="3" fillId="2" borderId="39"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3" xfId="1" applyFont="1" applyFill="1" applyBorder="1" applyAlignment="1" applyProtection="1">
      <alignment horizontal="center"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Font="1" applyFill="1" applyBorder="1" applyAlignment="1">
      <alignment wrapText="1"/>
    </xf>
    <xf numFmtId="44" fontId="6" fillId="2" borderId="8" xfId="1" applyFont="1" applyFill="1" applyBorder="1" applyAlignment="1" applyProtection="1">
      <alignment wrapText="1"/>
    </xf>
    <xf numFmtId="44" fontId="6" fillId="2" borderId="9"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0" fontId="6" fillId="2" borderId="12" xfId="0" applyFont="1" applyFill="1" applyBorder="1" applyAlignment="1">
      <alignment wrapText="1"/>
    </xf>
    <xf numFmtId="44" fontId="6" fillId="2" borderId="14"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lignment vertical="center" wrapText="1"/>
    </xf>
    <xf numFmtId="0" fontId="8" fillId="2" borderId="12" xfId="0" applyFont="1" applyFill="1" applyBorder="1" applyAlignment="1">
      <alignment vertical="center" wrapText="1"/>
    </xf>
    <xf numFmtId="44" fontId="3" fillId="2" borderId="14" xfId="0" applyNumberFormat="1" applyFont="1" applyFill="1" applyBorder="1" applyAlignment="1">
      <alignment wrapText="1"/>
    </xf>
    <xf numFmtId="44" fontId="6" fillId="2" borderId="50" xfId="1" applyFont="1" applyFill="1" applyBorder="1" applyAlignment="1" applyProtection="1">
      <alignment wrapText="1"/>
    </xf>
    <xf numFmtId="44" fontId="3" fillId="2" borderId="51"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3"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0" fontId="2" fillId="2" borderId="3" xfId="0" applyFont="1" applyFill="1" applyBorder="1" applyAlignment="1">
      <alignment horizontal="center" vertical="center" wrapText="1"/>
    </xf>
    <xf numFmtId="44" fontId="3"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2" fillId="0" borderId="3" xfId="1" applyFont="1" applyBorder="1" applyAlignment="1" applyProtection="1">
      <alignment horizontal="center" vertical="center" wrapText="1"/>
      <protection locked="0"/>
    </xf>
    <xf numFmtId="44" fontId="2" fillId="2" borderId="3" xfId="1" applyFont="1" applyFill="1" applyBorder="1" applyAlignment="1">
      <alignment vertical="center" wrapText="1"/>
    </xf>
    <xf numFmtId="44" fontId="4" fillId="2" borderId="13" xfId="0" applyNumberFormat="1" applyFont="1" applyFill="1" applyBorder="1"/>
    <xf numFmtId="0" fontId="3" fillId="2" borderId="5" xfId="0" applyFont="1" applyFill="1" applyBorder="1" applyAlignment="1">
      <alignment horizontal="center" vertical="center" wrapText="1"/>
    </xf>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2" fillId="3" borderId="3" xfId="1" applyFont="1" applyFill="1" applyBorder="1" applyAlignment="1" applyProtection="1">
      <alignment horizontal="center" vertical="center" wrapText="1"/>
      <protection locked="0"/>
    </xf>
    <xf numFmtId="44" fontId="6" fillId="3" borderId="3" xfId="1" applyFont="1" applyFill="1" applyBorder="1" applyAlignment="1" applyProtection="1">
      <alignment vertical="center" wrapText="1"/>
      <protection locked="0"/>
    </xf>
    <xf numFmtId="4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0" fontId="12" fillId="6" borderId="6" xfId="0" applyFont="1" applyFill="1" applyBorder="1" applyAlignment="1">
      <alignment vertical="top" wrapText="1"/>
    </xf>
    <xf numFmtId="0" fontId="3" fillId="0" borderId="0" xfId="0" applyFont="1" applyAlignment="1">
      <alignment wrapText="1"/>
    </xf>
    <xf numFmtId="0" fontId="19" fillId="0" borderId="0" xfId="0" applyFont="1" applyAlignment="1">
      <alignment wrapText="1"/>
    </xf>
    <xf numFmtId="44" fontId="1" fillId="3" borderId="3" xfId="1" applyFont="1" applyFill="1" applyBorder="1" applyAlignment="1" applyProtection="1">
      <alignment horizontal="center" vertical="center" wrapText="1"/>
      <protection locked="0"/>
    </xf>
    <xf numFmtId="44" fontId="25" fillId="3" borderId="3" xfId="1" applyFont="1" applyFill="1" applyBorder="1" applyAlignment="1" applyProtection="1">
      <alignment horizontal="center" vertical="center" wrapText="1"/>
      <protection locked="0"/>
    </xf>
    <xf numFmtId="164" fontId="3" fillId="2" borderId="3" xfId="1" applyNumberFormat="1" applyFont="1" applyFill="1" applyBorder="1" applyAlignment="1" applyProtection="1">
      <alignment horizontal="center" vertical="center" wrapText="1"/>
    </xf>
    <xf numFmtId="44" fontId="25" fillId="0" borderId="3" xfId="1" applyFont="1" applyBorder="1" applyAlignment="1" applyProtection="1">
      <alignment horizontal="center" vertical="center" wrapText="1"/>
      <protection locked="0"/>
    </xf>
    <xf numFmtId="0" fontId="11" fillId="2" borderId="3" xfId="0" applyFont="1" applyFill="1" applyBorder="1" applyAlignment="1">
      <alignment vertical="center" wrapText="1"/>
    </xf>
    <xf numFmtId="0" fontId="11" fillId="3"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Protection="1">
      <protection locked="0"/>
    </xf>
    <xf numFmtId="0" fontId="1" fillId="0" borderId="0" xfId="0" applyFont="1" applyProtection="1">
      <protection locked="0"/>
    </xf>
    <xf numFmtId="44" fontId="3" fillId="2" borderId="5" xfId="1" applyFont="1" applyFill="1" applyBorder="1" applyAlignment="1" applyProtection="1">
      <alignment vertical="center" wrapText="1"/>
    </xf>
    <xf numFmtId="165" fontId="3" fillId="2" borderId="3" xfId="1" applyNumberFormat="1" applyFont="1" applyFill="1" applyBorder="1" applyAlignment="1" applyProtection="1">
      <alignment vertical="center" wrapText="1"/>
    </xf>
    <xf numFmtId="0" fontId="8" fillId="2" borderId="35" xfId="0" applyFont="1" applyFill="1" applyBorder="1" applyAlignment="1">
      <alignment vertical="center" wrapText="1"/>
    </xf>
    <xf numFmtId="44" fontId="6" fillId="2" borderId="28" xfId="1" applyFont="1" applyFill="1" applyBorder="1" applyAlignment="1" applyProtection="1">
      <alignment wrapText="1"/>
    </xf>
    <xf numFmtId="164" fontId="6" fillId="2" borderId="3" xfId="0" applyNumberFormat="1" applyFont="1" applyFill="1" applyBorder="1"/>
    <xf numFmtId="164" fontId="3" fillId="2" borderId="9" xfId="0" applyNumberFormat="1" applyFont="1" applyFill="1" applyBorder="1"/>
    <xf numFmtId="164" fontId="6" fillId="2" borderId="5" xfId="0" applyNumberFormat="1" applyFont="1" applyFill="1" applyBorder="1"/>
    <xf numFmtId="164" fontId="3" fillId="2" borderId="31" xfId="0" applyNumberFormat="1" applyFont="1" applyFill="1" applyBorder="1"/>
    <xf numFmtId="164" fontId="6" fillId="2" borderId="30" xfId="0" applyNumberFormat="1" applyFont="1" applyFill="1" applyBorder="1"/>
    <xf numFmtId="164" fontId="3" fillId="2" borderId="16" xfId="0" applyNumberFormat="1" applyFont="1" applyFill="1" applyBorder="1"/>
    <xf numFmtId="164" fontId="3" fillId="2" borderId="13" xfId="0" applyNumberFormat="1" applyFont="1" applyFill="1" applyBorder="1"/>
    <xf numFmtId="164" fontId="3" fillId="2" borderId="14" xfId="0" applyNumberFormat="1" applyFont="1" applyFill="1" applyBorder="1"/>
    <xf numFmtId="44" fontId="2" fillId="2" borderId="5" xfId="1" applyFont="1" applyFill="1" applyBorder="1" applyAlignment="1">
      <alignment vertical="center" wrapText="1"/>
    </xf>
    <xf numFmtId="9" fontId="3" fillId="2" borderId="31" xfId="2" applyFont="1" applyFill="1" applyBorder="1" applyAlignment="1">
      <alignment vertical="center" wrapText="1"/>
    </xf>
    <xf numFmtId="9" fontId="4" fillId="2" borderId="14" xfId="2" applyFont="1" applyFill="1" applyBorder="1"/>
    <xf numFmtId="0" fontId="21" fillId="0" borderId="0" xfId="0" applyFont="1" applyAlignment="1">
      <alignment horizontal="left" vertical="top" wrapText="1"/>
    </xf>
    <xf numFmtId="0" fontId="3" fillId="2" borderId="5"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19" fillId="0" borderId="53" xfId="0" applyFont="1" applyBorder="1" applyAlignment="1">
      <alignment horizontal="left" wrapText="1"/>
    </xf>
    <xf numFmtId="0" fontId="6" fillId="3"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49" fontId="3" fillId="3" borderId="2" xfId="0" applyNumberFormat="1" applyFont="1" applyFill="1" applyBorder="1" applyAlignment="1" applyProtection="1">
      <alignment horizontal="left" vertical="center" wrapText="1"/>
      <protection locked="0"/>
    </xf>
    <xf numFmtId="49" fontId="1" fillId="3" borderId="4"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49" fontId="6" fillId="3" borderId="2" xfId="0" applyNumberFormat="1" applyFont="1" applyFill="1" applyBorder="1" applyAlignment="1" applyProtection="1">
      <alignment horizontal="left" vertical="center" wrapText="1"/>
      <protection locked="0"/>
    </xf>
    <xf numFmtId="0" fontId="3" fillId="0" borderId="0" xfId="0" applyFont="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10" xfId="0" applyFont="1" applyFill="1" applyBorder="1" applyAlignment="1">
      <alignment horizontal="center" vertical="center" wrapText="1"/>
    </xf>
    <xf numFmtId="44" fontId="3" fillId="2" borderId="31" xfId="1" applyFont="1" applyFill="1" applyBorder="1" applyAlignment="1" applyProtection="1">
      <alignment horizontal="center" vertical="center" wrapText="1"/>
    </xf>
    <xf numFmtId="44" fontId="3" fillId="2" borderId="37"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8" xfId="1"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wrapText="1"/>
      <protection locked="0"/>
    </xf>
    <xf numFmtId="0" fontId="3" fillId="2" borderId="38" xfId="0" applyFont="1" applyFill="1" applyBorder="1" applyAlignment="1" applyProtection="1">
      <alignment horizontal="center"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44" fontId="4" fillId="2" borderId="45" xfId="0" applyNumberFormat="1" applyFont="1" applyFill="1" applyBorder="1" applyAlignment="1">
      <alignment horizontal="center"/>
    </xf>
    <xf numFmtId="44" fontId="4" fillId="2" borderId="46" xfId="0" applyNumberFormat="1" applyFont="1" applyFill="1" applyBorder="1" applyAlignment="1">
      <alignment horizontal="center"/>
    </xf>
    <xf numFmtId="0" fontId="4" fillId="2" borderId="42" xfId="0" applyFont="1" applyFill="1" applyBorder="1" applyAlignment="1">
      <alignment horizontal="left"/>
    </xf>
    <xf numFmtId="0" fontId="4" fillId="2" borderId="43" xfId="0" applyFont="1" applyFill="1" applyBorder="1" applyAlignment="1">
      <alignment horizontal="left"/>
    </xf>
    <xf numFmtId="0" fontId="4" fillId="2" borderId="44" xfId="0" applyFont="1" applyFill="1" applyBorder="1" applyAlignment="1">
      <alignment horizontal="left"/>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10" borderId="0" xfId="0" applyFill="1" applyAlignment="1">
      <alignment wrapText="1"/>
    </xf>
    <xf numFmtId="0" fontId="6" fillId="10" borderId="3" xfId="0" applyFont="1" applyFill="1" applyBorder="1" applyAlignment="1">
      <alignment vertical="center" wrapText="1"/>
    </xf>
    <xf numFmtId="0" fontId="11" fillId="10" borderId="3" xfId="0" applyFont="1" applyFill="1" applyBorder="1" applyAlignment="1" applyProtection="1">
      <alignment horizontal="left" vertical="top" wrapText="1"/>
      <protection locked="0"/>
    </xf>
    <xf numFmtId="44" fontId="6" fillId="10" borderId="3" xfId="1" applyFont="1" applyFill="1" applyBorder="1" applyAlignment="1" applyProtection="1">
      <alignment horizontal="center" vertical="center" wrapText="1"/>
      <protection locked="0"/>
    </xf>
    <xf numFmtId="44" fontId="6" fillId="10" borderId="3" xfId="1" applyFont="1" applyFill="1" applyBorder="1" applyAlignment="1" applyProtection="1">
      <alignment horizontal="center" vertical="center" wrapText="1"/>
    </xf>
    <xf numFmtId="9" fontId="6" fillId="10" borderId="3" xfId="2" applyFont="1" applyFill="1" applyBorder="1" applyAlignment="1" applyProtection="1">
      <alignment horizontal="center" vertical="center" wrapText="1"/>
      <protection locked="0"/>
    </xf>
    <xf numFmtId="44" fontId="25" fillId="10" borderId="3" xfId="1" applyFont="1" applyFill="1" applyBorder="1" applyAlignment="1" applyProtection="1">
      <alignment horizontal="center" vertical="center" wrapText="1"/>
      <protection locked="0"/>
    </xf>
    <xf numFmtId="49" fontId="6" fillId="10" borderId="3" xfId="1" applyNumberFormat="1" applyFont="1" applyFill="1" applyBorder="1" applyAlignment="1" applyProtection="1">
      <alignment horizontal="left" wrapText="1"/>
      <protection locked="0"/>
    </xf>
    <xf numFmtId="44" fontId="1" fillId="10" borderId="3" xfId="1" applyFont="1" applyFill="1" applyBorder="1" applyAlignment="1" applyProtection="1">
      <alignment horizontal="center" vertical="center" wrapText="1"/>
      <protection locked="0"/>
    </xf>
    <xf numFmtId="44" fontId="6" fillId="10" borderId="0" xfId="1" applyFont="1" applyFill="1" applyBorder="1" applyAlignment="1" applyProtection="1">
      <alignment horizontal="center" vertical="center" wrapText="1"/>
    </xf>
    <xf numFmtId="0" fontId="6" fillId="10" borderId="3" xfId="0" applyFont="1" applyFill="1" applyBorder="1" applyAlignment="1" applyProtection="1">
      <alignment horizontal="left" vertical="top" wrapText="1"/>
      <protection locked="0"/>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topLeftCell="A6" zoomScale="80" zoomScaleNormal="80" workbookViewId="0"/>
  </sheetViews>
  <sheetFormatPr defaultColWidth="8.73046875" defaultRowHeight="14.25" x14ac:dyDescent="0.45"/>
  <cols>
    <col min="2" max="2" width="127.265625" customWidth="1"/>
  </cols>
  <sheetData>
    <row r="2" spans="2:5" ht="36.75" customHeight="1" thickBot="1" x14ac:dyDescent="0.5">
      <c r="B2" s="215" t="s">
        <v>538</v>
      </c>
      <c r="C2" s="215"/>
      <c r="D2" s="215"/>
      <c r="E2" s="215"/>
    </row>
    <row r="3" spans="2:5" ht="295.5" customHeight="1" thickBot="1" x14ac:dyDescent="0.5">
      <c r="B3" s="188" t="s">
        <v>564</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7"/>
  <sheetViews>
    <sheetView showGridLines="0" showZeros="0" tabSelected="1" topLeftCell="I1" zoomScale="53" zoomScaleNormal="53" workbookViewId="0">
      <pane ySplit="4" topLeftCell="A145" activePane="bottomLeft" state="frozen"/>
      <selection pane="bottomLeft" activeCell="I42" sqref="A42:XFD42"/>
    </sheetView>
  </sheetViews>
  <sheetFormatPr defaultColWidth="9.19921875" defaultRowHeight="14.25" x14ac:dyDescent="0.45"/>
  <cols>
    <col min="1" max="1" width="9.19921875" style="34"/>
    <col min="2" max="2" width="30.73046875" style="34" customWidth="1"/>
    <col min="3" max="3" width="32.46484375" style="34" customWidth="1"/>
    <col min="4" max="4" width="25.19921875" style="34" customWidth="1"/>
    <col min="5" max="6" width="25.73046875" style="34" customWidth="1"/>
    <col min="7" max="7" width="24.73046875" style="34" bestFit="1" customWidth="1"/>
    <col min="8" max="8" width="26.46484375" style="34" bestFit="1" customWidth="1"/>
    <col min="9" max="9" width="22.46484375" style="158" customWidth="1"/>
    <col min="10" max="10" width="65.796875" style="179" customWidth="1"/>
    <col min="11" max="11" width="30.265625" style="34" customWidth="1"/>
    <col min="12" max="12" width="18.796875" style="34" customWidth="1"/>
    <col min="13" max="13" width="9.19921875" style="34"/>
    <col min="14" max="14" width="17.73046875" style="34" customWidth="1"/>
    <col min="15" max="15" width="26.46484375" style="34" customWidth="1"/>
    <col min="16" max="16" width="22.46484375" style="34" customWidth="1"/>
    <col min="17" max="17" width="29.73046875" style="34" customWidth="1"/>
    <col min="18" max="18" width="23.46484375" style="34" customWidth="1"/>
    <col min="19" max="19" width="18.46484375" style="34" customWidth="1"/>
    <col min="20" max="20" width="17.46484375" style="34" customWidth="1"/>
    <col min="21" max="21" width="25.19921875" style="34" customWidth="1"/>
    <col min="22" max="16384" width="9.19921875" style="34"/>
  </cols>
  <sheetData>
    <row r="1" spans="1:12" ht="30.75" customHeight="1" x14ac:dyDescent="1.35">
      <c r="B1" s="215" t="s">
        <v>538</v>
      </c>
      <c r="C1" s="215"/>
      <c r="D1" s="215"/>
      <c r="E1" s="215"/>
      <c r="F1" s="32"/>
      <c r="G1" s="32"/>
      <c r="H1" s="33"/>
      <c r="I1" s="157"/>
      <c r="J1" s="178"/>
      <c r="K1" s="33"/>
    </row>
    <row r="2" spans="1:12" ht="16.5" customHeight="1" x14ac:dyDescent="0.75">
      <c r="B2" s="218" t="s">
        <v>174</v>
      </c>
      <c r="C2" s="218"/>
      <c r="D2" s="218"/>
      <c r="E2" s="218"/>
      <c r="F2" s="189"/>
      <c r="G2" s="189"/>
      <c r="H2" s="189"/>
      <c r="I2" s="168"/>
      <c r="J2" s="168"/>
    </row>
    <row r="4" spans="1:12" ht="166.05" customHeight="1" x14ac:dyDescent="0.45">
      <c r="B4" s="42" t="s">
        <v>550</v>
      </c>
      <c r="C4" s="42" t="s">
        <v>551</v>
      </c>
      <c r="D4" s="70" t="s">
        <v>565</v>
      </c>
      <c r="E4" s="70" t="s">
        <v>566</v>
      </c>
      <c r="F4" s="70" t="s">
        <v>567</v>
      </c>
      <c r="G4" s="100" t="s">
        <v>594</v>
      </c>
      <c r="H4" s="42" t="s">
        <v>552</v>
      </c>
      <c r="I4" s="169" t="s">
        <v>556</v>
      </c>
      <c r="J4" s="186" t="s">
        <v>561</v>
      </c>
      <c r="K4" s="186" t="s">
        <v>563</v>
      </c>
      <c r="L4" s="41"/>
    </row>
    <row r="5" spans="1:12" ht="51" customHeight="1" x14ac:dyDescent="0.45">
      <c r="B5" s="97" t="s">
        <v>0</v>
      </c>
      <c r="C5" s="231" t="s">
        <v>568</v>
      </c>
      <c r="D5" s="232"/>
      <c r="E5" s="232"/>
      <c r="F5" s="232"/>
      <c r="G5" s="232"/>
      <c r="H5" s="232"/>
      <c r="I5" s="232"/>
      <c r="J5" s="232"/>
      <c r="K5" s="233"/>
      <c r="L5" s="18"/>
    </row>
    <row r="6" spans="1:12" ht="51" customHeight="1" x14ac:dyDescent="0.45">
      <c r="B6" s="97" t="s">
        <v>1</v>
      </c>
      <c r="C6" s="234" t="s">
        <v>569</v>
      </c>
      <c r="D6" s="235"/>
      <c r="E6" s="235"/>
      <c r="F6" s="235"/>
      <c r="G6" s="235"/>
      <c r="H6" s="235"/>
      <c r="I6" s="235"/>
      <c r="J6" s="235"/>
      <c r="K6" s="236"/>
      <c r="L6" s="44"/>
    </row>
    <row r="7" spans="1:12" s="301" customFormat="1" ht="63" x14ac:dyDescent="0.5">
      <c r="B7" s="302" t="s">
        <v>2</v>
      </c>
      <c r="C7" s="311" t="s">
        <v>575</v>
      </c>
      <c r="D7" s="304">
        <v>128000</v>
      </c>
      <c r="E7" s="304">
        <v>0</v>
      </c>
      <c r="F7" s="304">
        <v>0</v>
      </c>
      <c r="G7" s="305">
        <f>SUM(D7:F7)</f>
        <v>128000</v>
      </c>
      <c r="H7" s="306">
        <v>0.3</v>
      </c>
      <c r="I7" s="304">
        <v>129514.3</v>
      </c>
      <c r="J7" s="304" t="s">
        <v>583</v>
      </c>
      <c r="K7" s="308"/>
      <c r="L7" s="310"/>
    </row>
    <row r="8" spans="1:12" ht="47.25" x14ac:dyDescent="0.5">
      <c r="B8" s="147" t="s">
        <v>3</v>
      </c>
      <c r="C8" s="17" t="s">
        <v>576</v>
      </c>
      <c r="D8" s="19">
        <v>10000</v>
      </c>
      <c r="E8" s="19">
        <v>0</v>
      </c>
      <c r="F8" s="19">
        <v>0</v>
      </c>
      <c r="G8" s="127">
        <f t="shared" ref="G8:G19" si="0">SUM(D8:F8)</f>
        <v>10000</v>
      </c>
      <c r="H8" s="124">
        <v>0</v>
      </c>
      <c r="I8" s="19">
        <v>0</v>
      </c>
      <c r="J8" s="20"/>
      <c r="K8" s="112"/>
      <c r="L8" s="45"/>
    </row>
    <row r="9" spans="1:12" ht="110.25" x14ac:dyDescent="0.5">
      <c r="B9" s="147" t="s">
        <v>4</v>
      </c>
      <c r="C9" s="17" t="s">
        <v>577</v>
      </c>
      <c r="D9" s="19">
        <v>0</v>
      </c>
      <c r="E9" s="19">
        <v>0</v>
      </c>
      <c r="F9" s="19">
        <v>0</v>
      </c>
      <c r="G9" s="127">
        <f t="shared" si="0"/>
        <v>0</v>
      </c>
      <c r="H9" s="124">
        <v>0</v>
      </c>
      <c r="I9" s="19">
        <v>0</v>
      </c>
      <c r="J9" s="20"/>
      <c r="K9" s="112"/>
      <c r="L9" s="45"/>
    </row>
    <row r="10" spans="1:12" ht="94.5" x14ac:dyDescent="0.5">
      <c r="B10" s="147" t="s">
        <v>31</v>
      </c>
      <c r="C10" s="17" t="s">
        <v>578</v>
      </c>
      <c r="D10" s="19">
        <v>5000</v>
      </c>
      <c r="E10" s="19">
        <v>5000</v>
      </c>
      <c r="F10" s="19">
        <v>0</v>
      </c>
      <c r="G10" s="127">
        <f t="shared" si="0"/>
        <v>10000</v>
      </c>
      <c r="H10" s="124">
        <v>0.4</v>
      </c>
      <c r="I10" s="19">
        <v>1274.1199999999999</v>
      </c>
      <c r="J10" s="191" t="s">
        <v>585</v>
      </c>
      <c r="K10" s="112"/>
      <c r="L10" s="45"/>
    </row>
    <row r="11" spans="1:12" ht="94.5" x14ac:dyDescent="0.5">
      <c r="B11" s="147" t="s">
        <v>32</v>
      </c>
      <c r="C11" s="17" t="s">
        <v>579</v>
      </c>
      <c r="D11" s="19">
        <v>5000</v>
      </c>
      <c r="E11" s="19">
        <v>30000</v>
      </c>
      <c r="F11" s="19">
        <v>0</v>
      </c>
      <c r="G11" s="127">
        <f t="shared" si="0"/>
        <v>35000</v>
      </c>
      <c r="H11" s="124">
        <v>0.3</v>
      </c>
      <c r="I11" s="19">
        <v>9325.6299999999992</v>
      </c>
      <c r="J11" s="20" t="s">
        <v>584</v>
      </c>
      <c r="K11" s="112"/>
      <c r="L11" s="45"/>
    </row>
    <row r="12" spans="1:12" ht="94.5" x14ac:dyDescent="0.5">
      <c r="B12" s="147" t="s">
        <v>33</v>
      </c>
      <c r="C12" s="17" t="s">
        <v>580</v>
      </c>
      <c r="D12" s="19">
        <v>5000</v>
      </c>
      <c r="E12" s="19">
        <v>0</v>
      </c>
      <c r="F12" s="19">
        <v>0</v>
      </c>
      <c r="G12" s="127">
        <f t="shared" si="0"/>
        <v>5000</v>
      </c>
      <c r="H12" s="124">
        <v>0</v>
      </c>
      <c r="I12" s="194">
        <v>2883.63</v>
      </c>
      <c r="J12" s="20"/>
      <c r="K12" s="112"/>
      <c r="L12" s="45"/>
    </row>
    <row r="13" spans="1:12" s="301" customFormat="1" ht="31.5" x14ac:dyDescent="0.5">
      <c r="B13" s="302" t="s">
        <v>34</v>
      </c>
      <c r="C13" s="303" t="s">
        <v>618</v>
      </c>
      <c r="D13" s="304">
        <v>0</v>
      </c>
      <c r="E13" s="304">
        <v>714825</v>
      </c>
      <c r="F13" s="304">
        <v>0</v>
      </c>
      <c r="G13" s="305">
        <f t="shared" si="0"/>
        <v>714825</v>
      </c>
      <c r="H13" s="306">
        <v>0.35</v>
      </c>
      <c r="I13" s="309">
        <v>102979.6</v>
      </c>
      <c r="J13" s="307" t="s">
        <v>583</v>
      </c>
      <c r="K13" s="308"/>
      <c r="L13" s="310"/>
    </row>
    <row r="14" spans="1:12" ht="31.5" x14ac:dyDescent="0.5">
      <c r="A14" s="35"/>
      <c r="B14" s="147" t="s">
        <v>35</v>
      </c>
      <c r="C14" s="196" t="s">
        <v>619</v>
      </c>
      <c r="D14" s="20">
        <v>0</v>
      </c>
      <c r="E14" s="20">
        <v>125091</v>
      </c>
      <c r="F14" s="20">
        <v>0</v>
      </c>
      <c r="G14" s="127">
        <f t="shared" si="0"/>
        <v>125091</v>
      </c>
      <c r="H14" s="125">
        <v>0.35</v>
      </c>
      <c r="I14" s="20">
        <v>12702.19</v>
      </c>
      <c r="J14" s="192" t="s">
        <v>583</v>
      </c>
      <c r="K14" s="113"/>
    </row>
    <row r="15" spans="1:12" ht="31.5" x14ac:dyDescent="0.5">
      <c r="A15" s="35"/>
      <c r="B15" s="147" t="s">
        <v>570</v>
      </c>
      <c r="C15" s="196" t="s">
        <v>620</v>
      </c>
      <c r="D15" s="20">
        <v>0</v>
      </c>
      <c r="E15" s="20">
        <v>25701</v>
      </c>
      <c r="F15" s="20">
        <v>0</v>
      </c>
      <c r="G15" s="127">
        <f t="shared" si="0"/>
        <v>25701</v>
      </c>
      <c r="H15" s="125">
        <v>0.35</v>
      </c>
      <c r="I15" s="20">
        <v>159.94999999999999</v>
      </c>
      <c r="J15" s="192" t="s">
        <v>583</v>
      </c>
      <c r="K15" s="113"/>
    </row>
    <row r="16" spans="1:12" s="301" customFormat="1" ht="31.5" x14ac:dyDescent="0.5">
      <c r="B16" s="302" t="s">
        <v>571</v>
      </c>
      <c r="C16" s="303" t="s">
        <v>621</v>
      </c>
      <c r="D16" s="304">
        <v>0</v>
      </c>
      <c r="E16" s="304">
        <v>29934</v>
      </c>
      <c r="F16" s="304">
        <v>0</v>
      </c>
      <c r="G16" s="305">
        <f t="shared" si="0"/>
        <v>29934</v>
      </c>
      <c r="H16" s="306">
        <v>0.35</v>
      </c>
      <c r="I16" s="304">
        <v>2117.7399999999998</v>
      </c>
      <c r="J16" s="307" t="s">
        <v>583</v>
      </c>
      <c r="K16" s="308"/>
    </row>
    <row r="17" spans="1:12" s="301" customFormat="1" ht="15.75" x14ac:dyDescent="0.5">
      <c r="B17" s="302" t="s">
        <v>572</v>
      </c>
      <c r="C17" s="303" t="s">
        <v>622</v>
      </c>
      <c r="D17" s="304">
        <v>0</v>
      </c>
      <c r="E17" s="304">
        <v>23193</v>
      </c>
      <c r="F17" s="301">
        <v>0</v>
      </c>
      <c r="G17" s="305">
        <f t="shared" si="0"/>
        <v>23193</v>
      </c>
      <c r="H17" s="306">
        <v>0</v>
      </c>
      <c r="I17" s="304">
        <v>2971.46</v>
      </c>
      <c r="J17" s="307"/>
      <c r="K17" s="308"/>
    </row>
    <row r="18" spans="1:12" s="301" customFormat="1" ht="47.25" x14ac:dyDescent="0.5">
      <c r="B18" s="302" t="s">
        <v>573</v>
      </c>
      <c r="C18" s="303" t="s">
        <v>581</v>
      </c>
      <c r="D18" s="304">
        <v>0</v>
      </c>
      <c r="E18" s="304"/>
      <c r="F18" s="304">
        <v>225335</v>
      </c>
      <c r="G18" s="305">
        <f t="shared" si="0"/>
        <v>225335</v>
      </c>
      <c r="H18" s="306">
        <v>0.5</v>
      </c>
      <c r="I18" s="304">
        <v>92209.7</v>
      </c>
      <c r="J18" s="307" t="s">
        <v>583</v>
      </c>
      <c r="K18" s="308"/>
    </row>
    <row r="19" spans="1:12" s="301" customFormat="1" ht="47.25" x14ac:dyDescent="0.5">
      <c r="B19" s="302" t="s">
        <v>574</v>
      </c>
      <c r="C19" s="303" t="s">
        <v>582</v>
      </c>
      <c r="D19" s="304">
        <v>0</v>
      </c>
      <c r="E19" s="304">
        <v>28000</v>
      </c>
      <c r="F19" s="304">
        <v>0</v>
      </c>
      <c r="G19" s="305">
        <f t="shared" si="0"/>
        <v>28000</v>
      </c>
      <c r="H19" s="306">
        <v>0</v>
      </c>
      <c r="I19" s="304">
        <v>256.36</v>
      </c>
      <c r="J19" s="304"/>
      <c r="K19" s="308"/>
    </row>
    <row r="20" spans="1:12" ht="15.75" x14ac:dyDescent="0.5">
      <c r="A20" s="35"/>
      <c r="C20" s="97" t="s">
        <v>173</v>
      </c>
      <c r="D20" s="21">
        <f>SUM(D7:D19)</f>
        <v>153000</v>
      </c>
      <c r="E20" s="21">
        <f>SUM(E7:E19)</f>
        <v>981744</v>
      </c>
      <c r="F20" s="21">
        <f>SUM(F7:F19)</f>
        <v>225335</v>
      </c>
      <c r="G20" s="21">
        <f>SUM(G7:G19)</f>
        <v>1360079</v>
      </c>
      <c r="H20" s="193">
        <f>(H7*G7)+(H10*G10)+(H11*G11)+(H13*G13)+(H14*G14)+(H15*G15)+(H17*G17)+(H18*G18)</f>
        <v>468533.44999999995</v>
      </c>
      <c r="I20" s="21">
        <f>SUM(I7:I19)</f>
        <v>356394.68</v>
      </c>
      <c r="J20" s="180"/>
      <c r="K20" s="113"/>
      <c r="L20" s="46"/>
    </row>
    <row r="21" spans="1:12" ht="51" customHeight="1" x14ac:dyDescent="0.45">
      <c r="A21" s="35"/>
      <c r="B21" s="97" t="s">
        <v>5</v>
      </c>
      <c r="C21" s="228" t="s">
        <v>593</v>
      </c>
      <c r="D21" s="229"/>
      <c r="E21" s="229"/>
      <c r="F21" s="229"/>
      <c r="G21" s="229"/>
      <c r="H21" s="229"/>
      <c r="I21" s="229"/>
      <c r="J21" s="229"/>
      <c r="K21" s="230"/>
      <c r="L21" s="44"/>
    </row>
    <row r="22" spans="1:12" ht="94.5" x14ac:dyDescent="0.5">
      <c r="A22" s="35"/>
      <c r="B22" s="147" t="s">
        <v>42</v>
      </c>
      <c r="C22" s="17" t="s">
        <v>586</v>
      </c>
      <c r="D22" s="19">
        <v>5000</v>
      </c>
      <c r="E22" s="19">
        <v>7000</v>
      </c>
      <c r="F22" s="19">
        <v>0</v>
      </c>
      <c r="G22" s="127">
        <f>SUM(D22:F22)</f>
        <v>12000</v>
      </c>
      <c r="H22" s="124">
        <v>0.3</v>
      </c>
      <c r="I22" s="19">
        <v>749.3</v>
      </c>
      <c r="J22" s="20" t="s">
        <v>595</v>
      </c>
      <c r="K22" s="112"/>
      <c r="L22" s="45"/>
    </row>
    <row r="23" spans="1:12" ht="110.25" x14ac:dyDescent="0.5">
      <c r="A23" s="35"/>
      <c r="B23" s="147" t="s">
        <v>43</v>
      </c>
      <c r="C23" s="17" t="s">
        <v>587</v>
      </c>
      <c r="D23" s="19">
        <v>5000</v>
      </c>
      <c r="E23" s="19">
        <v>0</v>
      </c>
      <c r="F23" s="19">
        <v>0</v>
      </c>
      <c r="G23" s="127">
        <f t="shared" ref="G23:G29" si="1">SUM(D23:F23)</f>
        <v>5000</v>
      </c>
      <c r="H23" s="124">
        <v>0.3</v>
      </c>
      <c r="I23" s="19">
        <v>0</v>
      </c>
      <c r="J23" s="20" t="s">
        <v>596</v>
      </c>
      <c r="K23" s="112"/>
      <c r="L23" s="45"/>
    </row>
    <row r="24" spans="1:12" ht="78.75" x14ac:dyDescent="0.5">
      <c r="A24" s="35"/>
      <c r="B24" s="147" t="s">
        <v>36</v>
      </c>
      <c r="C24" s="17" t="s">
        <v>588</v>
      </c>
      <c r="D24" s="19">
        <v>5000</v>
      </c>
      <c r="E24" s="19">
        <v>0</v>
      </c>
      <c r="F24" s="19">
        <v>0</v>
      </c>
      <c r="G24" s="127">
        <f t="shared" si="1"/>
        <v>5000</v>
      </c>
      <c r="H24" s="124">
        <v>0.3</v>
      </c>
      <c r="I24" s="19">
        <v>0</v>
      </c>
      <c r="J24" s="20" t="s">
        <v>597</v>
      </c>
      <c r="K24" s="112"/>
      <c r="L24" s="45"/>
    </row>
    <row r="25" spans="1:12" ht="78.75" x14ac:dyDescent="0.5">
      <c r="A25" s="35"/>
      <c r="B25" s="147" t="s">
        <v>37</v>
      </c>
      <c r="C25" s="17" t="s">
        <v>589</v>
      </c>
      <c r="D25" s="19">
        <v>5000</v>
      </c>
      <c r="E25" s="19">
        <v>0</v>
      </c>
      <c r="F25" s="19">
        <v>0</v>
      </c>
      <c r="G25" s="127">
        <f t="shared" si="1"/>
        <v>5000</v>
      </c>
      <c r="H25" s="124">
        <v>0</v>
      </c>
      <c r="I25" s="19">
        <v>5000</v>
      </c>
      <c r="J25" s="20"/>
      <c r="K25" s="112"/>
      <c r="L25" s="45"/>
    </row>
    <row r="26" spans="1:12" ht="78.75" x14ac:dyDescent="0.5">
      <c r="A26" s="35"/>
      <c r="B26" s="147" t="s">
        <v>38</v>
      </c>
      <c r="C26" s="17" t="s">
        <v>590</v>
      </c>
      <c r="D26" s="19">
        <v>5000</v>
      </c>
      <c r="E26" s="19">
        <v>5000</v>
      </c>
      <c r="F26" s="19">
        <v>0</v>
      </c>
      <c r="G26" s="127">
        <f t="shared" si="1"/>
        <v>10000</v>
      </c>
      <c r="H26" s="124">
        <v>0.3</v>
      </c>
      <c r="I26" s="19">
        <v>5000</v>
      </c>
      <c r="J26" s="20" t="s">
        <v>598</v>
      </c>
      <c r="K26" s="112"/>
      <c r="L26" s="45"/>
    </row>
    <row r="27" spans="1:12" s="301" customFormat="1" ht="63" x14ac:dyDescent="0.5">
      <c r="B27" s="302" t="s">
        <v>39</v>
      </c>
      <c r="C27" s="303" t="s">
        <v>591</v>
      </c>
      <c r="D27" s="304">
        <v>0</v>
      </c>
      <c r="E27" s="304">
        <v>40000</v>
      </c>
      <c r="F27" s="304">
        <v>0</v>
      </c>
      <c r="G27" s="305">
        <f t="shared" si="1"/>
        <v>40000</v>
      </c>
      <c r="H27" s="306">
        <v>0.3</v>
      </c>
      <c r="I27" s="304">
        <v>2872.93</v>
      </c>
      <c r="J27" s="304" t="s">
        <v>599</v>
      </c>
      <c r="K27" s="308"/>
      <c r="L27" s="310"/>
    </row>
    <row r="28" spans="1:12" ht="63" x14ac:dyDescent="0.5">
      <c r="A28" s="35"/>
      <c r="B28" s="147" t="s">
        <v>40</v>
      </c>
      <c r="C28" s="196" t="s">
        <v>592</v>
      </c>
      <c r="D28" s="20">
        <v>0</v>
      </c>
      <c r="E28" s="20">
        <v>10000</v>
      </c>
      <c r="F28" s="20">
        <v>0</v>
      </c>
      <c r="G28" s="127">
        <f t="shared" si="1"/>
        <v>10000</v>
      </c>
      <c r="H28" s="125">
        <v>0</v>
      </c>
      <c r="I28" s="20">
        <v>0</v>
      </c>
      <c r="J28" s="20"/>
      <c r="K28" s="113"/>
      <c r="L28" s="45"/>
    </row>
    <row r="29" spans="1:12" ht="15.75" x14ac:dyDescent="0.5">
      <c r="A29" s="35"/>
      <c r="B29" s="147" t="s">
        <v>41</v>
      </c>
      <c r="C29" s="40"/>
      <c r="D29" s="20"/>
      <c r="E29" s="20"/>
      <c r="F29" s="20"/>
      <c r="G29" s="127">
        <f t="shared" si="1"/>
        <v>0</v>
      </c>
      <c r="H29" s="125">
        <v>0</v>
      </c>
      <c r="I29" s="20">
        <v>0</v>
      </c>
      <c r="J29" s="20"/>
      <c r="K29" s="113"/>
      <c r="L29" s="45"/>
    </row>
    <row r="30" spans="1:12" ht="15.75" x14ac:dyDescent="0.5">
      <c r="A30" s="35"/>
      <c r="C30" s="97" t="s">
        <v>173</v>
      </c>
      <c r="D30" s="24">
        <f>SUM(D22:D29)</f>
        <v>25000</v>
      </c>
      <c r="E30" s="24">
        <f>SUM(E22:E29)</f>
        <v>62000</v>
      </c>
      <c r="F30" s="24">
        <f>SUM(F22:F29)</f>
        <v>0</v>
      </c>
      <c r="G30" s="24">
        <f>SUM(G22:G29)</f>
        <v>87000</v>
      </c>
      <c r="H30" s="21">
        <f>(H22*G22)+(H23*G23)+(H24*G24)+(H25*G25)+(H26*G26)+(H27*G27)+(H28*G28)+(H29*G29)</f>
        <v>21600</v>
      </c>
      <c r="I30" s="21">
        <f>SUM(I22:I29)</f>
        <v>13622.23</v>
      </c>
      <c r="J30" s="180"/>
      <c r="K30" s="113"/>
      <c r="L30" s="46"/>
    </row>
    <row r="31" spans="1:12" ht="51" customHeight="1" x14ac:dyDescent="0.45">
      <c r="A31" s="35"/>
      <c r="B31" s="97" t="s">
        <v>6</v>
      </c>
      <c r="C31" s="228" t="s">
        <v>605</v>
      </c>
      <c r="D31" s="229"/>
      <c r="E31" s="229"/>
      <c r="F31" s="229"/>
      <c r="G31" s="229"/>
      <c r="H31" s="229"/>
      <c r="I31" s="229"/>
      <c r="J31" s="229"/>
      <c r="K31" s="230"/>
      <c r="L31" s="44"/>
    </row>
    <row r="32" spans="1:12" ht="78.75" x14ac:dyDescent="0.5">
      <c r="A32" s="35"/>
      <c r="B32" s="147" t="s">
        <v>44</v>
      </c>
      <c r="C32" s="17" t="s">
        <v>600</v>
      </c>
      <c r="D32" s="19">
        <v>10000</v>
      </c>
      <c r="E32" s="19">
        <v>25000</v>
      </c>
      <c r="F32" s="19">
        <v>0</v>
      </c>
      <c r="G32" s="127">
        <f>SUM(D32:F32)</f>
        <v>35000</v>
      </c>
      <c r="H32" s="124">
        <v>0.3</v>
      </c>
      <c r="I32" s="19">
        <v>8678.9699999999993</v>
      </c>
      <c r="J32" s="191" t="s">
        <v>607</v>
      </c>
      <c r="K32" s="112"/>
      <c r="L32" s="45"/>
    </row>
    <row r="33" spans="1:12" s="301" customFormat="1" ht="110.25" x14ac:dyDescent="0.5">
      <c r="B33" s="302" t="s">
        <v>45</v>
      </c>
      <c r="C33" s="311" t="s">
        <v>601</v>
      </c>
      <c r="D33" s="304">
        <v>5000</v>
      </c>
      <c r="E33" s="304">
        <v>10000</v>
      </c>
      <c r="F33" s="304"/>
      <c r="G33" s="305">
        <f t="shared" ref="G33:G39" si="2">SUM(D33:F33)</f>
        <v>15000</v>
      </c>
      <c r="H33" s="306">
        <v>0.3</v>
      </c>
      <c r="I33" s="304">
        <v>4892.41</v>
      </c>
      <c r="J33" s="309" t="s">
        <v>608</v>
      </c>
      <c r="K33" s="308"/>
      <c r="L33" s="310"/>
    </row>
    <row r="34" spans="1:12" ht="78.75" x14ac:dyDescent="0.5">
      <c r="A34" s="35"/>
      <c r="B34" s="147" t="s">
        <v>46</v>
      </c>
      <c r="C34" s="17" t="s">
        <v>602</v>
      </c>
      <c r="D34" s="19">
        <v>5000</v>
      </c>
      <c r="E34" s="19">
        <v>0</v>
      </c>
      <c r="F34" s="19">
        <v>0</v>
      </c>
      <c r="G34" s="127">
        <f t="shared" si="2"/>
        <v>5000</v>
      </c>
      <c r="H34" s="124">
        <v>0.3</v>
      </c>
      <c r="I34" s="19">
        <v>0</v>
      </c>
      <c r="J34" s="191" t="s">
        <v>609</v>
      </c>
      <c r="K34" s="112"/>
      <c r="L34" s="45"/>
    </row>
    <row r="35" spans="1:12" ht="94.5" x14ac:dyDescent="0.5">
      <c r="A35" s="35"/>
      <c r="B35" s="147" t="s">
        <v>47</v>
      </c>
      <c r="C35" s="17" t="s">
        <v>603</v>
      </c>
      <c r="D35" s="19">
        <v>5000</v>
      </c>
      <c r="E35" s="19">
        <v>10000</v>
      </c>
      <c r="F35" s="19">
        <v>0</v>
      </c>
      <c r="G35" s="127">
        <f t="shared" si="2"/>
        <v>15000</v>
      </c>
      <c r="H35" s="124">
        <v>0.3</v>
      </c>
      <c r="I35" s="19">
        <v>4656.71</v>
      </c>
      <c r="J35" s="20" t="s">
        <v>584</v>
      </c>
      <c r="K35" s="112"/>
      <c r="L35" s="45"/>
    </row>
    <row r="36" spans="1:12" s="35" customFormat="1" ht="78.75" x14ac:dyDescent="0.5">
      <c r="B36" s="147" t="s">
        <v>48</v>
      </c>
      <c r="C36" s="17" t="s">
        <v>604</v>
      </c>
      <c r="D36" s="19">
        <v>5000</v>
      </c>
      <c r="E36" s="19">
        <v>5000</v>
      </c>
      <c r="F36" s="19">
        <v>0</v>
      </c>
      <c r="G36" s="127">
        <f t="shared" si="2"/>
        <v>10000</v>
      </c>
      <c r="H36" s="124">
        <v>0.3</v>
      </c>
      <c r="I36" s="19">
        <v>0</v>
      </c>
      <c r="J36" s="20" t="s">
        <v>606</v>
      </c>
      <c r="K36" s="112"/>
      <c r="L36" s="45"/>
    </row>
    <row r="37" spans="1:12" s="35" customFormat="1" ht="15.75" x14ac:dyDescent="0.5">
      <c r="B37" s="147" t="s">
        <v>49</v>
      </c>
      <c r="C37" s="17"/>
      <c r="D37" s="19"/>
      <c r="E37" s="19"/>
      <c r="F37" s="19"/>
      <c r="G37" s="127">
        <f t="shared" si="2"/>
        <v>0</v>
      </c>
      <c r="H37" s="124"/>
      <c r="I37" s="19"/>
      <c r="J37" s="20"/>
      <c r="K37" s="112"/>
      <c r="L37" s="45"/>
    </row>
    <row r="38" spans="1:12" s="35" customFormat="1" ht="15.75" x14ac:dyDescent="0.5">
      <c r="A38" s="34"/>
      <c r="B38" s="147" t="s">
        <v>50</v>
      </c>
      <c r="C38" s="40"/>
      <c r="D38" s="20"/>
      <c r="E38" s="20"/>
      <c r="F38" s="20"/>
      <c r="G38" s="127">
        <f t="shared" si="2"/>
        <v>0</v>
      </c>
      <c r="H38" s="125"/>
      <c r="I38" s="20"/>
      <c r="J38" s="20"/>
      <c r="K38" s="113"/>
      <c r="L38" s="45"/>
    </row>
    <row r="39" spans="1:12" ht="15.75" x14ac:dyDescent="0.5">
      <c r="B39" s="147" t="s">
        <v>51</v>
      </c>
      <c r="C39" s="40"/>
      <c r="D39" s="20"/>
      <c r="E39" s="20"/>
      <c r="F39" s="20"/>
      <c r="G39" s="127">
        <f t="shared" si="2"/>
        <v>0</v>
      </c>
      <c r="H39" s="125"/>
      <c r="I39" s="20"/>
      <c r="J39" s="20"/>
      <c r="K39" s="113"/>
      <c r="L39" s="45"/>
    </row>
    <row r="40" spans="1:12" ht="15.75" x14ac:dyDescent="0.5">
      <c r="C40" s="97" t="s">
        <v>173</v>
      </c>
      <c r="D40" s="24">
        <f>SUM(D32:D39)</f>
        <v>30000</v>
      </c>
      <c r="E40" s="24">
        <f>SUM(E32:E39)</f>
        <v>50000</v>
      </c>
      <c r="F40" s="24">
        <f>SUM(F32:F39)</f>
        <v>0</v>
      </c>
      <c r="G40" s="24">
        <f>SUM(G32:G39)</f>
        <v>80000</v>
      </c>
      <c r="H40" s="21">
        <f>(H32*G32)+(H33*G33)+(H34*G34)+(H35*G35)+(H36*G36)+(H37*G37)+(H38*G38)+(H39*G39)</f>
        <v>24000</v>
      </c>
      <c r="I40" s="21">
        <f>SUM(I32:I39)</f>
        <v>18228.09</v>
      </c>
      <c r="J40" s="180"/>
      <c r="K40" s="113"/>
      <c r="L40" s="46"/>
    </row>
    <row r="41" spans="1:12" ht="51" customHeight="1" x14ac:dyDescent="0.45">
      <c r="B41" s="97" t="s">
        <v>52</v>
      </c>
      <c r="C41" s="228" t="s">
        <v>610</v>
      </c>
      <c r="D41" s="229"/>
      <c r="E41" s="229"/>
      <c r="F41" s="229"/>
      <c r="G41" s="229"/>
      <c r="H41" s="229"/>
      <c r="I41" s="229"/>
      <c r="J41" s="229"/>
      <c r="K41" s="230"/>
      <c r="L41" s="44"/>
    </row>
    <row r="42" spans="1:12" s="301" customFormat="1" ht="78.75" x14ac:dyDescent="0.5">
      <c r="B42" s="302" t="s">
        <v>53</v>
      </c>
      <c r="C42" s="311" t="s">
        <v>611</v>
      </c>
      <c r="D42" s="304">
        <v>10000</v>
      </c>
      <c r="E42" s="309">
        <v>10000</v>
      </c>
      <c r="F42" s="304">
        <v>0</v>
      </c>
      <c r="G42" s="305">
        <f>SUM(D42:F42)</f>
        <v>20000</v>
      </c>
      <c r="H42" s="306">
        <v>0.3</v>
      </c>
      <c r="I42" s="304">
        <v>4021.06</v>
      </c>
      <c r="J42" s="304" t="s">
        <v>629</v>
      </c>
      <c r="K42" s="308"/>
      <c r="L42" s="310"/>
    </row>
    <row r="43" spans="1:12" ht="110.25" x14ac:dyDescent="0.5">
      <c r="B43" s="147" t="s">
        <v>54</v>
      </c>
      <c r="C43" s="17" t="s">
        <v>612</v>
      </c>
      <c r="D43" s="19">
        <v>5000</v>
      </c>
      <c r="E43" s="19">
        <v>0</v>
      </c>
      <c r="F43" s="19">
        <v>0</v>
      </c>
      <c r="G43" s="127">
        <f t="shared" ref="G43:G49" si="3">SUM(D43:F43)</f>
        <v>5000</v>
      </c>
      <c r="H43" s="124">
        <v>0.3</v>
      </c>
      <c r="I43" s="19">
        <v>0</v>
      </c>
      <c r="J43" s="20" t="s">
        <v>630</v>
      </c>
      <c r="K43" s="112"/>
      <c r="L43" s="45"/>
    </row>
    <row r="44" spans="1:12" ht="47.25" x14ac:dyDescent="0.5">
      <c r="B44" s="147" t="s">
        <v>55</v>
      </c>
      <c r="C44" s="17" t="s">
        <v>613</v>
      </c>
      <c r="D44" s="19">
        <v>50000</v>
      </c>
      <c r="E44" s="19">
        <v>0</v>
      </c>
      <c r="F44" s="19">
        <v>0</v>
      </c>
      <c r="G44" s="127">
        <f t="shared" si="3"/>
        <v>50000</v>
      </c>
      <c r="H44" s="124">
        <v>0.4</v>
      </c>
      <c r="I44" s="19">
        <v>2083.91</v>
      </c>
      <c r="J44" s="20" t="s">
        <v>629</v>
      </c>
      <c r="K44" s="112"/>
      <c r="L44" s="45"/>
    </row>
    <row r="45" spans="1:12" ht="63" x14ac:dyDescent="0.5">
      <c r="B45" s="147" t="s">
        <v>56</v>
      </c>
      <c r="C45" s="17" t="s">
        <v>614</v>
      </c>
      <c r="D45" s="19">
        <v>5000</v>
      </c>
      <c r="E45" s="19">
        <v>0</v>
      </c>
      <c r="F45" s="19">
        <v>0</v>
      </c>
      <c r="G45" s="127">
        <f t="shared" si="3"/>
        <v>5000</v>
      </c>
      <c r="H45" s="124">
        <v>0.3</v>
      </c>
      <c r="I45" s="19">
        <v>4278.32</v>
      </c>
      <c r="J45" s="20" t="s">
        <v>629</v>
      </c>
      <c r="K45" s="112"/>
      <c r="L45" s="45"/>
    </row>
    <row r="46" spans="1:12" ht="78.75" x14ac:dyDescent="0.5">
      <c r="B46" s="147" t="s">
        <v>57</v>
      </c>
      <c r="C46" s="17" t="s">
        <v>615</v>
      </c>
      <c r="D46" s="19">
        <v>5000</v>
      </c>
      <c r="E46" s="19">
        <v>0</v>
      </c>
      <c r="F46" s="19">
        <v>0</v>
      </c>
      <c r="G46" s="127">
        <f t="shared" si="3"/>
        <v>5000</v>
      </c>
      <c r="H46" s="124">
        <v>0.3</v>
      </c>
      <c r="I46" s="19">
        <v>0</v>
      </c>
      <c r="J46" s="20" t="s">
        <v>631</v>
      </c>
      <c r="K46" s="112"/>
      <c r="L46" s="45"/>
    </row>
    <row r="47" spans="1:12" ht="94.5" x14ac:dyDescent="0.5">
      <c r="A47" s="35"/>
      <c r="B47" s="147" t="s">
        <v>58</v>
      </c>
      <c r="C47" s="17" t="s">
        <v>616</v>
      </c>
      <c r="D47" s="19">
        <v>5000</v>
      </c>
      <c r="E47" s="19">
        <v>0</v>
      </c>
      <c r="F47" s="19">
        <v>0</v>
      </c>
      <c r="G47" s="127">
        <f t="shared" si="3"/>
        <v>5000</v>
      </c>
      <c r="H47" s="124">
        <v>0.3</v>
      </c>
      <c r="I47" s="19">
        <v>295.32</v>
      </c>
      <c r="J47" s="20" t="s">
        <v>629</v>
      </c>
      <c r="K47" s="112"/>
      <c r="L47" s="45"/>
    </row>
    <row r="48" spans="1:12" s="35" customFormat="1" ht="31.5" x14ac:dyDescent="0.5">
      <c r="A48" s="34"/>
      <c r="B48" s="195" t="s">
        <v>59</v>
      </c>
      <c r="C48" s="196" t="s">
        <v>617</v>
      </c>
      <c r="D48" s="20">
        <v>0</v>
      </c>
      <c r="E48" s="20">
        <v>30000</v>
      </c>
      <c r="F48" s="20">
        <v>0</v>
      </c>
      <c r="G48" s="127">
        <f t="shared" si="3"/>
        <v>30000</v>
      </c>
      <c r="H48" s="125">
        <v>0.3</v>
      </c>
      <c r="I48" s="20">
        <v>0</v>
      </c>
      <c r="J48" s="20" t="s">
        <v>629</v>
      </c>
      <c r="K48" s="113"/>
      <c r="L48" s="45"/>
    </row>
    <row r="49" spans="1:12" ht="15.75" x14ac:dyDescent="0.5">
      <c r="B49" s="147" t="s">
        <v>60</v>
      </c>
      <c r="C49" s="40"/>
      <c r="D49" s="20"/>
      <c r="E49" s="20"/>
      <c r="F49" s="20"/>
      <c r="G49" s="127">
        <f t="shared" si="3"/>
        <v>0</v>
      </c>
      <c r="H49" s="125"/>
      <c r="I49" s="20"/>
      <c r="J49" s="20"/>
      <c r="K49" s="113"/>
      <c r="L49" s="45"/>
    </row>
    <row r="50" spans="1:12" ht="15.75" x14ac:dyDescent="0.5">
      <c r="C50" s="97" t="s">
        <v>173</v>
      </c>
      <c r="D50" s="21">
        <f>SUM(D42:D49)</f>
        <v>80000</v>
      </c>
      <c r="E50" s="21">
        <f>SUM(E42:E49)</f>
        <v>40000</v>
      </c>
      <c r="F50" s="21">
        <f>SUM(F42:F49)</f>
        <v>0</v>
      </c>
      <c r="G50" s="21">
        <f>SUM(G42:G49)</f>
        <v>120000</v>
      </c>
      <c r="H50" s="21">
        <f>(H42*G42)+(H43*G43)+(H44*G44)+(H45*G45)+(H46*G46)+(H47*G47)+(H48*G48)</f>
        <v>41000</v>
      </c>
      <c r="I50" s="21">
        <f>SUM(I42:I49)</f>
        <v>10678.609999999999</v>
      </c>
      <c r="J50" s="180"/>
      <c r="K50" s="113"/>
      <c r="L50" s="46"/>
    </row>
    <row r="51" spans="1:12" ht="15.75" x14ac:dyDescent="0.45">
      <c r="B51" s="11"/>
      <c r="C51" s="12"/>
      <c r="D51" s="10"/>
      <c r="E51" s="10"/>
      <c r="F51" s="10"/>
      <c r="G51" s="10"/>
      <c r="H51" s="10"/>
      <c r="I51" s="10"/>
      <c r="J51" s="10"/>
      <c r="K51" s="10"/>
      <c r="L51" s="45"/>
    </row>
    <row r="52" spans="1:12" ht="51" customHeight="1" x14ac:dyDescent="0.45">
      <c r="B52" s="97" t="s">
        <v>7</v>
      </c>
      <c r="C52" s="225" t="s">
        <v>623</v>
      </c>
      <c r="D52" s="226"/>
      <c r="E52" s="226"/>
      <c r="F52" s="226"/>
      <c r="G52" s="226"/>
      <c r="H52" s="226"/>
      <c r="I52" s="226"/>
      <c r="J52" s="226"/>
      <c r="K52" s="227"/>
      <c r="L52" s="18"/>
    </row>
    <row r="53" spans="1:12" ht="51" customHeight="1" x14ac:dyDescent="0.45">
      <c r="B53" s="97" t="s">
        <v>64</v>
      </c>
      <c r="C53" s="228" t="s">
        <v>632</v>
      </c>
      <c r="D53" s="229"/>
      <c r="E53" s="229"/>
      <c r="F53" s="229"/>
      <c r="G53" s="229"/>
      <c r="H53" s="229"/>
      <c r="I53" s="229"/>
      <c r="J53" s="229"/>
      <c r="K53" s="230"/>
      <c r="L53" s="44"/>
    </row>
    <row r="54" spans="1:12" ht="63" x14ac:dyDescent="0.5">
      <c r="B54" s="147" t="s">
        <v>66</v>
      </c>
      <c r="C54" s="197" t="s">
        <v>624</v>
      </c>
      <c r="D54" s="19">
        <v>10000</v>
      </c>
      <c r="E54" s="19">
        <v>30000</v>
      </c>
      <c r="F54" s="19">
        <v>0</v>
      </c>
      <c r="G54" s="127">
        <f>SUM(D54:F54)</f>
        <v>40000</v>
      </c>
      <c r="H54" s="124">
        <v>0.4</v>
      </c>
      <c r="I54" s="19">
        <v>3099.35</v>
      </c>
      <c r="J54" s="20" t="s">
        <v>628</v>
      </c>
      <c r="K54" s="112"/>
      <c r="L54" s="45"/>
    </row>
    <row r="55" spans="1:12" ht="110.25" x14ac:dyDescent="0.5">
      <c r="B55" s="147" t="s">
        <v>65</v>
      </c>
      <c r="C55" s="197" t="s">
        <v>625</v>
      </c>
      <c r="D55" s="19">
        <v>0</v>
      </c>
      <c r="E55" s="19">
        <v>0</v>
      </c>
      <c r="F55" s="19">
        <v>0</v>
      </c>
      <c r="G55" s="127">
        <f t="shared" ref="G55:G61" si="4">SUM(D55:F55)</f>
        <v>0</v>
      </c>
      <c r="H55" s="124">
        <v>0</v>
      </c>
      <c r="I55" s="19">
        <v>0</v>
      </c>
      <c r="J55" s="20"/>
      <c r="K55" s="112"/>
      <c r="L55" s="45"/>
    </row>
    <row r="56" spans="1:12" ht="15.75" x14ac:dyDescent="0.5">
      <c r="B56" s="147" t="s">
        <v>67</v>
      </c>
      <c r="C56" s="198" t="s">
        <v>626</v>
      </c>
      <c r="D56" s="19">
        <v>0</v>
      </c>
      <c r="E56" s="19">
        <v>0</v>
      </c>
      <c r="F56" s="19">
        <v>0</v>
      </c>
      <c r="G56" s="127">
        <f t="shared" si="4"/>
        <v>0</v>
      </c>
      <c r="H56" s="124">
        <v>0</v>
      </c>
      <c r="I56" s="19">
        <v>0</v>
      </c>
      <c r="J56" s="20"/>
      <c r="K56" s="112"/>
      <c r="L56" s="45"/>
    </row>
    <row r="57" spans="1:12" ht="15.75" x14ac:dyDescent="0.5">
      <c r="B57" s="147" t="s">
        <v>68</v>
      </c>
      <c r="C57" s="199" t="s">
        <v>627</v>
      </c>
      <c r="D57" s="19">
        <v>5000</v>
      </c>
      <c r="E57" s="19">
        <v>20000</v>
      </c>
      <c r="F57" s="19">
        <v>0</v>
      </c>
      <c r="G57" s="127">
        <f t="shared" si="4"/>
        <v>25000</v>
      </c>
      <c r="H57" s="124">
        <v>0.4</v>
      </c>
      <c r="I57" s="19">
        <v>3000</v>
      </c>
      <c r="J57" s="20" t="s">
        <v>629</v>
      </c>
      <c r="K57" s="112"/>
      <c r="L57" s="45"/>
    </row>
    <row r="58" spans="1:12" ht="15.75" x14ac:dyDescent="0.5">
      <c r="B58" s="147" t="s">
        <v>69</v>
      </c>
      <c r="C58" s="17"/>
      <c r="D58" s="19"/>
      <c r="E58" s="19"/>
      <c r="F58" s="19"/>
      <c r="G58" s="127">
        <f t="shared" si="4"/>
        <v>0</v>
      </c>
      <c r="H58" s="124"/>
      <c r="I58" s="19"/>
      <c r="J58" s="20"/>
      <c r="K58" s="112"/>
      <c r="L58" s="45"/>
    </row>
    <row r="59" spans="1:12" ht="15.75" x14ac:dyDescent="0.5">
      <c r="B59" s="147" t="s">
        <v>70</v>
      </c>
      <c r="C59" s="17"/>
      <c r="D59" s="19"/>
      <c r="E59" s="19"/>
      <c r="F59" s="19"/>
      <c r="G59" s="127">
        <f t="shared" si="4"/>
        <v>0</v>
      </c>
      <c r="H59" s="124"/>
      <c r="I59" s="19"/>
      <c r="J59" s="20"/>
      <c r="K59" s="112"/>
      <c r="L59" s="45"/>
    </row>
    <row r="60" spans="1:12" ht="15.75" x14ac:dyDescent="0.5">
      <c r="A60" s="35"/>
      <c r="B60" s="147" t="s">
        <v>71</v>
      </c>
      <c r="C60" s="40"/>
      <c r="D60" s="20"/>
      <c r="E60" s="20"/>
      <c r="F60" s="20"/>
      <c r="G60" s="127">
        <f t="shared" si="4"/>
        <v>0</v>
      </c>
      <c r="H60" s="125"/>
      <c r="I60" s="20"/>
      <c r="J60" s="20"/>
      <c r="K60" s="113"/>
      <c r="L60" s="45"/>
    </row>
    <row r="61" spans="1:12" s="35" customFormat="1" ht="15.75" x14ac:dyDescent="0.5">
      <c r="B61" s="147" t="s">
        <v>72</v>
      </c>
      <c r="C61" s="40"/>
      <c r="D61" s="20"/>
      <c r="E61" s="20"/>
      <c r="F61" s="20"/>
      <c r="G61" s="127">
        <f t="shared" si="4"/>
        <v>0</v>
      </c>
      <c r="H61" s="125"/>
      <c r="I61" s="20"/>
      <c r="J61" s="20"/>
      <c r="K61" s="113"/>
      <c r="L61" s="45"/>
    </row>
    <row r="62" spans="1:12" s="35" customFormat="1" ht="15.75" x14ac:dyDescent="0.5">
      <c r="A62" s="34"/>
      <c r="B62" s="34"/>
      <c r="C62" s="97" t="s">
        <v>173</v>
      </c>
      <c r="D62" s="21">
        <f>SUM(D54:D61)</f>
        <v>15000</v>
      </c>
      <c r="E62" s="21">
        <f>SUM(E54:E61)</f>
        <v>50000</v>
      </c>
      <c r="F62" s="21">
        <f>SUM(F54:F61)</f>
        <v>0</v>
      </c>
      <c r="G62" s="24">
        <f>SUM(G54:G61)</f>
        <v>65000</v>
      </c>
      <c r="H62" s="21">
        <f>(H54*G54)+(H55*G55)+(H56*G56)+(H57*G57)+(H58*G58)+(H59*G59)+(H60*G60)+(H61*G61)</f>
        <v>26000</v>
      </c>
      <c r="I62" s="21">
        <f>SUM(I54:I61)</f>
        <v>6099.35</v>
      </c>
      <c r="J62" s="180"/>
      <c r="K62" s="113"/>
      <c r="L62" s="46"/>
    </row>
    <row r="63" spans="1:12" ht="51" customHeight="1" x14ac:dyDescent="0.45">
      <c r="B63" s="97" t="s">
        <v>73</v>
      </c>
      <c r="C63" s="219"/>
      <c r="D63" s="220"/>
      <c r="E63" s="220"/>
      <c r="F63" s="220"/>
      <c r="G63" s="220"/>
      <c r="H63" s="220"/>
      <c r="I63" s="220"/>
      <c r="J63" s="220"/>
      <c r="K63" s="221"/>
      <c r="L63" s="44"/>
    </row>
    <row r="64" spans="1:12" ht="15.75" x14ac:dyDescent="0.5">
      <c r="B64" s="147" t="s">
        <v>74</v>
      </c>
      <c r="C64" s="17"/>
      <c r="D64" s="19"/>
      <c r="E64" s="19"/>
      <c r="F64" s="19"/>
      <c r="G64" s="127">
        <f>SUM(D64:F64)</f>
        <v>0</v>
      </c>
      <c r="H64" s="124"/>
      <c r="I64" s="19"/>
      <c r="J64" s="20"/>
      <c r="K64" s="112"/>
      <c r="L64" s="45"/>
    </row>
    <row r="65" spans="1:12" ht="15.75" x14ac:dyDescent="0.5">
      <c r="B65" s="147" t="s">
        <v>75</v>
      </c>
      <c r="C65" s="17"/>
      <c r="D65" s="19"/>
      <c r="E65" s="19"/>
      <c r="F65" s="19"/>
      <c r="G65" s="127">
        <f t="shared" ref="G65:G71" si="5">SUM(D65:F65)</f>
        <v>0</v>
      </c>
      <c r="H65" s="124"/>
      <c r="I65" s="19"/>
      <c r="J65" s="20"/>
      <c r="K65" s="112"/>
      <c r="L65" s="45"/>
    </row>
    <row r="66" spans="1:12" ht="15.75" x14ac:dyDescent="0.5">
      <c r="B66" s="147" t="s">
        <v>76</v>
      </c>
      <c r="C66" s="17"/>
      <c r="D66" s="19"/>
      <c r="E66" s="19"/>
      <c r="F66" s="19"/>
      <c r="G66" s="127">
        <f t="shared" si="5"/>
        <v>0</v>
      </c>
      <c r="H66" s="124"/>
      <c r="I66" s="19"/>
      <c r="J66" s="20"/>
      <c r="K66" s="112"/>
      <c r="L66" s="45"/>
    </row>
    <row r="67" spans="1:12" ht="15.75" x14ac:dyDescent="0.5">
      <c r="B67" s="147" t="s">
        <v>77</v>
      </c>
      <c r="C67" s="17"/>
      <c r="D67" s="19"/>
      <c r="E67" s="19"/>
      <c r="F67" s="19"/>
      <c r="G67" s="127">
        <f t="shared" si="5"/>
        <v>0</v>
      </c>
      <c r="H67" s="124"/>
      <c r="I67" s="19"/>
      <c r="J67" s="20"/>
      <c r="K67" s="112"/>
      <c r="L67" s="45"/>
    </row>
    <row r="68" spans="1:12" ht="15.75" x14ac:dyDescent="0.5">
      <c r="B68" s="147" t="s">
        <v>78</v>
      </c>
      <c r="C68" s="17"/>
      <c r="D68" s="19"/>
      <c r="E68" s="19"/>
      <c r="F68" s="19"/>
      <c r="G68" s="127">
        <f t="shared" si="5"/>
        <v>0</v>
      </c>
      <c r="H68" s="124"/>
      <c r="I68" s="19"/>
      <c r="J68" s="20"/>
      <c r="K68" s="112"/>
      <c r="L68" s="45"/>
    </row>
    <row r="69" spans="1:12" ht="15.75" x14ac:dyDescent="0.5">
      <c r="B69" s="147" t="s">
        <v>79</v>
      </c>
      <c r="C69" s="17"/>
      <c r="D69" s="19"/>
      <c r="E69" s="19"/>
      <c r="F69" s="19"/>
      <c r="G69" s="127">
        <f t="shared" si="5"/>
        <v>0</v>
      </c>
      <c r="H69" s="124"/>
      <c r="I69" s="19"/>
      <c r="J69" s="20"/>
      <c r="K69" s="112"/>
      <c r="L69" s="45"/>
    </row>
    <row r="70" spans="1:12" ht="15.75" x14ac:dyDescent="0.5">
      <c r="B70" s="147" t="s">
        <v>80</v>
      </c>
      <c r="C70" s="40"/>
      <c r="D70" s="20"/>
      <c r="E70" s="20"/>
      <c r="F70" s="20"/>
      <c r="G70" s="127">
        <f t="shared" si="5"/>
        <v>0</v>
      </c>
      <c r="H70" s="125"/>
      <c r="I70" s="20"/>
      <c r="J70" s="20"/>
      <c r="K70" s="113"/>
      <c r="L70" s="45"/>
    </row>
    <row r="71" spans="1:12" ht="15.75" x14ac:dyDescent="0.5">
      <c r="B71" s="147" t="s">
        <v>81</v>
      </c>
      <c r="C71" s="40"/>
      <c r="D71" s="20"/>
      <c r="E71" s="20"/>
      <c r="F71" s="20"/>
      <c r="G71" s="127">
        <f t="shared" si="5"/>
        <v>0</v>
      </c>
      <c r="H71" s="125"/>
      <c r="I71" s="20"/>
      <c r="J71" s="20"/>
      <c r="K71" s="113"/>
      <c r="L71" s="45"/>
    </row>
    <row r="72" spans="1:12" ht="15.75" x14ac:dyDescent="0.5">
      <c r="C72" s="97" t="s">
        <v>173</v>
      </c>
      <c r="D72" s="24">
        <f>SUM(D64:D71)</f>
        <v>0</v>
      </c>
      <c r="E72" s="24">
        <f>SUM(E64:E71)</f>
        <v>0</v>
      </c>
      <c r="F72" s="24">
        <f>SUM(F64:F71)</f>
        <v>0</v>
      </c>
      <c r="G72" s="24">
        <f>SUM(G64:G71)</f>
        <v>0</v>
      </c>
      <c r="H72" s="21">
        <f>(H64*G64)+(H65*G65)+(H66*G66)+(H67*G67)+(H68*G68)+(H69*G69)+(H70*G70)+(H71*G71)</f>
        <v>0</v>
      </c>
      <c r="I72" s="165">
        <f>SUM(I64:I71)</f>
        <v>0</v>
      </c>
      <c r="J72" s="181"/>
      <c r="K72" s="113"/>
      <c r="L72" s="46"/>
    </row>
    <row r="73" spans="1:12" ht="51" customHeight="1" x14ac:dyDescent="0.45">
      <c r="B73" s="97" t="s">
        <v>82</v>
      </c>
      <c r="C73" s="219"/>
      <c r="D73" s="220"/>
      <c r="E73" s="220"/>
      <c r="F73" s="220"/>
      <c r="G73" s="220"/>
      <c r="H73" s="220"/>
      <c r="I73" s="220"/>
      <c r="J73" s="220"/>
      <c r="K73" s="221"/>
      <c r="L73" s="44"/>
    </row>
    <row r="74" spans="1:12" ht="15.75" x14ac:dyDescent="0.5">
      <c r="B74" s="147" t="s">
        <v>83</v>
      </c>
      <c r="C74" s="17"/>
      <c r="D74" s="19"/>
      <c r="E74" s="19"/>
      <c r="F74" s="19"/>
      <c r="G74" s="127">
        <f>SUM(D74:F74)</f>
        <v>0</v>
      </c>
      <c r="H74" s="124"/>
      <c r="I74" s="19"/>
      <c r="J74" s="20"/>
      <c r="K74" s="112"/>
      <c r="L74" s="45"/>
    </row>
    <row r="75" spans="1:12" ht="15.75" x14ac:dyDescent="0.5">
      <c r="B75" s="147" t="s">
        <v>84</v>
      </c>
      <c r="C75" s="17"/>
      <c r="D75" s="19"/>
      <c r="E75" s="19"/>
      <c r="F75" s="19"/>
      <c r="G75" s="127">
        <f t="shared" ref="G75:G81" si="6">SUM(D75:F75)</f>
        <v>0</v>
      </c>
      <c r="H75" s="124"/>
      <c r="I75" s="19"/>
      <c r="J75" s="20"/>
      <c r="K75" s="112"/>
      <c r="L75" s="45"/>
    </row>
    <row r="76" spans="1:12" ht="15.75" x14ac:dyDescent="0.5">
      <c r="B76" s="147" t="s">
        <v>85</v>
      </c>
      <c r="C76" s="17"/>
      <c r="D76" s="19"/>
      <c r="E76" s="19"/>
      <c r="F76" s="19"/>
      <c r="G76" s="127">
        <f t="shared" si="6"/>
        <v>0</v>
      </c>
      <c r="H76" s="124"/>
      <c r="I76" s="19"/>
      <c r="J76" s="20"/>
      <c r="K76" s="112"/>
      <c r="L76" s="45"/>
    </row>
    <row r="77" spans="1:12" ht="15.75" x14ac:dyDescent="0.5">
      <c r="A77" s="35"/>
      <c r="B77" s="147" t="s">
        <v>86</v>
      </c>
      <c r="C77" s="17"/>
      <c r="D77" s="19"/>
      <c r="E77" s="19"/>
      <c r="F77" s="19"/>
      <c r="G77" s="127">
        <f t="shared" si="6"/>
        <v>0</v>
      </c>
      <c r="H77" s="124"/>
      <c r="I77" s="19"/>
      <c r="J77" s="20"/>
      <c r="K77" s="112"/>
      <c r="L77" s="45"/>
    </row>
    <row r="78" spans="1:12" s="35" customFormat="1" ht="15.75" x14ac:dyDescent="0.5">
      <c r="A78" s="34"/>
      <c r="B78" s="147" t="s">
        <v>87</v>
      </c>
      <c r="C78" s="17"/>
      <c r="D78" s="19"/>
      <c r="E78" s="19"/>
      <c r="F78" s="19"/>
      <c r="G78" s="127">
        <f t="shared" si="6"/>
        <v>0</v>
      </c>
      <c r="H78" s="124"/>
      <c r="I78" s="19"/>
      <c r="J78" s="20"/>
      <c r="K78" s="112"/>
      <c r="L78" s="45"/>
    </row>
    <row r="79" spans="1:12" ht="15.75" x14ac:dyDescent="0.5">
      <c r="B79" s="147" t="s">
        <v>88</v>
      </c>
      <c r="C79" s="17"/>
      <c r="D79" s="19"/>
      <c r="E79" s="19"/>
      <c r="F79" s="19"/>
      <c r="G79" s="127">
        <f t="shared" si="6"/>
        <v>0</v>
      </c>
      <c r="H79" s="124"/>
      <c r="I79" s="19"/>
      <c r="J79" s="20"/>
      <c r="K79" s="112"/>
      <c r="L79" s="45"/>
    </row>
    <row r="80" spans="1:12" ht="15.75" x14ac:dyDescent="0.5">
      <c r="B80" s="147" t="s">
        <v>89</v>
      </c>
      <c r="C80" s="40"/>
      <c r="D80" s="20"/>
      <c r="E80" s="20"/>
      <c r="F80" s="20"/>
      <c r="G80" s="127">
        <f t="shared" si="6"/>
        <v>0</v>
      </c>
      <c r="H80" s="125"/>
      <c r="I80" s="20"/>
      <c r="J80" s="20"/>
      <c r="K80" s="113"/>
      <c r="L80" s="45"/>
    </row>
    <row r="81" spans="2:12" ht="15.75" x14ac:dyDescent="0.5">
      <c r="B81" s="147" t="s">
        <v>90</v>
      </c>
      <c r="C81" s="40"/>
      <c r="D81" s="20"/>
      <c r="E81" s="20"/>
      <c r="F81" s="20"/>
      <c r="G81" s="127">
        <f t="shared" si="6"/>
        <v>0</v>
      </c>
      <c r="H81" s="125"/>
      <c r="I81" s="20"/>
      <c r="J81" s="20"/>
      <c r="K81" s="113"/>
      <c r="L81" s="45"/>
    </row>
    <row r="82" spans="2:12" ht="15.75" x14ac:dyDescent="0.5">
      <c r="C82" s="97" t="s">
        <v>173</v>
      </c>
      <c r="D82" s="24">
        <f>SUM(D74:D81)</f>
        <v>0</v>
      </c>
      <c r="E82" s="24">
        <f>SUM(E74:E81)</f>
        <v>0</v>
      </c>
      <c r="F82" s="24">
        <f>SUM(F74:F81)</f>
        <v>0</v>
      </c>
      <c r="G82" s="24">
        <f>SUM(G74:G81)</f>
        <v>0</v>
      </c>
      <c r="H82" s="21">
        <f>(H74*G74)+(H75*G75)+(H76*G76)+(H77*G77)+(H78*G78)+(H79*G79)+(H80*G80)+(H81*G81)</f>
        <v>0</v>
      </c>
      <c r="I82" s="165">
        <f>SUM(I74:I81)</f>
        <v>0</v>
      </c>
      <c r="J82" s="181"/>
      <c r="K82" s="113"/>
      <c r="L82" s="46"/>
    </row>
    <row r="83" spans="2:12" ht="51" customHeight="1" x14ac:dyDescent="0.45">
      <c r="B83" s="97" t="s">
        <v>99</v>
      </c>
      <c r="C83" s="219"/>
      <c r="D83" s="220"/>
      <c r="E83" s="220"/>
      <c r="F83" s="220"/>
      <c r="G83" s="220"/>
      <c r="H83" s="220"/>
      <c r="I83" s="220"/>
      <c r="J83" s="220"/>
      <c r="K83" s="221"/>
      <c r="L83" s="44"/>
    </row>
    <row r="84" spans="2:12" ht="15.75" x14ac:dyDescent="0.5">
      <c r="B84" s="147" t="s">
        <v>91</v>
      </c>
      <c r="C84" s="17"/>
      <c r="D84" s="19"/>
      <c r="E84" s="19"/>
      <c r="F84" s="19"/>
      <c r="G84" s="127">
        <f>SUM(D84:F84)</f>
        <v>0</v>
      </c>
      <c r="H84" s="124"/>
      <c r="I84" s="19"/>
      <c r="J84" s="20"/>
      <c r="K84" s="112"/>
      <c r="L84" s="45"/>
    </row>
    <row r="85" spans="2:12" ht="15.75" x14ac:dyDescent="0.5">
      <c r="B85" s="147" t="s">
        <v>92</v>
      </c>
      <c r="C85" s="17"/>
      <c r="D85" s="19"/>
      <c r="E85" s="19"/>
      <c r="F85" s="19"/>
      <c r="G85" s="127">
        <f t="shared" ref="G85:G91" si="7">SUM(D85:F85)</f>
        <v>0</v>
      </c>
      <c r="H85" s="124"/>
      <c r="I85" s="19"/>
      <c r="J85" s="20"/>
      <c r="K85" s="112"/>
      <c r="L85" s="45"/>
    </row>
    <row r="86" spans="2:12" ht="15.75" x14ac:dyDescent="0.5">
      <c r="B86" s="147" t="s">
        <v>93</v>
      </c>
      <c r="C86" s="17"/>
      <c r="D86" s="19"/>
      <c r="E86" s="19"/>
      <c r="F86" s="19"/>
      <c r="G86" s="127">
        <f t="shared" si="7"/>
        <v>0</v>
      </c>
      <c r="H86" s="124"/>
      <c r="I86" s="19"/>
      <c r="J86" s="20"/>
      <c r="K86" s="112"/>
      <c r="L86" s="45"/>
    </row>
    <row r="87" spans="2:12" ht="15.75" x14ac:dyDescent="0.5">
      <c r="B87" s="147" t="s">
        <v>94</v>
      </c>
      <c r="C87" s="17"/>
      <c r="D87" s="19"/>
      <c r="E87" s="19"/>
      <c r="F87" s="19"/>
      <c r="G87" s="127">
        <f t="shared" si="7"/>
        <v>0</v>
      </c>
      <c r="H87" s="124"/>
      <c r="I87" s="19"/>
      <c r="J87" s="20"/>
      <c r="K87" s="112"/>
      <c r="L87" s="45"/>
    </row>
    <row r="88" spans="2:12" ht="15.75" x14ac:dyDescent="0.5">
      <c r="B88" s="147" t="s">
        <v>95</v>
      </c>
      <c r="C88" s="17"/>
      <c r="D88" s="19"/>
      <c r="E88" s="19"/>
      <c r="F88" s="19"/>
      <c r="G88" s="127">
        <f t="shared" si="7"/>
        <v>0</v>
      </c>
      <c r="H88" s="124"/>
      <c r="I88" s="19"/>
      <c r="J88" s="20"/>
      <c r="K88" s="112"/>
      <c r="L88" s="45"/>
    </row>
    <row r="89" spans="2:12" ht="15.75" x14ac:dyDescent="0.5">
      <c r="B89" s="147" t="s">
        <v>96</v>
      </c>
      <c r="C89" s="17"/>
      <c r="D89" s="19"/>
      <c r="E89" s="19"/>
      <c r="F89" s="19"/>
      <c r="G89" s="127">
        <f t="shared" si="7"/>
        <v>0</v>
      </c>
      <c r="H89" s="124"/>
      <c r="I89" s="19"/>
      <c r="J89" s="20"/>
      <c r="K89" s="112"/>
      <c r="L89" s="45"/>
    </row>
    <row r="90" spans="2:12" ht="15.75" x14ac:dyDescent="0.5">
      <c r="B90" s="147" t="s">
        <v>97</v>
      </c>
      <c r="C90" s="40"/>
      <c r="D90" s="20"/>
      <c r="E90" s="20"/>
      <c r="F90" s="20"/>
      <c r="G90" s="127">
        <f t="shared" si="7"/>
        <v>0</v>
      </c>
      <c r="H90" s="125"/>
      <c r="I90" s="20"/>
      <c r="J90" s="20"/>
      <c r="K90" s="113"/>
      <c r="L90" s="45"/>
    </row>
    <row r="91" spans="2:12" ht="15.75" x14ac:dyDescent="0.5">
      <c r="B91" s="147" t="s">
        <v>98</v>
      </c>
      <c r="C91" s="40"/>
      <c r="D91" s="20"/>
      <c r="E91" s="20"/>
      <c r="F91" s="20"/>
      <c r="G91" s="127">
        <f t="shared" si="7"/>
        <v>0</v>
      </c>
      <c r="H91" s="125"/>
      <c r="I91" s="20"/>
      <c r="J91" s="20"/>
      <c r="K91" s="113"/>
      <c r="L91" s="45"/>
    </row>
    <row r="92" spans="2:12" ht="15.75" x14ac:dyDescent="0.5">
      <c r="C92" s="97" t="s">
        <v>173</v>
      </c>
      <c r="D92" s="21">
        <f>SUM(D84:D91)</f>
        <v>0</v>
      </c>
      <c r="E92" s="21">
        <f>SUM(E84:E91)</f>
        <v>0</v>
      </c>
      <c r="F92" s="21">
        <f>SUM(F84:F91)</f>
        <v>0</v>
      </c>
      <c r="G92" s="21">
        <f>SUM(G84:G91)</f>
        <v>0</v>
      </c>
      <c r="H92" s="21">
        <f>(H84*G84)+(H85*G85)+(H86*G86)+(H87*G87)+(H88*G88)+(H89*G89)+(H90*G90)+(H91*G91)</f>
        <v>0</v>
      </c>
      <c r="I92" s="165">
        <f>SUM(I84:I91)</f>
        <v>0</v>
      </c>
      <c r="J92" s="181"/>
      <c r="K92" s="113"/>
      <c r="L92" s="46"/>
    </row>
    <row r="93" spans="2:12" ht="15.75" customHeight="1" x14ac:dyDescent="0.45">
      <c r="B93" s="6"/>
      <c r="C93" s="11"/>
      <c r="D93" s="26"/>
      <c r="E93" s="26"/>
      <c r="F93" s="26"/>
      <c r="G93" s="26"/>
      <c r="H93" s="26"/>
      <c r="I93" s="26"/>
      <c r="J93" s="26"/>
      <c r="K93" s="11"/>
      <c r="L93" s="3"/>
    </row>
    <row r="94" spans="2:12" ht="51" customHeight="1" x14ac:dyDescent="0.45">
      <c r="B94" s="97" t="s">
        <v>100</v>
      </c>
      <c r="C94" s="225" t="s">
        <v>633</v>
      </c>
      <c r="D94" s="226"/>
      <c r="E94" s="226"/>
      <c r="F94" s="226"/>
      <c r="G94" s="226"/>
      <c r="H94" s="226"/>
      <c r="I94" s="226"/>
      <c r="J94" s="226"/>
      <c r="K94" s="227"/>
      <c r="L94" s="18"/>
    </row>
    <row r="95" spans="2:12" ht="51" customHeight="1" x14ac:dyDescent="0.45">
      <c r="B95" s="97" t="s">
        <v>101</v>
      </c>
      <c r="C95" s="219"/>
      <c r="D95" s="220"/>
      <c r="E95" s="220"/>
      <c r="F95" s="220"/>
      <c r="G95" s="220"/>
      <c r="H95" s="220"/>
      <c r="I95" s="220"/>
      <c r="J95" s="220"/>
      <c r="K95" s="221"/>
      <c r="L95" s="44"/>
    </row>
    <row r="96" spans="2:12" ht="63" x14ac:dyDescent="0.5">
      <c r="B96" s="147" t="s">
        <v>102</v>
      </c>
      <c r="C96" s="17" t="s">
        <v>634</v>
      </c>
      <c r="D96" s="19">
        <v>10000</v>
      </c>
      <c r="E96" s="19">
        <v>0</v>
      </c>
      <c r="F96" s="19"/>
      <c r="G96" s="127">
        <f>SUM(D96:F96)</f>
        <v>10000</v>
      </c>
      <c r="H96" s="124">
        <v>0.3</v>
      </c>
      <c r="I96" s="19"/>
      <c r="J96" s="20" t="s">
        <v>638</v>
      </c>
      <c r="K96" s="112"/>
      <c r="L96" s="45"/>
    </row>
    <row r="97" spans="2:12" ht="31.5" x14ac:dyDescent="0.5">
      <c r="B97" s="147" t="s">
        <v>103</v>
      </c>
      <c r="C97" s="17" t="s">
        <v>635</v>
      </c>
      <c r="D97" s="19">
        <v>5000</v>
      </c>
      <c r="E97" s="19">
        <v>10000</v>
      </c>
      <c r="F97" s="19"/>
      <c r="G97" s="127">
        <f t="shared" ref="G97:G103" si="8">SUM(D97:F97)</f>
        <v>15000</v>
      </c>
      <c r="H97" s="124">
        <v>0.3</v>
      </c>
      <c r="I97" s="19">
        <v>4300</v>
      </c>
      <c r="J97" s="20" t="s">
        <v>639</v>
      </c>
      <c r="K97" s="112"/>
      <c r="L97" s="45"/>
    </row>
    <row r="98" spans="2:12" ht="110.25" x14ac:dyDescent="0.5">
      <c r="B98" s="147" t="s">
        <v>104</v>
      </c>
      <c r="C98" s="17" t="s">
        <v>636</v>
      </c>
      <c r="D98" s="19">
        <v>10000</v>
      </c>
      <c r="E98" s="19">
        <v>0</v>
      </c>
      <c r="F98" s="19"/>
      <c r="G98" s="127">
        <f t="shared" si="8"/>
        <v>10000</v>
      </c>
      <c r="H98" s="124">
        <v>0.3</v>
      </c>
      <c r="I98" s="19"/>
      <c r="J98" s="20" t="s">
        <v>640</v>
      </c>
      <c r="K98" s="112"/>
      <c r="L98" s="45"/>
    </row>
    <row r="99" spans="2:12" ht="47.25" x14ac:dyDescent="0.5">
      <c r="B99" s="147" t="s">
        <v>105</v>
      </c>
      <c r="C99" s="197" t="s">
        <v>637</v>
      </c>
      <c r="D99" s="19">
        <v>5000</v>
      </c>
      <c r="E99" s="19">
        <v>0</v>
      </c>
      <c r="F99" s="19"/>
      <c r="G99" s="127">
        <f t="shared" si="8"/>
        <v>5000</v>
      </c>
      <c r="H99" s="124">
        <v>0.3</v>
      </c>
      <c r="I99" s="19"/>
      <c r="J99" s="191" t="s">
        <v>641</v>
      </c>
      <c r="K99" s="112"/>
      <c r="L99" s="45"/>
    </row>
    <row r="100" spans="2:12" ht="15.75" x14ac:dyDescent="0.5">
      <c r="B100" s="147" t="s">
        <v>106</v>
      </c>
      <c r="C100" s="17"/>
      <c r="D100" s="19"/>
      <c r="E100" s="19"/>
      <c r="F100" s="19"/>
      <c r="G100" s="127">
        <f t="shared" si="8"/>
        <v>0</v>
      </c>
      <c r="H100" s="124"/>
      <c r="I100" s="19"/>
      <c r="J100" s="20"/>
      <c r="K100" s="112"/>
      <c r="L100" s="45"/>
    </row>
    <row r="101" spans="2:12" ht="15.75" x14ac:dyDescent="0.5">
      <c r="B101" s="147" t="s">
        <v>107</v>
      </c>
      <c r="C101" s="17"/>
      <c r="D101" s="19"/>
      <c r="E101" s="19"/>
      <c r="F101" s="19"/>
      <c r="G101" s="127">
        <f t="shared" si="8"/>
        <v>0</v>
      </c>
      <c r="H101" s="124"/>
      <c r="I101" s="19"/>
      <c r="J101" s="20"/>
      <c r="K101" s="112"/>
      <c r="L101" s="45"/>
    </row>
    <row r="102" spans="2:12" ht="15.75" x14ac:dyDescent="0.5">
      <c r="B102" s="147" t="s">
        <v>108</v>
      </c>
      <c r="C102" s="40"/>
      <c r="D102" s="20"/>
      <c r="E102" s="20"/>
      <c r="F102" s="20"/>
      <c r="G102" s="127">
        <f t="shared" si="8"/>
        <v>0</v>
      </c>
      <c r="H102" s="125"/>
      <c r="I102" s="20"/>
      <c r="J102" s="20"/>
      <c r="K102" s="113"/>
      <c r="L102" s="45"/>
    </row>
    <row r="103" spans="2:12" ht="15.75" x14ac:dyDescent="0.5">
      <c r="B103" s="147" t="s">
        <v>109</v>
      </c>
      <c r="C103" s="40"/>
      <c r="D103" s="20"/>
      <c r="E103" s="20"/>
      <c r="F103" s="20"/>
      <c r="G103" s="127">
        <f t="shared" si="8"/>
        <v>0</v>
      </c>
      <c r="H103" s="125"/>
      <c r="I103" s="20"/>
      <c r="J103" s="20"/>
      <c r="K103" s="113"/>
      <c r="L103" s="45"/>
    </row>
    <row r="104" spans="2:12" ht="15.75" x14ac:dyDescent="0.5">
      <c r="C104" s="97" t="s">
        <v>173</v>
      </c>
      <c r="D104" s="21">
        <f>SUM(D96:D103)</f>
        <v>30000</v>
      </c>
      <c r="E104" s="21">
        <f>SUM(E96:E103)</f>
        <v>10000</v>
      </c>
      <c r="F104" s="21">
        <f>SUM(F96:F103)</f>
        <v>0</v>
      </c>
      <c r="G104" s="24">
        <f>SUM(G96:G103)</f>
        <v>40000</v>
      </c>
      <c r="H104" s="21">
        <f>(H96*G96)+(H97*G97)+(H98*G98)+(H99*G99)+(H100*G100)+(H101*G101)+(H102*G102)+(H103*G103)</f>
        <v>12000</v>
      </c>
      <c r="I104" s="165">
        <f>SUM(I96:I103)</f>
        <v>4300</v>
      </c>
      <c r="J104" s="181"/>
      <c r="K104" s="113"/>
      <c r="L104" s="46"/>
    </row>
    <row r="105" spans="2:12" ht="51" customHeight="1" x14ac:dyDescent="0.45">
      <c r="B105" s="97" t="s">
        <v>8</v>
      </c>
      <c r="C105" s="219"/>
      <c r="D105" s="220"/>
      <c r="E105" s="220"/>
      <c r="F105" s="220"/>
      <c r="G105" s="220"/>
      <c r="H105" s="220"/>
      <c r="I105" s="220"/>
      <c r="J105" s="220"/>
      <c r="K105" s="221"/>
      <c r="L105" s="44"/>
    </row>
    <row r="106" spans="2:12" ht="15.75" x14ac:dyDescent="0.5">
      <c r="B106" s="147" t="s">
        <v>110</v>
      </c>
      <c r="C106" s="17"/>
      <c r="D106" s="19"/>
      <c r="E106" s="19"/>
      <c r="F106" s="19"/>
      <c r="G106" s="127">
        <f>SUM(D106:F106)</f>
        <v>0</v>
      </c>
      <c r="H106" s="124"/>
      <c r="I106" s="19"/>
      <c r="J106" s="20"/>
      <c r="K106" s="112"/>
      <c r="L106" s="45"/>
    </row>
    <row r="107" spans="2:12" ht="15.75" x14ac:dyDescent="0.5">
      <c r="B107" s="147" t="s">
        <v>111</v>
      </c>
      <c r="C107" s="17"/>
      <c r="D107" s="19"/>
      <c r="E107" s="19"/>
      <c r="F107" s="19"/>
      <c r="G107" s="127">
        <f t="shared" ref="G107:G113" si="9">SUM(D107:F107)</f>
        <v>0</v>
      </c>
      <c r="H107" s="124"/>
      <c r="I107" s="19"/>
      <c r="J107" s="20"/>
      <c r="K107" s="112"/>
      <c r="L107" s="45"/>
    </row>
    <row r="108" spans="2:12" ht="15.75" x14ac:dyDescent="0.5">
      <c r="B108" s="147" t="s">
        <v>112</v>
      </c>
      <c r="C108" s="17"/>
      <c r="D108" s="19"/>
      <c r="E108" s="19"/>
      <c r="F108" s="19"/>
      <c r="G108" s="127">
        <f t="shared" si="9"/>
        <v>0</v>
      </c>
      <c r="H108" s="124"/>
      <c r="I108" s="19"/>
      <c r="J108" s="20"/>
      <c r="K108" s="112"/>
      <c r="L108" s="45"/>
    </row>
    <row r="109" spans="2:12" ht="15.75" x14ac:dyDescent="0.5">
      <c r="B109" s="147" t="s">
        <v>113</v>
      </c>
      <c r="C109" s="17"/>
      <c r="D109" s="19"/>
      <c r="E109" s="19"/>
      <c r="F109" s="19"/>
      <c r="G109" s="127">
        <f t="shared" si="9"/>
        <v>0</v>
      </c>
      <c r="H109" s="124"/>
      <c r="I109" s="19"/>
      <c r="J109" s="20"/>
      <c r="K109" s="112"/>
      <c r="L109" s="45"/>
    </row>
    <row r="110" spans="2:12" ht="15.75" x14ac:dyDescent="0.5">
      <c r="B110" s="147" t="s">
        <v>114</v>
      </c>
      <c r="C110" s="17"/>
      <c r="D110" s="19"/>
      <c r="E110" s="19"/>
      <c r="F110" s="19"/>
      <c r="G110" s="127">
        <f t="shared" si="9"/>
        <v>0</v>
      </c>
      <c r="H110" s="124"/>
      <c r="I110" s="19"/>
      <c r="J110" s="20"/>
      <c r="K110" s="112"/>
      <c r="L110" s="45"/>
    </row>
    <row r="111" spans="2:12" ht="15.75" x14ac:dyDescent="0.5">
      <c r="B111" s="147" t="s">
        <v>115</v>
      </c>
      <c r="C111" s="17"/>
      <c r="D111" s="19"/>
      <c r="E111" s="19"/>
      <c r="F111" s="19"/>
      <c r="G111" s="127">
        <f t="shared" si="9"/>
        <v>0</v>
      </c>
      <c r="H111" s="124"/>
      <c r="I111" s="19"/>
      <c r="J111" s="20"/>
      <c r="K111" s="112"/>
      <c r="L111" s="45"/>
    </row>
    <row r="112" spans="2:12" ht="15.75" x14ac:dyDescent="0.5">
      <c r="B112" s="147" t="s">
        <v>116</v>
      </c>
      <c r="C112" s="40"/>
      <c r="D112" s="20"/>
      <c r="E112" s="20"/>
      <c r="F112" s="20"/>
      <c r="G112" s="127">
        <f t="shared" si="9"/>
        <v>0</v>
      </c>
      <c r="H112" s="125"/>
      <c r="I112" s="20"/>
      <c r="J112" s="20"/>
      <c r="K112" s="113"/>
      <c r="L112" s="45"/>
    </row>
    <row r="113" spans="2:12" ht="15.75" x14ac:dyDescent="0.5">
      <c r="B113" s="147" t="s">
        <v>117</v>
      </c>
      <c r="C113" s="40"/>
      <c r="D113" s="20"/>
      <c r="E113" s="20"/>
      <c r="F113" s="20"/>
      <c r="G113" s="127">
        <f t="shared" si="9"/>
        <v>0</v>
      </c>
      <c r="H113" s="125"/>
      <c r="I113" s="20"/>
      <c r="J113" s="20"/>
      <c r="K113" s="113"/>
      <c r="L113" s="45"/>
    </row>
    <row r="114" spans="2:12" ht="15.75" x14ac:dyDescent="0.5">
      <c r="C114" s="97" t="s">
        <v>173</v>
      </c>
      <c r="D114" s="24">
        <f>SUM(D106:D113)</f>
        <v>0</v>
      </c>
      <c r="E114" s="24">
        <f>SUM(E106:E113)</f>
        <v>0</v>
      </c>
      <c r="F114" s="24">
        <f>SUM(F106:F113)</f>
        <v>0</v>
      </c>
      <c r="G114" s="24">
        <f>SUM(G106:G113)</f>
        <v>0</v>
      </c>
      <c r="H114" s="21">
        <f>(H106*G106)+(H107*G107)+(H108*G108)+(H109*G109)+(H110*G110)+(H111*G111)+(H112*G112)+(H113*G113)</f>
        <v>0</v>
      </c>
      <c r="I114" s="165">
        <f>SUM(I106:I113)</f>
        <v>0</v>
      </c>
      <c r="J114" s="181"/>
      <c r="K114" s="113"/>
      <c r="L114" s="46"/>
    </row>
    <row r="115" spans="2:12" ht="51" customHeight="1" x14ac:dyDescent="0.45">
      <c r="B115" s="97" t="s">
        <v>118</v>
      </c>
      <c r="C115" s="219"/>
      <c r="D115" s="220"/>
      <c r="E115" s="220"/>
      <c r="F115" s="220"/>
      <c r="G115" s="220"/>
      <c r="H115" s="220"/>
      <c r="I115" s="220"/>
      <c r="J115" s="220"/>
      <c r="K115" s="221"/>
      <c r="L115" s="44"/>
    </row>
    <row r="116" spans="2:12" ht="15.75" x14ac:dyDescent="0.5">
      <c r="B116" s="147" t="s">
        <v>119</v>
      </c>
      <c r="C116" s="17"/>
      <c r="D116" s="19"/>
      <c r="E116" s="19"/>
      <c r="F116" s="19"/>
      <c r="G116" s="127">
        <f>SUM(D116:F116)</f>
        <v>0</v>
      </c>
      <c r="H116" s="124"/>
      <c r="I116" s="19"/>
      <c r="J116" s="20"/>
      <c r="K116" s="112"/>
      <c r="L116" s="45"/>
    </row>
    <row r="117" spans="2:12" ht="15.75" x14ac:dyDescent="0.5">
      <c r="B117" s="147" t="s">
        <v>120</v>
      </c>
      <c r="C117" s="17"/>
      <c r="D117" s="19"/>
      <c r="E117" s="19"/>
      <c r="F117" s="19"/>
      <c r="G117" s="127">
        <f t="shared" ref="G117:G123" si="10">SUM(D117:F117)</f>
        <v>0</v>
      </c>
      <c r="H117" s="124"/>
      <c r="I117" s="19"/>
      <c r="J117" s="20"/>
      <c r="K117" s="112"/>
      <c r="L117" s="45"/>
    </row>
    <row r="118" spans="2:12" ht="15.75" x14ac:dyDescent="0.5">
      <c r="B118" s="147" t="s">
        <v>121</v>
      </c>
      <c r="C118" s="17"/>
      <c r="D118" s="19"/>
      <c r="E118" s="19"/>
      <c r="F118" s="19"/>
      <c r="G118" s="127">
        <f t="shared" si="10"/>
        <v>0</v>
      </c>
      <c r="H118" s="124"/>
      <c r="I118" s="19"/>
      <c r="J118" s="20"/>
      <c r="K118" s="112"/>
      <c r="L118" s="45"/>
    </row>
    <row r="119" spans="2:12" ht="15.75" x14ac:dyDescent="0.5">
      <c r="B119" s="147" t="s">
        <v>122</v>
      </c>
      <c r="C119" s="17"/>
      <c r="D119" s="19"/>
      <c r="E119" s="19"/>
      <c r="F119" s="19"/>
      <c r="G119" s="127">
        <f t="shared" si="10"/>
        <v>0</v>
      </c>
      <c r="H119" s="124"/>
      <c r="I119" s="19"/>
      <c r="J119" s="20"/>
      <c r="K119" s="112"/>
      <c r="L119" s="45"/>
    </row>
    <row r="120" spans="2:12" ht="15.75" x14ac:dyDescent="0.5">
      <c r="B120" s="147" t="s">
        <v>123</v>
      </c>
      <c r="C120" s="17"/>
      <c r="D120" s="19"/>
      <c r="E120" s="19"/>
      <c r="F120" s="19"/>
      <c r="G120" s="127">
        <f t="shared" si="10"/>
        <v>0</v>
      </c>
      <c r="H120" s="124"/>
      <c r="I120" s="19"/>
      <c r="J120" s="20"/>
      <c r="K120" s="112"/>
      <c r="L120" s="45"/>
    </row>
    <row r="121" spans="2:12" ht="15.75" x14ac:dyDescent="0.5">
      <c r="B121" s="147" t="s">
        <v>124</v>
      </c>
      <c r="C121" s="17"/>
      <c r="D121" s="19"/>
      <c r="E121" s="19"/>
      <c r="F121" s="19"/>
      <c r="G121" s="127">
        <f t="shared" si="10"/>
        <v>0</v>
      </c>
      <c r="H121" s="124"/>
      <c r="I121" s="19"/>
      <c r="J121" s="20"/>
      <c r="K121" s="112"/>
      <c r="L121" s="45"/>
    </row>
    <row r="122" spans="2:12" ht="15.75" x14ac:dyDescent="0.5">
      <c r="B122" s="147" t="s">
        <v>125</v>
      </c>
      <c r="C122" s="40"/>
      <c r="D122" s="20"/>
      <c r="E122" s="20"/>
      <c r="F122" s="20"/>
      <c r="G122" s="127">
        <f t="shared" si="10"/>
        <v>0</v>
      </c>
      <c r="H122" s="125"/>
      <c r="I122" s="20"/>
      <c r="J122" s="20"/>
      <c r="K122" s="113"/>
      <c r="L122" s="45"/>
    </row>
    <row r="123" spans="2:12" ht="15.75" x14ac:dyDescent="0.5">
      <c r="B123" s="147" t="s">
        <v>126</v>
      </c>
      <c r="C123" s="40"/>
      <c r="D123" s="20"/>
      <c r="E123" s="20"/>
      <c r="F123" s="20"/>
      <c r="G123" s="127">
        <f t="shared" si="10"/>
        <v>0</v>
      </c>
      <c r="H123" s="125"/>
      <c r="I123" s="20"/>
      <c r="J123" s="20"/>
      <c r="K123" s="113"/>
      <c r="L123" s="45"/>
    </row>
    <row r="124" spans="2:12" ht="15.75" x14ac:dyDescent="0.5">
      <c r="C124" s="97" t="s">
        <v>173</v>
      </c>
      <c r="D124" s="24">
        <f>SUM(D116:D123)</f>
        <v>0</v>
      </c>
      <c r="E124" s="24">
        <f>SUM(E116:E123)</f>
        <v>0</v>
      </c>
      <c r="F124" s="24">
        <f>SUM(F116:F123)</f>
        <v>0</v>
      </c>
      <c r="G124" s="24">
        <f>SUM(G116:G123)</f>
        <v>0</v>
      </c>
      <c r="H124" s="21">
        <f>(H116*G116)+(H117*G117)+(H118*G118)+(H119*G119)+(H120*G120)+(H121*G121)+(H122*G122)+(H123*G123)</f>
        <v>0</v>
      </c>
      <c r="I124" s="165">
        <f>SUM(I116:I123)</f>
        <v>0</v>
      </c>
      <c r="J124" s="181"/>
      <c r="K124" s="113"/>
      <c r="L124" s="46"/>
    </row>
    <row r="125" spans="2:12" ht="51" customHeight="1" x14ac:dyDescent="0.45">
      <c r="B125" s="97" t="s">
        <v>127</v>
      </c>
      <c r="C125" s="219"/>
      <c r="D125" s="220"/>
      <c r="E125" s="220"/>
      <c r="F125" s="220"/>
      <c r="G125" s="220"/>
      <c r="H125" s="220"/>
      <c r="I125" s="220"/>
      <c r="J125" s="220"/>
      <c r="K125" s="221"/>
      <c r="L125" s="44"/>
    </row>
    <row r="126" spans="2:12" ht="15.75" x14ac:dyDescent="0.5">
      <c r="B126" s="147" t="s">
        <v>128</v>
      </c>
      <c r="C126" s="17"/>
      <c r="D126" s="19"/>
      <c r="E126" s="19"/>
      <c r="F126" s="19"/>
      <c r="G126" s="127">
        <f>SUM(D126:F126)</f>
        <v>0</v>
      </c>
      <c r="H126" s="124"/>
      <c r="I126" s="19"/>
      <c r="J126" s="20"/>
      <c r="K126" s="112"/>
      <c r="L126" s="45"/>
    </row>
    <row r="127" spans="2:12" ht="15.75" x14ac:dyDescent="0.5">
      <c r="B127" s="147" t="s">
        <v>129</v>
      </c>
      <c r="C127" s="17"/>
      <c r="D127" s="19"/>
      <c r="E127" s="19"/>
      <c r="F127" s="19"/>
      <c r="G127" s="127">
        <f t="shared" ref="G127:G133" si="11">SUM(D127:F127)</f>
        <v>0</v>
      </c>
      <c r="H127" s="124"/>
      <c r="I127" s="19"/>
      <c r="J127" s="20"/>
      <c r="K127" s="112"/>
      <c r="L127" s="45"/>
    </row>
    <row r="128" spans="2:12" ht="15.75" x14ac:dyDescent="0.5">
      <c r="B128" s="147" t="s">
        <v>130</v>
      </c>
      <c r="C128" s="17"/>
      <c r="D128" s="19"/>
      <c r="E128" s="19"/>
      <c r="F128" s="19"/>
      <c r="G128" s="127">
        <f t="shared" si="11"/>
        <v>0</v>
      </c>
      <c r="H128" s="124"/>
      <c r="I128" s="19"/>
      <c r="J128" s="20"/>
      <c r="K128" s="112"/>
      <c r="L128" s="45"/>
    </row>
    <row r="129" spans="2:12" ht="15.75" x14ac:dyDescent="0.5">
      <c r="B129" s="147" t="s">
        <v>131</v>
      </c>
      <c r="C129" s="17"/>
      <c r="D129" s="19"/>
      <c r="E129" s="19"/>
      <c r="F129" s="19"/>
      <c r="G129" s="127">
        <f t="shared" si="11"/>
        <v>0</v>
      </c>
      <c r="H129" s="124"/>
      <c r="I129" s="19"/>
      <c r="J129" s="20"/>
      <c r="K129" s="112"/>
      <c r="L129" s="45"/>
    </row>
    <row r="130" spans="2:12" ht="15.75" x14ac:dyDescent="0.5">
      <c r="B130" s="147" t="s">
        <v>132</v>
      </c>
      <c r="C130" s="17"/>
      <c r="D130" s="19"/>
      <c r="E130" s="19"/>
      <c r="F130" s="19"/>
      <c r="G130" s="127">
        <f t="shared" si="11"/>
        <v>0</v>
      </c>
      <c r="H130" s="124"/>
      <c r="I130" s="19"/>
      <c r="J130" s="20"/>
      <c r="K130" s="112"/>
      <c r="L130" s="45"/>
    </row>
    <row r="131" spans="2:12" ht="15.75" x14ac:dyDescent="0.5">
      <c r="B131" s="147" t="s">
        <v>133</v>
      </c>
      <c r="C131" s="17"/>
      <c r="D131" s="19"/>
      <c r="E131" s="19"/>
      <c r="F131" s="19"/>
      <c r="G131" s="127">
        <f t="shared" si="11"/>
        <v>0</v>
      </c>
      <c r="H131" s="124"/>
      <c r="I131" s="19"/>
      <c r="J131" s="20"/>
      <c r="K131" s="112"/>
      <c r="L131" s="45"/>
    </row>
    <row r="132" spans="2:12" ht="15.75" x14ac:dyDescent="0.5">
      <c r="B132" s="147" t="s">
        <v>134</v>
      </c>
      <c r="C132" s="40"/>
      <c r="D132" s="20"/>
      <c r="E132" s="20"/>
      <c r="F132" s="20"/>
      <c r="G132" s="127">
        <f t="shared" si="11"/>
        <v>0</v>
      </c>
      <c r="H132" s="125"/>
      <c r="I132" s="20"/>
      <c r="J132" s="20"/>
      <c r="K132" s="113"/>
      <c r="L132" s="45"/>
    </row>
    <row r="133" spans="2:12" ht="15.75" x14ac:dyDescent="0.5">
      <c r="B133" s="147" t="s">
        <v>135</v>
      </c>
      <c r="C133" s="40"/>
      <c r="D133" s="20"/>
      <c r="E133" s="20"/>
      <c r="F133" s="20"/>
      <c r="G133" s="127">
        <f t="shared" si="11"/>
        <v>0</v>
      </c>
      <c r="H133" s="125"/>
      <c r="I133" s="20"/>
      <c r="J133" s="20"/>
      <c r="K133" s="113"/>
      <c r="L133" s="45"/>
    </row>
    <row r="134" spans="2:12" ht="15.75" x14ac:dyDescent="0.5">
      <c r="C134" s="97" t="s">
        <v>173</v>
      </c>
      <c r="D134" s="21">
        <f>SUM(D126:D133)</f>
        <v>0</v>
      </c>
      <c r="E134" s="21">
        <f>SUM(E126:E133)</f>
        <v>0</v>
      </c>
      <c r="F134" s="21">
        <f>SUM(F126:F133)</f>
        <v>0</v>
      </c>
      <c r="G134" s="21">
        <f>SUM(G126:G133)</f>
        <v>0</v>
      </c>
      <c r="H134" s="21">
        <f>(H126*G126)+(H127*G127)+(H128*G128)+(H129*G129)+(H130*G130)+(H131*G131)+(H132*G132)+(H133*G133)</f>
        <v>0</v>
      </c>
      <c r="I134" s="165">
        <f>SUM(I126:I133)</f>
        <v>0</v>
      </c>
      <c r="J134" s="181"/>
      <c r="K134" s="113"/>
      <c r="L134" s="46"/>
    </row>
    <row r="135" spans="2:12" ht="15.75" customHeight="1" x14ac:dyDescent="0.45">
      <c r="B135" s="6"/>
      <c r="C135" s="11"/>
      <c r="D135" s="26"/>
      <c r="E135" s="26"/>
      <c r="F135" s="26"/>
      <c r="G135" s="26"/>
      <c r="H135" s="26"/>
      <c r="I135" s="26"/>
      <c r="J135" s="26"/>
      <c r="K135" s="69"/>
      <c r="L135" s="3"/>
    </row>
    <row r="136" spans="2:12" ht="51" customHeight="1" x14ac:dyDescent="0.45">
      <c r="B136" s="97" t="s">
        <v>136</v>
      </c>
      <c r="C136" s="222"/>
      <c r="D136" s="223"/>
      <c r="E136" s="223"/>
      <c r="F136" s="223"/>
      <c r="G136" s="223"/>
      <c r="H136" s="223"/>
      <c r="I136" s="223"/>
      <c r="J136" s="223"/>
      <c r="K136" s="224"/>
      <c r="L136" s="18"/>
    </row>
    <row r="137" spans="2:12" ht="51" customHeight="1" x14ac:dyDescent="0.45">
      <c r="B137" s="97" t="s">
        <v>137</v>
      </c>
      <c r="C137" s="219"/>
      <c r="D137" s="220"/>
      <c r="E137" s="220"/>
      <c r="F137" s="220"/>
      <c r="G137" s="220"/>
      <c r="H137" s="220"/>
      <c r="I137" s="220"/>
      <c r="J137" s="220"/>
      <c r="K137" s="221"/>
      <c r="L137" s="44"/>
    </row>
    <row r="138" spans="2:12" ht="15.75" x14ac:dyDescent="0.5">
      <c r="B138" s="147" t="s">
        <v>138</v>
      </c>
      <c r="C138" s="17"/>
      <c r="D138" s="19"/>
      <c r="E138" s="19"/>
      <c r="F138" s="19"/>
      <c r="G138" s="127">
        <f>SUM(D138:F138)</f>
        <v>0</v>
      </c>
      <c r="H138" s="124"/>
      <c r="I138" s="19"/>
      <c r="J138" s="20"/>
      <c r="K138" s="112"/>
      <c r="L138" s="45"/>
    </row>
    <row r="139" spans="2:12" ht="15.75" x14ac:dyDescent="0.5">
      <c r="B139" s="147" t="s">
        <v>139</v>
      </c>
      <c r="C139" s="17"/>
      <c r="D139" s="19"/>
      <c r="E139" s="19"/>
      <c r="F139" s="19"/>
      <c r="G139" s="127">
        <f t="shared" ref="G139:G145" si="12">SUM(D139:F139)</f>
        <v>0</v>
      </c>
      <c r="H139" s="124"/>
      <c r="I139" s="19"/>
      <c r="J139" s="20"/>
      <c r="K139" s="112"/>
      <c r="L139" s="45"/>
    </row>
    <row r="140" spans="2:12" ht="15.75" x14ac:dyDescent="0.5">
      <c r="B140" s="147" t="s">
        <v>140</v>
      </c>
      <c r="C140" s="17"/>
      <c r="D140" s="19"/>
      <c r="E140" s="19"/>
      <c r="F140" s="19"/>
      <c r="G140" s="127">
        <f t="shared" si="12"/>
        <v>0</v>
      </c>
      <c r="H140" s="124"/>
      <c r="I140" s="19"/>
      <c r="J140" s="20"/>
      <c r="K140" s="112"/>
      <c r="L140" s="45"/>
    </row>
    <row r="141" spans="2:12" ht="15.75" x14ac:dyDescent="0.5">
      <c r="B141" s="147" t="s">
        <v>141</v>
      </c>
      <c r="C141" s="17"/>
      <c r="D141" s="19"/>
      <c r="E141" s="19"/>
      <c r="F141" s="19"/>
      <c r="G141" s="127">
        <f t="shared" si="12"/>
        <v>0</v>
      </c>
      <c r="H141" s="124"/>
      <c r="I141" s="19"/>
      <c r="J141" s="20"/>
      <c r="K141" s="112"/>
      <c r="L141" s="45"/>
    </row>
    <row r="142" spans="2:12" ht="15.75" x14ac:dyDescent="0.5">
      <c r="B142" s="147" t="s">
        <v>142</v>
      </c>
      <c r="C142" s="17"/>
      <c r="D142" s="19"/>
      <c r="E142" s="19"/>
      <c r="F142" s="19"/>
      <c r="G142" s="127">
        <f t="shared" si="12"/>
        <v>0</v>
      </c>
      <c r="H142" s="124"/>
      <c r="I142" s="19"/>
      <c r="J142" s="20"/>
      <c r="K142" s="112"/>
      <c r="L142" s="45"/>
    </row>
    <row r="143" spans="2:12" ht="15.75" x14ac:dyDescent="0.5">
      <c r="B143" s="147" t="s">
        <v>143</v>
      </c>
      <c r="C143" s="17"/>
      <c r="D143" s="19"/>
      <c r="E143" s="19"/>
      <c r="F143" s="19"/>
      <c r="G143" s="127">
        <f t="shared" si="12"/>
        <v>0</v>
      </c>
      <c r="H143" s="124"/>
      <c r="I143" s="19"/>
      <c r="J143" s="20"/>
      <c r="K143" s="112"/>
      <c r="L143" s="45"/>
    </row>
    <row r="144" spans="2:12" ht="15.75" x14ac:dyDescent="0.5">
      <c r="B144" s="147" t="s">
        <v>144</v>
      </c>
      <c r="C144" s="40"/>
      <c r="D144" s="20"/>
      <c r="E144" s="20"/>
      <c r="F144" s="20"/>
      <c r="G144" s="127">
        <f t="shared" si="12"/>
        <v>0</v>
      </c>
      <c r="H144" s="125"/>
      <c r="I144" s="20"/>
      <c r="J144" s="20"/>
      <c r="K144" s="113"/>
      <c r="L144" s="45"/>
    </row>
    <row r="145" spans="2:12" ht="15.75" x14ac:dyDescent="0.5">
      <c r="B145" s="147" t="s">
        <v>145</v>
      </c>
      <c r="C145" s="40"/>
      <c r="D145" s="20"/>
      <c r="E145" s="20"/>
      <c r="F145" s="20"/>
      <c r="G145" s="127">
        <f t="shared" si="12"/>
        <v>0</v>
      </c>
      <c r="H145" s="125"/>
      <c r="I145" s="20"/>
      <c r="J145" s="20"/>
      <c r="K145" s="113"/>
      <c r="L145" s="45"/>
    </row>
    <row r="146" spans="2:12" ht="15.75" x14ac:dyDescent="0.5">
      <c r="C146" s="97" t="s">
        <v>173</v>
      </c>
      <c r="D146" s="21">
        <f>SUM(D138:D145)</f>
        <v>0</v>
      </c>
      <c r="E146" s="21">
        <f>SUM(E138:E145)</f>
        <v>0</v>
      </c>
      <c r="F146" s="21">
        <f>SUM(F138:F145)</f>
        <v>0</v>
      </c>
      <c r="G146" s="24">
        <f>SUM(G138:G145)</f>
        <v>0</v>
      </c>
      <c r="H146" s="21">
        <f>(H138*G138)+(H139*G139)+(H140*G140)+(H141*G141)+(H142*G142)+(H143*G143)+(H144*G144)+(H145*G145)</f>
        <v>0</v>
      </c>
      <c r="I146" s="165">
        <f>SUM(I138:I145)</f>
        <v>0</v>
      </c>
      <c r="J146" s="181"/>
      <c r="K146" s="113"/>
      <c r="L146" s="46"/>
    </row>
    <row r="147" spans="2:12" ht="51" customHeight="1" x14ac:dyDescent="0.45">
      <c r="B147" s="97" t="s">
        <v>146</v>
      </c>
      <c r="C147" s="219"/>
      <c r="D147" s="220"/>
      <c r="E147" s="220"/>
      <c r="F147" s="220"/>
      <c r="G147" s="220"/>
      <c r="H147" s="220"/>
      <c r="I147" s="220"/>
      <c r="J147" s="220"/>
      <c r="K147" s="221"/>
      <c r="L147" s="44"/>
    </row>
    <row r="148" spans="2:12" ht="15.75" x14ac:dyDescent="0.5">
      <c r="B148" s="147" t="s">
        <v>147</v>
      </c>
      <c r="C148" s="17"/>
      <c r="D148" s="19"/>
      <c r="E148" s="19"/>
      <c r="F148" s="19"/>
      <c r="G148" s="127">
        <f>SUM(D148:F148)</f>
        <v>0</v>
      </c>
      <c r="H148" s="124"/>
      <c r="I148" s="19"/>
      <c r="J148" s="20"/>
      <c r="K148" s="112"/>
      <c r="L148" s="45"/>
    </row>
    <row r="149" spans="2:12" ht="15.75" x14ac:dyDescent="0.5">
      <c r="B149" s="147" t="s">
        <v>148</v>
      </c>
      <c r="C149" s="17"/>
      <c r="D149" s="19"/>
      <c r="E149" s="19"/>
      <c r="F149" s="19"/>
      <c r="G149" s="127">
        <f t="shared" ref="G149:G155" si="13">SUM(D149:F149)</f>
        <v>0</v>
      </c>
      <c r="H149" s="124"/>
      <c r="I149" s="19"/>
      <c r="J149" s="20"/>
      <c r="K149" s="112"/>
      <c r="L149" s="45"/>
    </row>
    <row r="150" spans="2:12" ht="15.75" x14ac:dyDescent="0.5">
      <c r="B150" s="147" t="s">
        <v>149</v>
      </c>
      <c r="C150" s="17"/>
      <c r="D150" s="19"/>
      <c r="E150" s="19"/>
      <c r="F150" s="19"/>
      <c r="G150" s="127">
        <f t="shared" si="13"/>
        <v>0</v>
      </c>
      <c r="H150" s="124"/>
      <c r="I150" s="19"/>
      <c r="J150" s="20"/>
      <c r="K150" s="112"/>
      <c r="L150" s="45"/>
    </row>
    <row r="151" spans="2:12" ht="15.75" x14ac:dyDescent="0.5">
      <c r="B151" s="147" t="s">
        <v>150</v>
      </c>
      <c r="C151" s="17"/>
      <c r="D151" s="19"/>
      <c r="E151" s="19"/>
      <c r="F151" s="19"/>
      <c r="G151" s="127">
        <f t="shared" si="13"/>
        <v>0</v>
      </c>
      <c r="H151" s="124"/>
      <c r="I151" s="19"/>
      <c r="J151" s="20"/>
      <c r="K151" s="112"/>
      <c r="L151" s="45"/>
    </row>
    <row r="152" spans="2:12" ht="15.75" x14ac:dyDescent="0.5">
      <c r="B152" s="147" t="s">
        <v>151</v>
      </c>
      <c r="C152" s="17"/>
      <c r="D152" s="19"/>
      <c r="E152" s="19"/>
      <c r="F152" s="19"/>
      <c r="G152" s="127">
        <f t="shared" si="13"/>
        <v>0</v>
      </c>
      <c r="H152" s="124"/>
      <c r="I152" s="19"/>
      <c r="J152" s="20"/>
      <c r="K152" s="112"/>
      <c r="L152" s="45"/>
    </row>
    <row r="153" spans="2:12" ht="15.75" x14ac:dyDescent="0.5">
      <c r="B153" s="147" t="s">
        <v>152</v>
      </c>
      <c r="C153" s="17"/>
      <c r="D153" s="19"/>
      <c r="E153" s="19"/>
      <c r="F153" s="19"/>
      <c r="G153" s="127">
        <f t="shared" si="13"/>
        <v>0</v>
      </c>
      <c r="H153" s="124"/>
      <c r="I153" s="19"/>
      <c r="J153" s="20"/>
      <c r="K153" s="112"/>
      <c r="L153" s="45"/>
    </row>
    <row r="154" spans="2:12" ht="15.75" x14ac:dyDescent="0.5">
      <c r="B154" s="147" t="s">
        <v>153</v>
      </c>
      <c r="C154" s="40"/>
      <c r="D154" s="20"/>
      <c r="E154" s="20"/>
      <c r="F154" s="20"/>
      <c r="G154" s="127">
        <f t="shared" si="13"/>
        <v>0</v>
      </c>
      <c r="H154" s="125"/>
      <c r="I154" s="20"/>
      <c r="J154" s="20"/>
      <c r="K154" s="113"/>
      <c r="L154" s="45"/>
    </row>
    <row r="155" spans="2:12" ht="15.75" x14ac:dyDescent="0.5">
      <c r="B155" s="147" t="s">
        <v>154</v>
      </c>
      <c r="C155" s="40"/>
      <c r="D155" s="20"/>
      <c r="E155" s="20"/>
      <c r="F155" s="20"/>
      <c r="G155" s="127">
        <f t="shared" si="13"/>
        <v>0</v>
      </c>
      <c r="H155" s="125"/>
      <c r="I155" s="20"/>
      <c r="J155" s="20"/>
      <c r="K155" s="113"/>
      <c r="L155" s="45"/>
    </row>
    <row r="156" spans="2:12" ht="15.75" x14ac:dyDescent="0.5">
      <c r="C156" s="97" t="s">
        <v>173</v>
      </c>
      <c r="D156" s="24">
        <f>SUM(D148:D155)</f>
        <v>0</v>
      </c>
      <c r="E156" s="24">
        <f>SUM(E148:E155)</f>
        <v>0</v>
      </c>
      <c r="F156" s="24">
        <f>SUM(F148:F155)</f>
        <v>0</v>
      </c>
      <c r="G156" s="24">
        <f>SUM(G148:G155)</f>
        <v>0</v>
      </c>
      <c r="H156" s="21">
        <f>(H148*G148)+(H149*G149)+(H150*G150)+(H151*G151)+(H152*G152)+(H153*G153)+(H154*G154)+(H155*G155)</f>
        <v>0</v>
      </c>
      <c r="I156" s="165">
        <f>SUM(I148:I155)</f>
        <v>0</v>
      </c>
      <c r="J156" s="181"/>
      <c r="K156" s="113"/>
      <c r="L156" s="46"/>
    </row>
    <row r="157" spans="2:12" ht="51" customHeight="1" x14ac:dyDescent="0.45">
      <c r="B157" s="97" t="s">
        <v>155</v>
      </c>
      <c r="C157" s="219"/>
      <c r="D157" s="220"/>
      <c r="E157" s="220"/>
      <c r="F157" s="220"/>
      <c r="G157" s="220"/>
      <c r="H157" s="220"/>
      <c r="I157" s="220"/>
      <c r="J157" s="220"/>
      <c r="K157" s="221"/>
      <c r="L157" s="44"/>
    </row>
    <row r="158" spans="2:12" ht="15.75" x14ac:dyDescent="0.5">
      <c r="B158" s="147" t="s">
        <v>156</v>
      </c>
      <c r="C158" s="17"/>
      <c r="D158" s="19"/>
      <c r="E158" s="19"/>
      <c r="F158" s="19"/>
      <c r="G158" s="127">
        <f>SUM(D158:F158)</f>
        <v>0</v>
      </c>
      <c r="H158" s="124"/>
      <c r="I158" s="19"/>
      <c r="J158" s="20"/>
      <c r="K158" s="112"/>
      <c r="L158" s="45"/>
    </row>
    <row r="159" spans="2:12" ht="15.75" x14ac:dyDescent="0.5">
      <c r="B159" s="147" t="s">
        <v>157</v>
      </c>
      <c r="C159" s="17"/>
      <c r="D159" s="19"/>
      <c r="E159" s="19"/>
      <c r="F159" s="19"/>
      <c r="G159" s="127">
        <f t="shared" ref="G159:G165" si="14">SUM(D159:F159)</f>
        <v>0</v>
      </c>
      <c r="H159" s="124"/>
      <c r="I159" s="19"/>
      <c r="J159" s="20"/>
      <c r="K159" s="112"/>
      <c r="L159" s="45"/>
    </row>
    <row r="160" spans="2:12" ht="15.75" x14ac:dyDescent="0.5">
      <c r="B160" s="147" t="s">
        <v>158</v>
      </c>
      <c r="C160" s="17"/>
      <c r="D160" s="19"/>
      <c r="E160" s="19"/>
      <c r="F160" s="19"/>
      <c r="G160" s="127">
        <f t="shared" si="14"/>
        <v>0</v>
      </c>
      <c r="H160" s="124"/>
      <c r="I160" s="19"/>
      <c r="J160" s="20"/>
      <c r="K160" s="112"/>
      <c r="L160" s="45"/>
    </row>
    <row r="161" spans="2:12" ht="15.75" x14ac:dyDescent="0.5">
      <c r="B161" s="147" t="s">
        <v>159</v>
      </c>
      <c r="C161" s="17"/>
      <c r="D161" s="19"/>
      <c r="E161" s="19"/>
      <c r="F161" s="19"/>
      <c r="G161" s="127">
        <f t="shared" si="14"/>
        <v>0</v>
      </c>
      <c r="H161" s="124"/>
      <c r="I161" s="174"/>
      <c r="J161" s="182"/>
      <c r="K161" s="112"/>
      <c r="L161" s="45"/>
    </row>
    <row r="162" spans="2:12" ht="15.75" x14ac:dyDescent="0.5">
      <c r="B162" s="147" t="s">
        <v>160</v>
      </c>
      <c r="C162" s="17"/>
      <c r="D162" s="19"/>
      <c r="E162" s="19"/>
      <c r="F162" s="19"/>
      <c r="G162" s="127">
        <f t="shared" si="14"/>
        <v>0</v>
      </c>
      <c r="H162" s="124"/>
      <c r="I162" s="19"/>
      <c r="J162" s="20"/>
      <c r="K162" s="112"/>
      <c r="L162" s="45"/>
    </row>
    <row r="163" spans="2:12" ht="15.75" x14ac:dyDescent="0.5">
      <c r="B163" s="147" t="s">
        <v>161</v>
      </c>
      <c r="C163" s="17"/>
      <c r="D163" s="19"/>
      <c r="E163" s="19"/>
      <c r="F163" s="19"/>
      <c r="G163" s="127">
        <f t="shared" si="14"/>
        <v>0</v>
      </c>
      <c r="H163" s="124"/>
      <c r="I163" s="19"/>
      <c r="J163" s="20"/>
      <c r="K163" s="112"/>
      <c r="L163" s="45"/>
    </row>
    <row r="164" spans="2:12" ht="15.75" x14ac:dyDescent="0.5">
      <c r="B164" s="147" t="s">
        <v>162</v>
      </c>
      <c r="C164" s="40"/>
      <c r="D164" s="20"/>
      <c r="E164" s="20"/>
      <c r="F164" s="20"/>
      <c r="G164" s="127">
        <f t="shared" si="14"/>
        <v>0</v>
      </c>
      <c r="H164" s="125"/>
      <c r="I164" s="20"/>
      <c r="J164" s="20"/>
      <c r="K164" s="113"/>
      <c r="L164" s="45"/>
    </row>
    <row r="165" spans="2:12" ht="15.75" x14ac:dyDescent="0.5">
      <c r="B165" s="147" t="s">
        <v>163</v>
      </c>
      <c r="C165" s="40"/>
      <c r="D165" s="20"/>
      <c r="E165" s="20"/>
      <c r="F165" s="20"/>
      <c r="G165" s="127">
        <f t="shared" si="14"/>
        <v>0</v>
      </c>
      <c r="H165" s="125"/>
      <c r="I165" s="20"/>
      <c r="J165" s="20"/>
      <c r="K165" s="113"/>
      <c r="L165" s="45"/>
    </row>
    <row r="166" spans="2:12" ht="15.75" x14ac:dyDescent="0.5">
      <c r="C166" s="97" t="s">
        <v>173</v>
      </c>
      <c r="D166" s="24">
        <f>SUM(D158:D165)</f>
        <v>0</v>
      </c>
      <c r="E166" s="24">
        <f>SUM(E158:E165)</f>
        <v>0</v>
      </c>
      <c r="F166" s="24">
        <f>SUM(F158:F165)</f>
        <v>0</v>
      </c>
      <c r="G166" s="24">
        <f>SUM(G158:G165)</f>
        <v>0</v>
      </c>
      <c r="H166" s="21">
        <f>(H158*G158)+(H159*G159)+(H160*G160)+(H161*G161)+(H162*G162)+(H163*G163)+(H164*G164)+(H165*G165)</f>
        <v>0</v>
      </c>
      <c r="I166" s="165">
        <f>SUM(I158:I165)</f>
        <v>0</v>
      </c>
      <c r="J166" s="181"/>
      <c r="K166" s="113"/>
      <c r="L166" s="46"/>
    </row>
    <row r="167" spans="2:12" ht="51" customHeight="1" x14ac:dyDescent="0.45">
      <c r="B167" s="97" t="s">
        <v>164</v>
      </c>
      <c r="C167" s="219"/>
      <c r="D167" s="220"/>
      <c r="E167" s="220"/>
      <c r="F167" s="220"/>
      <c r="G167" s="220"/>
      <c r="H167" s="220"/>
      <c r="I167" s="220"/>
      <c r="J167" s="220"/>
      <c r="K167" s="221"/>
      <c r="L167" s="44"/>
    </row>
    <row r="168" spans="2:12" ht="15.75" x14ac:dyDescent="0.5">
      <c r="B168" s="147" t="s">
        <v>165</v>
      </c>
      <c r="C168" s="17"/>
      <c r="D168" s="19"/>
      <c r="E168" s="19"/>
      <c r="F168" s="19"/>
      <c r="G168" s="127">
        <f>SUM(D168:F168)</f>
        <v>0</v>
      </c>
      <c r="H168" s="124"/>
      <c r="I168" s="19"/>
      <c r="J168" s="20"/>
      <c r="K168" s="112"/>
      <c r="L168" s="45"/>
    </row>
    <row r="169" spans="2:12" ht="15.75" x14ac:dyDescent="0.5">
      <c r="B169" s="147" t="s">
        <v>166</v>
      </c>
      <c r="C169" s="17"/>
      <c r="D169" s="19"/>
      <c r="E169" s="19"/>
      <c r="F169" s="19"/>
      <c r="G169" s="127">
        <f t="shared" ref="G169:G175" si="15">SUM(D169:F169)</f>
        <v>0</v>
      </c>
      <c r="H169" s="124"/>
      <c r="I169" s="19"/>
      <c r="J169" s="20"/>
      <c r="K169" s="112"/>
      <c r="L169" s="45"/>
    </row>
    <row r="170" spans="2:12" ht="15.75" x14ac:dyDescent="0.5">
      <c r="B170" s="147" t="s">
        <v>167</v>
      </c>
      <c r="C170" s="17"/>
      <c r="D170" s="19"/>
      <c r="E170" s="19"/>
      <c r="F170" s="19"/>
      <c r="G170" s="127">
        <f t="shared" si="15"/>
        <v>0</v>
      </c>
      <c r="H170" s="124"/>
      <c r="I170" s="19"/>
      <c r="J170" s="20"/>
      <c r="K170" s="112"/>
      <c r="L170" s="45"/>
    </row>
    <row r="171" spans="2:12" ht="15.75" x14ac:dyDescent="0.5">
      <c r="B171" s="147" t="s">
        <v>168</v>
      </c>
      <c r="C171" s="17"/>
      <c r="D171" s="19"/>
      <c r="E171" s="19"/>
      <c r="F171" s="19"/>
      <c r="G171" s="127">
        <f t="shared" si="15"/>
        <v>0</v>
      </c>
      <c r="H171" s="124"/>
      <c r="I171" s="19"/>
      <c r="J171" s="20"/>
      <c r="K171" s="112"/>
      <c r="L171" s="45"/>
    </row>
    <row r="172" spans="2:12" ht="15.75" x14ac:dyDescent="0.5">
      <c r="B172" s="147" t="s">
        <v>169</v>
      </c>
      <c r="C172" s="17"/>
      <c r="D172" s="19"/>
      <c r="E172" s="19"/>
      <c r="F172" s="19"/>
      <c r="G172" s="127">
        <f>SUM(D172:F172)</f>
        <v>0</v>
      </c>
      <c r="H172" s="124"/>
      <c r="I172" s="19"/>
      <c r="J172" s="20"/>
      <c r="K172" s="112"/>
      <c r="L172" s="45"/>
    </row>
    <row r="173" spans="2:12" ht="15.75" x14ac:dyDescent="0.5">
      <c r="B173" s="147" t="s">
        <v>170</v>
      </c>
      <c r="C173" s="17"/>
      <c r="D173" s="19"/>
      <c r="E173" s="19"/>
      <c r="F173" s="19"/>
      <c r="G173" s="127">
        <f t="shared" si="15"/>
        <v>0</v>
      </c>
      <c r="H173" s="124"/>
      <c r="I173" s="19"/>
      <c r="J173" s="20"/>
      <c r="K173" s="112"/>
      <c r="L173" s="45"/>
    </row>
    <row r="174" spans="2:12" ht="15.75" x14ac:dyDescent="0.5">
      <c r="B174" s="147" t="s">
        <v>171</v>
      </c>
      <c r="C174" s="40"/>
      <c r="D174" s="20"/>
      <c r="E174" s="20"/>
      <c r="F174" s="20"/>
      <c r="G174" s="127">
        <f t="shared" si="15"/>
        <v>0</v>
      </c>
      <c r="H174" s="125"/>
      <c r="I174" s="20"/>
      <c r="J174" s="20"/>
      <c r="K174" s="113"/>
      <c r="L174" s="45"/>
    </row>
    <row r="175" spans="2:12" ht="15.75" x14ac:dyDescent="0.5">
      <c r="B175" s="147" t="s">
        <v>172</v>
      </c>
      <c r="C175" s="40"/>
      <c r="D175" s="20"/>
      <c r="E175" s="20"/>
      <c r="F175" s="20"/>
      <c r="G175" s="127">
        <f t="shared" si="15"/>
        <v>0</v>
      </c>
      <c r="H175" s="125"/>
      <c r="I175" s="20"/>
      <c r="J175" s="20"/>
      <c r="K175" s="113"/>
      <c r="L175" s="45"/>
    </row>
    <row r="176" spans="2:12" ht="15.75" x14ac:dyDescent="0.5">
      <c r="C176" s="97" t="s">
        <v>173</v>
      </c>
      <c r="D176" s="21">
        <f>SUM(D168:D175)</f>
        <v>0</v>
      </c>
      <c r="E176" s="21">
        <f>SUM(E168:E175)</f>
        <v>0</v>
      </c>
      <c r="F176" s="21">
        <f>SUM(F168:F175)</f>
        <v>0</v>
      </c>
      <c r="G176" s="21">
        <f>SUM(G168:G175)</f>
        <v>0</v>
      </c>
      <c r="H176" s="21">
        <f>(H168*G168)+(H169*G169)+(H170*G170)+(H171*G171)+(H172*G172)+(H173*G173)+(H174*G174)+(H175*G175)</f>
        <v>0</v>
      </c>
      <c r="I176" s="165">
        <f>SUM(I168:I175)</f>
        <v>0</v>
      </c>
      <c r="J176" s="181"/>
      <c r="K176" s="113"/>
      <c r="L176" s="46"/>
    </row>
    <row r="177" spans="2:12" ht="15.75" customHeight="1" x14ac:dyDescent="0.45">
      <c r="B177" s="6"/>
      <c r="C177" s="11"/>
      <c r="D177" s="26"/>
      <c r="E177" s="26"/>
      <c r="F177" s="26"/>
      <c r="G177" s="26"/>
      <c r="H177" s="26"/>
      <c r="I177" s="26"/>
      <c r="J177" s="26"/>
      <c r="K177" s="11"/>
      <c r="L177" s="3"/>
    </row>
    <row r="178" spans="2:12" ht="15.75" customHeight="1" x14ac:dyDescent="0.45">
      <c r="B178" s="6"/>
      <c r="C178" s="11"/>
      <c r="D178" s="26"/>
      <c r="E178" s="26"/>
      <c r="F178" s="26"/>
      <c r="G178" s="26"/>
      <c r="H178" s="26"/>
      <c r="I178" s="26"/>
      <c r="J178" s="26"/>
      <c r="K178" s="11"/>
      <c r="L178" s="3"/>
    </row>
    <row r="179" spans="2:12" ht="63.75" customHeight="1" x14ac:dyDescent="0.5">
      <c r="B179" s="97" t="s">
        <v>540</v>
      </c>
      <c r="C179" s="16"/>
      <c r="D179" s="28"/>
      <c r="E179" s="28"/>
      <c r="F179" s="28"/>
      <c r="G179" s="114">
        <f>SUM(D179:F179)</f>
        <v>0</v>
      </c>
      <c r="H179" s="126"/>
      <c r="I179" s="28"/>
      <c r="J179" s="183"/>
      <c r="K179" s="118"/>
      <c r="L179" s="46"/>
    </row>
    <row r="180" spans="2:12" ht="69.75" customHeight="1" x14ac:dyDescent="0.5">
      <c r="B180" s="97" t="s">
        <v>562</v>
      </c>
      <c r="C180" s="16"/>
      <c r="D180" s="28"/>
      <c r="E180" s="28"/>
      <c r="F180" s="28"/>
      <c r="G180" s="114">
        <f>SUM(D180:F180)</f>
        <v>0</v>
      </c>
      <c r="H180" s="126"/>
      <c r="I180" s="28"/>
      <c r="J180" s="183"/>
      <c r="K180" s="118"/>
      <c r="L180" s="46"/>
    </row>
    <row r="181" spans="2:12" ht="57" customHeight="1" x14ac:dyDescent="0.5">
      <c r="B181" s="97" t="s">
        <v>541</v>
      </c>
      <c r="C181" s="119"/>
      <c r="D181" s="28"/>
      <c r="E181" s="28"/>
      <c r="F181" s="28"/>
      <c r="G181" s="114">
        <f>SUM(D181:F181)</f>
        <v>0</v>
      </c>
      <c r="H181" s="126"/>
      <c r="I181" s="28"/>
      <c r="J181" s="183"/>
      <c r="K181" s="118"/>
      <c r="L181" s="46"/>
    </row>
    <row r="182" spans="2:12" ht="65.25" customHeight="1" x14ac:dyDescent="0.5">
      <c r="B182" s="120" t="s">
        <v>545</v>
      </c>
      <c r="C182" s="16"/>
      <c r="D182" s="28"/>
      <c r="E182" s="28"/>
      <c r="F182" s="28"/>
      <c r="G182" s="114">
        <f>SUM(D182:F182)</f>
        <v>0</v>
      </c>
      <c r="H182" s="126"/>
      <c r="I182" s="28"/>
      <c r="J182" s="183"/>
      <c r="K182" s="118"/>
      <c r="L182" s="46"/>
    </row>
    <row r="183" spans="2:12" ht="21.75" customHeight="1" x14ac:dyDescent="0.45">
      <c r="B183" s="6"/>
      <c r="C183" s="121" t="s">
        <v>539</v>
      </c>
      <c r="D183" s="128">
        <f>SUM(D179:D182)</f>
        <v>0</v>
      </c>
      <c r="E183" s="128">
        <f>SUM(E179:E182)</f>
        <v>0</v>
      </c>
      <c r="F183" s="128">
        <f>SUM(F179:F182)</f>
        <v>0</v>
      </c>
      <c r="G183" s="128">
        <f>SUM(G179:G182)</f>
        <v>0</v>
      </c>
      <c r="H183" s="21">
        <f>(H179*G179)+(H180*G180)+(H181*G181)+(H182*G182)</f>
        <v>0</v>
      </c>
      <c r="I183" s="165">
        <f>SUM(I179:I182)</f>
        <v>0</v>
      </c>
      <c r="J183" s="181"/>
      <c r="K183" s="16"/>
      <c r="L183" s="14"/>
    </row>
    <row r="184" spans="2:12" ht="15.75" customHeight="1" x14ac:dyDescent="0.45">
      <c r="B184" s="6"/>
      <c r="C184" s="11"/>
      <c r="D184" s="26"/>
      <c r="E184" s="26"/>
      <c r="F184" s="26"/>
      <c r="G184" s="26"/>
      <c r="H184" s="26"/>
      <c r="I184" s="26"/>
      <c r="J184" s="26"/>
      <c r="K184" s="11"/>
      <c r="L184" s="14"/>
    </row>
    <row r="185" spans="2:12" ht="15.75" customHeight="1" x14ac:dyDescent="0.45">
      <c r="B185" s="6"/>
      <c r="C185" s="11"/>
      <c r="D185" s="26"/>
      <c r="E185" s="26"/>
      <c r="F185" s="26"/>
      <c r="G185" s="26"/>
      <c r="H185" s="26"/>
      <c r="I185" s="26"/>
      <c r="J185" s="26"/>
      <c r="K185" s="11"/>
      <c r="L185" s="14"/>
    </row>
    <row r="186" spans="2:12" ht="15.75" customHeight="1" x14ac:dyDescent="0.45">
      <c r="B186" s="6"/>
      <c r="C186" s="11"/>
      <c r="D186" s="26"/>
      <c r="E186" s="26"/>
      <c r="F186" s="26"/>
      <c r="G186" s="26"/>
      <c r="H186" s="26"/>
      <c r="I186" s="26"/>
      <c r="J186" s="26"/>
      <c r="K186" s="11"/>
      <c r="L186" s="14"/>
    </row>
    <row r="187" spans="2:12" ht="15.75" customHeight="1" x14ac:dyDescent="0.45">
      <c r="B187" s="6"/>
      <c r="C187" s="11"/>
      <c r="D187" s="26"/>
      <c r="E187" s="26"/>
      <c r="F187" s="26"/>
      <c r="G187" s="26"/>
      <c r="H187" s="26"/>
      <c r="I187" s="26"/>
      <c r="J187" s="26"/>
      <c r="K187" s="11"/>
      <c r="L187" s="14"/>
    </row>
    <row r="188" spans="2:12" ht="15.75" customHeight="1" x14ac:dyDescent="0.45">
      <c r="B188" s="6"/>
      <c r="C188" s="11"/>
      <c r="D188" s="26"/>
      <c r="E188" s="26"/>
      <c r="F188" s="26"/>
      <c r="G188" s="26"/>
      <c r="H188" s="26"/>
      <c r="I188" s="26"/>
      <c r="J188" s="26"/>
      <c r="K188" s="11"/>
      <c r="L188" s="14"/>
    </row>
    <row r="189" spans="2:12" ht="15.75" customHeight="1" x14ac:dyDescent="0.45">
      <c r="B189" s="6"/>
      <c r="C189" s="11"/>
      <c r="D189" s="26"/>
      <c r="E189" s="26"/>
      <c r="F189" s="26"/>
      <c r="G189" s="26"/>
      <c r="H189" s="26"/>
      <c r="I189" s="26"/>
      <c r="J189" s="26"/>
      <c r="K189" s="11"/>
      <c r="L189" s="14"/>
    </row>
    <row r="190" spans="2:12" ht="15.75" customHeight="1" thickBot="1" x14ac:dyDescent="0.5">
      <c r="B190" s="6"/>
      <c r="C190" s="11"/>
      <c r="D190" s="26"/>
      <c r="E190" s="26"/>
      <c r="F190" s="26"/>
      <c r="G190" s="26"/>
      <c r="H190" s="26"/>
      <c r="I190" s="26"/>
      <c r="J190" s="26"/>
      <c r="K190" s="11"/>
      <c r="L190" s="14"/>
    </row>
    <row r="191" spans="2:12" ht="15.75" x14ac:dyDescent="0.45">
      <c r="B191" s="6"/>
      <c r="C191" s="253" t="s">
        <v>18</v>
      </c>
      <c r="D191" s="254"/>
      <c r="E191" s="254"/>
      <c r="F191" s="254"/>
      <c r="G191" s="255"/>
      <c r="H191" s="14"/>
      <c r="I191" s="26"/>
      <c r="J191" s="26"/>
      <c r="K191" s="14"/>
    </row>
    <row r="192" spans="2:12" ht="40.5" customHeight="1" x14ac:dyDescent="0.45">
      <c r="B192" s="6"/>
      <c r="C192" s="243"/>
      <c r="D192" s="256" t="str">
        <f>D4</f>
        <v>UNDP
Phase I
Dec 2022
-
Jan 2024</v>
      </c>
      <c r="E192" s="256" t="str">
        <f>E4</f>
        <v>UNDP
Phase II
(Cost Extension)
Jan  2024
-
Jan 2027</v>
      </c>
      <c r="F192" s="256" t="str">
        <f>F4</f>
        <v>OHCHR
Phase II
(Cost Extension)
Jan  2024
-
Jan 2027</v>
      </c>
      <c r="G192" s="245" t="s">
        <v>62</v>
      </c>
      <c r="H192" s="11"/>
      <c r="I192" s="26"/>
      <c r="J192" s="26"/>
      <c r="K192" s="14"/>
    </row>
    <row r="193" spans="2:12" ht="102.7" customHeight="1" x14ac:dyDescent="0.45">
      <c r="B193" s="6"/>
      <c r="C193" s="244"/>
      <c r="D193" s="257"/>
      <c r="E193" s="257"/>
      <c r="F193" s="257"/>
      <c r="G193" s="246"/>
      <c r="H193" s="11"/>
      <c r="I193" s="26"/>
      <c r="J193" s="26"/>
      <c r="K193" s="14"/>
    </row>
    <row r="194" spans="2:12" ht="35.549999999999997" customHeight="1" x14ac:dyDescent="0.45">
      <c r="B194" s="15"/>
      <c r="C194" s="115" t="s">
        <v>61</v>
      </c>
      <c r="D194" s="98">
        <f>SUM(D20,D30,D40,D50,D62,D72,D82,D92,D104,D114,D124,D134,D146,D156,D166,D176,D179,D180,D181,D182)</f>
        <v>333000</v>
      </c>
      <c r="E194" s="98">
        <f>SUM(E20,E30,E40,E50,E62,E72,E82,E92,E104,E114,E124,E134,E146,E156,E166,E176,E179,E180,E181,E182)</f>
        <v>1193744</v>
      </c>
      <c r="F194" s="98">
        <f>SUM(F20,F30,F40,F50,F62,F72,F82,F92,F104,F114,F124,F134,F146,F156,F166,F176,F179,F180,F181,F182)</f>
        <v>225335</v>
      </c>
      <c r="G194" s="116">
        <f>SUM(D194:F194)</f>
        <v>1752079</v>
      </c>
      <c r="H194" s="11"/>
      <c r="I194" s="161"/>
      <c r="J194" s="26"/>
      <c r="K194" s="15"/>
    </row>
    <row r="195" spans="2:12" ht="51.75" customHeight="1" x14ac:dyDescent="0.45">
      <c r="B195" s="4"/>
      <c r="C195" s="115" t="s">
        <v>9</v>
      </c>
      <c r="D195" s="98">
        <f>D194*0.07</f>
        <v>23310.000000000004</v>
      </c>
      <c r="E195" s="98">
        <f>E194*0.07</f>
        <v>83562.080000000002</v>
      </c>
      <c r="F195" s="98">
        <f>F194*0.07</f>
        <v>15773.45</v>
      </c>
      <c r="G195" s="116">
        <f>G194*0.07</f>
        <v>122645.53000000001</v>
      </c>
      <c r="H195" s="4"/>
      <c r="I195" s="161"/>
      <c r="J195" s="26"/>
      <c r="K195" s="1"/>
    </row>
    <row r="196" spans="2:12" ht="51.75" customHeight="1" thickBot="1" x14ac:dyDescent="0.5">
      <c r="B196" s="4"/>
      <c r="C196" s="9" t="s">
        <v>62</v>
      </c>
      <c r="D196" s="103">
        <f>SUM(D194:D195)</f>
        <v>356310</v>
      </c>
      <c r="E196" s="103">
        <f>SUM(E194:E195)</f>
        <v>1277306.08</v>
      </c>
      <c r="F196" s="103">
        <f>SUM(F194:F195)</f>
        <v>241108.45</v>
      </c>
      <c r="G196" s="117">
        <f>SUM(G194:G195)</f>
        <v>1874724.53</v>
      </c>
      <c r="H196" s="4"/>
      <c r="K196" s="1"/>
    </row>
    <row r="197" spans="2:12" ht="42" customHeight="1" x14ac:dyDescent="0.45">
      <c r="B197" s="4"/>
      <c r="I197" s="162"/>
      <c r="J197" s="162"/>
      <c r="K197" s="3"/>
      <c r="L197" s="1"/>
    </row>
    <row r="198" spans="2:12" s="35" customFormat="1" ht="29.25" customHeight="1" thickBot="1" x14ac:dyDescent="0.5">
      <c r="B198" s="11"/>
      <c r="C198" s="6"/>
      <c r="D198" s="30"/>
      <c r="E198" s="30"/>
      <c r="F198" s="30"/>
      <c r="G198" s="30"/>
      <c r="H198" s="30"/>
      <c r="I198" s="166"/>
      <c r="J198" s="166"/>
      <c r="K198" s="14"/>
      <c r="L198" s="15"/>
    </row>
    <row r="199" spans="2:12" ht="23.25" customHeight="1" x14ac:dyDescent="0.45">
      <c r="B199" s="1"/>
      <c r="C199" s="238" t="s">
        <v>27</v>
      </c>
      <c r="D199" s="239"/>
      <c r="E199" s="239"/>
      <c r="F199" s="239"/>
      <c r="G199" s="239"/>
      <c r="H199" s="240"/>
      <c r="I199" s="166"/>
      <c r="J199" s="166"/>
      <c r="K199" s="1"/>
    </row>
    <row r="200" spans="2:12" ht="41.25" customHeight="1" x14ac:dyDescent="0.45">
      <c r="B200" s="1"/>
      <c r="C200" s="99"/>
      <c r="D200" s="216" t="str">
        <f>D4</f>
        <v>UNDP
Phase I
Dec 2022
-
Jan 2024</v>
      </c>
      <c r="E200" s="216" t="str">
        <f>E4</f>
        <v>UNDP
Phase II
(Cost Extension)
Jan  2024
-
Jan 2027</v>
      </c>
      <c r="F200" s="216" t="str">
        <f>F4</f>
        <v>OHCHR
Phase II
(Cost Extension)
Jan  2024
-
Jan 2027</v>
      </c>
      <c r="G200" s="247" t="s">
        <v>62</v>
      </c>
      <c r="H200" s="249" t="s">
        <v>29</v>
      </c>
      <c r="I200" s="166"/>
      <c r="J200" s="166"/>
      <c r="K200" s="1"/>
    </row>
    <row r="201" spans="2:12" ht="95.55" customHeight="1" x14ac:dyDescent="0.45">
      <c r="B201" s="1"/>
      <c r="C201" s="99"/>
      <c r="D201" s="217"/>
      <c r="E201" s="217"/>
      <c r="F201" s="217"/>
      <c r="G201" s="248"/>
      <c r="H201" s="250"/>
      <c r="I201" s="160"/>
      <c r="J201" s="160"/>
      <c r="K201" s="1"/>
    </row>
    <row r="202" spans="2:12" ht="55.5" customHeight="1" x14ac:dyDescent="0.45">
      <c r="B202" s="1"/>
      <c r="C202" s="27" t="s">
        <v>28</v>
      </c>
      <c r="D202" s="201">
        <v>253162</v>
      </c>
      <c r="E202" s="102">
        <v>0</v>
      </c>
      <c r="F202" s="102">
        <v>0</v>
      </c>
      <c r="G202" s="102">
        <f>SUM(D202:F202)</f>
        <v>253162</v>
      </c>
      <c r="H202" s="139">
        <v>0.13</v>
      </c>
      <c r="I202" s="160"/>
      <c r="J202" s="160"/>
      <c r="K202" s="1"/>
    </row>
    <row r="203" spans="2:12" ht="57.75" customHeight="1" x14ac:dyDescent="0.45">
      <c r="B203" s="237"/>
      <c r="C203" s="122" t="s">
        <v>30</v>
      </c>
      <c r="D203" s="101">
        <v>0</v>
      </c>
      <c r="E203" s="102">
        <f>490084.82</f>
        <v>490084.82</v>
      </c>
      <c r="F203" s="102">
        <v>120554.22500000001</v>
      </c>
      <c r="G203" s="123">
        <f>SUM(D203:F203)</f>
        <v>610639.04500000004</v>
      </c>
      <c r="H203" s="140">
        <v>0.33</v>
      </c>
      <c r="I203" s="163"/>
      <c r="J203" s="163"/>
    </row>
    <row r="204" spans="2:12" ht="57.75" customHeight="1" x14ac:dyDescent="0.45">
      <c r="B204" s="237"/>
      <c r="C204" s="122" t="s">
        <v>549</v>
      </c>
      <c r="D204" s="101">
        <v>0</v>
      </c>
      <c r="E204" s="102">
        <v>445184.63</v>
      </c>
      <c r="F204" s="102">
        <v>120554.22</v>
      </c>
      <c r="G204" s="123">
        <f>SUM(D204:F204)</f>
        <v>565738.85</v>
      </c>
      <c r="H204" s="141">
        <v>0.30499999999999999</v>
      </c>
      <c r="I204" s="167"/>
      <c r="J204" s="167"/>
    </row>
    <row r="205" spans="2:12" ht="57.75" customHeight="1" x14ac:dyDescent="0.45">
      <c r="B205" s="237"/>
      <c r="C205" s="122" t="s">
        <v>642</v>
      </c>
      <c r="D205" s="200">
        <v>0</v>
      </c>
      <c r="E205" s="102">
        <v>445184.63</v>
      </c>
      <c r="F205" s="123">
        <v>0</v>
      </c>
      <c r="G205" s="123">
        <f>SUM(D205:F205)</f>
        <v>445184.63</v>
      </c>
      <c r="H205" s="141">
        <v>0.23400000000000001</v>
      </c>
      <c r="I205" s="167"/>
      <c r="J205" s="167"/>
    </row>
    <row r="206" spans="2:12" ht="38.25" customHeight="1" thickBot="1" x14ac:dyDescent="0.5">
      <c r="B206" s="237"/>
      <c r="C206" s="9" t="s">
        <v>544</v>
      </c>
      <c r="D206" s="103">
        <f>SUM(D202:D205)</f>
        <v>253162</v>
      </c>
      <c r="E206" s="103">
        <f>SUM(E202:E205)</f>
        <v>1380454.08</v>
      </c>
      <c r="F206" s="103">
        <f>SUM(F202:F205)</f>
        <v>241108.44500000001</v>
      </c>
      <c r="G206" s="103">
        <f>SUM(G202:G205)</f>
        <v>1874724.5249999999</v>
      </c>
      <c r="H206" s="104">
        <f>SUM(H202:H205)</f>
        <v>0.999</v>
      </c>
      <c r="I206" s="164"/>
      <c r="J206" s="162"/>
    </row>
    <row r="207" spans="2:12" ht="21.75" customHeight="1" thickBot="1" x14ac:dyDescent="0.5">
      <c r="B207" s="237"/>
      <c r="C207" s="2"/>
      <c r="D207" s="7"/>
      <c r="E207" s="7"/>
      <c r="F207" s="7"/>
      <c r="G207" s="7"/>
      <c r="H207" s="7"/>
      <c r="I207" s="164"/>
      <c r="J207" s="162"/>
    </row>
    <row r="208" spans="2:12" ht="49.5" customHeight="1" x14ac:dyDescent="0.45">
      <c r="B208" s="237"/>
      <c r="C208" s="105" t="s">
        <v>557</v>
      </c>
      <c r="D208" s="106">
        <f>SUM(H20,H30,H40,H50,H62,H72,H82,H92,H104,H114,H124,H134,H146,H156,H166,H176,H183)*1.07</f>
        <v>634652.79149999993</v>
      </c>
      <c r="E208" s="30"/>
      <c r="F208" s="30"/>
      <c r="G208" s="30"/>
      <c r="H208" s="170" t="s">
        <v>559</v>
      </c>
      <c r="I208" s="171">
        <f>SUM(I183,I176,I166,I156,I146,I134,I124,I114,I104,I92,I82,I72,I62,I50,I40,I30,I20)</f>
        <v>409322.95999999996</v>
      </c>
      <c r="J208" s="184"/>
    </row>
    <row r="209" spans="2:12" ht="28.5" customHeight="1" thickBot="1" x14ac:dyDescent="0.55000000000000004">
      <c r="B209" s="237"/>
      <c r="C209" s="107" t="s">
        <v>15</v>
      </c>
      <c r="D209" s="156">
        <f>D208/G196</f>
        <v>0.33853122490481302</v>
      </c>
      <c r="E209" s="37"/>
      <c r="F209" s="37"/>
      <c r="G209" s="37"/>
      <c r="H209" s="172" t="s">
        <v>643</v>
      </c>
      <c r="I209" s="173">
        <f>I208/G194</f>
        <v>0.23362129219059183</v>
      </c>
      <c r="J209" s="185"/>
    </row>
    <row r="210" spans="2:12" ht="28.5" customHeight="1" x14ac:dyDescent="0.45">
      <c r="B210" s="237"/>
      <c r="C210" s="251"/>
      <c r="D210" s="252"/>
      <c r="E210" s="38"/>
      <c r="F210" s="38"/>
      <c r="G210" s="38"/>
    </row>
    <row r="211" spans="2:12" ht="32.25" customHeight="1" x14ac:dyDescent="0.5">
      <c r="B211" s="237"/>
      <c r="C211" s="107" t="s">
        <v>558</v>
      </c>
      <c r="D211" s="108">
        <f>SUM(D181:F182)*1.07</f>
        <v>0</v>
      </c>
      <c r="E211" s="39"/>
      <c r="F211" s="39"/>
      <c r="G211" s="39"/>
    </row>
    <row r="212" spans="2:12" ht="23.25" customHeight="1" x14ac:dyDescent="0.5">
      <c r="B212" s="237"/>
      <c r="C212" s="107" t="s">
        <v>16</v>
      </c>
      <c r="D212" s="156">
        <f>D211/G196</f>
        <v>0</v>
      </c>
      <c r="E212" s="39"/>
      <c r="F212" s="39"/>
      <c r="G212" s="39"/>
      <c r="I212" s="159"/>
    </row>
    <row r="213" spans="2:12" ht="66.75" customHeight="1" thickBot="1" x14ac:dyDescent="0.5">
      <c r="B213" s="237"/>
      <c r="C213" s="241" t="s">
        <v>554</v>
      </c>
      <c r="D213" s="242"/>
      <c r="E213" s="31"/>
      <c r="F213" s="31"/>
      <c r="G213" s="31"/>
    </row>
    <row r="214" spans="2:12" ht="55.5" customHeight="1" x14ac:dyDescent="0.45">
      <c r="B214" s="237"/>
      <c r="L214" s="35"/>
    </row>
    <row r="215" spans="2:12" ht="42.75" customHeight="1" x14ac:dyDescent="0.45">
      <c r="B215" s="237"/>
    </row>
    <row r="216" spans="2:12" ht="21.75" customHeight="1" x14ac:dyDescent="0.45">
      <c r="B216" s="237"/>
    </row>
    <row r="217" spans="2:12" ht="21.75" customHeight="1" x14ac:dyDescent="0.45">
      <c r="B217" s="237"/>
    </row>
    <row r="218" spans="2:12" ht="23.25" customHeight="1" x14ac:dyDescent="0.45">
      <c r="B218" s="237"/>
    </row>
    <row r="219" spans="2:12" ht="23.25" customHeight="1" x14ac:dyDescent="0.45"/>
    <row r="220" spans="2:12" ht="21.75" customHeight="1" x14ac:dyDescent="0.45"/>
    <row r="221" spans="2:12" ht="16.5" customHeight="1" x14ac:dyDescent="0.45"/>
    <row r="222" spans="2:12" ht="29.25" customHeight="1" x14ac:dyDescent="0.45"/>
    <row r="223" spans="2:12" ht="24.75" customHeight="1" x14ac:dyDescent="0.45"/>
    <row r="224" spans="2:12" ht="33" customHeight="1" x14ac:dyDescent="0.45"/>
    <row r="226" ht="15" customHeight="1" x14ac:dyDescent="0.45"/>
    <row r="227" ht="25.5" customHeight="1" x14ac:dyDescent="0.45"/>
  </sheetData>
  <sheetProtection formatCells="0" formatColumns="0" formatRows="0"/>
  <mergeCells count="37">
    <mergeCell ref="C157:K157"/>
    <mergeCell ref="C167:K167"/>
    <mergeCell ref="B203:B218"/>
    <mergeCell ref="C199:H199"/>
    <mergeCell ref="C213:D213"/>
    <mergeCell ref="C192:C193"/>
    <mergeCell ref="G192:G193"/>
    <mergeCell ref="G200:G201"/>
    <mergeCell ref="H200:H201"/>
    <mergeCell ref="C210:D210"/>
    <mergeCell ref="C191:G191"/>
    <mergeCell ref="D192:D193"/>
    <mergeCell ref="E192:E193"/>
    <mergeCell ref="F192:F193"/>
    <mergeCell ref="D200:D201"/>
    <mergeCell ref="E200:E201"/>
    <mergeCell ref="C53:K53"/>
    <mergeCell ref="B1:E1"/>
    <mergeCell ref="C21:K21"/>
    <mergeCell ref="C6:K6"/>
    <mergeCell ref="C31:K31"/>
    <mergeCell ref="F200:F201"/>
    <mergeCell ref="B2:E2"/>
    <mergeCell ref="C105:K105"/>
    <mergeCell ref="C115:K115"/>
    <mergeCell ref="C136:K136"/>
    <mergeCell ref="C125:K125"/>
    <mergeCell ref="C147:K147"/>
    <mergeCell ref="C137:K137"/>
    <mergeCell ref="C63:K63"/>
    <mergeCell ref="C73:K73"/>
    <mergeCell ref="C83:K83"/>
    <mergeCell ref="C94:K94"/>
    <mergeCell ref="C95:K95"/>
    <mergeCell ref="C41:K41"/>
    <mergeCell ref="C5:K5"/>
    <mergeCell ref="C52:K52"/>
  </mergeCells>
  <phoneticPr fontId="24" type="noConversion"/>
  <conditionalFormatting sqref="D209">
    <cfRule type="cellIs" dxfId="25" priority="46" operator="lessThan">
      <formula>0.15</formula>
    </cfRule>
  </conditionalFormatting>
  <conditionalFormatting sqref="D212">
    <cfRule type="cellIs" dxfId="24" priority="44" operator="lessThan">
      <formula>0.05</formula>
    </cfRule>
  </conditionalFormatting>
  <conditionalFormatting sqref="I204:J205 H206">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9:G209" xr:uid="{E72508C7-C8DD-46A5-878C-E4FA07CAB6AF}"/>
    <dataValidation allowBlank="1" showInputMessage="1" showErrorMessage="1" prompt="M&amp;E Budget Cannot be Less than 5%_x000a_" sqref="D212:G212" xr:uid="{53928C0A-D548-4B6B-97FC-07D38B0E5FA7}"/>
    <dataValidation allowBlank="1" showInputMessage="1" showErrorMessage="1" prompt="Insert *text* description of Outcome here" sqref="C5:K5 C52:K52 C94:K94 C136:K136" xr:uid="{89ACADD6-F982-42D9-AC8D-CCF9750605B2}"/>
    <dataValidation allowBlank="1" showInputMessage="1" showErrorMessage="1" prompt="Insert *text* description of Output here" sqref="C6 C21 C31 C41 C53 C63 C73 C83 C95 C105 C115 C125 C137 C147 C157 C167" xr:uid="{31AC9CA6-D499-4711-A99F-BECD0A64F3A8}"/>
    <dataValidation allowBlank="1" showInputMessage="1" showErrorMessage="1" prompt="Insert *text* description of Activity here" sqref="C7 C22 C32 C42 C168 C64 C74 C84 C96 C106 C116 C126 C138 C148 C158 C54" xr:uid="{E7A390F5-03DD-4A67-B842-17326B4F2DA4}"/>
    <dataValidation allowBlank="1" showErrorMessage="1" prompt="% Towards Gender Equality and Women's Empowerment Must be Higher than 15%_x000a_" sqref="D211:G211" xr:uid="{8C6643DA-1D03-44FB-AC1F-C4CB706ED3AA}"/>
  </dataValidations>
  <pageMargins left="0.7" right="0.7" top="0.75" bottom="0.75" header="0.3" footer="0.3"/>
  <pageSetup scale="74" orientation="landscape" r:id="rId1"/>
  <rowBreaks count="1" manualBreakCount="1">
    <brk id="63" max="16383" man="1"/>
  </rowBreaks>
  <ignoredErrors>
    <ignoredError sqref="D192:F193 D200:F20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topLeftCell="C1" zoomScale="74" zoomScaleNormal="110" workbookViewId="0">
      <pane ySplit="4" topLeftCell="A204" activePane="bottomLeft" state="frozen"/>
      <selection pane="bottomLeft" activeCell="F193" sqref="F193"/>
    </sheetView>
  </sheetViews>
  <sheetFormatPr defaultColWidth="9.19921875" defaultRowHeight="15.75" x14ac:dyDescent="0.5"/>
  <cols>
    <col min="1" max="1" width="4.46484375" style="49" customWidth="1"/>
    <col min="2" max="2" width="3.265625" style="49" customWidth="1"/>
    <col min="3" max="3" width="51.46484375" style="49" customWidth="1"/>
    <col min="4" max="4" width="34.265625" style="50" customWidth="1"/>
    <col min="5" max="5" width="35" style="50" customWidth="1"/>
    <col min="6" max="6" width="36.53125" style="50" customWidth="1"/>
    <col min="7" max="7" width="25.73046875" style="49" customWidth="1"/>
    <col min="8" max="8" width="21.46484375" style="49" customWidth="1"/>
    <col min="9" max="9" width="16.796875" style="49" customWidth="1"/>
    <col min="10" max="10" width="19.46484375" style="49" customWidth="1"/>
    <col min="11" max="11" width="19" style="49" customWidth="1"/>
    <col min="12" max="12" width="26" style="49" customWidth="1"/>
    <col min="13" max="13" width="21.19921875" style="49" customWidth="1"/>
    <col min="14" max="14" width="7" style="49" customWidth="1"/>
    <col min="15" max="15" width="24.265625" style="49" customWidth="1"/>
    <col min="16" max="16" width="26.46484375" style="49" customWidth="1"/>
    <col min="17" max="17" width="30.19921875" style="49" customWidth="1"/>
    <col min="18" max="18" width="33" style="49" customWidth="1"/>
    <col min="19" max="20" width="22.73046875" style="49" customWidth="1"/>
    <col min="21" max="21" width="23.46484375" style="49" customWidth="1"/>
    <col min="22" max="22" width="32.19921875" style="49" customWidth="1"/>
    <col min="23" max="23" width="9.19921875" style="49"/>
    <col min="24" max="24" width="17.73046875" style="49" customWidth="1"/>
    <col min="25" max="25" width="26.46484375" style="49" customWidth="1"/>
    <col min="26" max="26" width="22.46484375" style="49" customWidth="1"/>
    <col min="27" max="27" width="29.73046875" style="49" customWidth="1"/>
    <col min="28" max="28" width="23.46484375" style="49" customWidth="1"/>
    <col min="29" max="29" width="18.46484375" style="49" customWidth="1"/>
    <col min="30" max="30" width="17.46484375" style="49" customWidth="1"/>
    <col min="31" max="31" width="25.19921875" style="49" customWidth="1"/>
    <col min="32" max="16384" width="9.19921875" style="49"/>
  </cols>
  <sheetData>
    <row r="1" spans="2:13" ht="31.5" customHeight="1" x14ac:dyDescent="1.35">
      <c r="C1" s="215" t="s">
        <v>538</v>
      </c>
      <c r="D1" s="215"/>
      <c r="E1" s="215"/>
      <c r="F1" s="215"/>
      <c r="G1" s="32"/>
      <c r="H1" s="33"/>
      <c r="I1" s="33"/>
      <c r="L1" s="23"/>
      <c r="M1" s="5"/>
    </row>
    <row r="2" spans="2:13" ht="24" customHeight="1" x14ac:dyDescent="0.55000000000000004">
      <c r="C2" s="218" t="s">
        <v>175</v>
      </c>
      <c r="D2" s="218"/>
      <c r="E2" s="218"/>
      <c r="F2" s="190"/>
      <c r="L2" s="23"/>
      <c r="M2" s="5"/>
    </row>
    <row r="3" spans="2:13" ht="24" customHeight="1" x14ac:dyDescent="0.5">
      <c r="C3" s="43"/>
      <c r="D3" s="43"/>
      <c r="E3" s="43"/>
      <c r="F3" s="43"/>
      <c r="L3" s="23"/>
      <c r="M3" s="5"/>
    </row>
    <row r="4" spans="2:13" ht="24" customHeight="1" x14ac:dyDescent="0.5">
      <c r="C4" s="43"/>
      <c r="D4" s="187" t="str">
        <f>'1) Budget Table'!D4</f>
        <v>UNDP
Phase I
Dec 2022
-
Jan 2024</v>
      </c>
      <c r="E4" s="187" t="str">
        <f>'1) Budget Table'!E4</f>
        <v>UNDP
Phase II
(Cost Extension)
Jan  2024
-
Jan 2027</v>
      </c>
      <c r="F4" s="187" t="str">
        <f>'1) Budget Table'!F4</f>
        <v>OHCHR
Phase II
(Cost Extension)
Jan  2024
-
Jan 2027</v>
      </c>
      <c r="G4" s="177" t="s">
        <v>62</v>
      </c>
      <c r="L4" s="23"/>
      <c r="M4" s="5"/>
    </row>
    <row r="5" spans="2:13" ht="24" customHeight="1" x14ac:dyDescent="0.5">
      <c r="B5" s="260" t="s">
        <v>181</v>
      </c>
      <c r="C5" s="261"/>
      <c r="D5" s="261"/>
      <c r="E5" s="261"/>
      <c r="F5" s="261"/>
      <c r="G5" s="262"/>
      <c r="L5" s="23"/>
      <c r="M5" s="5"/>
    </row>
    <row r="6" spans="2:13" ht="22.5" customHeight="1" x14ac:dyDescent="0.5">
      <c r="C6" s="260" t="s">
        <v>178</v>
      </c>
      <c r="D6" s="261"/>
      <c r="E6" s="261"/>
      <c r="F6" s="261"/>
      <c r="G6" s="262"/>
      <c r="L6" s="23"/>
      <c r="M6" s="5"/>
    </row>
    <row r="7" spans="2:13" ht="24.75" customHeight="1" thickBot="1" x14ac:dyDescent="0.55000000000000004">
      <c r="C7" s="58" t="s">
        <v>177</v>
      </c>
      <c r="D7" s="59">
        <f>'1) Budget Table'!D20</f>
        <v>153000</v>
      </c>
      <c r="E7" s="59">
        <f>'1) Budget Table'!E20</f>
        <v>981744</v>
      </c>
      <c r="F7" s="59">
        <f>'1) Budget Table'!F20</f>
        <v>225335</v>
      </c>
      <c r="G7" s="60">
        <f>SUM(D7:F7)</f>
        <v>1360079</v>
      </c>
      <c r="L7" s="23"/>
      <c r="M7" s="5"/>
    </row>
    <row r="8" spans="2:13" ht="21.75" customHeight="1" x14ac:dyDescent="0.5">
      <c r="C8" s="56" t="s">
        <v>10</v>
      </c>
      <c r="D8" s="94">
        <v>127000</v>
      </c>
      <c r="E8" s="95">
        <v>918744</v>
      </c>
      <c r="F8" s="95">
        <v>225335</v>
      </c>
      <c r="G8" s="57">
        <f t="shared" ref="G8:G15" si="0">SUM(D8:F8)</f>
        <v>1271079</v>
      </c>
    </row>
    <row r="9" spans="2:13" x14ac:dyDescent="0.5">
      <c r="C9" s="47" t="s">
        <v>11</v>
      </c>
      <c r="D9" s="96">
        <v>6000</v>
      </c>
      <c r="E9" s="20">
        <v>5000</v>
      </c>
      <c r="F9" s="20"/>
      <c r="G9" s="55">
        <f t="shared" si="0"/>
        <v>11000</v>
      </c>
    </row>
    <row r="10" spans="2:13" ht="15.75" customHeight="1" x14ac:dyDescent="0.5">
      <c r="C10" s="47" t="s">
        <v>12</v>
      </c>
      <c r="D10" s="96">
        <v>10000</v>
      </c>
      <c r="E10" s="96">
        <v>43000</v>
      </c>
      <c r="F10" s="96"/>
      <c r="G10" s="55">
        <f t="shared" si="0"/>
        <v>53000</v>
      </c>
    </row>
    <row r="11" spans="2:13" x14ac:dyDescent="0.5">
      <c r="C11" s="48" t="s">
        <v>13</v>
      </c>
      <c r="D11" s="96">
        <v>5000</v>
      </c>
      <c r="E11" s="96"/>
      <c r="F11" s="96"/>
      <c r="G11" s="55">
        <f t="shared" si="0"/>
        <v>5000</v>
      </c>
    </row>
    <row r="12" spans="2:13" x14ac:dyDescent="0.5">
      <c r="C12" s="47" t="s">
        <v>17</v>
      </c>
      <c r="D12" s="96"/>
      <c r="E12" s="96">
        <v>10000</v>
      </c>
      <c r="F12" s="96"/>
      <c r="G12" s="55">
        <f t="shared" si="0"/>
        <v>10000</v>
      </c>
    </row>
    <row r="13" spans="2:13" ht="21.75" customHeight="1" x14ac:dyDescent="0.5">
      <c r="C13" s="47" t="s">
        <v>14</v>
      </c>
      <c r="D13" s="96"/>
      <c r="E13" s="96"/>
      <c r="F13" s="96"/>
      <c r="G13" s="55">
        <f t="shared" si="0"/>
        <v>0</v>
      </c>
    </row>
    <row r="14" spans="2:13" ht="21.75" customHeight="1" x14ac:dyDescent="0.5">
      <c r="C14" s="47" t="s">
        <v>176</v>
      </c>
      <c r="D14" s="96">
        <v>5000</v>
      </c>
      <c r="E14" s="96">
        <v>5000</v>
      </c>
      <c r="F14" s="96"/>
      <c r="G14" s="55">
        <f t="shared" si="0"/>
        <v>10000</v>
      </c>
    </row>
    <row r="15" spans="2:13" ht="15.75" customHeight="1" x14ac:dyDescent="0.5">
      <c r="C15" s="51" t="s">
        <v>179</v>
      </c>
      <c r="D15" s="61">
        <f>SUM(D8:D14)</f>
        <v>153000</v>
      </c>
      <c r="E15" s="61">
        <f>SUM(E8:E14)</f>
        <v>981744</v>
      </c>
      <c r="F15" s="61">
        <f>SUM(F8:F14)</f>
        <v>225335</v>
      </c>
      <c r="G15" s="129">
        <f t="shared" si="0"/>
        <v>1360079</v>
      </c>
    </row>
    <row r="16" spans="2:13" s="50" customFormat="1" x14ac:dyDescent="0.5">
      <c r="C16" s="65"/>
      <c r="D16" s="66"/>
      <c r="E16" s="66"/>
      <c r="F16" s="66"/>
      <c r="G16" s="130"/>
    </row>
    <row r="17" spans="3:7" x14ac:dyDescent="0.5">
      <c r="C17" s="260" t="s">
        <v>182</v>
      </c>
      <c r="D17" s="261"/>
      <c r="E17" s="261"/>
      <c r="F17" s="261"/>
      <c r="G17" s="262"/>
    </row>
    <row r="18" spans="3:7" ht="27" customHeight="1" thickBot="1" x14ac:dyDescent="0.55000000000000004">
      <c r="C18" s="58" t="s">
        <v>177</v>
      </c>
      <c r="D18" s="59">
        <f>'1) Budget Table'!D30</f>
        <v>25000</v>
      </c>
      <c r="E18" s="59">
        <f>'1) Budget Table'!E30</f>
        <v>62000</v>
      </c>
      <c r="F18" s="59">
        <f>'1) Budget Table'!F30</f>
        <v>0</v>
      </c>
      <c r="G18" s="60">
        <f t="shared" ref="G18:G26" si="1">SUM(D18:F18)</f>
        <v>87000</v>
      </c>
    </row>
    <row r="19" spans="3:7" x14ac:dyDescent="0.5">
      <c r="C19" s="56" t="s">
        <v>10</v>
      </c>
      <c r="D19" s="94"/>
      <c r="E19" s="95"/>
      <c r="F19" s="95"/>
      <c r="G19" s="57">
        <f t="shared" si="1"/>
        <v>0</v>
      </c>
    </row>
    <row r="20" spans="3:7" x14ac:dyDescent="0.5">
      <c r="C20" s="47" t="s">
        <v>11</v>
      </c>
      <c r="D20" s="96">
        <v>10000</v>
      </c>
      <c r="E20" s="20">
        <v>22000</v>
      </c>
      <c r="F20" s="20"/>
      <c r="G20" s="55">
        <f t="shared" si="1"/>
        <v>32000</v>
      </c>
    </row>
    <row r="21" spans="3:7" ht="31.5" x14ac:dyDescent="0.5">
      <c r="C21" s="47" t="s">
        <v>12</v>
      </c>
      <c r="D21" s="96"/>
      <c r="E21" s="96"/>
      <c r="F21" s="96"/>
      <c r="G21" s="55">
        <f t="shared" si="1"/>
        <v>0</v>
      </c>
    </row>
    <row r="22" spans="3:7" x14ac:dyDescent="0.5">
      <c r="C22" s="48" t="s">
        <v>13</v>
      </c>
      <c r="D22" s="96">
        <v>15000</v>
      </c>
      <c r="E22" s="96">
        <v>7000</v>
      </c>
      <c r="F22" s="96"/>
      <c r="G22" s="55">
        <f t="shared" si="1"/>
        <v>22000</v>
      </c>
    </row>
    <row r="23" spans="3:7" x14ac:dyDescent="0.5">
      <c r="C23" s="47" t="s">
        <v>17</v>
      </c>
      <c r="D23" s="96">
        <v>5000</v>
      </c>
      <c r="E23" s="96">
        <v>20000</v>
      </c>
      <c r="F23" s="96"/>
      <c r="G23" s="55">
        <f t="shared" si="1"/>
        <v>25000</v>
      </c>
    </row>
    <row r="24" spans="3:7" x14ac:dyDescent="0.5">
      <c r="C24" s="47" t="s">
        <v>14</v>
      </c>
      <c r="D24" s="96"/>
      <c r="E24" s="96"/>
      <c r="F24" s="96"/>
      <c r="G24" s="55">
        <f t="shared" si="1"/>
        <v>0</v>
      </c>
    </row>
    <row r="25" spans="3:7" x14ac:dyDescent="0.5">
      <c r="C25" s="47" t="s">
        <v>176</v>
      </c>
      <c r="D25" s="96"/>
      <c r="E25" s="96">
        <v>8000</v>
      </c>
      <c r="F25" s="96"/>
      <c r="G25" s="55">
        <f t="shared" si="1"/>
        <v>8000</v>
      </c>
    </row>
    <row r="26" spans="3:7" x14ac:dyDescent="0.5">
      <c r="C26" s="51" t="s">
        <v>179</v>
      </c>
      <c r="D26" s="61">
        <f>SUM(D19:D25)</f>
        <v>30000</v>
      </c>
      <c r="E26" s="61">
        <f>SUM(E19:E25)</f>
        <v>57000</v>
      </c>
      <c r="F26" s="61">
        <f>SUM(F19:F25)</f>
        <v>0</v>
      </c>
      <c r="G26" s="55">
        <f t="shared" si="1"/>
        <v>87000</v>
      </c>
    </row>
    <row r="27" spans="3:7" s="50" customFormat="1" x14ac:dyDescent="0.5">
      <c r="C27" s="65"/>
      <c r="D27" s="66"/>
      <c r="E27" s="66"/>
      <c r="F27" s="66"/>
      <c r="G27" s="67"/>
    </row>
    <row r="28" spans="3:7" x14ac:dyDescent="0.5">
      <c r="C28" s="260" t="s">
        <v>183</v>
      </c>
      <c r="D28" s="261"/>
      <c r="E28" s="261"/>
      <c r="F28" s="261"/>
      <c r="G28" s="262"/>
    </row>
    <row r="29" spans="3:7" ht="21.75" customHeight="1" thickBot="1" x14ac:dyDescent="0.55000000000000004">
      <c r="C29" s="58" t="s">
        <v>177</v>
      </c>
      <c r="D29" s="59">
        <f>'1) Budget Table'!D40</f>
        <v>30000</v>
      </c>
      <c r="E29" s="59">
        <f>'1) Budget Table'!E40</f>
        <v>50000</v>
      </c>
      <c r="F29" s="59">
        <f>'1) Budget Table'!F40</f>
        <v>0</v>
      </c>
      <c r="G29" s="60">
        <f t="shared" ref="G29:G37" si="2">SUM(D29:F29)</f>
        <v>80000</v>
      </c>
    </row>
    <row r="30" spans="3:7" x14ac:dyDescent="0.5">
      <c r="C30" s="56" t="s">
        <v>10</v>
      </c>
      <c r="D30" s="94"/>
      <c r="E30" s="95"/>
      <c r="F30" s="95"/>
      <c r="G30" s="57">
        <f t="shared" si="2"/>
        <v>0</v>
      </c>
    </row>
    <row r="31" spans="3:7" s="50" customFormat="1" ht="15.75" customHeight="1" x14ac:dyDescent="0.5">
      <c r="C31" s="47" t="s">
        <v>11</v>
      </c>
      <c r="D31" s="96">
        <v>10000</v>
      </c>
      <c r="E31" s="20">
        <v>30000</v>
      </c>
      <c r="F31" s="20"/>
      <c r="G31" s="55">
        <f t="shared" si="2"/>
        <v>40000</v>
      </c>
    </row>
    <row r="32" spans="3:7" s="50" customFormat="1" ht="31.5" x14ac:dyDescent="0.5">
      <c r="C32" s="47" t="s">
        <v>12</v>
      </c>
      <c r="D32" s="96"/>
      <c r="E32" s="96"/>
      <c r="F32" s="96"/>
      <c r="G32" s="55">
        <f t="shared" si="2"/>
        <v>0</v>
      </c>
    </row>
    <row r="33" spans="3:7" s="50" customFormat="1" x14ac:dyDescent="0.5">
      <c r="C33" s="48" t="s">
        <v>13</v>
      </c>
      <c r="D33" s="96">
        <v>0</v>
      </c>
      <c r="E33" s="96"/>
      <c r="F33" s="96"/>
      <c r="G33" s="55">
        <f t="shared" si="2"/>
        <v>0</v>
      </c>
    </row>
    <row r="34" spans="3:7" x14ac:dyDescent="0.5">
      <c r="C34" s="47" t="s">
        <v>17</v>
      </c>
      <c r="D34" s="96">
        <v>5000</v>
      </c>
      <c r="E34" s="96">
        <v>10000</v>
      </c>
      <c r="F34" s="96"/>
      <c r="G34" s="55">
        <f t="shared" si="2"/>
        <v>15000</v>
      </c>
    </row>
    <row r="35" spans="3:7" x14ac:dyDescent="0.5">
      <c r="C35" s="47" t="s">
        <v>14</v>
      </c>
      <c r="D35" s="96"/>
      <c r="E35" s="96"/>
      <c r="F35" s="96"/>
      <c r="G35" s="55">
        <f t="shared" si="2"/>
        <v>0</v>
      </c>
    </row>
    <row r="36" spans="3:7" x14ac:dyDescent="0.5">
      <c r="C36" s="47" t="s">
        <v>176</v>
      </c>
      <c r="D36" s="96">
        <v>15000</v>
      </c>
      <c r="E36" s="96">
        <v>10000</v>
      </c>
      <c r="F36" s="96"/>
      <c r="G36" s="55">
        <f t="shared" si="2"/>
        <v>25000</v>
      </c>
    </row>
    <row r="37" spans="3:7" x14ac:dyDescent="0.5">
      <c r="C37" s="51" t="s">
        <v>179</v>
      </c>
      <c r="D37" s="61">
        <f>SUM(D30:D36)</f>
        <v>30000</v>
      </c>
      <c r="E37" s="61">
        <f>SUM(E30:E36)</f>
        <v>50000</v>
      </c>
      <c r="F37" s="61">
        <f>SUM(F30:F36)</f>
        <v>0</v>
      </c>
      <c r="G37" s="55">
        <f t="shared" si="2"/>
        <v>80000</v>
      </c>
    </row>
    <row r="38" spans="3:7" x14ac:dyDescent="0.5">
      <c r="C38" s="260" t="s">
        <v>184</v>
      </c>
      <c r="D38" s="261"/>
      <c r="E38" s="261"/>
      <c r="F38" s="261"/>
      <c r="G38" s="262"/>
    </row>
    <row r="39" spans="3:7" s="50" customFormat="1" x14ac:dyDescent="0.5">
      <c r="C39" s="62"/>
      <c r="D39" s="63"/>
      <c r="E39" s="63"/>
      <c r="F39" s="63"/>
      <c r="G39" s="64"/>
    </row>
    <row r="40" spans="3:7" ht="20.25" customHeight="1" thickBot="1" x14ac:dyDescent="0.55000000000000004">
      <c r="C40" s="58" t="s">
        <v>177</v>
      </c>
      <c r="D40" s="59">
        <f>'1) Budget Table'!D50</f>
        <v>80000</v>
      </c>
      <c r="E40" s="59">
        <f>'1) Budget Table'!E50</f>
        <v>40000</v>
      </c>
      <c r="F40" s="59">
        <f>'1) Budget Table'!F50</f>
        <v>0</v>
      </c>
      <c r="G40" s="60">
        <f t="shared" ref="G40:G48" si="3">SUM(D40:F40)</f>
        <v>120000</v>
      </c>
    </row>
    <row r="41" spans="3:7" x14ac:dyDescent="0.5">
      <c r="C41" s="56" t="s">
        <v>10</v>
      </c>
      <c r="D41" s="94"/>
      <c r="E41" s="95"/>
      <c r="F41" s="95"/>
      <c r="G41" s="57">
        <f t="shared" si="3"/>
        <v>0</v>
      </c>
    </row>
    <row r="42" spans="3:7" ht="15.75" customHeight="1" x14ac:dyDescent="0.5">
      <c r="C42" s="47" t="s">
        <v>11</v>
      </c>
      <c r="D42" s="96">
        <v>20000</v>
      </c>
      <c r="E42" s="20">
        <v>20000</v>
      </c>
      <c r="F42" s="20"/>
      <c r="G42" s="55">
        <f t="shared" si="3"/>
        <v>40000</v>
      </c>
    </row>
    <row r="43" spans="3:7" ht="32.25" customHeight="1" x14ac:dyDescent="0.5">
      <c r="C43" s="47" t="s">
        <v>12</v>
      </c>
      <c r="D43" s="96"/>
      <c r="E43" s="96"/>
      <c r="F43" s="96"/>
      <c r="G43" s="55">
        <f t="shared" si="3"/>
        <v>0</v>
      </c>
    </row>
    <row r="44" spans="3:7" s="50" customFormat="1" x14ac:dyDescent="0.5">
      <c r="C44" s="48" t="s">
        <v>13</v>
      </c>
      <c r="D44" s="96">
        <v>55000</v>
      </c>
      <c r="E44" s="96">
        <v>5000</v>
      </c>
      <c r="F44" s="96"/>
      <c r="G44" s="55">
        <f t="shared" si="3"/>
        <v>60000</v>
      </c>
    </row>
    <row r="45" spans="3:7" x14ac:dyDescent="0.5">
      <c r="C45" s="47" t="s">
        <v>17</v>
      </c>
      <c r="D45" s="96">
        <v>5000</v>
      </c>
      <c r="E45" s="96">
        <v>15000</v>
      </c>
      <c r="F45" s="96"/>
      <c r="G45" s="55">
        <f t="shared" si="3"/>
        <v>20000</v>
      </c>
    </row>
    <row r="46" spans="3:7" x14ac:dyDescent="0.5">
      <c r="C46" s="47" t="s">
        <v>14</v>
      </c>
      <c r="D46" s="96"/>
      <c r="E46" s="96"/>
      <c r="F46" s="96"/>
      <c r="G46" s="55">
        <f t="shared" si="3"/>
        <v>0</v>
      </c>
    </row>
    <row r="47" spans="3:7" x14ac:dyDescent="0.5">
      <c r="C47" s="47" t="s">
        <v>176</v>
      </c>
      <c r="D47" s="96"/>
      <c r="E47" s="96"/>
      <c r="F47" s="96"/>
      <c r="G47" s="55">
        <f t="shared" si="3"/>
        <v>0</v>
      </c>
    </row>
    <row r="48" spans="3:7" ht="21" customHeight="1" x14ac:dyDescent="0.5">
      <c r="C48" s="51" t="s">
        <v>179</v>
      </c>
      <c r="D48" s="61">
        <f>SUM(D41:D47)</f>
        <v>80000</v>
      </c>
      <c r="E48" s="61">
        <f>SUM(E41:E47)</f>
        <v>40000</v>
      </c>
      <c r="F48" s="61">
        <f>SUM(F41:F47)</f>
        <v>0</v>
      </c>
      <c r="G48" s="55">
        <f t="shared" si="3"/>
        <v>120000</v>
      </c>
    </row>
    <row r="49" spans="2:7" s="50" customFormat="1" ht="22.5" customHeight="1" x14ac:dyDescent="0.5">
      <c r="C49" s="68"/>
      <c r="D49" s="66"/>
      <c r="E49" s="66"/>
      <c r="F49" s="66"/>
      <c r="G49" s="67"/>
    </row>
    <row r="50" spans="2:7" x14ac:dyDescent="0.5">
      <c r="B50" s="260" t="s">
        <v>185</v>
      </c>
      <c r="C50" s="261"/>
      <c r="D50" s="261"/>
      <c r="E50" s="261"/>
      <c r="F50" s="261"/>
      <c r="G50" s="262"/>
    </row>
    <row r="51" spans="2:7" x14ac:dyDescent="0.5">
      <c r="C51" s="260" t="s">
        <v>186</v>
      </c>
      <c r="D51" s="261"/>
      <c r="E51" s="261"/>
      <c r="F51" s="261"/>
      <c r="G51" s="262"/>
    </row>
    <row r="52" spans="2:7" ht="24" customHeight="1" thickBot="1" x14ac:dyDescent="0.55000000000000004">
      <c r="C52" s="58" t="s">
        <v>177</v>
      </c>
      <c r="D52" s="59">
        <f>'1) Budget Table'!D62</f>
        <v>15000</v>
      </c>
      <c r="E52" s="59">
        <f>'1) Budget Table'!E62</f>
        <v>50000</v>
      </c>
      <c r="F52" s="59">
        <f>'1) Budget Table'!F62</f>
        <v>0</v>
      </c>
      <c r="G52" s="60">
        <f>SUM(D52:F52)</f>
        <v>65000</v>
      </c>
    </row>
    <row r="53" spans="2:7" ht="15.75" customHeight="1" x14ac:dyDescent="0.5">
      <c r="C53" s="56" t="s">
        <v>10</v>
      </c>
      <c r="D53" s="94"/>
      <c r="E53" s="95"/>
      <c r="F53" s="95"/>
      <c r="G53" s="57">
        <f t="shared" ref="G53:G60" si="4">SUM(D53:F53)</f>
        <v>0</v>
      </c>
    </row>
    <row r="54" spans="2:7" ht="15.75" customHeight="1" x14ac:dyDescent="0.5">
      <c r="C54" s="47" t="s">
        <v>11</v>
      </c>
      <c r="D54" s="96">
        <v>5000</v>
      </c>
      <c r="E54" s="20">
        <v>20000</v>
      </c>
      <c r="F54" s="20"/>
      <c r="G54" s="55">
        <f t="shared" si="4"/>
        <v>25000</v>
      </c>
    </row>
    <row r="55" spans="2:7" ht="15.75" customHeight="1" x14ac:dyDescent="0.5">
      <c r="C55" s="47" t="s">
        <v>12</v>
      </c>
      <c r="D55" s="96"/>
      <c r="E55" s="96"/>
      <c r="F55" s="96"/>
      <c r="G55" s="55">
        <f t="shared" si="4"/>
        <v>0</v>
      </c>
    </row>
    <row r="56" spans="2:7" ht="18.75" customHeight="1" x14ac:dyDescent="0.5">
      <c r="C56" s="48" t="s">
        <v>13</v>
      </c>
      <c r="D56" s="96">
        <v>5000</v>
      </c>
      <c r="E56" s="96">
        <v>5000</v>
      </c>
      <c r="F56" s="96"/>
      <c r="G56" s="55">
        <f t="shared" si="4"/>
        <v>10000</v>
      </c>
    </row>
    <row r="57" spans="2:7" x14ac:dyDescent="0.5">
      <c r="C57" s="47" t="s">
        <v>17</v>
      </c>
      <c r="D57" s="96">
        <v>5000</v>
      </c>
      <c r="E57" s="96">
        <v>15000</v>
      </c>
      <c r="F57" s="96"/>
      <c r="G57" s="55">
        <f t="shared" si="4"/>
        <v>20000</v>
      </c>
    </row>
    <row r="58" spans="2:7" s="50" customFormat="1" ht="21.75" customHeight="1" x14ac:dyDescent="0.5">
      <c r="B58" s="49"/>
      <c r="C58" s="47" t="s">
        <v>14</v>
      </c>
      <c r="D58" s="96"/>
      <c r="E58" s="96"/>
      <c r="F58" s="96"/>
      <c r="G58" s="55">
        <f t="shared" si="4"/>
        <v>0</v>
      </c>
    </row>
    <row r="59" spans="2:7" s="50" customFormat="1" x14ac:dyDescent="0.5">
      <c r="B59" s="49"/>
      <c r="C59" s="47" t="s">
        <v>176</v>
      </c>
      <c r="D59" s="96"/>
      <c r="E59" s="96">
        <v>10000</v>
      </c>
      <c r="F59" s="96"/>
      <c r="G59" s="55">
        <f t="shared" si="4"/>
        <v>10000</v>
      </c>
    </row>
    <row r="60" spans="2:7" x14ac:dyDescent="0.5">
      <c r="C60" s="51" t="s">
        <v>179</v>
      </c>
      <c r="D60" s="61">
        <f>SUM(D53:D59)</f>
        <v>15000</v>
      </c>
      <c r="E60" s="61">
        <f>SUM(E53:E59)</f>
        <v>50000</v>
      </c>
      <c r="F60" s="61">
        <f>SUM(F53:F59)</f>
        <v>0</v>
      </c>
      <c r="G60" s="55">
        <f t="shared" si="4"/>
        <v>65000</v>
      </c>
    </row>
    <row r="61" spans="2:7" s="50" customFormat="1" x14ac:dyDescent="0.5">
      <c r="C61" s="65"/>
      <c r="D61" s="66"/>
      <c r="E61" s="66"/>
      <c r="F61" s="66"/>
      <c r="G61" s="67"/>
    </row>
    <row r="62" spans="2:7" x14ac:dyDescent="0.5">
      <c r="B62" s="50"/>
      <c r="C62" s="260" t="s">
        <v>73</v>
      </c>
      <c r="D62" s="261"/>
      <c r="E62" s="261"/>
      <c r="F62" s="261"/>
      <c r="G62" s="262"/>
    </row>
    <row r="63" spans="2:7" ht="21.75" customHeight="1" thickBot="1" x14ac:dyDescent="0.55000000000000004">
      <c r="C63" s="58" t="s">
        <v>177</v>
      </c>
      <c r="D63" s="59">
        <f>'1) Budget Table'!D72</f>
        <v>0</v>
      </c>
      <c r="E63" s="59">
        <f>'1) Budget Table'!E72</f>
        <v>0</v>
      </c>
      <c r="F63" s="59">
        <f>'1) Budget Table'!F72</f>
        <v>0</v>
      </c>
      <c r="G63" s="60">
        <f t="shared" ref="G63:G71" si="5">SUM(D63:F63)</f>
        <v>0</v>
      </c>
    </row>
    <row r="64" spans="2:7" ht="15.75" customHeight="1" x14ac:dyDescent="0.5">
      <c r="C64" s="56" t="s">
        <v>10</v>
      </c>
      <c r="D64" s="94"/>
      <c r="E64" s="95"/>
      <c r="F64" s="95"/>
      <c r="G64" s="57">
        <f t="shared" si="5"/>
        <v>0</v>
      </c>
    </row>
    <row r="65" spans="2:7" ht="15.75" customHeight="1" x14ac:dyDescent="0.5">
      <c r="C65" s="47" t="s">
        <v>11</v>
      </c>
      <c r="D65" s="96"/>
      <c r="E65" s="20"/>
      <c r="F65" s="20"/>
      <c r="G65" s="55">
        <f t="shared" si="5"/>
        <v>0</v>
      </c>
    </row>
    <row r="66" spans="2:7" ht="15.75" customHeight="1" x14ac:dyDescent="0.5">
      <c r="C66" s="47" t="s">
        <v>12</v>
      </c>
      <c r="D66" s="96"/>
      <c r="E66" s="96"/>
      <c r="F66" s="96"/>
      <c r="G66" s="55">
        <f t="shared" si="5"/>
        <v>0</v>
      </c>
    </row>
    <row r="67" spans="2:7" x14ac:dyDescent="0.5">
      <c r="C67" s="48" t="s">
        <v>13</v>
      </c>
      <c r="D67" s="96"/>
      <c r="E67" s="96"/>
      <c r="F67" s="96"/>
      <c r="G67" s="55">
        <f t="shared" si="5"/>
        <v>0</v>
      </c>
    </row>
    <row r="68" spans="2:7" x14ac:dyDescent="0.5">
      <c r="C68" s="47" t="s">
        <v>17</v>
      </c>
      <c r="D68" s="96"/>
      <c r="E68" s="96"/>
      <c r="F68" s="96"/>
      <c r="G68" s="55">
        <f t="shared" si="5"/>
        <v>0</v>
      </c>
    </row>
    <row r="69" spans="2:7" x14ac:dyDescent="0.5">
      <c r="C69" s="47" t="s">
        <v>14</v>
      </c>
      <c r="D69" s="96"/>
      <c r="E69" s="96"/>
      <c r="F69" s="96"/>
      <c r="G69" s="55">
        <f t="shared" si="5"/>
        <v>0</v>
      </c>
    </row>
    <row r="70" spans="2:7" x14ac:dyDescent="0.5">
      <c r="C70" s="47" t="s">
        <v>176</v>
      </c>
      <c r="D70" s="96"/>
      <c r="E70" s="96"/>
      <c r="F70" s="96"/>
      <c r="G70" s="55">
        <f t="shared" si="5"/>
        <v>0</v>
      </c>
    </row>
    <row r="71" spans="2:7" x14ac:dyDescent="0.5">
      <c r="C71" s="51" t="s">
        <v>179</v>
      </c>
      <c r="D71" s="61">
        <f>SUM(D64:D70)</f>
        <v>0</v>
      </c>
      <c r="E71" s="61">
        <f>SUM(E64:E70)</f>
        <v>0</v>
      </c>
      <c r="F71" s="61">
        <f>SUM(F64:F70)</f>
        <v>0</v>
      </c>
      <c r="G71" s="55">
        <f t="shared" si="5"/>
        <v>0</v>
      </c>
    </row>
    <row r="72" spans="2:7" s="50" customFormat="1" x14ac:dyDescent="0.5">
      <c r="C72" s="65"/>
      <c r="D72" s="66"/>
      <c r="E72" s="66"/>
      <c r="F72" s="66"/>
      <c r="G72" s="67"/>
    </row>
    <row r="73" spans="2:7" x14ac:dyDescent="0.5">
      <c r="C73" s="260" t="s">
        <v>82</v>
      </c>
      <c r="D73" s="261"/>
      <c r="E73" s="261"/>
      <c r="F73" s="261"/>
      <c r="G73" s="262"/>
    </row>
    <row r="74" spans="2:7" ht="21.75" customHeight="1" thickBot="1" x14ac:dyDescent="0.55000000000000004">
      <c r="B74" s="50"/>
      <c r="C74" s="58" t="s">
        <v>177</v>
      </c>
      <c r="D74" s="59">
        <f>'1) Budget Table'!D82</f>
        <v>0</v>
      </c>
      <c r="E74" s="59">
        <f>'1) Budget Table'!E82</f>
        <v>0</v>
      </c>
      <c r="F74" s="59">
        <f>'1) Budget Table'!F82</f>
        <v>0</v>
      </c>
      <c r="G74" s="60">
        <f t="shared" ref="G74:G82" si="6">SUM(D74:F74)</f>
        <v>0</v>
      </c>
    </row>
    <row r="75" spans="2:7" ht="18" customHeight="1" x14ac:dyDescent="0.5">
      <c r="C75" s="56" t="s">
        <v>10</v>
      </c>
      <c r="D75" s="94"/>
      <c r="E75" s="95"/>
      <c r="F75" s="95"/>
      <c r="G75" s="57">
        <f t="shared" si="6"/>
        <v>0</v>
      </c>
    </row>
    <row r="76" spans="2:7" ht="15.75" customHeight="1" x14ac:dyDescent="0.5">
      <c r="C76" s="47" t="s">
        <v>11</v>
      </c>
      <c r="D76" s="96"/>
      <c r="E76" s="20"/>
      <c r="F76" s="20"/>
      <c r="G76" s="55">
        <f t="shared" si="6"/>
        <v>0</v>
      </c>
    </row>
    <row r="77" spans="2:7" s="50" customFormat="1" ht="15.75" customHeight="1" x14ac:dyDescent="0.5">
      <c r="B77" s="49"/>
      <c r="C77" s="47" t="s">
        <v>12</v>
      </c>
      <c r="D77" s="96"/>
      <c r="E77" s="96"/>
      <c r="F77" s="96"/>
      <c r="G77" s="55">
        <f t="shared" si="6"/>
        <v>0</v>
      </c>
    </row>
    <row r="78" spans="2:7" x14ac:dyDescent="0.5">
      <c r="B78" s="50"/>
      <c r="C78" s="48" t="s">
        <v>13</v>
      </c>
      <c r="D78" s="96"/>
      <c r="E78" s="96"/>
      <c r="F78" s="96"/>
      <c r="G78" s="55">
        <f t="shared" si="6"/>
        <v>0</v>
      </c>
    </row>
    <row r="79" spans="2:7" x14ac:dyDescent="0.5">
      <c r="B79" s="50"/>
      <c r="C79" s="47" t="s">
        <v>17</v>
      </c>
      <c r="D79" s="96"/>
      <c r="E79" s="96"/>
      <c r="F79" s="96"/>
      <c r="G79" s="55">
        <f t="shared" si="6"/>
        <v>0</v>
      </c>
    </row>
    <row r="80" spans="2:7" x14ac:dyDescent="0.5">
      <c r="B80" s="50"/>
      <c r="C80" s="47" t="s">
        <v>14</v>
      </c>
      <c r="D80" s="96"/>
      <c r="E80" s="96"/>
      <c r="F80" s="96"/>
      <c r="G80" s="55">
        <f t="shared" si="6"/>
        <v>0</v>
      </c>
    </row>
    <row r="81" spans="2:7" x14ac:dyDescent="0.5">
      <c r="C81" s="47" t="s">
        <v>176</v>
      </c>
      <c r="D81" s="96"/>
      <c r="E81" s="96"/>
      <c r="F81" s="96"/>
      <c r="G81" s="55">
        <f t="shared" si="6"/>
        <v>0</v>
      </c>
    </row>
    <row r="82" spans="2:7" x14ac:dyDescent="0.5">
      <c r="C82" s="51" t="s">
        <v>179</v>
      </c>
      <c r="D82" s="61">
        <f>SUM(D75:D81)</f>
        <v>0</v>
      </c>
      <c r="E82" s="61">
        <f>SUM(E75:E81)</f>
        <v>0</v>
      </c>
      <c r="F82" s="61">
        <f>SUM(F75:F81)</f>
        <v>0</v>
      </c>
      <c r="G82" s="55">
        <f t="shared" si="6"/>
        <v>0</v>
      </c>
    </row>
    <row r="83" spans="2:7" s="50" customFormat="1" x14ac:dyDescent="0.5">
      <c r="C83" s="65"/>
      <c r="D83" s="66"/>
      <c r="E83" s="66"/>
      <c r="F83" s="66"/>
      <c r="G83" s="67"/>
    </row>
    <row r="84" spans="2:7" x14ac:dyDescent="0.5">
      <c r="C84" s="260" t="s">
        <v>99</v>
      </c>
      <c r="D84" s="261"/>
      <c r="E84" s="261"/>
      <c r="F84" s="261"/>
      <c r="G84" s="262"/>
    </row>
    <row r="85" spans="2:7" ht="21.75" customHeight="1" thickBot="1" x14ac:dyDescent="0.55000000000000004">
      <c r="C85" s="58" t="s">
        <v>177</v>
      </c>
      <c r="D85" s="59">
        <f>'1) Budget Table'!D92</f>
        <v>0</v>
      </c>
      <c r="E85" s="59">
        <f>'1) Budget Table'!E92</f>
        <v>0</v>
      </c>
      <c r="F85" s="59">
        <f>'1) Budget Table'!F92</f>
        <v>0</v>
      </c>
      <c r="G85" s="60">
        <f t="shared" ref="G85:G93" si="7">SUM(D85:F85)</f>
        <v>0</v>
      </c>
    </row>
    <row r="86" spans="2:7" ht="15.75" customHeight="1" x14ac:dyDescent="0.5">
      <c r="C86" s="56" t="s">
        <v>10</v>
      </c>
      <c r="D86" s="94"/>
      <c r="E86" s="95"/>
      <c r="F86" s="95"/>
      <c r="G86" s="57">
        <f t="shared" si="7"/>
        <v>0</v>
      </c>
    </row>
    <row r="87" spans="2:7" ht="15.75" customHeight="1" x14ac:dyDescent="0.5">
      <c r="B87" s="50"/>
      <c r="C87" s="47" t="s">
        <v>11</v>
      </c>
      <c r="D87" s="96"/>
      <c r="E87" s="20"/>
      <c r="F87" s="20"/>
      <c r="G87" s="55">
        <f t="shared" si="7"/>
        <v>0</v>
      </c>
    </row>
    <row r="88" spans="2:7" ht="15.75" customHeight="1" x14ac:dyDescent="0.5">
      <c r="C88" s="47" t="s">
        <v>12</v>
      </c>
      <c r="D88" s="96"/>
      <c r="E88" s="96"/>
      <c r="F88" s="96"/>
      <c r="G88" s="55">
        <f t="shared" si="7"/>
        <v>0</v>
      </c>
    </row>
    <row r="89" spans="2:7" x14ac:dyDescent="0.5">
      <c r="C89" s="48" t="s">
        <v>13</v>
      </c>
      <c r="D89" s="96"/>
      <c r="E89" s="96"/>
      <c r="F89" s="96"/>
      <c r="G89" s="55">
        <f t="shared" si="7"/>
        <v>0</v>
      </c>
    </row>
    <row r="90" spans="2:7" x14ac:dyDescent="0.5">
      <c r="C90" s="47" t="s">
        <v>17</v>
      </c>
      <c r="D90" s="96"/>
      <c r="E90" s="96"/>
      <c r="F90" s="96"/>
      <c r="G90" s="55">
        <f t="shared" si="7"/>
        <v>0</v>
      </c>
    </row>
    <row r="91" spans="2:7" ht="25.5" customHeight="1" x14ac:dyDescent="0.5">
      <c r="C91" s="47" t="s">
        <v>14</v>
      </c>
      <c r="D91" s="96"/>
      <c r="E91" s="96"/>
      <c r="F91" s="96"/>
      <c r="G91" s="55">
        <f t="shared" si="7"/>
        <v>0</v>
      </c>
    </row>
    <row r="92" spans="2:7" x14ac:dyDescent="0.5">
      <c r="B92" s="50"/>
      <c r="C92" s="47" t="s">
        <v>176</v>
      </c>
      <c r="D92" s="96"/>
      <c r="E92" s="96"/>
      <c r="F92" s="96"/>
      <c r="G92" s="55">
        <f t="shared" si="7"/>
        <v>0</v>
      </c>
    </row>
    <row r="93" spans="2:7" ht="15.75" customHeight="1" x14ac:dyDescent="0.5">
      <c r="C93" s="51" t="s">
        <v>179</v>
      </c>
      <c r="D93" s="61">
        <f>SUM(D86:D92)</f>
        <v>0</v>
      </c>
      <c r="E93" s="61">
        <f>SUM(E86:E92)</f>
        <v>0</v>
      </c>
      <c r="F93" s="61">
        <f>SUM(F86:F92)</f>
        <v>0</v>
      </c>
      <c r="G93" s="55">
        <f t="shared" si="7"/>
        <v>0</v>
      </c>
    </row>
    <row r="94" spans="2:7" ht="25.5" customHeight="1" x14ac:dyDescent="0.5">
      <c r="D94" s="49"/>
      <c r="E94" s="49"/>
      <c r="F94" s="49"/>
    </row>
    <row r="95" spans="2:7" x14ac:dyDescent="0.5">
      <c r="B95" s="260" t="s">
        <v>187</v>
      </c>
      <c r="C95" s="261"/>
      <c r="D95" s="261"/>
      <c r="E95" s="261"/>
      <c r="F95" s="261"/>
      <c r="G95" s="262"/>
    </row>
    <row r="96" spans="2:7" x14ac:dyDescent="0.5">
      <c r="C96" s="260" t="s">
        <v>101</v>
      </c>
      <c r="D96" s="261"/>
      <c r="E96" s="261"/>
      <c r="F96" s="261"/>
      <c r="G96" s="262"/>
    </row>
    <row r="97" spans="3:7" ht="22.5" customHeight="1" thickBot="1" x14ac:dyDescent="0.55000000000000004">
      <c r="C97" s="58" t="s">
        <v>177</v>
      </c>
      <c r="D97" s="59">
        <f>'1) Budget Table'!D104</f>
        <v>30000</v>
      </c>
      <c r="E97" s="59">
        <f>'1) Budget Table'!E104</f>
        <v>10000</v>
      </c>
      <c r="F97" s="59">
        <f>'1) Budget Table'!F104</f>
        <v>0</v>
      </c>
      <c r="G97" s="60">
        <f>SUM(D97:F97)</f>
        <v>40000</v>
      </c>
    </row>
    <row r="98" spans="3:7" x14ac:dyDescent="0.5">
      <c r="C98" s="56" t="s">
        <v>10</v>
      </c>
      <c r="D98" s="94"/>
      <c r="E98" s="95"/>
      <c r="F98" s="95"/>
      <c r="G98" s="57">
        <f t="shared" ref="G98:G105" si="8">SUM(D98:F98)</f>
        <v>0</v>
      </c>
    </row>
    <row r="99" spans="3:7" x14ac:dyDescent="0.5">
      <c r="C99" s="47" t="s">
        <v>11</v>
      </c>
      <c r="D99" s="96">
        <v>10000</v>
      </c>
      <c r="E99" s="20">
        <v>5000</v>
      </c>
      <c r="F99" s="20"/>
      <c r="G99" s="55">
        <f t="shared" si="8"/>
        <v>15000</v>
      </c>
    </row>
    <row r="100" spans="3:7" ht="15.75" customHeight="1" x14ac:dyDescent="0.5">
      <c r="C100" s="47" t="s">
        <v>12</v>
      </c>
      <c r="D100" s="96"/>
      <c r="E100" s="96"/>
      <c r="F100" s="96"/>
      <c r="G100" s="55">
        <f t="shared" si="8"/>
        <v>0</v>
      </c>
    </row>
    <row r="101" spans="3:7" x14ac:dyDescent="0.5">
      <c r="C101" s="48" t="s">
        <v>13</v>
      </c>
      <c r="D101" s="96">
        <v>10000</v>
      </c>
      <c r="E101" s="96"/>
      <c r="F101" s="96"/>
      <c r="G101" s="55">
        <f t="shared" si="8"/>
        <v>10000</v>
      </c>
    </row>
    <row r="102" spans="3:7" x14ac:dyDescent="0.5">
      <c r="C102" s="47" t="s">
        <v>17</v>
      </c>
      <c r="D102" s="96">
        <v>5000</v>
      </c>
      <c r="E102" s="96">
        <v>5000</v>
      </c>
      <c r="F102" s="96"/>
      <c r="G102" s="55">
        <f t="shared" si="8"/>
        <v>10000</v>
      </c>
    </row>
    <row r="103" spans="3:7" x14ac:dyDescent="0.5">
      <c r="C103" s="47" t="s">
        <v>14</v>
      </c>
      <c r="D103" s="96"/>
      <c r="E103" s="96"/>
      <c r="F103" s="96"/>
      <c r="G103" s="55">
        <f t="shared" si="8"/>
        <v>0</v>
      </c>
    </row>
    <row r="104" spans="3:7" x14ac:dyDescent="0.5">
      <c r="C104" s="47" t="s">
        <v>176</v>
      </c>
      <c r="D104" s="96">
        <v>5000</v>
      </c>
      <c r="E104" s="96"/>
      <c r="F104" s="96"/>
      <c r="G104" s="55">
        <f t="shared" si="8"/>
        <v>5000</v>
      </c>
    </row>
    <row r="105" spans="3:7" x14ac:dyDescent="0.5">
      <c r="C105" s="51" t="s">
        <v>179</v>
      </c>
      <c r="D105" s="61">
        <f>SUM(D98:D104)</f>
        <v>30000</v>
      </c>
      <c r="E105" s="61">
        <f>SUM(E98:E104)</f>
        <v>10000</v>
      </c>
      <c r="F105" s="61">
        <f>SUM(F98:F104)</f>
        <v>0</v>
      </c>
      <c r="G105" s="55">
        <f t="shared" si="8"/>
        <v>40000</v>
      </c>
    </row>
    <row r="106" spans="3:7" s="50" customFormat="1" x14ac:dyDescent="0.5">
      <c r="C106" s="65"/>
      <c r="D106" s="66"/>
      <c r="E106" s="66"/>
      <c r="F106" s="66"/>
      <c r="G106" s="67"/>
    </row>
    <row r="107" spans="3:7" ht="15.75" customHeight="1" x14ac:dyDescent="0.5">
      <c r="C107" s="260" t="s">
        <v>188</v>
      </c>
      <c r="D107" s="261"/>
      <c r="E107" s="261"/>
      <c r="F107" s="261"/>
      <c r="G107" s="262"/>
    </row>
    <row r="108" spans="3:7" ht="21.75" customHeight="1" thickBot="1" x14ac:dyDescent="0.55000000000000004">
      <c r="C108" s="58" t="s">
        <v>177</v>
      </c>
      <c r="D108" s="59">
        <f>'1) Budget Table'!D114</f>
        <v>0</v>
      </c>
      <c r="E108" s="59">
        <f>'1) Budget Table'!E114</f>
        <v>0</v>
      </c>
      <c r="F108" s="59">
        <f>'1) Budget Table'!F114</f>
        <v>0</v>
      </c>
      <c r="G108" s="60">
        <f t="shared" ref="G108:G116" si="9">SUM(D108:F108)</f>
        <v>0</v>
      </c>
    </row>
    <row r="109" spans="3:7" x14ac:dyDescent="0.5">
      <c r="C109" s="56" t="s">
        <v>10</v>
      </c>
      <c r="D109" s="94"/>
      <c r="E109" s="95"/>
      <c r="F109" s="95"/>
      <c r="G109" s="57">
        <f t="shared" si="9"/>
        <v>0</v>
      </c>
    </row>
    <row r="110" spans="3:7" x14ac:dyDescent="0.5">
      <c r="C110" s="47" t="s">
        <v>11</v>
      </c>
      <c r="D110" s="96"/>
      <c r="E110" s="20"/>
      <c r="F110" s="20"/>
      <c r="G110" s="55">
        <f t="shared" si="9"/>
        <v>0</v>
      </c>
    </row>
    <row r="111" spans="3:7" ht="31.5" x14ac:dyDescent="0.5">
      <c r="C111" s="47" t="s">
        <v>12</v>
      </c>
      <c r="D111" s="96"/>
      <c r="E111" s="96"/>
      <c r="F111" s="96"/>
      <c r="G111" s="55">
        <f t="shared" si="9"/>
        <v>0</v>
      </c>
    </row>
    <row r="112" spans="3:7" x14ac:dyDescent="0.5">
      <c r="C112" s="48" t="s">
        <v>13</v>
      </c>
      <c r="D112" s="96"/>
      <c r="E112" s="96"/>
      <c r="F112" s="96"/>
      <c r="G112" s="55">
        <f t="shared" si="9"/>
        <v>0</v>
      </c>
    </row>
    <row r="113" spans="3:7" x14ac:dyDescent="0.5">
      <c r="C113" s="47" t="s">
        <v>17</v>
      </c>
      <c r="D113" s="96"/>
      <c r="E113" s="96"/>
      <c r="F113" s="96"/>
      <c r="G113" s="55">
        <f t="shared" si="9"/>
        <v>0</v>
      </c>
    </row>
    <row r="114" spans="3:7" x14ac:dyDescent="0.5">
      <c r="C114" s="47" t="s">
        <v>14</v>
      </c>
      <c r="D114" s="96"/>
      <c r="E114" s="96"/>
      <c r="F114" s="96"/>
      <c r="G114" s="55">
        <f t="shared" si="9"/>
        <v>0</v>
      </c>
    </row>
    <row r="115" spans="3:7" x14ac:dyDescent="0.5">
      <c r="C115" s="47" t="s">
        <v>176</v>
      </c>
      <c r="D115" s="96"/>
      <c r="E115" s="96"/>
      <c r="F115" s="96"/>
      <c r="G115" s="55">
        <f t="shared" si="9"/>
        <v>0</v>
      </c>
    </row>
    <row r="116" spans="3:7" x14ac:dyDescent="0.5">
      <c r="C116" s="51" t="s">
        <v>179</v>
      </c>
      <c r="D116" s="61">
        <f>SUM(D109:D115)</f>
        <v>0</v>
      </c>
      <c r="E116" s="61">
        <f>SUM(E109:E115)</f>
        <v>0</v>
      </c>
      <c r="F116" s="61">
        <f>SUM(F109:F115)</f>
        <v>0</v>
      </c>
      <c r="G116" s="55">
        <f t="shared" si="9"/>
        <v>0</v>
      </c>
    </row>
    <row r="117" spans="3:7" s="50" customFormat="1" x14ac:dyDescent="0.5">
      <c r="C117" s="65"/>
      <c r="D117" s="66"/>
      <c r="E117" s="66"/>
      <c r="F117" s="66"/>
      <c r="G117" s="67"/>
    </row>
    <row r="118" spans="3:7" x14ac:dyDescent="0.5">
      <c r="C118" s="260" t="s">
        <v>118</v>
      </c>
      <c r="D118" s="261"/>
      <c r="E118" s="261"/>
      <c r="F118" s="261"/>
      <c r="G118" s="262"/>
    </row>
    <row r="119" spans="3:7" ht="21" customHeight="1" thickBot="1" x14ac:dyDescent="0.55000000000000004">
      <c r="C119" s="58" t="s">
        <v>177</v>
      </c>
      <c r="D119" s="59">
        <f>'1) Budget Table'!D124</f>
        <v>0</v>
      </c>
      <c r="E119" s="59">
        <f>'1) Budget Table'!E124</f>
        <v>0</v>
      </c>
      <c r="F119" s="59">
        <f>'1) Budget Table'!F124</f>
        <v>0</v>
      </c>
      <c r="G119" s="60">
        <f t="shared" ref="G119:G127" si="10">SUM(D119:F119)</f>
        <v>0</v>
      </c>
    </row>
    <row r="120" spans="3:7" x14ac:dyDescent="0.5">
      <c r="C120" s="56" t="s">
        <v>10</v>
      </c>
      <c r="D120" s="94"/>
      <c r="E120" s="95"/>
      <c r="F120" s="95"/>
      <c r="G120" s="57">
        <f t="shared" si="10"/>
        <v>0</v>
      </c>
    </row>
    <row r="121" spans="3:7" x14ac:dyDescent="0.5">
      <c r="C121" s="47" t="s">
        <v>11</v>
      </c>
      <c r="D121" s="96"/>
      <c r="E121" s="20"/>
      <c r="F121" s="20"/>
      <c r="G121" s="55">
        <f t="shared" si="10"/>
        <v>0</v>
      </c>
    </row>
    <row r="122" spans="3:7" ht="31.5" x14ac:dyDescent="0.5">
      <c r="C122" s="47" t="s">
        <v>12</v>
      </c>
      <c r="D122" s="96"/>
      <c r="E122" s="96"/>
      <c r="F122" s="96"/>
      <c r="G122" s="55">
        <f t="shared" si="10"/>
        <v>0</v>
      </c>
    </row>
    <row r="123" spans="3:7" x14ac:dyDescent="0.5">
      <c r="C123" s="48" t="s">
        <v>13</v>
      </c>
      <c r="D123" s="96"/>
      <c r="E123" s="96"/>
      <c r="F123" s="96"/>
      <c r="G123" s="55">
        <f t="shared" si="10"/>
        <v>0</v>
      </c>
    </row>
    <row r="124" spans="3:7" x14ac:dyDescent="0.5">
      <c r="C124" s="47" t="s">
        <v>17</v>
      </c>
      <c r="D124" s="96"/>
      <c r="E124" s="96"/>
      <c r="F124" s="96"/>
      <c r="G124" s="55">
        <f t="shared" si="10"/>
        <v>0</v>
      </c>
    </row>
    <row r="125" spans="3:7" x14ac:dyDescent="0.5">
      <c r="C125" s="47" t="s">
        <v>14</v>
      </c>
      <c r="D125" s="96"/>
      <c r="E125" s="96"/>
      <c r="F125" s="96"/>
      <c r="G125" s="55">
        <f t="shared" si="10"/>
        <v>0</v>
      </c>
    </row>
    <row r="126" spans="3:7" x14ac:dyDescent="0.5">
      <c r="C126" s="47" t="s">
        <v>176</v>
      </c>
      <c r="D126" s="96"/>
      <c r="E126" s="96"/>
      <c r="F126" s="96"/>
      <c r="G126" s="55">
        <f t="shared" si="10"/>
        <v>0</v>
      </c>
    </row>
    <row r="127" spans="3:7" x14ac:dyDescent="0.5">
      <c r="C127" s="51" t="s">
        <v>179</v>
      </c>
      <c r="D127" s="61">
        <f>SUM(D120:D126)</f>
        <v>0</v>
      </c>
      <c r="E127" s="61">
        <f>SUM(E120:E126)</f>
        <v>0</v>
      </c>
      <c r="F127" s="61">
        <f>SUM(F120:F126)</f>
        <v>0</v>
      </c>
      <c r="G127" s="55">
        <f t="shared" si="10"/>
        <v>0</v>
      </c>
    </row>
    <row r="128" spans="3:7" s="50" customFormat="1" x14ac:dyDescent="0.5">
      <c r="C128" s="65"/>
      <c r="D128" s="66"/>
      <c r="E128" s="66"/>
      <c r="F128" s="66"/>
      <c r="G128" s="67"/>
    </row>
    <row r="129" spans="2:7" x14ac:dyDescent="0.5">
      <c r="C129" s="260" t="s">
        <v>127</v>
      </c>
      <c r="D129" s="261"/>
      <c r="E129" s="261"/>
      <c r="F129" s="261"/>
      <c r="G129" s="262"/>
    </row>
    <row r="130" spans="2:7" ht="24" customHeight="1" thickBot="1" x14ac:dyDescent="0.55000000000000004">
      <c r="C130" s="58" t="s">
        <v>177</v>
      </c>
      <c r="D130" s="59">
        <f>'1) Budget Table'!D134</f>
        <v>0</v>
      </c>
      <c r="E130" s="59">
        <f>'1) Budget Table'!E134</f>
        <v>0</v>
      </c>
      <c r="F130" s="59">
        <f>'1) Budget Table'!F134</f>
        <v>0</v>
      </c>
      <c r="G130" s="60">
        <f t="shared" ref="G130:G138" si="11">SUM(D130:F130)</f>
        <v>0</v>
      </c>
    </row>
    <row r="131" spans="2:7" ht="15.75" customHeight="1" x14ac:dyDescent="0.5">
      <c r="C131" s="56" t="s">
        <v>10</v>
      </c>
      <c r="D131" s="94"/>
      <c r="E131" s="95"/>
      <c r="F131" s="95"/>
      <c r="G131" s="57">
        <f t="shared" si="11"/>
        <v>0</v>
      </c>
    </row>
    <row r="132" spans="2:7" x14ac:dyDescent="0.5">
      <c r="C132" s="47" t="s">
        <v>11</v>
      </c>
      <c r="D132" s="96"/>
      <c r="E132" s="20"/>
      <c r="F132" s="20"/>
      <c r="G132" s="55">
        <f t="shared" si="11"/>
        <v>0</v>
      </c>
    </row>
    <row r="133" spans="2:7" ht="15.75" customHeight="1" x14ac:dyDescent="0.5">
      <c r="C133" s="47" t="s">
        <v>12</v>
      </c>
      <c r="D133" s="96"/>
      <c r="E133" s="96"/>
      <c r="F133" s="96"/>
      <c r="G133" s="55">
        <f t="shared" si="11"/>
        <v>0</v>
      </c>
    </row>
    <row r="134" spans="2:7" x14ac:dyDescent="0.5">
      <c r="C134" s="48" t="s">
        <v>13</v>
      </c>
      <c r="D134" s="96"/>
      <c r="E134" s="96"/>
      <c r="F134" s="96"/>
      <c r="G134" s="55">
        <f t="shared" si="11"/>
        <v>0</v>
      </c>
    </row>
    <row r="135" spans="2:7" x14ac:dyDescent="0.5">
      <c r="C135" s="47" t="s">
        <v>17</v>
      </c>
      <c r="D135" s="96"/>
      <c r="E135" s="96"/>
      <c r="F135" s="96"/>
      <c r="G135" s="55">
        <f t="shared" si="11"/>
        <v>0</v>
      </c>
    </row>
    <row r="136" spans="2:7" ht="15.75" customHeight="1" x14ac:dyDescent="0.5">
      <c r="C136" s="47" t="s">
        <v>14</v>
      </c>
      <c r="D136" s="96"/>
      <c r="E136" s="96"/>
      <c r="F136" s="96"/>
      <c r="G136" s="55">
        <f t="shared" si="11"/>
        <v>0</v>
      </c>
    </row>
    <row r="137" spans="2:7" x14ac:dyDescent="0.5">
      <c r="C137" s="47" t="s">
        <v>176</v>
      </c>
      <c r="D137" s="96"/>
      <c r="E137" s="96"/>
      <c r="F137" s="96"/>
      <c r="G137" s="55">
        <f t="shared" si="11"/>
        <v>0</v>
      </c>
    </row>
    <row r="138" spans="2:7" x14ac:dyDescent="0.5">
      <c r="C138" s="51" t="s">
        <v>179</v>
      </c>
      <c r="D138" s="61">
        <f>SUM(D131:D137)</f>
        <v>0</v>
      </c>
      <c r="E138" s="61">
        <f>SUM(E131:E137)</f>
        <v>0</v>
      </c>
      <c r="F138" s="61">
        <f>SUM(F131:F137)</f>
        <v>0</v>
      </c>
      <c r="G138" s="55">
        <f t="shared" si="11"/>
        <v>0</v>
      </c>
    </row>
    <row r="140" spans="2:7" x14ac:dyDescent="0.5">
      <c r="B140" s="260" t="s">
        <v>189</v>
      </c>
      <c r="C140" s="261"/>
      <c r="D140" s="261"/>
      <c r="E140" s="261"/>
      <c r="F140" s="261"/>
      <c r="G140" s="262"/>
    </row>
    <row r="141" spans="2:7" x14ac:dyDescent="0.5">
      <c r="C141" s="260" t="s">
        <v>137</v>
      </c>
      <c r="D141" s="261"/>
      <c r="E141" s="261"/>
      <c r="F141" s="261"/>
      <c r="G141" s="262"/>
    </row>
    <row r="142" spans="2:7" ht="24" customHeight="1" thickBot="1" x14ac:dyDescent="0.55000000000000004">
      <c r="C142" s="58" t="s">
        <v>177</v>
      </c>
      <c r="D142" s="59">
        <f>'1) Budget Table'!D146</f>
        <v>0</v>
      </c>
      <c r="E142" s="59">
        <f>'1) Budget Table'!E146</f>
        <v>0</v>
      </c>
      <c r="F142" s="59">
        <f>'1) Budget Table'!F146</f>
        <v>0</v>
      </c>
      <c r="G142" s="60">
        <f>SUM(D142:F142)</f>
        <v>0</v>
      </c>
    </row>
    <row r="143" spans="2:7" ht="24.75" customHeight="1" x14ac:dyDescent="0.5">
      <c r="C143" s="56" t="s">
        <v>10</v>
      </c>
      <c r="D143" s="94"/>
      <c r="E143" s="95"/>
      <c r="F143" s="95"/>
      <c r="G143" s="57">
        <f t="shared" ref="G143:G150" si="12">SUM(D143:F143)</f>
        <v>0</v>
      </c>
    </row>
    <row r="144" spans="2:7" ht="15.75" customHeight="1" x14ac:dyDescent="0.5">
      <c r="C144" s="47" t="s">
        <v>11</v>
      </c>
      <c r="D144" s="96"/>
      <c r="E144" s="20"/>
      <c r="F144" s="20"/>
      <c r="G144" s="55">
        <f t="shared" si="12"/>
        <v>0</v>
      </c>
    </row>
    <row r="145" spans="3:7" ht="15.75" customHeight="1" x14ac:dyDescent="0.5">
      <c r="C145" s="47" t="s">
        <v>12</v>
      </c>
      <c r="D145" s="96"/>
      <c r="E145" s="96"/>
      <c r="F145" s="96"/>
      <c r="G145" s="55">
        <f t="shared" si="12"/>
        <v>0</v>
      </c>
    </row>
    <row r="146" spans="3:7" ht="15.75" customHeight="1" x14ac:dyDescent="0.5">
      <c r="C146" s="48" t="s">
        <v>13</v>
      </c>
      <c r="D146" s="96"/>
      <c r="E146" s="96"/>
      <c r="F146" s="96"/>
      <c r="G146" s="55">
        <f t="shared" si="12"/>
        <v>0</v>
      </c>
    </row>
    <row r="147" spans="3:7" ht="15.75" customHeight="1" x14ac:dyDescent="0.5">
      <c r="C147" s="47" t="s">
        <v>17</v>
      </c>
      <c r="D147" s="96"/>
      <c r="E147" s="96"/>
      <c r="F147" s="96"/>
      <c r="G147" s="55">
        <f t="shared" si="12"/>
        <v>0</v>
      </c>
    </row>
    <row r="148" spans="3:7" ht="15.75" customHeight="1" x14ac:dyDescent="0.5">
      <c r="C148" s="47" t="s">
        <v>14</v>
      </c>
      <c r="D148" s="96"/>
      <c r="E148" s="96"/>
      <c r="F148" s="96"/>
      <c r="G148" s="55">
        <f t="shared" si="12"/>
        <v>0</v>
      </c>
    </row>
    <row r="149" spans="3:7" ht="15.75" customHeight="1" x14ac:dyDescent="0.5">
      <c r="C149" s="47" t="s">
        <v>176</v>
      </c>
      <c r="D149" s="96"/>
      <c r="E149" s="96"/>
      <c r="F149" s="96"/>
      <c r="G149" s="55">
        <f t="shared" si="12"/>
        <v>0</v>
      </c>
    </row>
    <row r="150" spans="3:7" ht="15.75" customHeight="1" x14ac:dyDescent="0.5">
      <c r="C150" s="51" t="s">
        <v>179</v>
      </c>
      <c r="D150" s="61">
        <f>SUM(D143:D149)</f>
        <v>0</v>
      </c>
      <c r="E150" s="61">
        <f>SUM(E143:E149)</f>
        <v>0</v>
      </c>
      <c r="F150" s="61">
        <f>SUM(F143:F149)</f>
        <v>0</v>
      </c>
      <c r="G150" s="55">
        <f t="shared" si="12"/>
        <v>0</v>
      </c>
    </row>
    <row r="151" spans="3:7" s="50" customFormat="1" ht="15.75" customHeight="1" x14ac:dyDescent="0.5">
      <c r="C151" s="65"/>
      <c r="D151" s="66"/>
      <c r="E151" s="66"/>
      <c r="F151" s="66"/>
      <c r="G151" s="67"/>
    </row>
    <row r="152" spans="3:7" ht="15.75" customHeight="1" x14ac:dyDescent="0.5">
      <c r="C152" s="260" t="s">
        <v>146</v>
      </c>
      <c r="D152" s="261"/>
      <c r="E152" s="261"/>
      <c r="F152" s="261"/>
      <c r="G152" s="262"/>
    </row>
    <row r="153" spans="3:7" ht="21" customHeight="1" thickBot="1" x14ac:dyDescent="0.55000000000000004">
      <c r="C153" s="58" t="s">
        <v>177</v>
      </c>
      <c r="D153" s="59">
        <f>'1) Budget Table'!D156</f>
        <v>0</v>
      </c>
      <c r="E153" s="59">
        <f>'1) Budget Table'!E156</f>
        <v>0</v>
      </c>
      <c r="F153" s="59">
        <f>'1) Budget Table'!F156</f>
        <v>0</v>
      </c>
      <c r="G153" s="60">
        <f t="shared" ref="G153:G161" si="13">SUM(D153:F153)</f>
        <v>0</v>
      </c>
    </row>
    <row r="154" spans="3:7" ht="15.75" customHeight="1" x14ac:dyDescent="0.5">
      <c r="C154" s="56" t="s">
        <v>10</v>
      </c>
      <c r="D154" s="94"/>
      <c r="E154" s="95"/>
      <c r="F154" s="95"/>
      <c r="G154" s="57">
        <f t="shared" si="13"/>
        <v>0</v>
      </c>
    </row>
    <row r="155" spans="3:7" ht="15.75" customHeight="1" x14ac:dyDescent="0.5">
      <c r="C155" s="47" t="s">
        <v>11</v>
      </c>
      <c r="D155" s="96"/>
      <c r="E155" s="20"/>
      <c r="F155" s="20"/>
      <c r="G155" s="55">
        <f t="shared" si="13"/>
        <v>0</v>
      </c>
    </row>
    <row r="156" spans="3:7" ht="15.75" customHeight="1" x14ac:dyDescent="0.5">
      <c r="C156" s="47" t="s">
        <v>12</v>
      </c>
      <c r="D156" s="96"/>
      <c r="E156" s="96"/>
      <c r="F156" s="96"/>
      <c r="G156" s="55">
        <f t="shared" si="13"/>
        <v>0</v>
      </c>
    </row>
    <row r="157" spans="3:7" ht="15.75" customHeight="1" x14ac:dyDescent="0.5">
      <c r="C157" s="48" t="s">
        <v>13</v>
      </c>
      <c r="D157" s="96"/>
      <c r="E157" s="96"/>
      <c r="F157" s="96"/>
      <c r="G157" s="55">
        <f t="shared" si="13"/>
        <v>0</v>
      </c>
    </row>
    <row r="158" spans="3:7" ht="15.75" customHeight="1" x14ac:dyDescent="0.5">
      <c r="C158" s="47" t="s">
        <v>17</v>
      </c>
      <c r="D158" s="96"/>
      <c r="E158" s="96"/>
      <c r="F158" s="96"/>
      <c r="G158" s="55">
        <f t="shared" si="13"/>
        <v>0</v>
      </c>
    </row>
    <row r="159" spans="3:7" ht="15.75" customHeight="1" x14ac:dyDescent="0.5">
      <c r="C159" s="47" t="s">
        <v>14</v>
      </c>
      <c r="D159" s="96"/>
      <c r="E159" s="96"/>
      <c r="F159" s="96"/>
      <c r="G159" s="55">
        <f t="shared" si="13"/>
        <v>0</v>
      </c>
    </row>
    <row r="160" spans="3:7" ht="15.75" customHeight="1" x14ac:dyDescent="0.5">
      <c r="C160" s="47" t="s">
        <v>176</v>
      </c>
      <c r="D160" s="96"/>
      <c r="E160" s="96"/>
      <c r="F160" s="96"/>
      <c r="G160" s="55">
        <f t="shared" si="13"/>
        <v>0</v>
      </c>
    </row>
    <row r="161" spans="3:7" ht="15.75" customHeight="1" x14ac:dyDescent="0.5">
      <c r="C161" s="51" t="s">
        <v>179</v>
      </c>
      <c r="D161" s="61">
        <f>SUM(D154:D160)</f>
        <v>0</v>
      </c>
      <c r="E161" s="61">
        <f>SUM(E154:E160)</f>
        <v>0</v>
      </c>
      <c r="F161" s="61">
        <f>SUM(F154:F160)</f>
        <v>0</v>
      </c>
      <c r="G161" s="55">
        <f t="shared" si="13"/>
        <v>0</v>
      </c>
    </row>
    <row r="162" spans="3:7" s="50" customFormat="1" ht="15.75" customHeight="1" x14ac:dyDescent="0.5">
      <c r="C162" s="65"/>
      <c r="D162" s="66"/>
      <c r="E162" s="66"/>
      <c r="F162" s="66"/>
      <c r="G162" s="67"/>
    </row>
    <row r="163" spans="3:7" ht="15.75" customHeight="1" x14ac:dyDescent="0.5">
      <c r="C163" s="260" t="s">
        <v>155</v>
      </c>
      <c r="D163" s="261"/>
      <c r="E163" s="261"/>
      <c r="F163" s="261"/>
      <c r="G163" s="262"/>
    </row>
    <row r="164" spans="3:7" ht="19.5" customHeight="1" thickBot="1" x14ac:dyDescent="0.55000000000000004">
      <c r="C164" s="58" t="s">
        <v>177</v>
      </c>
      <c r="D164" s="59">
        <f>'1) Budget Table'!D166</f>
        <v>0</v>
      </c>
      <c r="E164" s="59">
        <f>'1) Budget Table'!E166</f>
        <v>0</v>
      </c>
      <c r="F164" s="59">
        <f>'1) Budget Table'!F166</f>
        <v>0</v>
      </c>
      <c r="G164" s="60">
        <f t="shared" ref="G164:G172" si="14">SUM(D164:F164)</f>
        <v>0</v>
      </c>
    </row>
    <row r="165" spans="3:7" ht="15.75" customHeight="1" x14ac:dyDescent="0.5">
      <c r="C165" s="56" t="s">
        <v>10</v>
      </c>
      <c r="D165" s="94"/>
      <c r="E165" s="95"/>
      <c r="F165" s="95"/>
      <c r="G165" s="57">
        <f t="shared" si="14"/>
        <v>0</v>
      </c>
    </row>
    <row r="166" spans="3:7" ht="15.75" customHeight="1" x14ac:dyDescent="0.5">
      <c r="C166" s="47" t="s">
        <v>11</v>
      </c>
      <c r="D166" s="96"/>
      <c r="E166" s="20"/>
      <c r="F166" s="20"/>
      <c r="G166" s="55">
        <f t="shared" si="14"/>
        <v>0</v>
      </c>
    </row>
    <row r="167" spans="3:7" ht="15.75" customHeight="1" x14ac:dyDescent="0.5">
      <c r="C167" s="47" t="s">
        <v>12</v>
      </c>
      <c r="D167" s="96"/>
      <c r="E167" s="96"/>
      <c r="F167" s="96"/>
      <c r="G167" s="55">
        <f t="shared" si="14"/>
        <v>0</v>
      </c>
    </row>
    <row r="168" spans="3:7" ht="15.75" customHeight="1" x14ac:dyDescent="0.5">
      <c r="C168" s="48" t="s">
        <v>13</v>
      </c>
      <c r="D168" s="96"/>
      <c r="E168" s="96"/>
      <c r="F168" s="96"/>
      <c r="G168" s="55">
        <f t="shared" si="14"/>
        <v>0</v>
      </c>
    </row>
    <row r="169" spans="3:7" ht="15.75" customHeight="1" x14ac:dyDescent="0.5">
      <c r="C169" s="47" t="s">
        <v>17</v>
      </c>
      <c r="D169" s="96"/>
      <c r="E169" s="96"/>
      <c r="F169" s="96"/>
      <c r="G169" s="55">
        <f t="shared" si="14"/>
        <v>0</v>
      </c>
    </row>
    <row r="170" spans="3:7" ht="15.75" customHeight="1" x14ac:dyDescent="0.5">
      <c r="C170" s="47" t="s">
        <v>14</v>
      </c>
      <c r="D170" s="96"/>
      <c r="E170" s="96"/>
      <c r="F170" s="96"/>
      <c r="G170" s="55">
        <f t="shared" si="14"/>
        <v>0</v>
      </c>
    </row>
    <row r="171" spans="3:7" ht="15.75" customHeight="1" x14ac:dyDescent="0.5">
      <c r="C171" s="47" t="s">
        <v>176</v>
      </c>
      <c r="D171" s="96"/>
      <c r="E171" s="96"/>
      <c r="F171" s="96"/>
      <c r="G171" s="55">
        <f t="shared" si="14"/>
        <v>0</v>
      </c>
    </row>
    <row r="172" spans="3:7" ht="15.75" customHeight="1" x14ac:dyDescent="0.5">
      <c r="C172" s="51" t="s">
        <v>179</v>
      </c>
      <c r="D172" s="61">
        <f>SUM(D165:D171)</f>
        <v>0</v>
      </c>
      <c r="E172" s="61">
        <f>SUM(E165:E171)</f>
        <v>0</v>
      </c>
      <c r="F172" s="61">
        <f>SUM(F165:F171)</f>
        <v>0</v>
      </c>
      <c r="G172" s="55">
        <f t="shared" si="14"/>
        <v>0</v>
      </c>
    </row>
    <row r="173" spans="3:7" s="50" customFormat="1" ht="15.75" customHeight="1" x14ac:dyDescent="0.5">
      <c r="C173" s="65"/>
      <c r="D173" s="66"/>
      <c r="E173" s="66"/>
      <c r="F173" s="66"/>
      <c r="G173" s="67"/>
    </row>
    <row r="174" spans="3:7" ht="15.75" customHeight="1" x14ac:dyDescent="0.5">
      <c r="C174" s="260" t="s">
        <v>164</v>
      </c>
      <c r="D174" s="261"/>
      <c r="E174" s="261"/>
      <c r="F174" s="261"/>
      <c r="G174" s="262"/>
    </row>
    <row r="175" spans="3:7" ht="22.5" customHeight="1" thickBot="1" x14ac:dyDescent="0.55000000000000004">
      <c r="C175" s="58" t="s">
        <v>177</v>
      </c>
      <c r="D175" s="59">
        <f>'1) Budget Table'!D176</f>
        <v>0</v>
      </c>
      <c r="E175" s="59">
        <f>'1) Budget Table'!E176</f>
        <v>0</v>
      </c>
      <c r="F175" s="59">
        <f>'1) Budget Table'!F176</f>
        <v>0</v>
      </c>
      <c r="G175" s="60">
        <f t="shared" ref="G175:G183" si="15">SUM(D175:F175)</f>
        <v>0</v>
      </c>
    </row>
    <row r="176" spans="3:7" ht="15.75" customHeight="1" x14ac:dyDescent="0.5">
      <c r="C176" s="56" t="s">
        <v>10</v>
      </c>
      <c r="D176" s="94"/>
      <c r="E176" s="95"/>
      <c r="F176" s="95"/>
      <c r="G176" s="57">
        <f t="shared" si="15"/>
        <v>0</v>
      </c>
    </row>
    <row r="177" spans="3:7" ht="15.75" customHeight="1" x14ac:dyDescent="0.5">
      <c r="C177" s="47" t="s">
        <v>11</v>
      </c>
      <c r="D177" s="96"/>
      <c r="E177" s="20"/>
      <c r="F177" s="20"/>
      <c r="G177" s="55">
        <f t="shared" si="15"/>
        <v>0</v>
      </c>
    </row>
    <row r="178" spans="3:7" ht="15.75" customHeight="1" x14ac:dyDescent="0.5">
      <c r="C178" s="47" t="s">
        <v>12</v>
      </c>
      <c r="D178" s="96"/>
      <c r="E178" s="96"/>
      <c r="F178" s="96"/>
      <c r="G178" s="55">
        <f t="shared" si="15"/>
        <v>0</v>
      </c>
    </row>
    <row r="179" spans="3:7" ht="15.75" customHeight="1" x14ac:dyDescent="0.5">
      <c r="C179" s="48" t="s">
        <v>13</v>
      </c>
      <c r="D179" s="96"/>
      <c r="E179" s="96"/>
      <c r="F179" s="96"/>
      <c r="G179" s="55">
        <f t="shared" si="15"/>
        <v>0</v>
      </c>
    </row>
    <row r="180" spans="3:7" ht="15.75" customHeight="1" x14ac:dyDescent="0.5">
      <c r="C180" s="47" t="s">
        <v>17</v>
      </c>
      <c r="D180" s="96"/>
      <c r="E180" s="96"/>
      <c r="F180" s="96"/>
      <c r="G180" s="55">
        <f t="shared" si="15"/>
        <v>0</v>
      </c>
    </row>
    <row r="181" spans="3:7" ht="15.75" customHeight="1" x14ac:dyDescent="0.5">
      <c r="C181" s="47" t="s">
        <v>14</v>
      </c>
      <c r="D181" s="96"/>
      <c r="E181" s="96"/>
      <c r="F181" s="96"/>
      <c r="G181" s="55">
        <f t="shared" si="15"/>
        <v>0</v>
      </c>
    </row>
    <row r="182" spans="3:7" ht="15.75" customHeight="1" x14ac:dyDescent="0.5">
      <c r="C182" s="47" t="s">
        <v>176</v>
      </c>
      <c r="D182" s="96"/>
      <c r="E182" s="96"/>
      <c r="F182" s="96"/>
      <c r="G182" s="55">
        <f t="shared" si="15"/>
        <v>0</v>
      </c>
    </row>
    <row r="183" spans="3:7" ht="15.75" customHeight="1" x14ac:dyDescent="0.5">
      <c r="C183" s="51" t="s">
        <v>179</v>
      </c>
      <c r="D183" s="61">
        <f>SUM(D176:D182)</f>
        <v>0</v>
      </c>
      <c r="E183" s="61">
        <f>SUM(E176:E182)</f>
        <v>0</v>
      </c>
      <c r="F183" s="61">
        <f>SUM(F176:F182)</f>
        <v>0</v>
      </c>
      <c r="G183" s="55">
        <f t="shared" si="15"/>
        <v>0</v>
      </c>
    </row>
    <row r="184" spans="3:7" ht="15.75" customHeight="1" x14ac:dyDescent="0.5"/>
    <row r="185" spans="3:7" ht="15.75" customHeight="1" x14ac:dyDescent="0.5">
      <c r="C185" s="260" t="s">
        <v>542</v>
      </c>
      <c r="D185" s="261"/>
      <c r="E185" s="261"/>
      <c r="F185" s="261"/>
      <c r="G185" s="262"/>
    </row>
    <row r="186" spans="3:7" ht="19.5" customHeight="1" thickBot="1" x14ac:dyDescent="0.55000000000000004">
      <c r="C186" s="58" t="s">
        <v>543</v>
      </c>
      <c r="D186" s="59">
        <f>'1) Budget Table'!D183</f>
        <v>0</v>
      </c>
      <c r="E186" s="59">
        <f>'1) Budget Table'!E183</f>
        <v>0</v>
      </c>
      <c r="F186" s="59">
        <f>'1) Budget Table'!F183</f>
        <v>0</v>
      </c>
      <c r="G186" s="60">
        <f t="shared" ref="G186:G194" si="16">SUM(D186:F186)</f>
        <v>0</v>
      </c>
    </row>
    <row r="187" spans="3:7" ht="15.75" customHeight="1" x14ac:dyDescent="0.5">
      <c r="C187" s="56" t="s">
        <v>10</v>
      </c>
      <c r="D187" s="94"/>
      <c r="E187" s="95"/>
      <c r="F187" s="95"/>
      <c r="G187" s="57">
        <f t="shared" si="16"/>
        <v>0</v>
      </c>
    </row>
    <row r="188" spans="3:7" ht="15.75" customHeight="1" x14ac:dyDescent="0.5">
      <c r="C188" s="47" t="s">
        <v>11</v>
      </c>
      <c r="D188" s="96"/>
      <c r="E188" s="20"/>
      <c r="F188" s="20"/>
      <c r="G188" s="55">
        <f t="shared" si="16"/>
        <v>0</v>
      </c>
    </row>
    <row r="189" spans="3:7" ht="15.75" customHeight="1" x14ac:dyDescent="0.5">
      <c r="C189" s="47" t="s">
        <v>12</v>
      </c>
      <c r="D189" s="96"/>
      <c r="E189" s="96"/>
      <c r="F189" s="96"/>
      <c r="G189" s="55">
        <f t="shared" si="16"/>
        <v>0</v>
      </c>
    </row>
    <row r="190" spans="3:7" ht="15.75" customHeight="1" x14ac:dyDescent="0.5">
      <c r="C190" s="48" t="s">
        <v>13</v>
      </c>
      <c r="D190" s="96"/>
      <c r="E190" s="96"/>
      <c r="F190" s="96"/>
      <c r="G190" s="55">
        <f t="shared" si="16"/>
        <v>0</v>
      </c>
    </row>
    <row r="191" spans="3:7" ht="15.75" customHeight="1" x14ac:dyDescent="0.5">
      <c r="C191" s="47" t="s">
        <v>17</v>
      </c>
      <c r="D191" s="96"/>
      <c r="E191" s="96"/>
      <c r="F191" s="96"/>
      <c r="G191" s="55">
        <f t="shared" si="16"/>
        <v>0</v>
      </c>
    </row>
    <row r="192" spans="3:7" ht="15.75" customHeight="1" x14ac:dyDescent="0.5">
      <c r="C192" s="47" t="s">
        <v>14</v>
      </c>
      <c r="D192" s="96"/>
      <c r="E192" s="96"/>
      <c r="F192" s="96"/>
      <c r="G192" s="55">
        <f t="shared" si="16"/>
        <v>0</v>
      </c>
    </row>
    <row r="193" spans="3:13" ht="15.75" customHeight="1" x14ac:dyDescent="0.5">
      <c r="C193" s="47" t="s">
        <v>176</v>
      </c>
      <c r="D193" s="96"/>
      <c r="E193" s="96"/>
      <c r="F193" s="96"/>
      <c r="G193" s="55">
        <f t="shared" si="16"/>
        <v>0</v>
      </c>
    </row>
    <row r="194" spans="3:13" ht="15.75" customHeight="1" x14ac:dyDescent="0.5">
      <c r="C194" s="51" t="s">
        <v>179</v>
      </c>
      <c r="D194" s="61">
        <f>SUM(D187:D193)</f>
        <v>0</v>
      </c>
      <c r="E194" s="61">
        <f>SUM(E187:E193)</f>
        <v>0</v>
      </c>
      <c r="F194" s="61">
        <f>SUM(F187:F193)</f>
        <v>0</v>
      </c>
      <c r="G194" s="55">
        <f t="shared" si="16"/>
        <v>0</v>
      </c>
    </row>
    <row r="195" spans="3:13" ht="15.75" customHeight="1" thickBot="1" x14ac:dyDescent="0.55000000000000004"/>
    <row r="196" spans="3:13" ht="19.5" customHeight="1" thickBot="1" x14ac:dyDescent="0.55000000000000004">
      <c r="C196" s="264" t="s">
        <v>18</v>
      </c>
      <c r="D196" s="265"/>
      <c r="E196" s="265"/>
      <c r="F196" s="265"/>
      <c r="G196" s="266"/>
    </row>
    <row r="197" spans="3:13" ht="19.5" customHeight="1" x14ac:dyDescent="0.5">
      <c r="C197" s="73"/>
      <c r="D197" s="258" t="str">
        <f>'1) Budget Table'!D4</f>
        <v>UNDP
Phase I
Dec 2022
-
Jan 2024</v>
      </c>
      <c r="E197" s="258" t="str">
        <f>'1) Budget Table'!E4</f>
        <v>UNDP
Phase II
(Cost Extension)
Jan  2024
-
Jan 2027</v>
      </c>
      <c r="F197" s="258" t="str">
        <f>'1) Budget Table'!F4</f>
        <v>OHCHR
Phase II
(Cost Extension)
Jan  2024
-
Jan 2027</v>
      </c>
      <c r="G197" s="263" t="s">
        <v>18</v>
      </c>
    </row>
    <row r="198" spans="3:13" ht="19.5" customHeight="1" x14ac:dyDescent="0.5">
      <c r="C198" s="73"/>
      <c r="D198" s="259"/>
      <c r="E198" s="259"/>
      <c r="F198" s="259"/>
      <c r="G198" s="250"/>
    </row>
    <row r="199" spans="3:13" ht="19.5" customHeight="1" x14ac:dyDescent="0.5">
      <c r="C199" s="22" t="s">
        <v>10</v>
      </c>
      <c r="D199" s="74">
        <f>SUM(D176,D165,D154,D143,D131,D120,D109,D98,D86,D75,D64,D53,D41,D30,D19,D8,D187)</f>
        <v>127000</v>
      </c>
      <c r="E199" s="74">
        <f>SUM(E176,E165,E154,E143,E131,E120,E109,E98,E86,E75,E64,E53,E41,E30,E19,E8,E187)</f>
        <v>918744</v>
      </c>
      <c r="F199" s="74">
        <f t="shared" ref="F199" si="17">SUM(F176,F165,F154,F143,F131,F120,F109,F98,F86,F75,F64,F53,F41,F30,F19,F8,F187)</f>
        <v>225335</v>
      </c>
      <c r="G199" s="71">
        <f t="shared" ref="G199:G206" si="18">SUM(D199:F199)</f>
        <v>1271079</v>
      </c>
    </row>
    <row r="200" spans="3:13" ht="34.5" customHeight="1" x14ac:dyDescent="0.5">
      <c r="C200" s="22" t="s">
        <v>11</v>
      </c>
      <c r="D200" s="74">
        <f>SUM(D177,D166,D155,D144,D132,D121,D110,D99,D87,D76,D65,D54,D42,D31,D20,D9,D188)</f>
        <v>61000</v>
      </c>
      <c r="E200" s="74">
        <f t="shared" ref="E200:F200" si="19">SUM(E177,E166,E155,E144,E132,E121,E110,E99,E87,E76,E65,E54,E42,E31,E20,E9,E188)</f>
        <v>102000</v>
      </c>
      <c r="F200" s="74">
        <f t="shared" si="19"/>
        <v>0</v>
      </c>
      <c r="G200" s="72">
        <f t="shared" si="18"/>
        <v>163000</v>
      </c>
    </row>
    <row r="201" spans="3:13" ht="48" customHeight="1" x14ac:dyDescent="0.5">
      <c r="C201" s="22" t="s">
        <v>12</v>
      </c>
      <c r="D201" s="74">
        <f t="shared" ref="D201:F205" si="20">SUM(D178,D167,D156,D145,D133,D122,D111,D100,D88,D77,D66,D55,D43,D32,D21,D10,D189)</f>
        <v>10000</v>
      </c>
      <c r="E201" s="74">
        <f t="shared" si="20"/>
        <v>43000</v>
      </c>
      <c r="F201" s="74">
        <f t="shared" si="20"/>
        <v>0</v>
      </c>
      <c r="G201" s="72">
        <f t="shared" si="18"/>
        <v>53000</v>
      </c>
    </row>
    <row r="202" spans="3:13" ht="33" customHeight="1" x14ac:dyDescent="0.5">
      <c r="C202" s="29" t="s">
        <v>13</v>
      </c>
      <c r="D202" s="74">
        <f t="shared" si="20"/>
        <v>90000</v>
      </c>
      <c r="E202" s="74">
        <f t="shared" si="20"/>
        <v>17000</v>
      </c>
      <c r="F202" s="74">
        <f t="shared" si="20"/>
        <v>0</v>
      </c>
      <c r="G202" s="72">
        <f t="shared" si="18"/>
        <v>107000</v>
      </c>
    </row>
    <row r="203" spans="3:13" ht="21" customHeight="1" x14ac:dyDescent="0.5">
      <c r="C203" s="22" t="s">
        <v>17</v>
      </c>
      <c r="D203" s="74">
        <f t="shared" si="20"/>
        <v>25000</v>
      </c>
      <c r="E203" s="74">
        <f t="shared" si="20"/>
        <v>75000</v>
      </c>
      <c r="F203" s="74">
        <f t="shared" si="20"/>
        <v>0</v>
      </c>
      <c r="G203" s="72">
        <f t="shared" si="18"/>
        <v>100000</v>
      </c>
      <c r="H203" s="26"/>
      <c r="I203" s="26"/>
      <c r="J203" s="26"/>
      <c r="K203" s="26"/>
      <c r="L203" s="26"/>
      <c r="M203" s="25"/>
    </row>
    <row r="204" spans="3:13" ht="39.75" customHeight="1" x14ac:dyDescent="0.5">
      <c r="C204" s="22" t="s">
        <v>14</v>
      </c>
      <c r="D204" s="74">
        <f t="shared" si="20"/>
        <v>0</v>
      </c>
      <c r="E204" s="74">
        <f t="shared" si="20"/>
        <v>0</v>
      </c>
      <c r="F204" s="74">
        <f t="shared" si="20"/>
        <v>0</v>
      </c>
      <c r="G204" s="72">
        <f t="shared" si="18"/>
        <v>0</v>
      </c>
      <c r="H204" s="26"/>
      <c r="I204" s="26"/>
      <c r="J204" s="26"/>
      <c r="K204" s="26"/>
      <c r="L204" s="26"/>
      <c r="M204" s="25"/>
    </row>
    <row r="205" spans="3:13" ht="23.25" customHeight="1" x14ac:dyDescent="0.5">
      <c r="C205" s="22" t="s">
        <v>176</v>
      </c>
      <c r="D205" s="131">
        <f t="shared" si="20"/>
        <v>25000</v>
      </c>
      <c r="E205" s="131">
        <f t="shared" si="20"/>
        <v>33000</v>
      </c>
      <c r="F205" s="131">
        <f t="shared" si="20"/>
        <v>0</v>
      </c>
      <c r="G205" s="72">
        <f t="shared" si="18"/>
        <v>58000</v>
      </c>
      <c r="H205" s="26"/>
      <c r="I205" s="26"/>
      <c r="J205" s="26"/>
      <c r="K205" s="26"/>
      <c r="L205" s="26"/>
      <c r="M205" s="25"/>
    </row>
    <row r="206" spans="3:13" ht="22.5" customHeight="1" x14ac:dyDescent="0.5">
      <c r="C206" s="133" t="s">
        <v>548</v>
      </c>
      <c r="D206" s="132">
        <f>SUM(D199:D205)</f>
        <v>338000</v>
      </c>
      <c r="E206" s="132">
        <f>SUM(E199:E205)</f>
        <v>1188744</v>
      </c>
      <c r="F206" s="132">
        <f>SUM(F199:F205)</f>
        <v>225335</v>
      </c>
      <c r="G206" s="134">
        <f t="shared" si="18"/>
        <v>1752079</v>
      </c>
      <c r="H206" s="26"/>
      <c r="I206" s="26"/>
      <c r="J206" s="26"/>
      <c r="K206" s="26"/>
      <c r="L206" s="26"/>
      <c r="M206" s="25"/>
    </row>
    <row r="207" spans="3:13" ht="26.25" customHeight="1" thickBot="1" x14ac:dyDescent="0.55000000000000004">
      <c r="C207" s="137" t="s">
        <v>546</v>
      </c>
      <c r="D207" s="76">
        <f>D206*0.07</f>
        <v>23660.000000000004</v>
      </c>
      <c r="E207" s="76">
        <f t="shared" ref="E207:G207" si="21">E206*0.07</f>
        <v>83212.08</v>
      </c>
      <c r="F207" s="76">
        <f t="shared" si="21"/>
        <v>15773.45</v>
      </c>
      <c r="G207" s="138">
        <f t="shared" si="21"/>
        <v>122645.53000000001</v>
      </c>
      <c r="H207" s="30"/>
      <c r="I207" s="30"/>
      <c r="J207" s="30"/>
      <c r="K207" s="30"/>
      <c r="L207" s="52"/>
      <c r="M207" s="50"/>
    </row>
    <row r="208" spans="3:13" ht="23.25" customHeight="1" thickBot="1" x14ac:dyDescent="0.55000000000000004">
      <c r="C208" s="135" t="s">
        <v>547</v>
      </c>
      <c r="D208" s="136">
        <f>SUM(D206:D207)</f>
        <v>361660</v>
      </c>
      <c r="E208" s="136">
        <f t="shared" ref="E208:G208" si="22">SUM(E206:E207)</f>
        <v>1271956.08</v>
      </c>
      <c r="F208" s="136">
        <f t="shared" si="22"/>
        <v>241108.45</v>
      </c>
      <c r="G208" s="75">
        <f t="shared" si="22"/>
        <v>1874724.53</v>
      </c>
      <c r="H208" s="30"/>
      <c r="I208" s="30"/>
      <c r="J208" s="30"/>
      <c r="K208" s="30"/>
      <c r="L208" s="52"/>
      <c r="M208" s="50"/>
    </row>
    <row r="209" spans="3:13" ht="15.75" customHeight="1" x14ac:dyDescent="0.5">
      <c r="L209" s="53"/>
    </row>
    <row r="210" spans="3:13" ht="15.75" customHeight="1" x14ac:dyDescent="0.5">
      <c r="H210" s="36"/>
      <c r="I210" s="36"/>
      <c r="L210" s="53"/>
    </row>
    <row r="211" spans="3:13" ht="15.75" customHeight="1" x14ac:dyDescent="0.5">
      <c r="H211" s="36"/>
      <c r="I211" s="36"/>
    </row>
    <row r="212" spans="3:13" ht="40.5" customHeight="1" x14ac:dyDescent="0.5">
      <c r="H212" s="36"/>
      <c r="I212" s="36"/>
      <c r="L212" s="54"/>
    </row>
    <row r="213" spans="3:13" ht="24.75" customHeight="1" x14ac:dyDescent="0.5">
      <c r="H213" s="36"/>
      <c r="I213" s="36"/>
      <c r="L213" s="54"/>
    </row>
    <row r="214" spans="3:13" ht="41.25" customHeight="1" x14ac:dyDescent="0.5">
      <c r="H214" s="13"/>
      <c r="I214" s="36"/>
      <c r="L214" s="54"/>
    </row>
    <row r="215" spans="3:13" ht="51.75" customHeight="1" x14ac:dyDescent="0.5">
      <c r="H215" s="13"/>
      <c r="I215" s="36"/>
      <c r="L215" s="54"/>
    </row>
    <row r="216" spans="3:13" ht="42" customHeight="1" x14ac:dyDescent="0.5">
      <c r="H216" s="36"/>
      <c r="I216" s="36"/>
      <c r="L216" s="54"/>
    </row>
    <row r="217" spans="3:13" s="50" customFormat="1" ht="42" customHeight="1" x14ac:dyDescent="0.5">
      <c r="C217" s="49"/>
      <c r="G217" s="49"/>
      <c r="H217" s="49"/>
      <c r="I217" s="36"/>
      <c r="J217" s="49"/>
      <c r="K217" s="49"/>
      <c r="L217" s="54"/>
      <c r="M217" s="49"/>
    </row>
    <row r="218" spans="3:13" s="50" customFormat="1" ht="42" customHeight="1" x14ac:dyDescent="0.5">
      <c r="C218" s="49"/>
      <c r="G218" s="49"/>
      <c r="H218" s="49"/>
      <c r="I218" s="36"/>
      <c r="J218" s="49"/>
      <c r="K218" s="49"/>
      <c r="L218" s="49"/>
      <c r="M218" s="49"/>
    </row>
    <row r="219" spans="3:13" s="50" customFormat="1" ht="63.75" customHeight="1" x14ac:dyDescent="0.5">
      <c r="C219" s="49"/>
      <c r="G219" s="49"/>
      <c r="H219" s="49"/>
      <c r="I219" s="53"/>
      <c r="J219" s="49"/>
      <c r="K219" s="49"/>
      <c r="L219" s="49"/>
      <c r="M219" s="49"/>
    </row>
    <row r="220" spans="3:13" s="50" customFormat="1" ht="42" customHeight="1" x14ac:dyDescent="0.5">
      <c r="C220" s="49"/>
      <c r="G220" s="49"/>
      <c r="H220" s="49"/>
      <c r="I220" s="49"/>
      <c r="J220" s="49"/>
      <c r="K220" s="49"/>
      <c r="L220" s="49"/>
      <c r="M220" s="53"/>
    </row>
    <row r="221" spans="3:13" ht="23.25" customHeight="1" x14ac:dyDescent="0.5"/>
    <row r="222" spans="3:13" ht="27.75" customHeight="1" x14ac:dyDescent="0.5"/>
    <row r="223" spans="3:13" ht="55.5" customHeight="1" x14ac:dyDescent="0.5"/>
    <row r="224" spans="3:13" ht="57.75" customHeight="1" x14ac:dyDescent="0.5"/>
    <row r="225" spans="14:14" ht="21.75" customHeight="1" x14ac:dyDescent="0.5"/>
    <row r="226" spans="14:14" ht="49.5" customHeight="1" x14ac:dyDescent="0.5"/>
    <row r="227" spans="14:14" ht="28.5" customHeight="1" x14ac:dyDescent="0.5"/>
    <row r="228" spans="14:14" ht="28.5" customHeight="1" x14ac:dyDescent="0.5"/>
    <row r="229" spans="14:14" ht="28.5" customHeight="1" x14ac:dyDescent="0.5"/>
    <row r="230" spans="14:14" ht="23.25" customHeight="1" x14ac:dyDescent="0.5">
      <c r="N230" s="53"/>
    </row>
    <row r="231" spans="14:14" ht="43.5" customHeight="1" x14ac:dyDescent="0.5">
      <c r="N231" s="53"/>
    </row>
    <row r="232" spans="14:14" ht="55.5" customHeight="1" x14ac:dyDescent="0.5"/>
    <row r="233" spans="14:14" ht="42.75" customHeight="1" x14ac:dyDescent="0.5">
      <c r="N233" s="53"/>
    </row>
    <row r="234" spans="14:14" ht="21.75" customHeight="1" x14ac:dyDescent="0.5">
      <c r="N234" s="53"/>
    </row>
    <row r="235" spans="14:14" ht="21.75" customHeight="1" x14ac:dyDescent="0.5">
      <c r="N235" s="53"/>
    </row>
    <row r="236" spans="14:14" ht="23.25" customHeight="1" x14ac:dyDescent="0.5"/>
    <row r="237" spans="14:14" ht="23.25" customHeight="1" x14ac:dyDescent="0.5"/>
    <row r="238" spans="14:14" ht="21.75" customHeight="1" x14ac:dyDescent="0.5"/>
    <row r="239" spans="14:14" ht="16.5" customHeight="1" x14ac:dyDescent="0.5"/>
    <row r="240" spans="14:14" ht="29.25" customHeight="1" x14ac:dyDescent="0.5"/>
    <row r="241" ht="24.75" customHeight="1" x14ac:dyDescent="0.5"/>
    <row r="242" ht="33" customHeight="1" x14ac:dyDescent="0.5"/>
    <row r="244" ht="15" customHeight="1" x14ac:dyDescent="0.5"/>
    <row r="245" ht="25.5" customHeight="1" x14ac:dyDescent="0.5"/>
  </sheetData>
  <sheetProtection sheet="1"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Table'!$G$196</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10" workbookViewId="0"/>
  </sheetViews>
  <sheetFormatPr defaultColWidth="8.796875" defaultRowHeight="14.25" x14ac:dyDescent="0.45"/>
  <cols>
    <col min="2" max="2" width="73.265625" customWidth="1"/>
  </cols>
  <sheetData>
    <row r="1" spans="2:2" ht="14.65" thickBot="1" x14ac:dyDescent="0.5"/>
    <row r="2" spans="2:2" ht="14.65" thickBot="1" x14ac:dyDescent="0.5">
      <c r="B2" s="143" t="s">
        <v>26</v>
      </c>
    </row>
    <row r="3" spans="2:2" x14ac:dyDescent="0.45">
      <c r="B3" s="144"/>
    </row>
    <row r="4" spans="2:2" ht="30.75" customHeight="1" x14ac:dyDescent="0.45">
      <c r="B4" s="145" t="s">
        <v>19</v>
      </c>
    </row>
    <row r="5" spans="2:2" ht="30.75" customHeight="1" x14ac:dyDescent="0.45">
      <c r="B5" s="145"/>
    </row>
    <row r="6" spans="2:2" ht="42.75" x14ac:dyDescent="0.45">
      <c r="B6" s="145" t="s">
        <v>20</v>
      </c>
    </row>
    <row r="7" spans="2:2" x14ac:dyDescent="0.45">
      <c r="B7" s="145"/>
    </row>
    <row r="8" spans="2:2" ht="57" x14ac:dyDescent="0.45">
      <c r="B8" s="145" t="s">
        <v>21</v>
      </c>
    </row>
    <row r="9" spans="2:2" x14ac:dyDescent="0.45">
      <c r="B9" s="145"/>
    </row>
    <row r="10" spans="2:2" ht="57" x14ac:dyDescent="0.45">
      <c r="B10" s="145" t="s">
        <v>22</v>
      </c>
    </row>
    <row r="11" spans="2:2" x14ac:dyDescent="0.45">
      <c r="B11" s="145"/>
    </row>
    <row r="12" spans="2:2" ht="28.5" x14ac:dyDescent="0.45">
      <c r="B12" s="145" t="s">
        <v>23</v>
      </c>
    </row>
    <row r="13" spans="2:2" x14ac:dyDescent="0.45">
      <c r="B13" s="145"/>
    </row>
    <row r="14" spans="2:2" ht="57" x14ac:dyDescent="0.45">
      <c r="B14" s="145" t="s">
        <v>24</v>
      </c>
    </row>
    <row r="15" spans="2:2" x14ac:dyDescent="0.45">
      <c r="B15" s="145"/>
    </row>
    <row r="16" spans="2:2" ht="43.15" thickBot="1" x14ac:dyDescent="0.5">
      <c r="B16" s="146" t="s">
        <v>25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23" zoomScale="80" zoomScaleNormal="80" zoomScaleSheetLayoutView="70" workbookViewId="0"/>
  </sheetViews>
  <sheetFormatPr defaultColWidth="8.796875" defaultRowHeight="14.25" x14ac:dyDescent="0.45"/>
  <cols>
    <col min="2" max="2" width="61.796875" customWidth="1"/>
    <col min="4" max="4" width="17.796875" customWidth="1"/>
  </cols>
  <sheetData>
    <row r="1" spans="2:4" ht="14.65" thickBot="1" x14ac:dyDescent="0.5"/>
    <row r="2" spans="2:4" x14ac:dyDescent="0.45">
      <c r="B2" s="280" t="s">
        <v>553</v>
      </c>
      <c r="C2" s="281"/>
      <c r="D2" s="282"/>
    </row>
    <row r="3" spans="2:4" ht="14.65" thickBot="1" x14ac:dyDescent="0.5">
      <c r="B3" s="283"/>
      <c r="C3" s="284"/>
      <c r="D3" s="285"/>
    </row>
    <row r="4" spans="2:4" ht="14.65" thickBot="1" x14ac:dyDescent="0.5"/>
    <row r="5" spans="2:4" x14ac:dyDescent="0.45">
      <c r="B5" s="271" t="s">
        <v>180</v>
      </c>
      <c r="C5" s="272"/>
      <c r="D5" s="273"/>
    </row>
    <row r="6" spans="2:4" ht="14.65" thickBot="1" x14ac:dyDescent="0.5">
      <c r="B6" s="274"/>
      <c r="C6" s="275"/>
      <c r="D6" s="276"/>
    </row>
    <row r="7" spans="2:4" x14ac:dyDescent="0.45">
      <c r="B7" s="83" t="s">
        <v>190</v>
      </c>
      <c r="C7" s="269">
        <f>SUM('1) Budget Table'!D20:F20,'1) Budget Table'!D30:F30,'1) Budget Table'!D40:F40,'1) Budget Table'!D50:F50)</f>
        <v>1647079</v>
      </c>
      <c r="D7" s="270"/>
    </row>
    <row r="8" spans="2:4" x14ac:dyDescent="0.45">
      <c r="B8" s="83" t="s">
        <v>537</v>
      </c>
      <c r="C8" s="267">
        <f>SUM(D10:D14)</f>
        <v>0</v>
      </c>
      <c r="D8" s="268"/>
    </row>
    <row r="9" spans="2:4" x14ac:dyDescent="0.45">
      <c r="B9" s="84" t="s">
        <v>531</v>
      </c>
      <c r="C9" s="85" t="s">
        <v>532</v>
      </c>
      <c r="D9" s="86" t="s">
        <v>533</v>
      </c>
    </row>
    <row r="10" spans="2:4" ht="35.200000000000003" customHeight="1" x14ac:dyDescent="0.45">
      <c r="B10" s="109"/>
      <c r="C10" s="88"/>
      <c r="D10" s="89">
        <f>$C$7*C10</f>
        <v>0</v>
      </c>
    </row>
    <row r="11" spans="2:4" ht="35.200000000000003" customHeight="1" x14ac:dyDescent="0.45">
      <c r="B11" s="109"/>
      <c r="C11" s="88"/>
      <c r="D11" s="89">
        <f>C7*C11</f>
        <v>0</v>
      </c>
    </row>
    <row r="12" spans="2:4" ht="35.200000000000003" customHeight="1" x14ac:dyDescent="0.45">
      <c r="B12" s="110"/>
      <c r="C12" s="88"/>
      <c r="D12" s="89">
        <f>C7*C12</f>
        <v>0</v>
      </c>
    </row>
    <row r="13" spans="2:4" ht="35.200000000000003" customHeight="1" x14ac:dyDescent="0.45">
      <c r="B13" s="110"/>
      <c r="C13" s="88"/>
      <c r="D13" s="89">
        <f>C7*C13</f>
        <v>0</v>
      </c>
    </row>
    <row r="14" spans="2:4" ht="35.200000000000003" customHeight="1" thickBot="1" x14ac:dyDescent="0.5">
      <c r="B14" s="111"/>
      <c r="C14" s="88"/>
      <c r="D14" s="93">
        <f>C7*C14</f>
        <v>0</v>
      </c>
    </row>
    <row r="15" spans="2:4" ht="14.65" thickBot="1" x14ac:dyDescent="0.5"/>
    <row r="16" spans="2:4" x14ac:dyDescent="0.45">
      <c r="B16" s="271" t="s">
        <v>534</v>
      </c>
      <c r="C16" s="272"/>
      <c r="D16" s="273"/>
    </row>
    <row r="17" spans="2:4" ht="14.65" thickBot="1" x14ac:dyDescent="0.5">
      <c r="B17" s="277"/>
      <c r="C17" s="278"/>
      <c r="D17" s="279"/>
    </row>
    <row r="18" spans="2:4" x14ac:dyDescent="0.45">
      <c r="B18" s="83" t="s">
        <v>190</v>
      </c>
      <c r="C18" s="269">
        <f>SUM('1) Budget Table'!D62:F62,'1) Budget Table'!D72:F72,'1) Budget Table'!D82:F82,'1) Budget Table'!D92:F92)</f>
        <v>65000</v>
      </c>
      <c r="D18" s="270"/>
    </row>
    <row r="19" spans="2:4" x14ac:dyDescent="0.45">
      <c r="B19" s="83" t="s">
        <v>537</v>
      </c>
      <c r="C19" s="267">
        <f>SUM(D21:D25)</f>
        <v>0</v>
      </c>
      <c r="D19" s="268"/>
    </row>
    <row r="20" spans="2:4" x14ac:dyDescent="0.45">
      <c r="B20" s="84" t="s">
        <v>531</v>
      </c>
      <c r="C20" s="85" t="s">
        <v>532</v>
      </c>
      <c r="D20" s="86" t="s">
        <v>533</v>
      </c>
    </row>
    <row r="21" spans="2:4" ht="35.200000000000003" customHeight="1" x14ac:dyDescent="0.45">
      <c r="B21" s="87"/>
      <c r="C21" s="88"/>
      <c r="D21" s="89">
        <f>$C$18*C21</f>
        <v>0</v>
      </c>
    </row>
    <row r="22" spans="2:4" ht="35.200000000000003" customHeight="1" x14ac:dyDescent="0.45">
      <c r="B22" s="90"/>
      <c r="C22" s="88"/>
      <c r="D22" s="89">
        <f>$C$18*C22</f>
        <v>0</v>
      </c>
    </row>
    <row r="23" spans="2:4" ht="35.200000000000003" customHeight="1" x14ac:dyDescent="0.45">
      <c r="B23" s="91"/>
      <c r="C23" s="88"/>
      <c r="D23" s="89">
        <f>$C$18*C23</f>
        <v>0</v>
      </c>
    </row>
    <row r="24" spans="2:4" ht="35.200000000000003" customHeight="1" x14ac:dyDescent="0.45">
      <c r="B24" s="91"/>
      <c r="C24" s="88"/>
      <c r="D24" s="89">
        <f>$C$18*C24</f>
        <v>0</v>
      </c>
    </row>
    <row r="25" spans="2:4" ht="35.200000000000003" customHeight="1" thickBot="1" x14ac:dyDescent="0.5">
      <c r="B25" s="92"/>
      <c r="C25" s="88"/>
      <c r="D25" s="89">
        <f>$C$18*C25</f>
        <v>0</v>
      </c>
    </row>
    <row r="26" spans="2:4" ht="14.65" thickBot="1" x14ac:dyDescent="0.5"/>
    <row r="27" spans="2:4" x14ac:dyDescent="0.45">
      <c r="B27" s="271" t="s">
        <v>535</v>
      </c>
      <c r="C27" s="272"/>
      <c r="D27" s="273"/>
    </row>
    <row r="28" spans="2:4" ht="14.65" thickBot="1" x14ac:dyDescent="0.5">
      <c r="B28" s="274"/>
      <c r="C28" s="275"/>
      <c r="D28" s="276"/>
    </row>
    <row r="29" spans="2:4" x14ac:dyDescent="0.45">
      <c r="B29" s="83" t="s">
        <v>190</v>
      </c>
      <c r="C29" s="269">
        <f>SUM('1) Budget Table'!D104:F104,'1) Budget Table'!D114:F114,'1) Budget Table'!D124:F124,'1) Budget Table'!D134:F134)</f>
        <v>40000</v>
      </c>
      <c r="D29" s="270"/>
    </row>
    <row r="30" spans="2:4" x14ac:dyDescent="0.45">
      <c r="B30" s="83" t="s">
        <v>537</v>
      </c>
      <c r="C30" s="267">
        <f>SUM(D32:D36)</f>
        <v>0</v>
      </c>
      <c r="D30" s="268"/>
    </row>
    <row r="31" spans="2:4" x14ac:dyDescent="0.45">
      <c r="B31" s="84" t="s">
        <v>531</v>
      </c>
      <c r="C31" s="85" t="s">
        <v>532</v>
      </c>
      <c r="D31" s="86" t="s">
        <v>533</v>
      </c>
    </row>
    <row r="32" spans="2:4" ht="35.200000000000003" customHeight="1" x14ac:dyDescent="0.45">
      <c r="B32" s="87"/>
      <c r="C32" s="88"/>
      <c r="D32" s="89">
        <f>$C$29*C32</f>
        <v>0</v>
      </c>
    </row>
    <row r="33" spans="2:4" ht="35.200000000000003" customHeight="1" x14ac:dyDescent="0.45">
      <c r="B33" s="90"/>
      <c r="C33" s="88"/>
      <c r="D33" s="89">
        <f>$C$29*C33</f>
        <v>0</v>
      </c>
    </row>
    <row r="34" spans="2:4" ht="35.200000000000003" customHeight="1" x14ac:dyDescent="0.45">
      <c r="B34" s="91"/>
      <c r="C34" s="88"/>
      <c r="D34" s="89">
        <f>$C$29*C34</f>
        <v>0</v>
      </c>
    </row>
    <row r="35" spans="2:4" ht="35.200000000000003" customHeight="1" x14ac:dyDescent="0.45">
      <c r="B35" s="91"/>
      <c r="C35" s="88"/>
      <c r="D35" s="89">
        <f>$C$29*C35</f>
        <v>0</v>
      </c>
    </row>
    <row r="36" spans="2:4" ht="35.200000000000003" customHeight="1" thickBot="1" x14ac:dyDescent="0.5">
      <c r="B36" s="92"/>
      <c r="C36" s="88"/>
      <c r="D36" s="89">
        <f>$C$29*C36</f>
        <v>0</v>
      </c>
    </row>
    <row r="37" spans="2:4" ht="14.65" thickBot="1" x14ac:dyDescent="0.5"/>
    <row r="38" spans="2:4" x14ac:dyDescent="0.45">
      <c r="B38" s="271" t="s">
        <v>536</v>
      </c>
      <c r="C38" s="272"/>
      <c r="D38" s="273"/>
    </row>
    <row r="39" spans="2:4" ht="14.65" thickBot="1" x14ac:dyDescent="0.5">
      <c r="B39" s="274"/>
      <c r="C39" s="275"/>
      <c r="D39" s="276"/>
    </row>
    <row r="40" spans="2:4" x14ac:dyDescent="0.45">
      <c r="B40" s="83" t="s">
        <v>190</v>
      </c>
      <c r="C40" s="269">
        <f>SUM('1) Budget Table'!D146:F146,'1) Budget Table'!D156:F156,'1) Budget Table'!D166:F166,'1) Budget Table'!D176:F176)</f>
        <v>0</v>
      </c>
      <c r="D40" s="270"/>
    </row>
    <row r="41" spans="2:4" x14ac:dyDescent="0.45">
      <c r="B41" s="83" t="s">
        <v>537</v>
      </c>
      <c r="C41" s="267">
        <f>SUM(D43:D47)</f>
        <v>0</v>
      </c>
      <c r="D41" s="268"/>
    </row>
    <row r="42" spans="2:4" x14ac:dyDescent="0.45">
      <c r="B42" s="84" t="s">
        <v>531</v>
      </c>
      <c r="C42" s="85" t="s">
        <v>532</v>
      </c>
      <c r="D42" s="86" t="s">
        <v>533</v>
      </c>
    </row>
    <row r="43" spans="2:4" ht="35.200000000000003" customHeight="1" x14ac:dyDescent="0.45">
      <c r="B43" s="87"/>
      <c r="C43" s="88"/>
      <c r="D43" s="89">
        <f>$C$40*C43</f>
        <v>0</v>
      </c>
    </row>
    <row r="44" spans="2:4" ht="35.200000000000003" customHeight="1" x14ac:dyDescent="0.45">
      <c r="B44" s="90"/>
      <c r="C44" s="88"/>
      <c r="D44" s="89">
        <f>$C$40*C44</f>
        <v>0</v>
      </c>
    </row>
    <row r="45" spans="2:4" ht="35.200000000000003" customHeight="1" x14ac:dyDescent="0.45">
      <c r="B45" s="91"/>
      <c r="C45" s="88"/>
      <c r="D45" s="89">
        <f>$C$40*C45</f>
        <v>0</v>
      </c>
    </row>
    <row r="46" spans="2:4" ht="35.200000000000003" customHeight="1" x14ac:dyDescent="0.45">
      <c r="B46" s="91"/>
      <c r="C46" s="88"/>
      <c r="D46" s="89">
        <f>$C$40*C46</f>
        <v>0</v>
      </c>
    </row>
    <row r="47" spans="2:4" ht="35.200000000000003" customHeight="1" thickBot="1" x14ac:dyDescent="0.5">
      <c r="B47" s="92"/>
      <c r="C47" s="88"/>
      <c r="D47" s="93">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L26"/>
  <sheetViews>
    <sheetView showGridLines="0" zoomScale="52" zoomScaleNormal="80" workbookViewId="0">
      <selection activeCell="T20" sqref="T20"/>
    </sheetView>
  </sheetViews>
  <sheetFormatPr defaultColWidth="8.796875" defaultRowHeight="14.25" x14ac:dyDescent="0.45"/>
  <cols>
    <col min="1" max="1" width="12.46484375" customWidth="1"/>
    <col min="2" max="2" width="20.46484375" customWidth="1"/>
    <col min="3" max="5" width="25.46484375" customWidth="1"/>
    <col min="6" max="6" width="24.46484375" customWidth="1"/>
    <col min="7" max="7" width="18.46484375" customWidth="1"/>
    <col min="8" max="11" width="25.46484375" customWidth="1"/>
    <col min="12" max="12" width="13.53125" bestFit="1" customWidth="1"/>
  </cols>
  <sheetData>
    <row r="1" spans="2:11" ht="14.65" thickBot="1" x14ac:dyDescent="0.5"/>
    <row r="2" spans="2:11" s="77" customFormat="1" ht="15.75" x14ac:dyDescent="0.5">
      <c r="B2" s="288" t="s">
        <v>63</v>
      </c>
      <c r="C2" s="289"/>
      <c r="D2" s="289"/>
      <c r="E2" s="289"/>
      <c r="F2" s="290"/>
      <c r="H2" s="288" t="s">
        <v>63</v>
      </c>
      <c r="I2" s="289"/>
      <c r="J2" s="289"/>
      <c r="K2" s="290"/>
    </row>
    <row r="3" spans="2:11" s="77" customFormat="1" ht="16.149999999999999" thickBot="1" x14ac:dyDescent="0.55000000000000004">
      <c r="B3" s="291"/>
      <c r="C3" s="292"/>
      <c r="D3" s="292"/>
      <c r="E3" s="292"/>
      <c r="F3" s="293"/>
      <c r="H3" s="291"/>
      <c r="I3" s="292"/>
      <c r="J3" s="292"/>
      <c r="K3" s="293"/>
    </row>
    <row r="4" spans="2:11" s="77" customFormat="1" ht="16.149999999999999" thickBot="1" x14ac:dyDescent="0.55000000000000004"/>
    <row r="5" spans="2:11" s="77" customFormat="1" ht="16.149999999999999" thickBot="1" x14ac:dyDescent="0.55000000000000004">
      <c r="B5" s="264" t="s">
        <v>648</v>
      </c>
      <c r="C5" s="265"/>
      <c r="D5" s="265"/>
      <c r="E5" s="265"/>
      <c r="F5" s="266"/>
      <c r="H5" s="264" t="s">
        <v>649</v>
      </c>
      <c r="I5" s="265"/>
      <c r="J5" s="265"/>
      <c r="K5" s="266"/>
    </row>
    <row r="6" spans="2:11" s="77" customFormat="1" ht="15.75" x14ac:dyDescent="0.5">
      <c r="B6" s="73"/>
      <c r="C6" s="294" t="str">
        <f>'1) Budget Table'!D4</f>
        <v>UNDP
Phase I
Dec 2022
-
Jan 2024</v>
      </c>
      <c r="D6" s="294" t="str">
        <f>'1) Budget Table'!E4</f>
        <v>UNDP
Phase II
(Cost Extension)
Jan  2024
-
Jan 2027</v>
      </c>
      <c r="E6" s="294" t="str">
        <f>'1) Budget Table'!F4</f>
        <v>OHCHR
Phase II
(Cost Extension)
Jan  2024
-
Jan 2027</v>
      </c>
      <c r="F6" s="263" t="s">
        <v>18</v>
      </c>
      <c r="H6" s="297"/>
      <c r="I6" s="295" t="s">
        <v>646</v>
      </c>
      <c r="J6" s="295" t="s">
        <v>645</v>
      </c>
      <c r="K6" s="299" t="s">
        <v>647</v>
      </c>
    </row>
    <row r="7" spans="2:11" s="77" customFormat="1" ht="147" customHeight="1" x14ac:dyDescent="0.5">
      <c r="B7" s="73"/>
      <c r="C7" s="248"/>
      <c r="D7" s="248"/>
      <c r="E7" s="248"/>
      <c r="F7" s="250"/>
      <c r="H7" s="298"/>
      <c r="I7" s="296"/>
      <c r="J7" s="296"/>
      <c r="K7" s="300"/>
    </row>
    <row r="8" spans="2:11" s="77" customFormat="1" ht="31.5" x14ac:dyDescent="0.5">
      <c r="B8" s="22" t="s">
        <v>10</v>
      </c>
      <c r="C8" s="74">
        <f>'2) By Category'!D199</f>
        <v>127000</v>
      </c>
      <c r="D8" s="74">
        <f>'2) By Category'!E199</f>
        <v>918744</v>
      </c>
      <c r="E8" s="74">
        <f>'2) By Category'!F199</f>
        <v>225335</v>
      </c>
      <c r="F8" s="71">
        <f t="shared" ref="F8:F15" si="0">SUM(C8:E8)</f>
        <v>1271079</v>
      </c>
      <c r="H8" s="22" t="s">
        <v>10</v>
      </c>
      <c r="I8" s="204">
        <f>C8+D8</f>
        <v>1045744</v>
      </c>
      <c r="J8" s="204">
        <f>E8</f>
        <v>225335</v>
      </c>
      <c r="K8" s="205">
        <f>SUM(I8:J8)</f>
        <v>1271079</v>
      </c>
    </row>
    <row r="9" spans="2:11" s="77" customFormat="1" ht="47.25" x14ac:dyDescent="0.5">
      <c r="B9" s="22" t="s">
        <v>11</v>
      </c>
      <c r="C9" s="74">
        <f>'2) By Category'!D200</f>
        <v>61000</v>
      </c>
      <c r="D9" s="74">
        <f>'2) By Category'!E200</f>
        <v>102000</v>
      </c>
      <c r="E9" s="74">
        <f>'2) By Category'!F200</f>
        <v>0</v>
      </c>
      <c r="F9" s="72">
        <f t="shared" si="0"/>
        <v>163000</v>
      </c>
      <c r="H9" s="22" t="s">
        <v>11</v>
      </c>
      <c r="I9" s="204">
        <f t="shared" ref="I9:I17" si="1">C9+D9</f>
        <v>163000</v>
      </c>
      <c r="J9" s="204">
        <f t="shared" ref="J9:J17" si="2">E9</f>
        <v>0</v>
      </c>
      <c r="K9" s="205">
        <f t="shared" ref="K9:K17" si="3">SUM(I9:J9)</f>
        <v>163000</v>
      </c>
    </row>
    <row r="10" spans="2:11" s="77" customFormat="1" ht="63" x14ac:dyDescent="0.5">
      <c r="B10" s="22" t="s">
        <v>12</v>
      </c>
      <c r="C10" s="74">
        <f>'2) By Category'!D201</f>
        <v>10000</v>
      </c>
      <c r="D10" s="74">
        <f>'2) By Category'!E201</f>
        <v>43000</v>
      </c>
      <c r="E10" s="74">
        <f>'2) By Category'!F201</f>
        <v>0</v>
      </c>
      <c r="F10" s="72">
        <f t="shared" si="0"/>
        <v>53000</v>
      </c>
      <c r="H10" s="22" t="s">
        <v>12</v>
      </c>
      <c r="I10" s="204">
        <f t="shared" si="1"/>
        <v>53000</v>
      </c>
      <c r="J10" s="204">
        <f t="shared" si="2"/>
        <v>0</v>
      </c>
      <c r="K10" s="205">
        <f t="shared" si="3"/>
        <v>53000</v>
      </c>
    </row>
    <row r="11" spans="2:11" s="77" customFormat="1" ht="31.5" x14ac:dyDescent="0.5">
      <c r="B11" s="29" t="s">
        <v>13</v>
      </c>
      <c r="C11" s="74">
        <f>'2) By Category'!D202</f>
        <v>90000</v>
      </c>
      <c r="D11" s="74">
        <f>'2) By Category'!E202</f>
        <v>17000</v>
      </c>
      <c r="E11" s="74">
        <f>'2) By Category'!F202</f>
        <v>0</v>
      </c>
      <c r="F11" s="72">
        <f t="shared" si="0"/>
        <v>107000</v>
      </c>
      <c r="H11" s="29" t="s">
        <v>13</v>
      </c>
      <c r="I11" s="204">
        <f t="shared" si="1"/>
        <v>107000</v>
      </c>
      <c r="J11" s="204">
        <f t="shared" si="2"/>
        <v>0</v>
      </c>
      <c r="K11" s="205">
        <f t="shared" si="3"/>
        <v>107000</v>
      </c>
    </row>
    <row r="12" spans="2:11" s="77" customFormat="1" ht="15.75" x14ac:dyDescent="0.5">
      <c r="B12" s="22" t="s">
        <v>17</v>
      </c>
      <c r="C12" s="74">
        <f>'2) By Category'!D203</f>
        <v>25000</v>
      </c>
      <c r="D12" s="74">
        <f>'2) By Category'!E203</f>
        <v>75000</v>
      </c>
      <c r="E12" s="74">
        <f>'2) By Category'!F203</f>
        <v>0</v>
      </c>
      <c r="F12" s="72">
        <f t="shared" si="0"/>
        <v>100000</v>
      </c>
      <c r="H12" s="22" t="s">
        <v>17</v>
      </c>
      <c r="I12" s="204">
        <f t="shared" si="1"/>
        <v>100000</v>
      </c>
      <c r="J12" s="204">
        <f t="shared" si="2"/>
        <v>0</v>
      </c>
      <c r="K12" s="205">
        <f t="shared" si="3"/>
        <v>100000</v>
      </c>
    </row>
    <row r="13" spans="2:11" s="77" customFormat="1" ht="47.25" x14ac:dyDescent="0.5">
      <c r="B13" s="22" t="s">
        <v>14</v>
      </c>
      <c r="C13" s="74">
        <f>'2) By Category'!D204</f>
        <v>0</v>
      </c>
      <c r="D13" s="74">
        <f>'2) By Category'!E204</f>
        <v>0</v>
      </c>
      <c r="E13" s="74">
        <f>'2) By Category'!F204</f>
        <v>0</v>
      </c>
      <c r="F13" s="72">
        <f t="shared" si="0"/>
        <v>0</v>
      </c>
      <c r="H13" s="22" t="s">
        <v>14</v>
      </c>
      <c r="I13" s="204">
        <f t="shared" si="1"/>
        <v>0</v>
      </c>
      <c r="J13" s="204">
        <f t="shared" si="2"/>
        <v>0</v>
      </c>
      <c r="K13" s="205">
        <f t="shared" si="3"/>
        <v>0</v>
      </c>
    </row>
    <row r="14" spans="2:11" s="77" customFormat="1" ht="31.9" thickBot="1" x14ac:dyDescent="0.55000000000000004">
      <c r="B14" s="148" t="s">
        <v>176</v>
      </c>
      <c r="C14" s="76">
        <f>'2) By Category'!D205</f>
        <v>25000</v>
      </c>
      <c r="D14" s="76">
        <f>'2) By Category'!E205</f>
        <v>33000</v>
      </c>
      <c r="E14" s="76">
        <f>'2) By Category'!F205</f>
        <v>0</v>
      </c>
      <c r="F14" s="149">
        <f t="shared" si="0"/>
        <v>58000</v>
      </c>
      <c r="H14" s="202" t="s">
        <v>176</v>
      </c>
      <c r="I14" s="206">
        <f t="shared" si="1"/>
        <v>58000</v>
      </c>
      <c r="J14" s="206">
        <f t="shared" si="2"/>
        <v>0</v>
      </c>
      <c r="K14" s="207">
        <f t="shared" si="3"/>
        <v>58000</v>
      </c>
    </row>
    <row r="15" spans="2:11" s="77" customFormat="1" ht="30" customHeight="1" x14ac:dyDescent="0.5">
      <c r="B15" s="150" t="s">
        <v>555</v>
      </c>
      <c r="C15" s="151">
        <f>SUM(C8:C14)</f>
        <v>338000</v>
      </c>
      <c r="D15" s="151">
        <f>SUM(D8:D14)</f>
        <v>1188744</v>
      </c>
      <c r="E15" s="151">
        <f>SUM(E8:E14)</f>
        <v>225335</v>
      </c>
      <c r="F15" s="152">
        <f t="shared" si="0"/>
        <v>1752079</v>
      </c>
      <c r="H15" s="203" t="s">
        <v>555</v>
      </c>
      <c r="I15" s="208">
        <f t="shared" si="1"/>
        <v>1526744</v>
      </c>
      <c r="J15" s="208">
        <f t="shared" si="2"/>
        <v>225335</v>
      </c>
      <c r="K15" s="209">
        <f t="shared" si="3"/>
        <v>1752079</v>
      </c>
    </row>
    <row r="16" spans="2:11" s="77" customFormat="1" ht="19.5" customHeight="1" x14ac:dyDescent="0.5">
      <c r="B16" s="133" t="s">
        <v>546</v>
      </c>
      <c r="C16" s="153">
        <f>C15*0.07</f>
        <v>23660.000000000004</v>
      </c>
      <c r="D16" s="153">
        <f t="shared" ref="D16:F16" si="4">D15*0.07</f>
        <v>83212.08</v>
      </c>
      <c r="E16" s="153">
        <f t="shared" si="4"/>
        <v>15773.45</v>
      </c>
      <c r="F16" s="153">
        <f t="shared" si="4"/>
        <v>122645.53000000001</v>
      </c>
      <c r="H16" s="133" t="s">
        <v>546</v>
      </c>
      <c r="I16" s="204">
        <f t="shared" si="1"/>
        <v>106872.08</v>
      </c>
      <c r="J16" s="204">
        <f t="shared" si="2"/>
        <v>15773.45</v>
      </c>
      <c r="K16" s="205">
        <f t="shared" si="3"/>
        <v>122645.53</v>
      </c>
    </row>
    <row r="17" spans="2:12" s="77" customFormat="1" ht="25.5" customHeight="1" thickBot="1" x14ac:dyDescent="0.55000000000000004">
      <c r="B17" s="154" t="s">
        <v>62</v>
      </c>
      <c r="C17" s="155">
        <f>C15+C16</f>
        <v>361660</v>
      </c>
      <c r="D17" s="155">
        <f t="shared" ref="D17:F17" si="5">D15+D16</f>
        <v>1271956.08</v>
      </c>
      <c r="E17" s="155">
        <f t="shared" si="5"/>
        <v>241108.45</v>
      </c>
      <c r="F17" s="155">
        <f t="shared" si="5"/>
        <v>1874724.53</v>
      </c>
      <c r="H17" s="154" t="s">
        <v>62</v>
      </c>
      <c r="I17" s="210">
        <f t="shared" si="1"/>
        <v>1633616.08</v>
      </c>
      <c r="J17" s="210">
        <f t="shared" si="2"/>
        <v>241108.45</v>
      </c>
      <c r="K17" s="211">
        <f t="shared" si="3"/>
        <v>1874724.53</v>
      </c>
    </row>
    <row r="18" spans="2:12" s="77" customFormat="1" ht="16.149999999999999" thickBot="1" x14ac:dyDescent="0.55000000000000004"/>
    <row r="19" spans="2:12" s="77" customFormat="1" ht="15.75" customHeight="1" x14ac:dyDescent="0.5">
      <c r="H19" s="297" t="s">
        <v>27</v>
      </c>
      <c r="I19" s="295"/>
      <c r="J19" s="295"/>
      <c r="K19" s="295"/>
      <c r="L19" s="299"/>
    </row>
    <row r="20" spans="2:12" ht="15.75" customHeight="1" x14ac:dyDescent="0.45">
      <c r="H20" s="286"/>
      <c r="I20" s="247" t="str">
        <f>'1) Budget Table'!D4</f>
        <v>UNDP
Phase I
Dec 2022
-
Jan 2024</v>
      </c>
      <c r="J20" s="247" t="str">
        <f>'1) Budget Table'!F4</f>
        <v>OHCHR
Phase II
(Cost Extension)
Jan  2024
-
Jan 2027</v>
      </c>
      <c r="K20" s="247" t="s">
        <v>547</v>
      </c>
      <c r="L20" s="249" t="s">
        <v>644</v>
      </c>
    </row>
    <row r="21" spans="2:12" ht="15.75" customHeight="1" x14ac:dyDescent="0.45">
      <c r="H21" s="287"/>
      <c r="I21" s="248"/>
      <c r="J21" s="248"/>
      <c r="K21" s="248"/>
      <c r="L21" s="250"/>
    </row>
    <row r="22" spans="2:12" ht="23.25" customHeight="1" x14ac:dyDescent="0.45">
      <c r="H22" s="27" t="s">
        <v>28</v>
      </c>
      <c r="I22" s="175">
        <v>253162</v>
      </c>
      <c r="J22" s="175">
        <v>0</v>
      </c>
      <c r="K22" s="175">
        <f>SUM(I22:J22)</f>
        <v>253162</v>
      </c>
      <c r="L22" s="8">
        <v>0.13</v>
      </c>
    </row>
    <row r="23" spans="2:12" ht="24.75" customHeight="1" x14ac:dyDescent="0.45">
      <c r="H23" s="27" t="s">
        <v>30</v>
      </c>
      <c r="I23" s="175">
        <v>490084.82</v>
      </c>
      <c r="J23" s="175">
        <v>120554.23</v>
      </c>
      <c r="K23" s="175">
        <f t="shared" ref="K23:K25" si="6">SUM(I23:J23)</f>
        <v>610639.05000000005</v>
      </c>
      <c r="L23" s="8">
        <v>0.33</v>
      </c>
    </row>
    <row r="24" spans="2:12" ht="24.75" customHeight="1" x14ac:dyDescent="0.45">
      <c r="H24" s="27" t="s">
        <v>560</v>
      </c>
      <c r="I24" s="175">
        <v>445184.63</v>
      </c>
      <c r="J24" s="175">
        <v>120554.22</v>
      </c>
      <c r="K24" s="175">
        <f t="shared" si="6"/>
        <v>565738.85</v>
      </c>
      <c r="L24" s="8">
        <v>0.30499999999999999</v>
      </c>
    </row>
    <row r="25" spans="2:12" ht="24.75" customHeight="1" x14ac:dyDescent="0.45">
      <c r="H25" s="122" t="s">
        <v>642</v>
      </c>
      <c r="I25" s="212">
        <v>445184.63</v>
      </c>
      <c r="J25" s="212">
        <v>0</v>
      </c>
      <c r="K25" s="175">
        <f t="shared" si="6"/>
        <v>445184.63</v>
      </c>
      <c r="L25" s="213">
        <v>0.23400000000000001</v>
      </c>
    </row>
    <row r="26" spans="2:12" ht="16.149999999999999" thickBot="1" x14ac:dyDescent="0.5">
      <c r="H26" s="9" t="s">
        <v>547</v>
      </c>
      <c r="I26" s="176">
        <f>SUM(I22:I25)</f>
        <v>1633616.08</v>
      </c>
      <c r="J26" s="176">
        <f>SUM(J22:J25)</f>
        <v>241108.45</v>
      </c>
      <c r="K26" s="176">
        <f>SUM(K22:K25)</f>
        <v>1874724.5299999998</v>
      </c>
      <c r="L26" s="214">
        <f>SUM(L22:L25)</f>
        <v>0.999</v>
      </c>
    </row>
  </sheetData>
  <sheetProtection formatCells="0" formatColumns="0" formatRows="0"/>
  <mergeCells count="18">
    <mergeCell ref="H19:L19"/>
    <mergeCell ref="B5:F5"/>
    <mergeCell ref="F6:F7"/>
    <mergeCell ref="H20:H21"/>
    <mergeCell ref="L20:L21"/>
    <mergeCell ref="K20:K21"/>
    <mergeCell ref="B2:F3"/>
    <mergeCell ref="C6:C7"/>
    <mergeCell ref="D6:D7"/>
    <mergeCell ref="E6:E7"/>
    <mergeCell ref="I20:I21"/>
    <mergeCell ref="H2:K3"/>
    <mergeCell ref="I6:I7"/>
    <mergeCell ref="H6:H7"/>
    <mergeCell ref="J6:J7"/>
    <mergeCell ref="K6:K7"/>
    <mergeCell ref="H5:K5"/>
    <mergeCell ref="J20:J21"/>
  </mergeCells>
  <dataValidations count="7">
    <dataValidation allowBlank="1" showInputMessage="1" showErrorMessage="1" prompt="Includes all related staff and temporary staff costs including base salary, post adjustment and all staff entitlements." sqref="B8 H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H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H10" xr:uid="{77711502-57BE-4DB4-AF61-EF9806395508}"/>
    <dataValidation allowBlank="1" showInputMessage="1" showErrorMessage="1" prompt="Includes staff and non-staff travel paid for by the organization directly related to a project." sqref="B12 H12" xr:uid="{7599ADEE-72AD-45B4-93A0-EDFAEB4D5077}"/>
    <dataValidation allowBlank="1" showInputMessage="1" showErrorMessage="1" prompt="Services contracted by an organization which follow the normal procurement processes." sqref="B11 H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H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H14" xr:uid="{D281C19F-1EF8-4A9D-BA14-51718AA1EA2B}"/>
  </dataValidations>
  <pageMargins left="0.7" right="0.7" top="0.75" bottom="0.75" header="0.3" footer="0.3"/>
  <pageSetup orientation="portrait" r:id="rId1"/>
  <ignoredErrors>
    <ignoredError sqref="C7:E7 C6:D6"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Table'!$G$196</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796875" defaultRowHeight="14.25" x14ac:dyDescent="0.45"/>
  <sheetData>
    <row r="1" spans="1:1" x14ac:dyDescent="0.45">
      <c r="A1" s="142">
        <v>0</v>
      </c>
    </row>
    <row r="2" spans="1:1" x14ac:dyDescent="0.45">
      <c r="A2" s="142">
        <v>0.2</v>
      </c>
    </row>
    <row r="3" spans="1:1" x14ac:dyDescent="0.45">
      <c r="A3" s="142">
        <v>0.4</v>
      </c>
    </row>
    <row r="4" spans="1:1" x14ac:dyDescent="0.45">
      <c r="A4" s="142">
        <v>0.6</v>
      </c>
    </row>
    <row r="5" spans="1:1" x14ac:dyDescent="0.45">
      <c r="A5" s="142">
        <v>0.8</v>
      </c>
    </row>
    <row r="6" spans="1:1" x14ac:dyDescent="0.45">
      <c r="A6" s="14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96875" defaultRowHeight="14.25" x14ac:dyDescent="0.45"/>
  <sheetData>
    <row r="1" spans="1:2" x14ac:dyDescent="0.45">
      <c r="A1" s="78" t="s">
        <v>191</v>
      </c>
      <c r="B1" s="79" t="s">
        <v>192</v>
      </c>
    </row>
    <row r="2" spans="1:2" x14ac:dyDescent="0.45">
      <c r="A2" s="80" t="s">
        <v>193</v>
      </c>
      <c r="B2" s="81" t="s">
        <v>194</v>
      </c>
    </row>
    <row r="3" spans="1:2" x14ac:dyDescent="0.45">
      <c r="A3" s="80" t="s">
        <v>195</v>
      </c>
      <c r="B3" s="81" t="s">
        <v>196</v>
      </c>
    </row>
    <row r="4" spans="1:2" x14ac:dyDescent="0.45">
      <c r="A4" s="80" t="s">
        <v>197</v>
      </c>
      <c r="B4" s="81" t="s">
        <v>198</v>
      </c>
    </row>
    <row r="5" spans="1:2" x14ac:dyDescent="0.45">
      <c r="A5" s="80" t="s">
        <v>199</v>
      </c>
      <c r="B5" s="81" t="s">
        <v>200</v>
      </c>
    </row>
    <row r="6" spans="1:2" x14ac:dyDescent="0.45">
      <c r="A6" s="80" t="s">
        <v>201</v>
      </c>
      <c r="B6" s="81" t="s">
        <v>202</v>
      </c>
    </row>
    <row r="7" spans="1:2" x14ac:dyDescent="0.45">
      <c r="A7" s="80" t="s">
        <v>203</v>
      </c>
      <c r="B7" s="81" t="s">
        <v>204</v>
      </c>
    </row>
    <row r="8" spans="1:2" x14ac:dyDescent="0.45">
      <c r="A8" s="80" t="s">
        <v>205</v>
      </c>
      <c r="B8" s="81" t="s">
        <v>206</v>
      </c>
    </row>
    <row r="9" spans="1:2" x14ac:dyDescent="0.45">
      <c r="A9" s="80" t="s">
        <v>207</v>
      </c>
      <c r="B9" s="81" t="s">
        <v>208</v>
      </c>
    </row>
    <row r="10" spans="1:2" x14ac:dyDescent="0.45">
      <c r="A10" s="80" t="s">
        <v>209</v>
      </c>
      <c r="B10" s="81" t="s">
        <v>210</v>
      </c>
    </row>
    <row r="11" spans="1:2" x14ac:dyDescent="0.45">
      <c r="A11" s="80" t="s">
        <v>211</v>
      </c>
      <c r="B11" s="81" t="s">
        <v>212</v>
      </c>
    </row>
    <row r="12" spans="1:2" x14ac:dyDescent="0.45">
      <c r="A12" s="80" t="s">
        <v>213</v>
      </c>
      <c r="B12" s="81" t="s">
        <v>214</v>
      </c>
    </row>
    <row r="13" spans="1:2" x14ac:dyDescent="0.45">
      <c r="A13" s="80" t="s">
        <v>215</v>
      </c>
      <c r="B13" s="81" t="s">
        <v>216</v>
      </c>
    </row>
    <row r="14" spans="1:2" x14ac:dyDescent="0.45">
      <c r="A14" s="80" t="s">
        <v>217</v>
      </c>
      <c r="B14" s="81" t="s">
        <v>218</v>
      </c>
    </row>
    <row r="15" spans="1:2" x14ac:dyDescent="0.45">
      <c r="A15" s="80" t="s">
        <v>219</v>
      </c>
      <c r="B15" s="81" t="s">
        <v>220</v>
      </c>
    </row>
    <row r="16" spans="1:2" x14ac:dyDescent="0.45">
      <c r="A16" s="80" t="s">
        <v>221</v>
      </c>
      <c r="B16" s="81" t="s">
        <v>222</v>
      </c>
    </row>
    <row r="17" spans="1:2" x14ac:dyDescent="0.45">
      <c r="A17" s="80" t="s">
        <v>223</v>
      </c>
      <c r="B17" s="81" t="s">
        <v>224</v>
      </c>
    </row>
    <row r="18" spans="1:2" x14ac:dyDescent="0.45">
      <c r="A18" s="80" t="s">
        <v>225</v>
      </c>
      <c r="B18" s="81" t="s">
        <v>226</v>
      </c>
    </row>
    <row r="19" spans="1:2" x14ac:dyDescent="0.45">
      <c r="A19" s="80" t="s">
        <v>227</v>
      </c>
      <c r="B19" s="81" t="s">
        <v>228</v>
      </c>
    </row>
    <row r="20" spans="1:2" x14ac:dyDescent="0.45">
      <c r="A20" s="80" t="s">
        <v>229</v>
      </c>
      <c r="B20" s="81" t="s">
        <v>230</v>
      </c>
    </row>
    <row r="21" spans="1:2" x14ac:dyDescent="0.45">
      <c r="A21" s="80" t="s">
        <v>231</v>
      </c>
      <c r="B21" s="81" t="s">
        <v>232</v>
      </c>
    </row>
    <row r="22" spans="1:2" x14ac:dyDescent="0.45">
      <c r="A22" s="80" t="s">
        <v>233</v>
      </c>
      <c r="B22" s="81" t="s">
        <v>234</v>
      </c>
    </row>
    <row r="23" spans="1:2" x14ac:dyDescent="0.45">
      <c r="A23" s="80" t="s">
        <v>235</v>
      </c>
      <c r="B23" s="81" t="s">
        <v>236</v>
      </c>
    </row>
    <row r="24" spans="1:2" x14ac:dyDescent="0.45">
      <c r="A24" s="80" t="s">
        <v>237</v>
      </c>
      <c r="B24" s="81" t="s">
        <v>238</v>
      </c>
    </row>
    <row r="25" spans="1:2" x14ac:dyDescent="0.45">
      <c r="A25" s="80" t="s">
        <v>239</v>
      </c>
      <c r="B25" s="81" t="s">
        <v>240</v>
      </c>
    </row>
    <row r="26" spans="1:2" x14ac:dyDescent="0.45">
      <c r="A26" s="80" t="s">
        <v>241</v>
      </c>
      <c r="B26" s="81" t="s">
        <v>242</v>
      </c>
    </row>
    <row r="27" spans="1:2" x14ac:dyDescent="0.45">
      <c r="A27" s="80" t="s">
        <v>243</v>
      </c>
      <c r="B27" s="81" t="s">
        <v>244</v>
      </c>
    </row>
    <row r="28" spans="1:2" x14ac:dyDescent="0.45">
      <c r="A28" s="80" t="s">
        <v>245</v>
      </c>
      <c r="B28" s="81" t="s">
        <v>246</v>
      </c>
    </row>
    <row r="29" spans="1:2" x14ac:dyDescent="0.45">
      <c r="A29" s="80" t="s">
        <v>247</v>
      </c>
      <c r="B29" s="81" t="s">
        <v>248</v>
      </c>
    </row>
    <row r="30" spans="1:2" x14ac:dyDescent="0.45">
      <c r="A30" s="80" t="s">
        <v>249</v>
      </c>
      <c r="B30" s="81" t="s">
        <v>250</v>
      </c>
    </row>
    <row r="31" spans="1:2" x14ac:dyDescent="0.45">
      <c r="A31" s="80" t="s">
        <v>251</v>
      </c>
      <c r="B31" s="81" t="s">
        <v>252</v>
      </c>
    </row>
    <row r="32" spans="1:2" x14ac:dyDescent="0.45">
      <c r="A32" s="80" t="s">
        <v>253</v>
      </c>
      <c r="B32" s="81" t="s">
        <v>254</v>
      </c>
    </row>
    <row r="33" spans="1:2" x14ac:dyDescent="0.45">
      <c r="A33" s="80" t="s">
        <v>255</v>
      </c>
      <c r="B33" s="81" t="s">
        <v>256</v>
      </c>
    </row>
    <row r="34" spans="1:2" x14ac:dyDescent="0.45">
      <c r="A34" s="80" t="s">
        <v>257</v>
      </c>
      <c r="B34" s="81" t="s">
        <v>258</v>
      </c>
    </row>
    <row r="35" spans="1:2" x14ac:dyDescent="0.45">
      <c r="A35" s="80" t="s">
        <v>259</v>
      </c>
      <c r="B35" s="81" t="s">
        <v>260</v>
      </c>
    </row>
    <row r="36" spans="1:2" x14ac:dyDescent="0.45">
      <c r="A36" s="80" t="s">
        <v>261</v>
      </c>
      <c r="B36" s="81" t="s">
        <v>262</v>
      </c>
    </row>
    <row r="37" spans="1:2" x14ac:dyDescent="0.45">
      <c r="A37" s="80" t="s">
        <v>263</v>
      </c>
      <c r="B37" s="81" t="s">
        <v>264</v>
      </c>
    </row>
    <row r="38" spans="1:2" x14ac:dyDescent="0.45">
      <c r="A38" s="80" t="s">
        <v>265</v>
      </c>
      <c r="B38" s="81" t="s">
        <v>266</v>
      </c>
    </row>
    <row r="39" spans="1:2" x14ac:dyDescent="0.45">
      <c r="A39" s="80" t="s">
        <v>267</v>
      </c>
      <c r="B39" s="81" t="s">
        <v>268</v>
      </c>
    </row>
    <row r="40" spans="1:2" x14ac:dyDescent="0.45">
      <c r="A40" s="80" t="s">
        <v>269</v>
      </c>
      <c r="B40" s="81" t="s">
        <v>270</v>
      </c>
    </row>
    <row r="41" spans="1:2" x14ac:dyDescent="0.45">
      <c r="A41" s="80" t="s">
        <v>271</v>
      </c>
      <c r="B41" s="81" t="s">
        <v>272</v>
      </c>
    </row>
    <row r="42" spans="1:2" x14ac:dyDescent="0.45">
      <c r="A42" s="80" t="s">
        <v>273</v>
      </c>
      <c r="B42" s="81" t="s">
        <v>274</v>
      </c>
    </row>
    <row r="43" spans="1:2" x14ac:dyDescent="0.45">
      <c r="A43" s="80" t="s">
        <v>275</v>
      </c>
      <c r="B43" s="81" t="s">
        <v>276</v>
      </c>
    </row>
    <row r="44" spans="1:2" x14ac:dyDescent="0.45">
      <c r="A44" s="80" t="s">
        <v>277</v>
      </c>
      <c r="B44" s="81" t="s">
        <v>278</v>
      </c>
    </row>
    <row r="45" spans="1:2" x14ac:dyDescent="0.45">
      <c r="A45" s="80" t="s">
        <v>279</v>
      </c>
      <c r="B45" s="81" t="s">
        <v>280</v>
      </c>
    </row>
    <row r="46" spans="1:2" x14ac:dyDescent="0.45">
      <c r="A46" s="80" t="s">
        <v>281</v>
      </c>
      <c r="B46" s="81" t="s">
        <v>282</v>
      </c>
    </row>
    <row r="47" spans="1:2" x14ac:dyDescent="0.45">
      <c r="A47" s="80" t="s">
        <v>283</v>
      </c>
      <c r="B47" s="81" t="s">
        <v>284</v>
      </c>
    </row>
    <row r="48" spans="1:2" x14ac:dyDescent="0.45">
      <c r="A48" s="80" t="s">
        <v>285</v>
      </c>
      <c r="B48" s="81" t="s">
        <v>286</v>
      </c>
    </row>
    <row r="49" spans="1:2" x14ac:dyDescent="0.45">
      <c r="A49" s="80" t="s">
        <v>287</v>
      </c>
      <c r="B49" s="81" t="s">
        <v>288</v>
      </c>
    </row>
    <row r="50" spans="1:2" x14ac:dyDescent="0.45">
      <c r="A50" s="80" t="s">
        <v>289</v>
      </c>
      <c r="B50" s="81" t="s">
        <v>290</v>
      </c>
    </row>
    <row r="51" spans="1:2" x14ac:dyDescent="0.45">
      <c r="A51" s="80" t="s">
        <v>291</v>
      </c>
      <c r="B51" s="81" t="s">
        <v>292</v>
      </c>
    </row>
    <row r="52" spans="1:2" x14ac:dyDescent="0.45">
      <c r="A52" s="80" t="s">
        <v>293</v>
      </c>
      <c r="B52" s="81" t="s">
        <v>294</v>
      </c>
    </row>
    <row r="53" spans="1:2" x14ac:dyDescent="0.45">
      <c r="A53" s="80" t="s">
        <v>295</v>
      </c>
      <c r="B53" s="81" t="s">
        <v>296</v>
      </c>
    </row>
    <row r="54" spans="1:2" x14ac:dyDescent="0.45">
      <c r="A54" s="80" t="s">
        <v>297</v>
      </c>
      <c r="B54" s="81" t="s">
        <v>298</v>
      </c>
    </row>
    <row r="55" spans="1:2" x14ac:dyDescent="0.45">
      <c r="A55" s="80" t="s">
        <v>299</v>
      </c>
      <c r="B55" s="81" t="s">
        <v>300</v>
      </c>
    </row>
    <row r="56" spans="1:2" x14ac:dyDescent="0.45">
      <c r="A56" s="80" t="s">
        <v>301</v>
      </c>
      <c r="B56" s="81" t="s">
        <v>302</v>
      </c>
    </row>
    <row r="57" spans="1:2" x14ac:dyDescent="0.45">
      <c r="A57" s="80" t="s">
        <v>303</v>
      </c>
      <c r="B57" s="81" t="s">
        <v>304</v>
      </c>
    </row>
    <row r="58" spans="1:2" x14ac:dyDescent="0.45">
      <c r="A58" s="80" t="s">
        <v>305</v>
      </c>
      <c r="B58" s="81" t="s">
        <v>306</v>
      </c>
    </row>
    <row r="59" spans="1:2" x14ac:dyDescent="0.45">
      <c r="A59" s="80" t="s">
        <v>307</v>
      </c>
      <c r="B59" s="81" t="s">
        <v>308</v>
      </c>
    </row>
    <row r="60" spans="1:2" x14ac:dyDescent="0.45">
      <c r="A60" s="80" t="s">
        <v>309</v>
      </c>
      <c r="B60" s="81" t="s">
        <v>310</v>
      </c>
    </row>
    <row r="61" spans="1:2" x14ac:dyDescent="0.45">
      <c r="A61" s="80" t="s">
        <v>311</v>
      </c>
      <c r="B61" s="81" t="s">
        <v>312</v>
      </c>
    </row>
    <row r="62" spans="1:2" x14ac:dyDescent="0.45">
      <c r="A62" s="80" t="s">
        <v>313</v>
      </c>
      <c r="B62" s="81" t="s">
        <v>314</v>
      </c>
    </row>
    <row r="63" spans="1:2" x14ac:dyDescent="0.45">
      <c r="A63" s="80" t="s">
        <v>315</v>
      </c>
      <c r="B63" s="81" t="s">
        <v>316</v>
      </c>
    </row>
    <row r="64" spans="1:2" x14ac:dyDescent="0.45">
      <c r="A64" s="80" t="s">
        <v>317</v>
      </c>
      <c r="B64" s="81" t="s">
        <v>318</v>
      </c>
    </row>
    <row r="65" spans="1:2" x14ac:dyDescent="0.45">
      <c r="A65" s="80" t="s">
        <v>319</v>
      </c>
      <c r="B65" s="81" t="s">
        <v>320</v>
      </c>
    </row>
    <row r="66" spans="1:2" x14ac:dyDescent="0.45">
      <c r="A66" s="80" t="s">
        <v>321</v>
      </c>
      <c r="B66" s="81" t="s">
        <v>322</v>
      </c>
    </row>
    <row r="67" spans="1:2" x14ac:dyDescent="0.45">
      <c r="A67" s="80" t="s">
        <v>323</v>
      </c>
      <c r="B67" s="81" t="s">
        <v>324</v>
      </c>
    </row>
    <row r="68" spans="1:2" x14ac:dyDescent="0.45">
      <c r="A68" s="80" t="s">
        <v>325</v>
      </c>
      <c r="B68" s="81" t="s">
        <v>326</v>
      </c>
    </row>
    <row r="69" spans="1:2" x14ac:dyDescent="0.45">
      <c r="A69" s="80" t="s">
        <v>327</v>
      </c>
      <c r="B69" s="81" t="s">
        <v>328</v>
      </c>
    </row>
    <row r="70" spans="1:2" x14ac:dyDescent="0.45">
      <c r="A70" s="80" t="s">
        <v>329</v>
      </c>
      <c r="B70" s="81" t="s">
        <v>330</v>
      </c>
    </row>
    <row r="71" spans="1:2" x14ac:dyDescent="0.45">
      <c r="A71" s="80" t="s">
        <v>331</v>
      </c>
      <c r="B71" s="81" t="s">
        <v>332</v>
      </c>
    </row>
    <row r="72" spans="1:2" x14ac:dyDescent="0.45">
      <c r="A72" s="80" t="s">
        <v>333</v>
      </c>
      <c r="B72" s="81" t="s">
        <v>334</v>
      </c>
    </row>
    <row r="73" spans="1:2" x14ac:dyDescent="0.45">
      <c r="A73" s="80" t="s">
        <v>335</v>
      </c>
      <c r="B73" s="81" t="s">
        <v>336</v>
      </c>
    </row>
    <row r="74" spans="1:2" x14ac:dyDescent="0.45">
      <c r="A74" s="80" t="s">
        <v>337</v>
      </c>
      <c r="B74" s="81" t="s">
        <v>338</v>
      </c>
    </row>
    <row r="75" spans="1:2" x14ac:dyDescent="0.45">
      <c r="A75" s="80" t="s">
        <v>339</v>
      </c>
      <c r="B75" s="82" t="s">
        <v>340</v>
      </c>
    </row>
    <row r="76" spans="1:2" x14ac:dyDescent="0.45">
      <c r="A76" s="80" t="s">
        <v>341</v>
      </c>
      <c r="B76" s="82" t="s">
        <v>342</v>
      </c>
    </row>
    <row r="77" spans="1:2" x14ac:dyDescent="0.45">
      <c r="A77" s="80" t="s">
        <v>343</v>
      </c>
      <c r="B77" s="82" t="s">
        <v>344</v>
      </c>
    </row>
    <row r="78" spans="1:2" x14ac:dyDescent="0.45">
      <c r="A78" s="80" t="s">
        <v>345</v>
      </c>
      <c r="B78" s="82" t="s">
        <v>346</v>
      </c>
    </row>
    <row r="79" spans="1:2" x14ac:dyDescent="0.45">
      <c r="A79" s="80" t="s">
        <v>347</v>
      </c>
      <c r="B79" s="82" t="s">
        <v>348</v>
      </c>
    </row>
    <row r="80" spans="1:2" x14ac:dyDescent="0.45">
      <c r="A80" s="80" t="s">
        <v>349</v>
      </c>
      <c r="B80" s="82" t="s">
        <v>350</v>
      </c>
    </row>
    <row r="81" spans="1:2" x14ac:dyDescent="0.45">
      <c r="A81" s="80" t="s">
        <v>351</v>
      </c>
      <c r="B81" s="82" t="s">
        <v>352</v>
      </c>
    </row>
    <row r="82" spans="1:2" x14ac:dyDescent="0.45">
      <c r="A82" s="80" t="s">
        <v>353</v>
      </c>
      <c r="B82" s="82" t="s">
        <v>354</v>
      </c>
    </row>
    <row r="83" spans="1:2" x14ac:dyDescent="0.45">
      <c r="A83" s="80" t="s">
        <v>355</v>
      </c>
      <c r="B83" s="82" t="s">
        <v>356</v>
      </c>
    </row>
    <row r="84" spans="1:2" x14ac:dyDescent="0.45">
      <c r="A84" s="80" t="s">
        <v>357</v>
      </c>
      <c r="B84" s="82" t="s">
        <v>358</v>
      </c>
    </row>
    <row r="85" spans="1:2" x14ac:dyDescent="0.45">
      <c r="A85" s="80" t="s">
        <v>359</v>
      </c>
      <c r="B85" s="82" t="s">
        <v>360</v>
      </c>
    </row>
    <row r="86" spans="1:2" x14ac:dyDescent="0.45">
      <c r="A86" s="80" t="s">
        <v>361</v>
      </c>
      <c r="B86" s="82" t="s">
        <v>362</v>
      </c>
    </row>
    <row r="87" spans="1:2" x14ac:dyDescent="0.45">
      <c r="A87" s="80" t="s">
        <v>363</v>
      </c>
      <c r="B87" s="82" t="s">
        <v>364</v>
      </c>
    </row>
    <row r="88" spans="1:2" x14ac:dyDescent="0.45">
      <c r="A88" s="80" t="s">
        <v>365</v>
      </c>
      <c r="B88" s="82" t="s">
        <v>366</v>
      </c>
    </row>
    <row r="89" spans="1:2" x14ac:dyDescent="0.45">
      <c r="A89" s="80" t="s">
        <v>367</v>
      </c>
      <c r="B89" s="82" t="s">
        <v>368</v>
      </c>
    </row>
    <row r="90" spans="1:2" x14ac:dyDescent="0.45">
      <c r="A90" s="80" t="s">
        <v>369</v>
      </c>
      <c r="B90" s="82" t="s">
        <v>370</v>
      </c>
    </row>
    <row r="91" spans="1:2" x14ac:dyDescent="0.45">
      <c r="A91" s="80" t="s">
        <v>371</v>
      </c>
      <c r="B91" s="82" t="s">
        <v>372</v>
      </c>
    </row>
    <row r="92" spans="1:2" x14ac:dyDescent="0.45">
      <c r="A92" s="80" t="s">
        <v>373</v>
      </c>
      <c r="B92" s="82" t="s">
        <v>374</v>
      </c>
    </row>
    <row r="93" spans="1:2" x14ac:dyDescent="0.45">
      <c r="A93" s="80" t="s">
        <v>375</v>
      </c>
      <c r="B93" s="82" t="s">
        <v>376</v>
      </c>
    </row>
    <row r="94" spans="1:2" x14ac:dyDescent="0.45">
      <c r="A94" s="80" t="s">
        <v>377</v>
      </c>
      <c r="B94" s="82" t="s">
        <v>378</v>
      </c>
    </row>
    <row r="95" spans="1:2" x14ac:dyDescent="0.45">
      <c r="A95" s="80" t="s">
        <v>379</v>
      </c>
      <c r="B95" s="82" t="s">
        <v>380</v>
      </c>
    </row>
    <row r="96" spans="1:2" x14ac:dyDescent="0.45">
      <c r="A96" s="80" t="s">
        <v>381</v>
      </c>
      <c r="B96" s="82" t="s">
        <v>382</v>
      </c>
    </row>
    <row r="97" spans="1:2" x14ac:dyDescent="0.45">
      <c r="A97" s="80" t="s">
        <v>383</v>
      </c>
      <c r="B97" s="82" t="s">
        <v>384</v>
      </c>
    </row>
    <row r="98" spans="1:2" x14ac:dyDescent="0.45">
      <c r="A98" s="80" t="s">
        <v>385</v>
      </c>
      <c r="B98" s="82" t="s">
        <v>386</v>
      </c>
    </row>
    <row r="99" spans="1:2" x14ac:dyDescent="0.45">
      <c r="A99" s="80" t="s">
        <v>387</v>
      </c>
      <c r="B99" s="82" t="s">
        <v>388</v>
      </c>
    </row>
    <row r="100" spans="1:2" x14ac:dyDescent="0.45">
      <c r="A100" s="80" t="s">
        <v>389</v>
      </c>
      <c r="B100" s="82" t="s">
        <v>390</v>
      </c>
    </row>
    <row r="101" spans="1:2" x14ac:dyDescent="0.45">
      <c r="A101" s="80" t="s">
        <v>391</v>
      </c>
      <c r="B101" s="82" t="s">
        <v>392</v>
      </c>
    </row>
    <row r="102" spans="1:2" x14ac:dyDescent="0.45">
      <c r="A102" s="80" t="s">
        <v>393</v>
      </c>
      <c r="B102" s="82" t="s">
        <v>394</v>
      </c>
    </row>
    <row r="103" spans="1:2" x14ac:dyDescent="0.45">
      <c r="A103" s="80" t="s">
        <v>395</v>
      </c>
      <c r="B103" s="82" t="s">
        <v>396</v>
      </c>
    </row>
    <row r="104" spans="1:2" x14ac:dyDescent="0.45">
      <c r="A104" s="80" t="s">
        <v>397</v>
      </c>
      <c r="B104" s="82" t="s">
        <v>398</v>
      </c>
    </row>
    <row r="105" spans="1:2" x14ac:dyDescent="0.45">
      <c r="A105" s="80" t="s">
        <v>399</v>
      </c>
      <c r="B105" s="82" t="s">
        <v>400</v>
      </c>
    </row>
    <row r="106" spans="1:2" x14ac:dyDescent="0.45">
      <c r="A106" s="80" t="s">
        <v>401</v>
      </c>
      <c r="B106" s="82" t="s">
        <v>402</v>
      </c>
    </row>
    <row r="107" spans="1:2" x14ac:dyDescent="0.45">
      <c r="A107" s="80" t="s">
        <v>403</v>
      </c>
      <c r="B107" s="82" t="s">
        <v>404</v>
      </c>
    </row>
    <row r="108" spans="1:2" x14ac:dyDescent="0.45">
      <c r="A108" s="80" t="s">
        <v>405</v>
      </c>
      <c r="B108" s="82" t="s">
        <v>406</v>
      </c>
    </row>
    <row r="109" spans="1:2" x14ac:dyDescent="0.45">
      <c r="A109" s="80" t="s">
        <v>407</v>
      </c>
      <c r="B109" s="82" t="s">
        <v>408</v>
      </c>
    </row>
    <row r="110" spans="1:2" x14ac:dyDescent="0.45">
      <c r="A110" s="80" t="s">
        <v>409</v>
      </c>
      <c r="B110" s="82" t="s">
        <v>410</v>
      </c>
    </row>
    <row r="111" spans="1:2" x14ac:dyDescent="0.45">
      <c r="A111" s="80" t="s">
        <v>411</v>
      </c>
      <c r="B111" s="82" t="s">
        <v>412</v>
      </c>
    </row>
    <row r="112" spans="1:2" x14ac:dyDescent="0.45">
      <c r="A112" s="80" t="s">
        <v>413</v>
      </c>
      <c r="B112" s="82" t="s">
        <v>414</v>
      </c>
    </row>
    <row r="113" spans="1:2" x14ac:dyDescent="0.45">
      <c r="A113" s="80" t="s">
        <v>415</v>
      </c>
      <c r="B113" s="82" t="s">
        <v>416</v>
      </c>
    </row>
    <row r="114" spans="1:2" x14ac:dyDescent="0.45">
      <c r="A114" s="80" t="s">
        <v>417</v>
      </c>
      <c r="B114" s="82" t="s">
        <v>418</v>
      </c>
    </row>
    <row r="115" spans="1:2" x14ac:dyDescent="0.45">
      <c r="A115" s="80" t="s">
        <v>419</v>
      </c>
      <c r="B115" s="82" t="s">
        <v>420</v>
      </c>
    </row>
    <row r="116" spans="1:2" x14ac:dyDescent="0.45">
      <c r="A116" s="80" t="s">
        <v>421</v>
      </c>
      <c r="B116" s="82" t="s">
        <v>422</v>
      </c>
    </row>
    <row r="117" spans="1:2" x14ac:dyDescent="0.45">
      <c r="A117" s="80" t="s">
        <v>423</v>
      </c>
      <c r="B117" s="82" t="s">
        <v>424</v>
      </c>
    </row>
    <row r="118" spans="1:2" x14ac:dyDescent="0.45">
      <c r="A118" s="80" t="s">
        <v>425</v>
      </c>
      <c r="B118" s="82" t="s">
        <v>426</v>
      </c>
    </row>
    <row r="119" spans="1:2" x14ac:dyDescent="0.45">
      <c r="A119" s="80" t="s">
        <v>427</v>
      </c>
      <c r="B119" s="82" t="s">
        <v>428</v>
      </c>
    </row>
    <row r="120" spans="1:2" x14ac:dyDescent="0.45">
      <c r="A120" s="80" t="s">
        <v>429</v>
      </c>
      <c r="B120" s="82" t="s">
        <v>430</v>
      </c>
    </row>
    <row r="121" spans="1:2" x14ac:dyDescent="0.45">
      <c r="A121" s="80" t="s">
        <v>431</v>
      </c>
      <c r="B121" s="82" t="s">
        <v>432</v>
      </c>
    </row>
    <row r="122" spans="1:2" x14ac:dyDescent="0.45">
      <c r="A122" s="80" t="s">
        <v>433</v>
      </c>
      <c r="B122" s="82" t="s">
        <v>434</v>
      </c>
    </row>
    <row r="123" spans="1:2" x14ac:dyDescent="0.45">
      <c r="A123" s="80" t="s">
        <v>435</v>
      </c>
      <c r="B123" s="82" t="s">
        <v>436</v>
      </c>
    </row>
    <row r="124" spans="1:2" x14ac:dyDescent="0.45">
      <c r="A124" s="80" t="s">
        <v>437</v>
      </c>
      <c r="B124" s="82" t="s">
        <v>438</v>
      </c>
    </row>
    <row r="125" spans="1:2" x14ac:dyDescent="0.45">
      <c r="A125" s="80" t="s">
        <v>439</v>
      </c>
      <c r="B125" s="82" t="s">
        <v>440</v>
      </c>
    </row>
    <row r="126" spans="1:2" x14ac:dyDescent="0.45">
      <c r="A126" s="80" t="s">
        <v>441</v>
      </c>
      <c r="B126" s="82" t="s">
        <v>442</v>
      </c>
    </row>
    <row r="127" spans="1:2" x14ac:dyDescent="0.45">
      <c r="A127" s="80" t="s">
        <v>443</v>
      </c>
      <c r="B127" s="82" t="s">
        <v>444</v>
      </c>
    </row>
    <row r="128" spans="1:2" x14ac:dyDescent="0.45">
      <c r="A128" s="80" t="s">
        <v>445</v>
      </c>
      <c r="B128" s="82" t="s">
        <v>446</v>
      </c>
    </row>
    <row r="129" spans="1:2" x14ac:dyDescent="0.45">
      <c r="A129" s="80" t="s">
        <v>447</v>
      </c>
      <c r="B129" s="82" t="s">
        <v>448</v>
      </c>
    </row>
    <row r="130" spans="1:2" x14ac:dyDescent="0.45">
      <c r="A130" s="80" t="s">
        <v>449</v>
      </c>
      <c r="B130" s="82" t="s">
        <v>450</v>
      </c>
    </row>
    <row r="131" spans="1:2" x14ac:dyDescent="0.45">
      <c r="A131" s="80" t="s">
        <v>451</v>
      </c>
      <c r="B131" s="82" t="s">
        <v>452</v>
      </c>
    </row>
    <row r="132" spans="1:2" x14ac:dyDescent="0.45">
      <c r="A132" s="80" t="s">
        <v>453</v>
      </c>
      <c r="B132" s="82" t="s">
        <v>454</v>
      </c>
    </row>
    <row r="133" spans="1:2" x14ac:dyDescent="0.45">
      <c r="A133" s="80" t="s">
        <v>455</v>
      </c>
      <c r="B133" s="82" t="s">
        <v>456</v>
      </c>
    </row>
    <row r="134" spans="1:2" x14ac:dyDescent="0.45">
      <c r="A134" s="80" t="s">
        <v>457</v>
      </c>
      <c r="B134" s="82" t="s">
        <v>458</v>
      </c>
    </row>
    <row r="135" spans="1:2" x14ac:dyDescent="0.45">
      <c r="A135" s="80" t="s">
        <v>459</v>
      </c>
      <c r="B135" s="82" t="s">
        <v>460</v>
      </c>
    </row>
    <row r="136" spans="1:2" x14ac:dyDescent="0.45">
      <c r="A136" s="80" t="s">
        <v>461</v>
      </c>
      <c r="B136" s="82" t="s">
        <v>462</v>
      </c>
    </row>
    <row r="137" spans="1:2" x14ac:dyDescent="0.45">
      <c r="A137" s="80" t="s">
        <v>463</v>
      </c>
      <c r="B137" s="82" t="s">
        <v>464</v>
      </c>
    </row>
    <row r="138" spans="1:2" x14ac:dyDescent="0.45">
      <c r="A138" s="80" t="s">
        <v>465</v>
      </c>
      <c r="B138" s="82" t="s">
        <v>466</v>
      </c>
    </row>
    <row r="139" spans="1:2" x14ac:dyDescent="0.45">
      <c r="A139" s="80" t="s">
        <v>467</v>
      </c>
      <c r="B139" s="82" t="s">
        <v>468</v>
      </c>
    </row>
    <row r="140" spans="1:2" x14ac:dyDescent="0.45">
      <c r="A140" s="80" t="s">
        <v>469</v>
      </c>
      <c r="B140" s="82" t="s">
        <v>470</v>
      </c>
    </row>
    <row r="141" spans="1:2" x14ac:dyDescent="0.45">
      <c r="A141" s="80" t="s">
        <v>471</v>
      </c>
      <c r="B141" s="82" t="s">
        <v>472</v>
      </c>
    </row>
    <row r="142" spans="1:2" x14ac:dyDescent="0.45">
      <c r="A142" s="80" t="s">
        <v>473</v>
      </c>
      <c r="B142" s="82" t="s">
        <v>474</v>
      </c>
    </row>
    <row r="143" spans="1:2" x14ac:dyDescent="0.45">
      <c r="A143" s="80" t="s">
        <v>475</v>
      </c>
      <c r="B143" s="82" t="s">
        <v>476</v>
      </c>
    </row>
    <row r="144" spans="1:2" x14ac:dyDescent="0.45">
      <c r="A144" s="80" t="s">
        <v>477</v>
      </c>
      <c r="B144" s="82" t="s">
        <v>478</v>
      </c>
    </row>
    <row r="145" spans="1:2" x14ac:dyDescent="0.45">
      <c r="A145" s="80" t="s">
        <v>479</v>
      </c>
      <c r="B145" s="82" t="s">
        <v>480</v>
      </c>
    </row>
    <row r="146" spans="1:2" x14ac:dyDescent="0.45">
      <c r="A146" s="80" t="s">
        <v>481</v>
      </c>
      <c r="B146" s="82" t="s">
        <v>482</v>
      </c>
    </row>
    <row r="147" spans="1:2" x14ac:dyDescent="0.45">
      <c r="A147" s="80" t="s">
        <v>483</v>
      </c>
      <c r="B147" s="82" t="s">
        <v>484</v>
      </c>
    </row>
    <row r="148" spans="1:2" x14ac:dyDescent="0.45">
      <c r="A148" s="80" t="s">
        <v>485</v>
      </c>
      <c r="B148" s="82" t="s">
        <v>486</v>
      </c>
    </row>
    <row r="149" spans="1:2" x14ac:dyDescent="0.45">
      <c r="A149" s="80" t="s">
        <v>487</v>
      </c>
      <c r="B149" s="82" t="s">
        <v>488</v>
      </c>
    </row>
    <row r="150" spans="1:2" x14ac:dyDescent="0.45">
      <c r="A150" s="80" t="s">
        <v>489</v>
      </c>
      <c r="B150" s="82" t="s">
        <v>490</v>
      </c>
    </row>
    <row r="151" spans="1:2" x14ac:dyDescent="0.45">
      <c r="A151" s="80" t="s">
        <v>491</v>
      </c>
      <c r="B151" s="82" t="s">
        <v>492</v>
      </c>
    </row>
    <row r="152" spans="1:2" x14ac:dyDescent="0.45">
      <c r="A152" s="80" t="s">
        <v>493</v>
      </c>
      <c r="B152" s="82" t="s">
        <v>494</v>
      </c>
    </row>
    <row r="153" spans="1:2" x14ac:dyDescent="0.45">
      <c r="A153" s="80" t="s">
        <v>495</v>
      </c>
      <c r="B153" s="82" t="s">
        <v>496</v>
      </c>
    </row>
    <row r="154" spans="1:2" x14ac:dyDescent="0.45">
      <c r="A154" s="80" t="s">
        <v>497</v>
      </c>
      <c r="B154" s="82" t="s">
        <v>498</v>
      </c>
    </row>
    <row r="155" spans="1:2" x14ac:dyDescent="0.45">
      <c r="A155" s="80" t="s">
        <v>499</v>
      </c>
      <c r="B155" s="82" t="s">
        <v>500</v>
      </c>
    </row>
    <row r="156" spans="1:2" x14ac:dyDescent="0.45">
      <c r="A156" s="80" t="s">
        <v>501</v>
      </c>
      <c r="B156" s="82" t="s">
        <v>502</v>
      </c>
    </row>
    <row r="157" spans="1:2" x14ac:dyDescent="0.45">
      <c r="A157" s="80" t="s">
        <v>503</v>
      </c>
      <c r="B157" s="82" t="s">
        <v>504</v>
      </c>
    </row>
    <row r="158" spans="1:2" x14ac:dyDescent="0.45">
      <c r="A158" s="80" t="s">
        <v>505</v>
      </c>
      <c r="B158" s="82" t="s">
        <v>506</v>
      </c>
    </row>
    <row r="159" spans="1:2" x14ac:dyDescent="0.45">
      <c r="A159" s="80" t="s">
        <v>507</v>
      </c>
      <c r="B159" s="82" t="s">
        <v>508</v>
      </c>
    </row>
    <row r="160" spans="1:2" x14ac:dyDescent="0.45">
      <c r="A160" s="80" t="s">
        <v>509</v>
      </c>
      <c r="B160" s="82" t="s">
        <v>510</v>
      </c>
    </row>
    <row r="161" spans="1:2" x14ac:dyDescent="0.45">
      <c r="A161" s="80" t="s">
        <v>511</v>
      </c>
      <c r="B161" s="82" t="s">
        <v>512</v>
      </c>
    </row>
    <row r="162" spans="1:2" x14ac:dyDescent="0.45">
      <c r="A162" s="80" t="s">
        <v>513</v>
      </c>
      <c r="B162" s="82" t="s">
        <v>514</v>
      </c>
    </row>
    <row r="163" spans="1:2" x14ac:dyDescent="0.45">
      <c r="A163" s="80" t="s">
        <v>515</v>
      </c>
      <c r="B163" s="82" t="s">
        <v>516</v>
      </c>
    </row>
    <row r="164" spans="1:2" x14ac:dyDescent="0.45">
      <c r="A164" s="80" t="s">
        <v>517</v>
      </c>
      <c r="B164" s="82" t="s">
        <v>518</v>
      </c>
    </row>
    <row r="165" spans="1:2" x14ac:dyDescent="0.45">
      <c r="A165" s="80" t="s">
        <v>519</v>
      </c>
      <c r="B165" s="82" t="s">
        <v>520</v>
      </c>
    </row>
    <row r="166" spans="1:2" x14ac:dyDescent="0.45">
      <c r="A166" s="80" t="s">
        <v>521</v>
      </c>
      <c r="B166" s="82" t="s">
        <v>522</v>
      </c>
    </row>
    <row r="167" spans="1:2" x14ac:dyDescent="0.45">
      <c r="A167" s="80" t="s">
        <v>523</v>
      </c>
      <c r="B167" s="82" t="s">
        <v>524</v>
      </c>
    </row>
    <row r="168" spans="1:2" x14ac:dyDescent="0.45">
      <c r="A168" s="80" t="s">
        <v>525</v>
      </c>
      <c r="B168" s="82" t="s">
        <v>526</v>
      </c>
    </row>
    <row r="169" spans="1:2" x14ac:dyDescent="0.45">
      <c r="A169" s="80" t="s">
        <v>527</v>
      </c>
      <c r="B169" s="82" t="s">
        <v>528</v>
      </c>
    </row>
    <row r="170" spans="1:2" x14ac:dyDescent="0.45">
      <c r="A170" s="80" t="s">
        <v>529</v>
      </c>
      <c r="B170" s="82"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MPTF_00006_00951</ProjectId>
    <FundCode xmlns="f9695bc1-6109-4dcd-a27a-f8a0370b00e2">MPTF_00006</FundCode>
    <Comments xmlns="f9695bc1-6109-4dcd-a27a-f8a0370b00e2">Finance</Comments>
    <Active xmlns="f9695bc1-6109-4dcd-a27a-f8a0370b00e2">Yes</Active>
    <DocumentDate xmlns="b1528a4b-5ccb-40f7-a09e-43427183cd95">2024-11-15T08:00:00+00:00</DocumentDate>
    <Featured xmlns="b1528a4b-5ccb-40f7-a09e-43427183cd95">1</Featured>
    <FormTypeCode xmlns="b1528a4b-5ccb-40f7-a09e-43427183cd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3.xml><?xml version="1.0" encoding="utf-8"?>
<ds:datastoreItem xmlns:ds="http://schemas.openxmlformats.org/officeDocument/2006/customXml" ds:itemID="{7FC6D98F-5D03-4D23-B645-611975338A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Secretariat_Annual Reporting _Nov _15_ 2024.xlsx</dc:title>
  <dc:creator>Abdel Ghader Khdeim</dc:creator>
  <cp:lastModifiedBy>Mamadou Salieu Bah</cp:lastModifiedBy>
  <cp:lastPrinted>2017-12-11T22:51:21Z</cp:lastPrinted>
  <dcterms:created xsi:type="dcterms:W3CDTF">2017-11-15T21:17:43Z</dcterms:created>
  <dcterms:modified xsi:type="dcterms:W3CDTF">2024-11-16T13:16:14Z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