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fp-my.sharepoint.com/personal/honore_motangarti_wfp_org/Documents/Documents/Rapport de progres juin 2023/projet feminisation/"/>
    </mc:Choice>
  </mc:AlternateContent>
  <xr:revisionPtr revIDLastSave="1" documentId="13_ncr:1_{011333F9-3B26-4D32-82A1-E3FFD88FC325}" xr6:coauthVersionLast="47" xr6:coauthVersionMax="47" xr10:uidLastSave="{1659E101-8193-4541-B8BC-488883B0132A}"/>
  <bookViews>
    <workbookView xWindow="-120" yWindow="-120" windowWidth="29040" windowHeight="1584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4" i="1" l="1"/>
  <c r="G24" i="4"/>
  <c r="G23" i="4"/>
  <c r="G22" i="4"/>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E23" i="4" s="1"/>
  <c r="F206" i="1"/>
  <c r="G198" i="1"/>
  <c r="D45" i="6"/>
  <c r="D47" i="6"/>
  <c r="D46" i="6"/>
  <c r="D43" i="6"/>
  <c r="D44" i="6"/>
  <c r="D34" i="6"/>
  <c r="D36" i="6"/>
  <c r="D32" i="6"/>
  <c r="D33" i="6"/>
  <c r="D35" i="6"/>
  <c r="D24" i="6"/>
  <c r="D25" i="6"/>
  <c r="D21" i="6"/>
  <c r="D22" i="6"/>
  <c r="D23" i="6"/>
  <c r="D12" i="6"/>
  <c r="D11" i="6"/>
  <c r="D14" i="6"/>
  <c r="D13" i="6"/>
  <c r="D199" i="1"/>
  <c r="F209" i="1" l="1"/>
  <c r="E25" i="4" s="1"/>
  <c r="E209" i="1"/>
  <c r="D25" i="4" s="1"/>
  <c r="G199" i="1"/>
  <c r="G200" i="1" s="1"/>
  <c r="D212" i="1" s="1"/>
  <c r="I212" i="1"/>
  <c r="E22" i="4"/>
  <c r="D22" i="4"/>
  <c r="D200" i="1"/>
  <c r="C30" i="6"/>
  <c r="C41" i="6"/>
  <c r="C19" i="6"/>
  <c r="C8" i="6"/>
  <c r="D215" i="1" l="1"/>
  <c r="D208" i="1"/>
  <c r="C24" i="4" s="1"/>
  <c r="D207" i="1"/>
  <c r="D206" i="1"/>
  <c r="C22" i="4" s="1"/>
  <c r="G208" i="1" l="1"/>
  <c r="F24" i="4" s="1"/>
  <c r="D209" i="1"/>
  <c r="C25" i="4" s="1"/>
  <c r="G207" i="1"/>
  <c r="F23" i="4" s="1"/>
  <c r="C23" i="4"/>
  <c r="G206" i="1"/>
  <c r="F22" i="4" s="1"/>
  <c r="G209" i="1" l="1"/>
  <c r="F25" i="4" s="1"/>
</calcChain>
</file>

<file path=xl/sharedStrings.xml><?xml version="1.0" encoding="utf-8"?>
<sst xmlns="http://schemas.openxmlformats.org/spreadsheetml/2006/main" count="834" uniqueCount="633">
  <si>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</si>
  <si>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</si>
  <si>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</si>
  <si>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</si>
  <si>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</si>
  <si>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</si>
  <si>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</si>
  <si>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</si>
  <si>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</si>
  <si>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</si>
  <si>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</si>
  <si>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</si>
  <si>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</si>
  <si>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</si>
  <si>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</si>
  <si>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</si>
  <si>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</si>
  <si>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</si>
  <si>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</si>
  <si>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</si>
  <si>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</si>
  <si>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</si>
  <si>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</si>
  <si>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</si>
  <si>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</si>
  <si>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</si>
  <si>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</si>
  <si>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</si>
  <si>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</si>
  <si>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</si>
  <si>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</si>
  <si>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</si>
  <si>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</si>
  <si>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</si>
  <si>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</si>
  <si>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</si>
  <si>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</si>
  <si>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</si>
  <si>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</si>
  <si>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</si>
  <si>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</si>
  <si>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</si>
  <si>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</si>
  <si>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</si>
  <si>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</si>
  <si>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</si>
  <si>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</si>
  <si>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</si>
  <si>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</si>
  <si>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</si>
  <si>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</si>
  <si>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</si>
  <si>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</si>
  <si>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</si>
  <si>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</si>
  <si>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</si>
  <si>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</si>
  <si>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</si>
  <si>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</si>
  <si>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</si>
  <si>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</si>
  <si>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</si>
  <si>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</si>
  <si>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</si>
  <si>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</si>
  <si>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</si>
  <si>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</si>
  <si>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</si>
  <si>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</si>
  <si>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</si>
  <si>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</si>
  <si>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</si>
  <si>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</si>
  <si>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</si>
  <si>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</si>
  <si>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</si>
  <si>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</si>
  <si>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</si>
  <si>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</si>
  <si>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</si>
  <si>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</si>
  <si>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</si>
  <si>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</si>
  <si>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</si>
  <si>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</si>
  <si>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</si>
  <si>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</si>
  <si>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</si>
  <si>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</si>
  <si>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</si>
  <si>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</si>
  <si>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</si>
  <si>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</si>
  <si>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</si>
  <si>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</si>
  <si>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</si>
  <si>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</si>
  <si>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</si>
  <si>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</si>
  <si>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</si>
  <si>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</si>
  <si>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</si>
  <si>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</si>
  <si>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</si>
  <si>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</si>
  <si>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</si>
  <si>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</si>
  <si>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</si>
  <si>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</si>
  <si>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</si>
  <si>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</si>
  <si>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</si>
  <si>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</si>
  <si>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</si>
  <si>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</si>
  <si>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</si>
  <si>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</si>
  <si>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</si>
  <si>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</si>
  <si>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</si>
  <si>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</si>
  <si>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</si>
  <si>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</si>
  <si>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</si>
  <si>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</si>
  <si>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</si>
  <si>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</si>
  <si>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</si>
  <si>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</si>
  <si>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</si>
  <si>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</si>
  <si>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</si>
  <si>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</si>
  <si>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</si>
  <si>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</si>
  <si>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</si>
  <si>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</si>
  <si>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</si>
  <si>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</si>
  <si>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</si>
  <si>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</si>
  <si>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</si>
  <si>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</si>
  <si>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</si>
  <si>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</si>
  <si>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</si>
  <si>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</si>
  <si>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</si>
  <si>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</si>
  <si>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</si>
  <si>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</si>
  <si>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</si>
  <si>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</si>
  <si>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</si>
  <si>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</si>
  <si>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</si>
  <si>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</si>
  <si>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</si>
  <si>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</si>
  <si>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</si>
  <si>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</si>
  <si>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</si>
  <si>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</si>
  <si>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</si>
  <si>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</si>
  <si>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</si>
  <si>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</si>
  <si>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</si>
  <si>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</si>
  <si>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</si>
  <si>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</si>
  <si>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</si>
  <si>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</si>
  <si>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</si>
  <si>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</si>
  <si>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</si>
  <si>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</si>
  <si>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</si>
  <si>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</si>
  <si>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</si>
  <si>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</si>
  <si>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</si>
  <si>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</si>
  <si>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</si>
  <si>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</si>
  <si>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</si>
  <si>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</si>
  <si>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</si>
  <si>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</si>
  <si>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</si>
  <si>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</si>
  <si>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</si>
  <si>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</si>
  <si>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</si>
  <si>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</si>
  <si>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</si>
  <si>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</si>
  <si>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</si>
  <si>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</si>
  <si>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</si>
  <si>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</si>
  <si>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</si>
  <si>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</si>
  <si>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</si>
  <si>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</si>
  <si>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</si>
  <si>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</si>
  <si>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</si>
  <si>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</si>
  <si>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</si>
  <si>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</si>
  <si>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</si>
  <si>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</si>
  <si>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</si>
  <si>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</si>
  <si>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</si>
  <si>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</si>
  <si>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</si>
  <si>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</si>
  <si>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</si>
  <si>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</si>
  <si>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</si>
  <si>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</si>
  <si>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</si>
  <si>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</si>
  <si>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</si>
  <si>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</si>
  <si>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</si>
  <si>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</si>
  <si>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</si>
  <si>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</si>
  <si>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</si>
  <si>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</si>
  <si>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</si>
  <si>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</si>
  <si>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</si>
  <si>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</si>
  <si>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</si>
  <si>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</si>
  <si>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</si>
  <si>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</si>
  <si>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</si>
  <si>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</si>
  <si>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</si>
  <si>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</si>
  <si>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</si>
  <si>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</si>
  <si>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</si>
  <si>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</si>
  <si>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</si>
  <si>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</si>
  <si>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</si>
  <si>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</si>
  <si>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</si>
  <si>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</si>
  <si>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</si>
  <si>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</si>
  <si>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</si>
  <si>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</si>
  <si>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</si>
  <si>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</si>
  <si>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</si>
  <si>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</si>
  <si>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</si>
  <si>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</si>
  <si>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</si>
  <si>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</si>
  <si>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</si>
  <si>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</si>
  <si>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</si>
  <si>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</si>
  <si>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</si>
  <si>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</si>
  <si>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</si>
  <si>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</si>
  <si>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</si>
  <si>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</si>
  <si>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</si>
  <si>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</si>
  <si>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</si>
  <si>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</si>
  <si>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</si>
  <si>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</si>
  <si>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</si>
  <si>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</si>
  <si>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</si>
  <si>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</si>
  <si>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</si>
  <si>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</si>
  <si>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</si>
  <si>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</si>
  <si>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</si>
  <si>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</si>
  <si>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</si>
  <si>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</si>
  <si>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</si>
  <si>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</si>
  <si>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</si>
  <si>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</si>
  <si>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</si>
  <si>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</si>
  <si>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</si>
  <si>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</si>
  <si>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</si>
  <si>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</si>
  <si>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</si>
  <si>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</si>
  <si>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</si>
  <si>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</si>
  <si>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</si>
  <si>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</si>
  <si>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</si>
  <si>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</si>
  <si>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</si>
  <si>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</si>
  <si>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</si>
  <si>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</si>
  <si>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</si>
  <si>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</si>
  <si>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</si>
  <si>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</si>
  <si>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</si>
  <si>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</si>
  <si>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</si>
  <si>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</si>
  <si>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</si>
  <si>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</si>
  <si>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</si>
  <si>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</si>
  <si>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</si>
  <si>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</si>
  <si>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</si>
  <si>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</si>
  <si>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</si>
  <si>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</si>
  <si>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</si>
  <si>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</si>
  <si>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</si>
  <si>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</si>
  <si>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</si>
  <si>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</si>
  <si>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</si>
  <si>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</si>
  <si>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</si>
  <si>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</si>
  <si>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</si>
  <si>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</si>
  <si>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</si>
  <si>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</si>
  <si>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</si>
  <si>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</si>
  <si>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</si>
  <si>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</si>
  <si>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</si>
  <si>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</si>
  <si>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</si>
  <si>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</si>
  <si>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</si>
  <si>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</si>
  <si>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</si>
  <si>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</si>
  <si>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</si>
  <si>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</si>
  <si>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</si>
  <si>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</si>
  <si>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</si>
  <si>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</si>
  <si>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</si>
  <si>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</si>
  <si>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</si>
  <si>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</si>
  <si>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</si>
  <si>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</si>
  <si>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</si>
  <si>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</si>
  <si>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</si>
  <si>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</si>
  <si>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</si>
  <si>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</si>
  <si>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</si>
  <si>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</si>
  <si>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</si>
  <si>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</si>
  <si>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</si>
  <si>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</si>
  <si>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</si>
  <si>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</si>
  <si>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</si>
  <si>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</si>
  <si>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</si>
  <si>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</si>
  <si>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</si>
  <si>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</si>
  <si>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</si>
  <si>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</si>
  <si>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</si>
  <si>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</si>
  <si>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</si>
  <si>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</si>
  <si>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</si>
  <si>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</si>
  <si>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</si>
  <si>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</si>
  <si>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</si>
  <si>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</si>
  <si>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</si>
  <si>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</si>
  <si>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</si>
  <si>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</si>
  <si>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</si>
  <si>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</si>
  <si>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</si>
  <si>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</si>
  <si>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</si>
  <si>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</si>
  <si>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</si>
  <si>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</si>
  <si>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</si>
  <si>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</si>
  <si>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</si>
  <si>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</si>
  <si>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</si>
  <si>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</si>
  <si>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</si>
  <si>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</si>
  <si>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</si>
  <si>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</si>
  <si>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</si>
  <si>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</si>
  <si>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</si>
  <si>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</si>
  <si>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</si>
  <si>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</si>
  <si>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</si>
  <si>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</si>
  <si>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</si>
  <si>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</si>
  <si>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</si>
  <si>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</si>
  <si>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</si>
  <si>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</si>
  <si>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</si>
  <si>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</si>
  <si>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</si>
  <si>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</si>
  <si>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</si>
  <si>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</si>
  <si>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</si>
  <si>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</si>
  <si>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</si>
  <si>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</si>
  <si>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</si>
  <si>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</si>
  <si>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</si>
  <si>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</si>
  <si>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</si>
  <si>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</si>
  <si>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</si>
  <si>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</si>
  <si>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</si>
  <si>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</si>
  <si>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</si>
  <si>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</si>
  <si>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</si>
  <si>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</si>
  <si>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</si>
  <si>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</si>
  <si>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</si>
  <si>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</si>
  <si>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</si>
  <si>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</si>
  <si>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</si>
  <si>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</si>
  <si>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</si>
  <si>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</si>
  <si>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</si>
  <si>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</si>
  <si>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</si>
  <si>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</si>
  <si>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</si>
  <si>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</si>
  <si>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</si>
  <si>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</si>
  <si>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</si>
  <si>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</si>
  <si>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</si>
  <si>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</si>
  <si>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</si>
  <si>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</si>
  <si>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</si>
  <si>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</si>
  <si>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</si>
  <si>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</si>
  <si>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</si>
  <si>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</si>
  <si>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</si>
  <si>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</si>
  <si>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</si>
  <si>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</si>
  <si>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</si>
  <si>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</si>
  <si>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</si>
  <si>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</si>
  <si>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</si>
  <si>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</si>
  <si>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</si>
  <si>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</si>
  <si>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</si>
  <si>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</si>
  <si>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</si>
  <si>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</si>
  <si>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</si>
  <si>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</si>
  <si>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</si>
  <si>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</si>
  <si>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</si>
  <si>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</si>
  <si>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</si>
  <si>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</si>
  <si>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</si>
  <si>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</si>
  <si>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</si>
  <si>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</si>
  <si>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</si>
  <si>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</si>
  <si>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</si>
  <si>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</si>
  <si>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</si>
  <si>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</si>
  <si>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</si>
  <si>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</si>
  <si>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</si>
  <si>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</si>
  <si>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</si>
  <si>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</si>
  <si>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</si>
  <si>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</si>
  <si>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</si>
  <si>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</si>
  <si>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</si>
  <si>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</si>
  <si>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</si>
  <si>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</si>
  <si>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</si>
  <si>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</si>
  <si>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</si>
  <si>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</si>
  <si>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</si>
  <si>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</si>
  <si>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</si>
  <si>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</si>
  <si>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</si>
  <si>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</si>
  <si>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</si>
  <si>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</si>
  <si>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</si>
  <si>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</si>
  <si>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</si>
  <si>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</si>
  <si>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</si>
  <si>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</si>
  <si>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</si>
  <si>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</si>
  <si>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</si>
  <si>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</si>
  <si>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</si>
  <si>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</si>
  <si>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</si>
  <si>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</si>
  <si>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</si>
  <si>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</si>
  <si>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</si>
  <si>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</si>
  <si>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</si>
  <si>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</si>
  <si>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</si>
  <si>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</si>
  <si>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</si>
  <si>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</si>
  <si>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</si>
  <si>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</si>
  <si>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</si>
  <si>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</si>
  <si>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</si>
  <si>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</si>
  <si>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</si>
  <si>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</si>
  <si>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</si>
  <si>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</si>
  <si>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</si>
  <si>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</si>
  <si>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</si>
  <si>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</si>
  <si>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</si>
  <si>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</si>
  <si>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</si>
  <si>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</si>
  <si>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</si>
  <si>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</si>
  <si>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</si>
  <si>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</si>
  <si>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</si>
  <si>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</si>
  <si>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Les femmes et les jeunes filles ont davantage de connaissances sur leurs droits, les méthodes d’approche et de recrutement des groupes armés non étatiques et s’engagent contre l’enrôlement volontaire dans l’extrémisme violent.</t>
  </si>
  <si>
    <t xml:space="preserve">Les méthodes d’approche et de recrutement des groupes armés non étatiques et les droits humains sont connus par les femmes et les jeunes filles </t>
  </si>
  <si>
    <t>Identification des méthodes d'approches et de recrutement des groupes armés non étatiques( Diagnostic rapide)</t>
  </si>
  <si>
    <t xml:space="preserve">Faire la sensibilisation/ Formation et la mobilisation sociale des femmes, sur: Prévention contre l'extrémisme violent, équité , égalité des genres, leadership féminin, les méthodes d'approche et de recrutement, la non-stigmatisation des familles associées aux groupes armés non étatiques. </t>
  </si>
  <si>
    <t>Appui à la production et à la diffusion des programmes et produits médias (spots, microprogrammes, émission (radio), visuels (physiques et pour les réseaux sociaux y compris U-report) pour la sensibilisation des femmes et adolescentes sur le bien-être social, la cohabitation pacifique et les risques liés à l'extrémisme violent,</t>
  </si>
  <si>
    <t xml:space="preserve">Organisation d'activités socioculturelles et sportives avec les adolescentes pour la promotion de la paix </t>
  </si>
  <si>
    <t xml:space="preserve">Les autorités administratives et communautaires connaissent les plans alignés avec les résolutions 1325 et 2250 et favorisent la participation communautaire des femmes et leur implication dans la prévention de l’extrémisme violent. </t>
  </si>
  <si>
    <t>Appuyer l'appropriation et la vulgarisation des plans nationaux alignés aux résolutions 1325 et 2250 (leaders communautaires, administratifs, communautés cibles)</t>
  </si>
  <si>
    <t xml:space="preserve">Réaliser les supports de communication </t>
  </si>
  <si>
    <t xml:space="preserve">Les institutions nationales, les autorités administratives et communautaires s’engagent aux côtés des femmes et des jeunes filles dans la prévention contre l’extrémisme violent et la promotion de la paix et de la cohabitation pacifique dans leurs communautés. </t>
  </si>
  <si>
    <t>Les autorités administratives et Leaders communautaires sont sensibilisés et agissent comme des agents catalyseurs de la participation des femmes et des jeunes filles dans leurs communautés</t>
  </si>
  <si>
    <t>Renforcer les capacités des autorités administratives, militaires et communautaires sur : le leadership féminin, la non-stigmatisation des familles ex-associées aux groupes armés non étatiques, la connaissance des droits des femmes et participation de la femme aux instances de décisions communautaires, équité et le genre, la gestion des conflits...</t>
  </si>
  <si>
    <t xml:space="preserve">Formation sur les droits des femmes, les masculinités et genre au bénéfice des groupes cibles : autorités locales, enseignants, directeurs de lycées et universités, lycées et associations des parents, organisations des jeunes, des femmes et hommes et leaders religieux </t>
  </si>
  <si>
    <t xml:space="preserve">Appui au dialogue communautaire (intergénérationnel sur l’Egalité du genre et la consolidation de la paix, la masculinité et le leadership (débats radio, atelier sur le mentorat, partage d'expérience entre les organisations des femmes et adolescentes) </t>
  </si>
  <si>
    <t>Renforcer les capacités (techniques, organisationnelles…) des plates formes locales de consolidation de la paix (comité de veille et de vigilance, clubs locaux de la paix, Réseaux Communautaires de Protection des adolescentes et femmes pour la promotion des droits humains et la cohabitation pacifique).</t>
  </si>
  <si>
    <t xml:space="preserve">Un dialogue institutionnel est mené avec les ministères concernés, le parlement et les autres institutions, et permet la prise en compte des questions de genre dans les stratégies nationales de lutte contre l’extrémisme violent. </t>
  </si>
  <si>
    <t>Rencontre d’échange entre l’administration centrale et le niveau communautaire</t>
  </si>
  <si>
    <t>L’autonomisation et la résilience des femmes et adolescents renforcées favorisent leur engagement dans la vie socio- politique et économique</t>
  </si>
  <si>
    <t xml:space="preserve">Les femmes et les adolescentes ont accès à un paquet de services répondant à leurs besoins. </t>
  </si>
  <si>
    <t>Appui à la tenue des audiences foraines en matière de délivrance des actes de naissance pour promouvoir le droit à la nationalité. (Unit cost 18.1$ range 75.000$)</t>
  </si>
  <si>
    <t>Prise en charge protection( Psychosocial, sanitaire…)</t>
  </si>
  <si>
    <t xml:space="preserve">Les compétences des femmes et adolescentes sont renforcées pour leur autonomisation économique. </t>
  </si>
  <si>
    <t>Diagnostic sur les activités porteuses</t>
  </si>
  <si>
    <t>Renforcer les capacités des femmes et des jeunes aux AGR à travers la formation au niveau communal et communautaire sur les métiers porteurs</t>
  </si>
  <si>
    <t>Appui technique et financier aux activités génératrices de revenus programme de cash « plus » innovant et modulable</t>
  </si>
  <si>
    <t>Couts du personnel</t>
  </si>
  <si>
    <t>Couts des opérations</t>
  </si>
  <si>
    <t>Suivi-évaluation, COPIL, Comité technique et film institutionnel</t>
  </si>
  <si>
    <t>Evaluation finale</t>
  </si>
  <si>
    <t>Plaidoyer et appui au niveau institutionnel pour la prise en compte des documents et stratégies de lutte contre l’extrémisme violent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</si>
</sst>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2"/>
      <color rgb="FF000000"/>
      <name val="Calibri"/>
      <family val="2"/>
      <scheme val="minor"/>
    </font>
    <font>
      <sz val="14"/>
      <color theme="1"/>
      <name val="Calibri"/>
      <family val="2"/>
      <scheme val="minor"/>
    </font>
    <font>
      <b/>
      <sz val="14"/>
      <color theme="1"/>
      <name val="Calibri"/>
      <family val="2"/>
      <scheme val="minor"/>
    </font>
    <font>
      <b/>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16">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pplyProtection="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xf>
    <xf numFmtId="164"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164" fontId="6" fillId="2" borderId="8" xfId="1" applyFont="1" applyFill="1" applyBorder="1" applyAlignment="1" applyProtection="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NumberFormat="1" applyFont="1" applyFill="1" applyBorder="1" applyAlignment="1">
      <alignment wrapText="1"/>
    </xf>
    <xf numFmtId="164" fontId="2" fillId="2" borderId="14" xfId="1" applyNumberFormat="1" applyFont="1" applyFill="1" applyBorder="1" applyAlignment="1">
      <alignment wrapText="1"/>
    </xf>
    <xf numFmtId="164" fontId="6" fillId="2" borderId="27" xfId="1" applyFont="1" applyFill="1" applyBorder="1" applyAlignment="1" applyProtection="1">
      <alignment wrapText="1"/>
    </xf>
    <xf numFmtId="164" fontId="6" fillId="2" borderId="29" xfId="1" applyNumberFormat="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4" fontId="2" fillId="2" borderId="27" xfId="0" applyNumberFormat="1" applyFont="1" applyFill="1" applyBorder="1" applyAlignment="1">
      <alignment vertical="center"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1" fillId="0" borderId="3" xfId="0" applyFont="1" applyBorder="1" applyAlignment="1" applyProtection="1">
      <alignment horizontal="left" vertical="top" wrapText="1"/>
      <protection locked="0"/>
    </xf>
    <xf numFmtId="164" fontId="1" fillId="3" borderId="3" xfId="1" applyFont="1" applyFill="1" applyBorder="1" applyAlignment="1" applyProtection="1">
      <alignment horizontal="center" vertical="center" wrapText="1"/>
      <protection locked="0"/>
    </xf>
    <xf numFmtId="0" fontId="22" fillId="0" borderId="6"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164" fontId="1" fillId="0" borderId="3" xfId="1" applyFont="1" applyBorder="1" applyAlignment="1" applyProtection="1">
      <alignment horizontal="center" vertical="center" wrapText="1"/>
      <protection locked="0"/>
    </xf>
    <xf numFmtId="0" fontId="1" fillId="0" borderId="0" xfId="0" applyFont="1" applyAlignment="1" applyProtection="1">
      <alignment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9" fontId="1" fillId="0" borderId="3" xfId="2" applyFont="1" applyBorder="1" applyAlignment="1" applyProtection="1">
      <alignment horizontal="center" vertical="center" wrapText="1"/>
      <protection locked="0"/>
    </xf>
    <xf numFmtId="164" fontId="1" fillId="0" borderId="3" xfId="1" applyFont="1" applyBorder="1" applyAlignment="1" applyProtection="1">
      <alignment vertical="center" wrapText="1"/>
      <protection locked="0"/>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49" fontId="1" fillId="0" borderId="3" xfId="1" applyNumberFormat="1" applyFont="1" applyBorder="1" applyAlignment="1" applyProtection="1">
      <alignment horizontal="left" wrapText="1"/>
      <protection locked="0"/>
    </xf>
    <xf numFmtId="2" fontId="1" fillId="3" borderId="3" xfId="1" applyNumberFormat="1" applyFont="1" applyFill="1" applyBorder="1" applyAlignment="1" applyProtection="1">
      <alignment horizontal="left" wrapText="1"/>
      <protection locked="0"/>
    </xf>
    <xf numFmtId="0" fontId="23" fillId="2" borderId="12" xfId="0" applyFont="1" applyFill="1" applyBorder="1" applyAlignment="1">
      <alignment wrapText="1"/>
    </xf>
    <xf numFmtId="164" fontId="24" fillId="2" borderId="16" xfId="1" applyFont="1" applyFill="1" applyBorder="1" applyAlignment="1">
      <alignment vertical="center" wrapText="1"/>
    </xf>
    <xf numFmtId="9" fontId="4" fillId="2" borderId="14" xfId="2" applyFont="1" applyFill="1" applyBorder="1" applyAlignment="1">
      <alignment wrapText="1"/>
    </xf>
    <xf numFmtId="0" fontId="25" fillId="2" borderId="3" xfId="0" applyFont="1" applyFill="1" applyBorder="1" applyAlignment="1" applyProtection="1">
      <alignment horizontal="center" vertical="center" wrapText="1"/>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 fillId="3" borderId="3" xfId="0" applyNumberFormat="1" applyFont="1" applyFill="1" applyBorder="1" applyAlignment="1" applyProtection="1">
      <alignment horizontal="left" vertical="top"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0" fontId="4" fillId="7" borderId="20"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81"/>
  <sheetViews>
    <sheetView showGridLines="0" showZeros="0" tabSelected="1" topLeftCell="B7" zoomScale="60" zoomScaleNormal="60" workbookViewId="0">
      <selection activeCell="I19" sqref="I16:I19"/>
    </sheetView>
  </sheetViews>
  <sheetFormatPr defaultColWidth="9.140625" defaultRowHeight="15" x14ac:dyDescent="0.25"/>
  <cols>
    <col min="1" max="1" width="9.140625" style="42"/>
    <col min="2" max="2" width="30.7109375" style="42" customWidth="1"/>
    <col min="3" max="3" width="58.140625" style="42" customWidth="1"/>
    <col min="4" max="5" width="23.140625" style="42" customWidth="1"/>
    <col min="6" max="6" width="23.42578125" style="42" customWidth="1"/>
    <col min="7" max="7" width="23.140625" style="42" customWidth="1"/>
    <col min="8" max="8" width="22.42578125" style="42" customWidth="1"/>
    <col min="9" max="9" width="22.42578125" style="196" customWidth="1"/>
    <col min="10" max="10" width="30.28515625" style="42" customWidth="1"/>
    <col min="11" max="11" width="18.85546875" style="42" customWidth="1"/>
    <col min="12" max="12" width="9.140625" style="42"/>
    <col min="13" max="13" width="17.7109375" style="42" customWidth="1"/>
    <col min="14" max="14" width="26.42578125" style="42" customWidth="1"/>
    <col min="15" max="15" width="22.42578125" style="42" customWidth="1"/>
    <col min="16" max="16" width="29.7109375" style="42" customWidth="1"/>
    <col min="17" max="17" width="23.42578125" style="42" customWidth="1"/>
    <col min="18" max="18" width="18.42578125" style="42" customWidth="1"/>
    <col min="19" max="19" width="17.42578125" style="42" customWidth="1"/>
    <col min="20" max="20" width="25.140625" style="42" customWidth="1"/>
    <col min="21" max="16384" width="9.140625" style="42"/>
  </cols>
  <sheetData>
    <row r="2" spans="2:13" ht="47.25" customHeight="1" x14ac:dyDescent="0.7">
      <c r="B2" s="254" t="s">
        <v>527</v>
      </c>
      <c r="C2" s="254"/>
      <c r="D2" s="254"/>
      <c r="E2" s="254"/>
      <c r="F2" s="40"/>
      <c r="G2" s="40"/>
      <c r="H2" s="41"/>
      <c r="I2" s="203"/>
      <c r="J2" s="41"/>
    </row>
    <row r="3" spans="2:13" ht="15.75" x14ac:dyDescent="0.25">
      <c r="B3" s="165"/>
    </row>
    <row r="4" spans="2:13" ht="16.5" thickBot="1" x14ac:dyDescent="0.3">
      <c r="B4" s="45"/>
    </row>
    <row r="5" spans="2:13" ht="36.75" customHeight="1" x14ac:dyDescent="0.55000000000000004">
      <c r="B5" s="131" t="s">
        <v>5</v>
      </c>
      <c r="C5" s="166"/>
      <c r="D5" s="166"/>
      <c r="E5" s="166"/>
      <c r="F5" s="166"/>
      <c r="G5" s="166"/>
      <c r="H5" s="166"/>
      <c r="I5" s="204"/>
      <c r="J5" s="166"/>
      <c r="K5" s="166"/>
      <c r="L5" s="166"/>
      <c r="M5" s="167"/>
    </row>
    <row r="6" spans="2:13" ht="174" customHeight="1" thickBot="1" x14ac:dyDescent="0.4">
      <c r="B6" s="262" t="s">
        <v>587</v>
      </c>
      <c r="C6" s="263"/>
      <c r="D6" s="263"/>
      <c r="E6" s="263"/>
      <c r="F6" s="263"/>
      <c r="G6" s="263"/>
      <c r="H6" s="263"/>
      <c r="I6" s="264"/>
      <c r="J6" s="263"/>
      <c r="K6" s="263"/>
      <c r="L6" s="263"/>
      <c r="M6" s="265"/>
    </row>
    <row r="7" spans="2:13" x14ac:dyDescent="0.25">
      <c r="B7" s="46"/>
    </row>
    <row r="8" spans="2:13" ht="15.75" thickBot="1" x14ac:dyDescent="0.3"/>
    <row r="9" spans="2:13" ht="27" customHeight="1" thickBot="1" x14ac:dyDescent="0.45">
      <c r="B9" s="255" t="s">
        <v>373</v>
      </c>
      <c r="C9" s="256"/>
      <c r="D9" s="256"/>
      <c r="E9" s="256"/>
      <c r="F9" s="256"/>
      <c r="G9" s="256"/>
      <c r="H9" s="257"/>
      <c r="I9" s="205"/>
    </row>
    <row r="11" spans="2:13" ht="25.5" customHeight="1" x14ac:dyDescent="0.25">
      <c r="D11" s="47"/>
      <c r="E11" s="47"/>
      <c r="F11" s="47"/>
      <c r="G11" s="47"/>
      <c r="H11" s="44"/>
      <c r="I11" s="202"/>
      <c r="J11" s="43"/>
      <c r="K11" s="43"/>
    </row>
    <row r="12" spans="2:13" ht="213.75" customHeight="1" x14ac:dyDescent="0.25">
      <c r="B12" s="116" t="s">
        <v>374</v>
      </c>
      <c r="C12" s="116" t="s">
        <v>528</v>
      </c>
      <c r="D12" s="116" t="s">
        <v>529</v>
      </c>
      <c r="E12" s="116" t="s">
        <v>530</v>
      </c>
      <c r="F12" s="231" t="s">
        <v>531</v>
      </c>
      <c r="G12" s="116" t="s">
        <v>13</v>
      </c>
      <c r="H12" s="116" t="s">
        <v>532</v>
      </c>
      <c r="I12" s="116" t="s">
        <v>597</v>
      </c>
      <c r="J12" s="116" t="s">
        <v>533</v>
      </c>
      <c r="K12" s="53"/>
    </row>
    <row r="13" spans="2:13" ht="18.75" customHeight="1" x14ac:dyDescent="0.25">
      <c r="B13" s="54"/>
      <c r="C13" s="54"/>
      <c r="D13" s="83"/>
      <c r="E13" s="83"/>
      <c r="F13" s="83"/>
      <c r="G13" s="116"/>
      <c r="H13" s="54"/>
      <c r="I13" s="191"/>
      <c r="J13" s="54"/>
      <c r="K13" s="53"/>
    </row>
    <row r="14" spans="2:13" ht="51" customHeight="1" x14ac:dyDescent="0.25">
      <c r="B14" s="111" t="s">
        <v>375</v>
      </c>
      <c r="C14" s="260" t="s">
        <v>603</v>
      </c>
      <c r="D14" s="260"/>
      <c r="E14" s="260"/>
      <c r="F14" s="260"/>
      <c r="G14" s="260"/>
      <c r="H14" s="260"/>
      <c r="I14" s="259"/>
      <c r="J14" s="260"/>
      <c r="K14" s="18"/>
    </row>
    <row r="15" spans="2:13" ht="25.5" customHeight="1" x14ac:dyDescent="0.25">
      <c r="B15" s="111" t="s">
        <v>376</v>
      </c>
      <c r="C15" s="260" t="s">
        <v>604</v>
      </c>
      <c r="D15" s="260"/>
      <c r="E15" s="260"/>
      <c r="F15" s="260"/>
      <c r="G15" s="260"/>
      <c r="H15" s="260"/>
      <c r="I15" s="259"/>
      <c r="J15" s="260"/>
      <c r="K15" s="56"/>
    </row>
    <row r="16" spans="2:13" ht="32.25" thickBot="1" x14ac:dyDescent="0.3">
      <c r="B16" s="112" t="s">
        <v>377</v>
      </c>
      <c r="C16" s="213" t="s">
        <v>605</v>
      </c>
      <c r="D16" s="214">
        <v>15000</v>
      </c>
      <c r="E16" s="214">
        <v>0</v>
      </c>
      <c r="F16" s="19"/>
      <c r="G16" s="145">
        <f>SUM(D16:F16)</f>
        <v>15000</v>
      </c>
      <c r="H16" s="221">
        <v>0.85</v>
      </c>
      <c r="I16" s="192">
        <v>15000</v>
      </c>
      <c r="J16" s="226"/>
      <c r="K16" s="57"/>
    </row>
    <row r="17" spans="1:11" ht="96.75" customHeight="1" thickBot="1" x14ac:dyDescent="0.3">
      <c r="B17" s="112" t="s">
        <v>378</v>
      </c>
      <c r="C17" s="215" t="s">
        <v>606</v>
      </c>
      <c r="D17" s="214">
        <v>15000</v>
      </c>
      <c r="E17" s="214">
        <v>15000</v>
      </c>
      <c r="F17" s="19"/>
      <c r="G17" s="145">
        <f t="shared" ref="G17:G23" si="0">SUM(D17:F17)</f>
        <v>30000</v>
      </c>
      <c r="H17" s="221">
        <v>0.8</v>
      </c>
      <c r="I17" s="192">
        <v>31227.91</v>
      </c>
      <c r="J17" s="129"/>
      <c r="K17" s="57"/>
    </row>
    <row r="18" spans="1:11" ht="94.5" customHeight="1" thickBot="1" x14ac:dyDescent="0.3">
      <c r="B18" s="112" t="s">
        <v>379</v>
      </c>
      <c r="C18" s="216" t="s">
        <v>607</v>
      </c>
      <c r="D18" s="214">
        <v>20000</v>
      </c>
      <c r="E18" s="214">
        <v>20000</v>
      </c>
      <c r="F18" s="19"/>
      <c r="G18" s="145">
        <f t="shared" si="0"/>
        <v>40000</v>
      </c>
      <c r="H18" s="221">
        <v>0.85</v>
      </c>
      <c r="I18" s="192">
        <v>39276</v>
      </c>
      <c r="J18" s="226"/>
      <c r="K18" s="57"/>
    </row>
    <row r="19" spans="1:11" ht="42.75" customHeight="1" thickBot="1" x14ac:dyDescent="0.3">
      <c r="B19" s="112" t="s">
        <v>380</v>
      </c>
      <c r="C19" s="216" t="s">
        <v>608</v>
      </c>
      <c r="D19" s="214">
        <v>20000</v>
      </c>
      <c r="E19" s="214">
        <v>25000</v>
      </c>
      <c r="F19" s="19"/>
      <c r="G19" s="145">
        <f t="shared" si="0"/>
        <v>45000</v>
      </c>
      <c r="H19" s="221">
        <v>0.7</v>
      </c>
      <c r="I19" s="192">
        <v>44500</v>
      </c>
      <c r="J19" s="129"/>
      <c r="K19" s="57"/>
    </row>
    <row r="20" spans="1:11" ht="15.75" hidden="1" x14ac:dyDescent="0.25">
      <c r="B20" s="112" t="s">
        <v>381</v>
      </c>
      <c r="C20" s="17"/>
      <c r="D20" s="19"/>
      <c r="E20" s="19"/>
      <c r="F20" s="19"/>
      <c r="G20" s="145">
        <f t="shared" si="0"/>
        <v>0</v>
      </c>
      <c r="H20" s="142"/>
      <c r="I20" s="192"/>
      <c r="J20" s="129"/>
      <c r="K20" s="57"/>
    </row>
    <row r="21" spans="1:11" ht="15.75" hidden="1" x14ac:dyDescent="0.25">
      <c r="B21" s="112" t="s">
        <v>382</v>
      </c>
      <c r="C21" s="17"/>
      <c r="D21" s="19"/>
      <c r="E21" s="19"/>
      <c r="F21" s="19"/>
      <c r="G21" s="145">
        <f t="shared" si="0"/>
        <v>0</v>
      </c>
      <c r="H21" s="142"/>
      <c r="I21" s="192"/>
      <c r="J21" s="129"/>
      <c r="K21" s="57"/>
    </row>
    <row r="22" spans="1:11" ht="15.75" hidden="1" x14ac:dyDescent="0.25">
      <c r="B22" s="112" t="s">
        <v>383</v>
      </c>
      <c r="C22" s="52"/>
      <c r="D22" s="20"/>
      <c r="E22" s="20"/>
      <c r="F22" s="20"/>
      <c r="G22" s="145">
        <f t="shared" si="0"/>
        <v>0</v>
      </c>
      <c r="H22" s="143"/>
      <c r="I22" s="193"/>
      <c r="J22" s="130"/>
      <c r="K22" s="57"/>
    </row>
    <row r="23" spans="1:11" ht="15.75" hidden="1" x14ac:dyDescent="0.25">
      <c r="A23" s="43"/>
      <c r="B23" s="112" t="s">
        <v>384</v>
      </c>
      <c r="C23" s="52"/>
      <c r="D23" s="20"/>
      <c r="E23" s="20"/>
      <c r="F23" s="20"/>
      <c r="G23" s="145">
        <f t="shared" si="0"/>
        <v>0</v>
      </c>
      <c r="H23" s="143"/>
      <c r="I23" s="193"/>
      <c r="J23" s="130"/>
      <c r="K23" s="44"/>
    </row>
    <row r="24" spans="1:11" ht="15.75" x14ac:dyDescent="0.25">
      <c r="A24" s="43"/>
      <c r="C24" s="113" t="s">
        <v>534</v>
      </c>
      <c r="D24" s="21">
        <f>SUM(D16:D23)</f>
        <v>70000</v>
      </c>
      <c r="E24" s="21">
        <f>SUM(E16:E23)</f>
        <v>60000</v>
      </c>
      <c r="F24" s="21">
        <f>SUM(F16:F23)</f>
        <v>0</v>
      </c>
      <c r="G24" s="21">
        <f>SUM(G16:G23)</f>
        <v>130000</v>
      </c>
      <c r="H24" s="132">
        <f>(H16*G16)+(H17*G17)+(H18*G18)+(H19*G19)+(H20*G20)+(H21*G21)+(H22*G22)+(H23*G23)</f>
        <v>102250</v>
      </c>
      <c r="I24" s="132">
        <f>SUM(I16:I23)</f>
        <v>130003.91</v>
      </c>
      <c r="J24" s="227">
        <f>SUM(J16:J19)</f>
        <v>0</v>
      </c>
      <c r="K24" s="59"/>
    </row>
    <row r="25" spans="1:11" ht="40.5" customHeight="1" x14ac:dyDescent="0.25">
      <c r="A25" s="43"/>
      <c r="B25" s="111" t="s">
        <v>385</v>
      </c>
      <c r="C25" s="258" t="s">
        <v>609</v>
      </c>
      <c r="D25" s="258"/>
      <c r="E25" s="258"/>
      <c r="F25" s="258"/>
      <c r="G25" s="258"/>
      <c r="H25" s="258"/>
      <c r="I25" s="259"/>
      <c r="J25" s="258"/>
      <c r="K25" s="56"/>
    </row>
    <row r="26" spans="1:11" ht="47.25" x14ac:dyDescent="0.25">
      <c r="A26" s="43"/>
      <c r="B26" s="112" t="s">
        <v>386</v>
      </c>
      <c r="C26" s="213" t="s">
        <v>610</v>
      </c>
      <c r="D26" s="217">
        <v>0</v>
      </c>
      <c r="E26" s="217">
        <v>30000</v>
      </c>
      <c r="F26" s="19"/>
      <c r="G26" s="145">
        <f>SUM(D26:F26)</f>
        <v>30000</v>
      </c>
      <c r="H26" s="142">
        <v>0.9</v>
      </c>
      <c r="I26" s="192">
        <v>30000</v>
      </c>
      <c r="J26" s="129"/>
      <c r="K26" s="57"/>
    </row>
    <row r="27" spans="1:11" ht="15.75" x14ac:dyDescent="0.25">
      <c r="A27" s="43"/>
      <c r="B27" s="112" t="s">
        <v>387</v>
      </c>
      <c r="C27" s="213" t="s">
        <v>611</v>
      </c>
      <c r="D27" s="217">
        <v>15000</v>
      </c>
      <c r="E27" s="217">
        <v>15000</v>
      </c>
      <c r="F27" s="19"/>
      <c r="G27" s="145">
        <f t="shared" ref="G27:G33" si="1">SUM(D27:F27)</f>
        <v>30000</v>
      </c>
      <c r="H27" s="142">
        <v>0.8</v>
      </c>
      <c r="I27" s="192">
        <v>29999.89</v>
      </c>
      <c r="J27" s="129"/>
      <c r="K27" s="57"/>
    </row>
    <row r="28" spans="1:11" ht="15.75" hidden="1" x14ac:dyDescent="0.25">
      <c r="A28" s="43"/>
      <c r="B28" s="112" t="s">
        <v>388</v>
      </c>
      <c r="C28" s="17"/>
      <c r="D28" s="19"/>
      <c r="E28" s="19"/>
      <c r="F28" s="19"/>
      <c r="G28" s="145">
        <f t="shared" si="1"/>
        <v>0</v>
      </c>
      <c r="H28" s="142"/>
      <c r="I28" s="192"/>
      <c r="J28" s="129"/>
      <c r="K28" s="57"/>
    </row>
    <row r="29" spans="1:11" ht="15.75" hidden="1" x14ac:dyDescent="0.25">
      <c r="A29" s="43"/>
      <c r="B29" s="112" t="s">
        <v>389</v>
      </c>
      <c r="C29" s="17"/>
      <c r="D29" s="19"/>
      <c r="E29" s="19"/>
      <c r="F29" s="19"/>
      <c r="G29" s="145">
        <f t="shared" si="1"/>
        <v>0</v>
      </c>
      <c r="H29" s="142"/>
      <c r="I29" s="192"/>
      <c r="J29" s="129"/>
      <c r="K29" s="57"/>
    </row>
    <row r="30" spans="1:11" ht="15.75" hidden="1" x14ac:dyDescent="0.25">
      <c r="A30" s="43"/>
      <c r="B30" s="112" t="s">
        <v>390</v>
      </c>
      <c r="C30" s="17"/>
      <c r="D30" s="19"/>
      <c r="E30" s="19"/>
      <c r="F30" s="19"/>
      <c r="G30" s="145">
        <f t="shared" si="1"/>
        <v>0</v>
      </c>
      <c r="H30" s="142"/>
      <c r="I30" s="192"/>
      <c r="J30" s="129"/>
      <c r="K30" s="57"/>
    </row>
    <row r="31" spans="1:11" ht="15.75" hidden="1" x14ac:dyDescent="0.25">
      <c r="A31" s="43"/>
      <c r="B31" s="112" t="s">
        <v>391</v>
      </c>
      <c r="C31" s="17"/>
      <c r="D31" s="19"/>
      <c r="E31" s="19"/>
      <c r="F31" s="19"/>
      <c r="G31" s="145">
        <f t="shared" si="1"/>
        <v>0</v>
      </c>
      <c r="H31" s="142"/>
      <c r="I31" s="192"/>
      <c r="J31" s="129"/>
      <c r="K31" s="57"/>
    </row>
    <row r="32" spans="1:11" ht="15.75" hidden="1" x14ac:dyDescent="0.25">
      <c r="A32" s="43"/>
      <c r="B32" s="112" t="s">
        <v>392</v>
      </c>
      <c r="C32" s="52"/>
      <c r="D32" s="20"/>
      <c r="E32" s="20"/>
      <c r="F32" s="20"/>
      <c r="G32" s="145">
        <f t="shared" si="1"/>
        <v>0</v>
      </c>
      <c r="H32" s="143"/>
      <c r="I32" s="193"/>
      <c r="J32" s="130"/>
      <c r="K32" s="57"/>
    </row>
    <row r="33" spans="1:11" ht="15.75" hidden="1" x14ac:dyDescent="0.25">
      <c r="A33" s="43"/>
      <c r="B33" s="112" t="s">
        <v>393</v>
      </c>
      <c r="C33" s="52"/>
      <c r="D33" s="20"/>
      <c r="E33" s="20"/>
      <c r="F33" s="20"/>
      <c r="G33" s="145">
        <f t="shared" si="1"/>
        <v>0</v>
      </c>
      <c r="H33" s="143"/>
      <c r="I33" s="193"/>
      <c r="J33" s="130"/>
      <c r="K33" s="57"/>
    </row>
    <row r="34" spans="1:11" ht="15.75" x14ac:dyDescent="0.25">
      <c r="A34" s="43"/>
      <c r="C34" s="113" t="s">
        <v>534</v>
      </c>
      <c r="D34" s="24">
        <f>SUM(D26:D33)</f>
        <v>15000</v>
      </c>
      <c r="E34" s="24">
        <f>SUM(E26:E33)</f>
        <v>45000</v>
      </c>
      <c r="F34" s="24">
        <f>SUM(F26:F33)</f>
        <v>0</v>
      </c>
      <c r="G34" s="24">
        <f>SUM(G26:G33)</f>
        <v>60000</v>
      </c>
      <c r="H34" s="132">
        <f>(H26*G26)+(H27*G27)+(H28*G28)+(H29*G29)+(H30*G30)+(H31*G31)+(H32*G32)+(H33*G33)</f>
        <v>51000</v>
      </c>
      <c r="I34" s="132">
        <f>SUM(I26:I33)</f>
        <v>59999.89</v>
      </c>
      <c r="J34" s="130"/>
      <c r="K34" s="59"/>
    </row>
    <row r="35" spans="1:11" ht="11.25" hidden="1" customHeight="1" x14ac:dyDescent="0.25">
      <c r="A35" s="43"/>
      <c r="B35" s="111" t="s">
        <v>394</v>
      </c>
      <c r="C35" s="232"/>
      <c r="D35" s="232"/>
      <c r="E35" s="232"/>
      <c r="F35" s="232"/>
      <c r="G35" s="232"/>
      <c r="H35" s="232"/>
      <c r="I35" s="233"/>
      <c r="J35" s="232"/>
      <c r="K35" s="56"/>
    </row>
    <row r="36" spans="1:11" ht="11.25" hidden="1" customHeight="1" x14ac:dyDescent="0.25">
      <c r="A36" s="43"/>
      <c r="B36" s="112" t="s">
        <v>395</v>
      </c>
      <c r="C36" s="17"/>
      <c r="D36" s="19"/>
      <c r="E36" s="19"/>
      <c r="F36" s="19"/>
      <c r="G36" s="145">
        <f>SUM(D36:F36)</f>
        <v>0</v>
      </c>
      <c r="H36" s="142"/>
      <c r="I36" s="192"/>
      <c r="J36" s="129"/>
      <c r="K36" s="57"/>
    </row>
    <row r="37" spans="1:11" ht="11.25" hidden="1" customHeight="1" x14ac:dyDescent="0.25">
      <c r="A37" s="43"/>
      <c r="B37" s="112" t="s">
        <v>396</v>
      </c>
      <c r="C37" s="17"/>
      <c r="D37" s="19"/>
      <c r="E37" s="19"/>
      <c r="F37" s="19"/>
      <c r="G37" s="145">
        <f t="shared" ref="G37:G43" si="2">SUM(D37:F37)</f>
        <v>0</v>
      </c>
      <c r="H37" s="142"/>
      <c r="I37" s="192"/>
      <c r="J37" s="129"/>
      <c r="K37" s="57"/>
    </row>
    <row r="38" spans="1:11" ht="11.25" hidden="1" customHeight="1" x14ac:dyDescent="0.25">
      <c r="A38" s="43"/>
      <c r="B38" s="112" t="s">
        <v>397</v>
      </c>
      <c r="C38" s="17"/>
      <c r="D38" s="19"/>
      <c r="E38" s="19"/>
      <c r="F38" s="19"/>
      <c r="G38" s="145">
        <f t="shared" si="2"/>
        <v>0</v>
      </c>
      <c r="H38" s="142"/>
      <c r="I38" s="192"/>
      <c r="J38" s="129"/>
      <c r="K38" s="57"/>
    </row>
    <row r="39" spans="1:11" ht="11.25" hidden="1" customHeight="1" x14ac:dyDescent="0.25">
      <c r="A39" s="43"/>
      <c r="B39" s="112" t="s">
        <v>398</v>
      </c>
      <c r="C39" s="17"/>
      <c r="D39" s="19"/>
      <c r="E39" s="19"/>
      <c r="F39" s="19"/>
      <c r="G39" s="145">
        <f t="shared" si="2"/>
        <v>0</v>
      </c>
      <c r="H39" s="142"/>
      <c r="I39" s="192"/>
      <c r="J39" s="129"/>
      <c r="K39" s="57"/>
    </row>
    <row r="40" spans="1:11" s="43" customFormat="1" ht="11.25" hidden="1" customHeight="1" x14ac:dyDescent="0.25">
      <c r="B40" s="112" t="s">
        <v>399</v>
      </c>
      <c r="C40" s="17"/>
      <c r="D40" s="19"/>
      <c r="E40" s="19"/>
      <c r="F40" s="19"/>
      <c r="G40" s="145">
        <f t="shared" si="2"/>
        <v>0</v>
      </c>
      <c r="H40" s="142"/>
      <c r="I40" s="192"/>
      <c r="J40" s="129"/>
      <c r="K40" s="57"/>
    </row>
    <row r="41" spans="1:11" s="43" customFormat="1" ht="11.25" hidden="1" customHeight="1" x14ac:dyDescent="0.25">
      <c r="B41" s="112" t="s">
        <v>400</v>
      </c>
      <c r="C41" s="17"/>
      <c r="D41" s="19"/>
      <c r="E41" s="19"/>
      <c r="F41" s="19"/>
      <c r="G41" s="145">
        <f t="shared" si="2"/>
        <v>0</v>
      </c>
      <c r="H41" s="142"/>
      <c r="I41" s="192"/>
      <c r="J41" s="129"/>
      <c r="K41" s="57"/>
    </row>
    <row r="42" spans="1:11" s="43" customFormat="1" ht="11.25" hidden="1" customHeight="1" x14ac:dyDescent="0.25">
      <c r="A42" s="42"/>
      <c r="B42" s="112" t="s">
        <v>401</v>
      </c>
      <c r="C42" s="52"/>
      <c r="D42" s="20"/>
      <c r="E42" s="20"/>
      <c r="F42" s="20"/>
      <c r="G42" s="145">
        <f t="shared" si="2"/>
        <v>0</v>
      </c>
      <c r="H42" s="143"/>
      <c r="I42" s="193"/>
      <c r="J42" s="130"/>
      <c r="K42" s="57"/>
    </row>
    <row r="43" spans="1:11" ht="11.25" hidden="1" customHeight="1" x14ac:dyDescent="0.25">
      <c r="B43" s="112" t="s">
        <v>402</v>
      </c>
      <c r="C43" s="52"/>
      <c r="D43" s="20"/>
      <c r="E43" s="20"/>
      <c r="F43" s="20"/>
      <c r="G43" s="145">
        <f t="shared" si="2"/>
        <v>0</v>
      </c>
      <c r="H43" s="143"/>
      <c r="I43" s="193"/>
      <c r="J43" s="130"/>
      <c r="K43" s="57"/>
    </row>
    <row r="44" spans="1:11" ht="11.25" hidden="1" customHeight="1" x14ac:dyDescent="0.25">
      <c r="C44" s="113" t="s">
        <v>534</v>
      </c>
      <c r="D44" s="24">
        <f>SUM(D36:D43)</f>
        <v>0</v>
      </c>
      <c r="E44" s="24">
        <f>SUM(E36:E43)</f>
        <v>0</v>
      </c>
      <c r="F44" s="24">
        <f>SUM(F36:F43)</f>
        <v>0</v>
      </c>
      <c r="G44" s="24">
        <f>SUM(G36:G43)</f>
        <v>0</v>
      </c>
      <c r="H44" s="132">
        <f>(H36*G36)+(H37*G37)+(H38*G38)+(H39*G39)+(H40*G40)+(H41*G41)+(H42*G42)+(H43*G43)</f>
        <v>0</v>
      </c>
      <c r="I44" s="132">
        <f>SUM(I36:I43)</f>
        <v>0</v>
      </c>
      <c r="J44" s="130"/>
      <c r="K44" s="59"/>
    </row>
    <row r="45" spans="1:11" ht="11.25" hidden="1" customHeight="1" x14ac:dyDescent="0.25">
      <c r="B45" s="111" t="s">
        <v>403</v>
      </c>
      <c r="C45" s="232"/>
      <c r="D45" s="232"/>
      <c r="E45" s="232"/>
      <c r="F45" s="232"/>
      <c r="G45" s="232"/>
      <c r="H45" s="232"/>
      <c r="I45" s="233"/>
      <c r="J45" s="232"/>
      <c r="K45" s="56"/>
    </row>
    <row r="46" spans="1:11" ht="11.25" hidden="1" customHeight="1" x14ac:dyDescent="0.25">
      <c r="B46" s="112" t="s">
        <v>404</v>
      </c>
      <c r="C46" s="17"/>
      <c r="D46" s="19"/>
      <c r="E46" s="19"/>
      <c r="F46" s="19"/>
      <c r="G46" s="145">
        <f>SUM(D46:F46)</f>
        <v>0</v>
      </c>
      <c r="H46" s="142"/>
      <c r="I46" s="192"/>
      <c r="J46" s="129"/>
      <c r="K46" s="57"/>
    </row>
    <row r="47" spans="1:11" ht="11.25" hidden="1" customHeight="1" x14ac:dyDescent="0.25">
      <c r="B47" s="112" t="s">
        <v>405</v>
      </c>
      <c r="C47" s="17"/>
      <c r="D47" s="19"/>
      <c r="E47" s="19"/>
      <c r="F47" s="19"/>
      <c r="G47" s="145">
        <f t="shared" ref="G47:G53" si="3">SUM(D47:F47)</f>
        <v>0</v>
      </c>
      <c r="H47" s="142"/>
      <c r="I47" s="192"/>
      <c r="J47" s="129"/>
      <c r="K47" s="57"/>
    </row>
    <row r="48" spans="1:11" ht="11.25" hidden="1" customHeight="1" x14ac:dyDescent="0.25">
      <c r="B48" s="112" t="s">
        <v>406</v>
      </c>
      <c r="C48" s="17"/>
      <c r="D48" s="19"/>
      <c r="E48" s="19"/>
      <c r="F48" s="19"/>
      <c r="G48" s="145">
        <f t="shared" si="3"/>
        <v>0</v>
      </c>
      <c r="H48" s="142"/>
      <c r="I48" s="192"/>
      <c r="J48" s="129"/>
      <c r="K48" s="57"/>
    </row>
    <row r="49" spans="1:11" ht="11.25" hidden="1" customHeight="1" x14ac:dyDescent="0.25">
      <c r="B49" s="112" t="s">
        <v>407</v>
      </c>
      <c r="C49" s="17"/>
      <c r="D49" s="19"/>
      <c r="E49" s="19"/>
      <c r="F49" s="19"/>
      <c r="G49" s="145">
        <f t="shared" si="3"/>
        <v>0</v>
      </c>
      <c r="H49" s="142"/>
      <c r="I49" s="192"/>
      <c r="J49" s="129"/>
      <c r="K49" s="57"/>
    </row>
    <row r="50" spans="1:11" ht="11.25" hidden="1" customHeight="1" x14ac:dyDescent="0.25">
      <c r="B50" s="112" t="s">
        <v>408</v>
      </c>
      <c r="C50" s="17"/>
      <c r="D50" s="19"/>
      <c r="E50" s="19"/>
      <c r="F50" s="19"/>
      <c r="G50" s="145">
        <f t="shared" si="3"/>
        <v>0</v>
      </c>
      <c r="H50" s="142"/>
      <c r="I50" s="192"/>
      <c r="J50" s="129"/>
      <c r="K50" s="57"/>
    </row>
    <row r="51" spans="1:11" ht="11.25" hidden="1" customHeight="1" x14ac:dyDescent="0.25">
      <c r="A51" s="43"/>
      <c r="B51" s="112" t="s">
        <v>409</v>
      </c>
      <c r="C51" s="17"/>
      <c r="D51" s="19"/>
      <c r="E51" s="19"/>
      <c r="F51" s="19"/>
      <c r="G51" s="145">
        <f t="shared" si="3"/>
        <v>0</v>
      </c>
      <c r="H51" s="142"/>
      <c r="I51" s="192"/>
      <c r="J51" s="129"/>
      <c r="K51" s="57"/>
    </row>
    <row r="52" spans="1:11" s="43" customFormat="1" ht="11.25" hidden="1" customHeight="1" x14ac:dyDescent="0.25">
      <c r="A52" s="42"/>
      <c r="B52" s="112" t="s">
        <v>410</v>
      </c>
      <c r="C52" s="52"/>
      <c r="D52" s="20"/>
      <c r="E52" s="20"/>
      <c r="F52" s="20"/>
      <c r="G52" s="145">
        <f t="shared" si="3"/>
        <v>0</v>
      </c>
      <c r="H52" s="143"/>
      <c r="I52" s="193"/>
      <c r="J52" s="130"/>
      <c r="K52" s="57"/>
    </row>
    <row r="53" spans="1:11" ht="11.25" hidden="1" customHeight="1" x14ac:dyDescent="0.25">
      <c r="B53" s="112" t="s">
        <v>411</v>
      </c>
      <c r="C53" s="52"/>
      <c r="D53" s="20"/>
      <c r="E53" s="20"/>
      <c r="F53" s="20"/>
      <c r="G53" s="145">
        <f t="shared" si="3"/>
        <v>0</v>
      </c>
      <c r="H53" s="143"/>
      <c r="I53" s="193"/>
      <c r="J53" s="130"/>
      <c r="K53" s="57"/>
    </row>
    <row r="54" spans="1:11" ht="11.25" hidden="1" customHeight="1" x14ac:dyDescent="0.25">
      <c r="C54" s="113" t="s">
        <v>534</v>
      </c>
      <c r="D54" s="21">
        <f>SUM(D46:D53)</f>
        <v>0</v>
      </c>
      <c r="E54" s="21">
        <f>SUM(E46:E53)</f>
        <v>0</v>
      </c>
      <c r="F54" s="21">
        <f>SUM(F46:F53)</f>
        <v>0</v>
      </c>
      <c r="G54" s="21">
        <f>SUM(G46:G53)</f>
        <v>0</v>
      </c>
      <c r="H54" s="132">
        <f>(H46*G46)+(H47*G47)+(H48*G48)+(H49*G49)+(H50*G50)+(H51*G51)+(H52*G52)+(H53*G53)</f>
        <v>0</v>
      </c>
      <c r="I54" s="132">
        <f>SUM(I46:I53)</f>
        <v>0</v>
      </c>
      <c r="J54" s="130"/>
      <c r="K54" s="59"/>
    </row>
    <row r="55" spans="1:11" ht="15.75" x14ac:dyDescent="0.25">
      <c r="B55" s="11"/>
      <c r="C55" s="12"/>
      <c r="D55" s="10"/>
      <c r="E55" s="10"/>
      <c r="F55" s="10"/>
      <c r="G55" s="10"/>
      <c r="H55" s="10"/>
      <c r="I55" s="10"/>
      <c r="J55" s="10"/>
      <c r="K55" s="58"/>
    </row>
    <row r="56" spans="1:11" ht="51" customHeight="1" x14ac:dyDescent="0.25">
      <c r="B56" s="113" t="s">
        <v>412</v>
      </c>
      <c r="C56" s="261" t="s">
        <v>612</v>
      </c>
      <c r="D56" s="261"/>
      <c r="E56" s="261"/>
      <c r="F56" s="261"/>
      <c r="G56" s="261"/>
      <c r="H56" s="261"/>
      <c r="I56" s="259"/>
      <c r="J56" s="261"/>
      <c r="K56" s="18"/>
    </row>
    <row r="57" spans="1:11" ht="51" customHeight="1" x14ac:dyDescent="0.25">
      <c r="B57" s="111" t="s">
        <v>413</v>
      </c>
      <c r="C57" s="258" t="s">
        <v>613</v>
      </c>
      <c r="D57" s="258"/>
      <c r="E57" s="258"/>
      <c r="F57" s="258"/>
      <c r="G57" s="258"/>
      <c r="H57" s="258"/>
      <c r="I57" s="259"/>
      <c r="J57" s="258"/>
      <c r="K57" s="56"/>
    </row>
    <row r="58" spans="1:11" ht="110.25" x14ac:dyDescent="0.25">
      <c r="B58" s="112" t="s">
        <v>414</v>
      </c>
      <c r="C58" s="218" t="s">
        <v>614</v>
      </c>
      <c r="D58" s="217">
        <v>20000</v>
      </c>
      <c r="E58" s="217">
        <v>25000</v>
      </c>
      <c r="F58" s="19"/>
      <c r="G58" s="145">
        <f>SUM(D58:F58)</f>
        <v>45000</v>
      </c>
      <c r="H58" s="221">
        <v>0.7</v>
      </c>
      <c r="I58" s="217">
        <v>44997.97</v>
      </c>
      <c r="J58" s="129"/>
      <c r="K58" s="57"/>
    </row>
    <row r="59" spans="1:11" ht="78.75" x14ac:dyDescent="0.25">
      <c r="B59" s="112" t="s">
        <v>415</v>
      </c>
      <c r="C59" s="213" t="s">
        <v>615</v>
      </c>
      <c r="D59" s="217">
        <v>0</v>
      </c>
      <c r="E59" s="217">
        <v>20000</v>
      </c>
      <c r="F59" s="19"/>
      <c r="G59" s="145">
        <f t="shared" ref="G59:G65" si="4">SUM(D59:F59)</f>
        <v>20000</v>
      </c>
      <c r="H59" s="221">
        <v>0.8</v>
      </c>
      <c r="I59" s="217">
        <v>19998.509999999998</v>
      </c>
      <c r="J59" s="129"/>
      <c r="K59" s="57"/>
    </row>
    <row r="60" spans="1:11" ht="78.75" x14ac:dyDescent="0.25">
      <c r="B60" s="112" t="s">
        <v>416</v>
      </c>
      <c r="C60" s="213" t="s">
        <v>616</v>
      </c>
      <c r="D60" s="217">
        <v>20000</v>
      </c>
      <c r="E60" s="217">
        <v>40000</v>
      </c>
      <c r="F60" s="19"/>
      <c r="G60" s="145">
        <f t="shared" si="4"/>
        <v>60000</v>
      </c>
      <c r="H60" s="221">
        <v>0.8</v>
      </c>
      <c r="I60" s="217">
        <v>59999.87</v>
      </c>
      <c r="J60" s="129"/>
      <c r="K60" s="57"/>
    </row>
    <row r="61" spans="1:11" ht="94.5" x14ac:dyDescent="0.25">
      <c r="B61" s="112" t="s">
        <v>417</v>
      </c>
      <c r="C61" s="213" t="s">
        <v>617</v>
      </c>
      <c r="D61" s="217">
        <v>10000</v>
      </c>
      <c r="E61" s="217">
        <v>40000</v>
      </c>
      <c r="F61" s="19"/>
      <c r="G61" s="145">
        <f t="shared" si="4"/>
        <v>50000</v>
      </c>
      <c r="H61" s="221">
        <v>0.7</v>
      </c>
      <c r="I61" s="217">
        <v>49997.96</v>
      </c>
      <c r="J61" s="129"/>
      <c r="K61" s="57"/>
    </row>
    <row r="62" spans="1:11" ht="3" hidden="1" customHeight="1" x14ac:dyDescent="0.25">
      <c r="B62" s="112" t="s">
        <v>418</v>
      </c>
      <c r="C62" s="17"/>
      <c r="D62" s="19"/>
      <c r="E62" s="19"/>
      <c r="F62" s="19"/>
      <c r="G62" s="145">
        <f t="shared" si="4"/>
        <v>0</v>
      </c>
      <c r="H62" s="142"/>
      <c r="I62" s="192"/>
      <c r="J62" s="129"/>
      <c r="K62" s="57"/>
    </row>
    <row r="63" spans="1:11" ht="3" hidden="1" customHeight="1" x14ac:dyDescent="0.25">
      <c r="B63" s="112" t="s">
        <v>419</v>
      </c>
      <c r="C63" s="17"/>
      <c r="D63" s="19"/>
      <c r="E63" s="19"/>
      <c r="F63" s="19"/>
      <c r="G63" s="145">
        <f t="shared" si="4"/>
        <v>0</v>
      </c>
      <c r="H63" s="142"/>
      <c r="I63" s="192"/>
      <c r="J63" s="129"/>
      <c r="K63" s="57"/>
    </row>
    <row r="64" spans="1:11" ht="3" hidden="1" customHeight="1" x14ac:dyDescent="0.25">
      <c r="A64" s="43"/>
      <c r="B64" s="112" t="s">
        <v>420</v>
      </c>
      <c r="C64" s="52"/>
      <c r="D64" s="20"/>
      <c r="E64" s="20"/>
      <c r="F64" s="20"/>
      <c r="G64" s="145">
        <f t="shared" si="4"/>
        <v>0</v>
      </c>
      <c r="H64" s="143"/>
      <c r="I64" s="193"/>
      <c r="J64" s="130"/>
      <c r="K64" s="57"/>
    </row>
    <row r="65" spans="1:11" s="43" customFormat="1" ht="3" hidden="1" customHeight="1" x14ac:dyDescent="0.25">
      <c r="B65" s="112" t="s">
        <v>421</v>
      </c>
      <c r="C65" s="52"/>
      <c r="D65" s="20"/>
      <c r="E65" s="20"/>
      <c r="F65" s="20"/>
      <c r="G65" s="145">
        <f t="shared" si="4"/>
        <v>0</v>
      </c>
      <c r="H65" s="143"/>
      <c r="I65" s="193"/>
      <c r="J65" s="130"/>
      <c r="K65" s="57"/>
    </row>
    <row r="66" spans="1:11" s="43" customFormat="1" ht="15.75" x14ac:dyDescent="0.25">
      <c r="A66" s="42"/>
      <c r="B66" s="42"/>
      <c r="C66" s="113" t="s">
        <v>534</v>
      </c>
      <c r="D66" s="21">
        <f>SUM(D58:D65)</f>
        <v>50000</v>
      </c>
      <c r="E66" s="21">
        <f>SUM(E58:E65)</f>
        <v>125000</v>
      </c>
      <c r="F66" s="21">
        <f>SUM(F58:F65)</f>
        <v>0</v>
      </c>
      <c r="G66" s="24">
        <f>SUM(G58:G65)</f>
        <v>175000</v>
      </c>
      <c r="H66" s="132">
        <f>(H58*G58)+(H59*G59)+(H60*G60)+(H61*G61)+(H62*G62)+(H63*G63)+(H64*G64)+(H65*G65)</f>
        <v>130500</v>
      </c>
      <c r="I66" s="132">
        <f>SUM(I58:I65)</f>
        <v>174994.31</v>
      </c>
      <c r="J66" s="130"/>
      <c r="K66" s="59"/>
    </row>
    <row r="67" spans="1:11" ht="51" customHeight="1" x14ac:dyDescent="0.25">
      <c r="B67" s="111" t="s">
        <v>422</v>
      </c>
      <c r="C67" s="258" t="s">
        <v>618</v>
      </c>
      <c r="D67" s="258"/>
      <c r="E67" s="258"/>
      <c r="F67" s="258"/>
      <c r="G67" s="258"/>
      <c r="H67" s="258"/>
      <c r="I67" s="259"/>
      <c r="J67" s="258"/>
      <c r="K67" s="56"/>
    </row>
    <row r="68" spans="1:11" ht="47.25" x14ac:dyDescent="0.25">
      <c r="B68" s="112" t="s">
        <v>423</v>
      </c>
      <c r="C68" s="213" t="s">
        <v>632</v>
      </c>
      <c r="D68" s="217">
        <v>15000</v>
      </c>
      <c r="E68" s="217">
        <v>10000</v>
      </c>
      <c r="F68" s="19"/>
      <c r="G68" s="145">
        <f>SUM(D68:F68)</f>
        <v>25000</v>
      </c>
      <c r="H68" s="142">
        <v>0.7</v>
      </c>
      <c r="I68" s="217">
        <v>25000</v>
      </c>
      <c r="J68" s="129"/>
      <c r="K68" s="57"/>
    </row>
    <row r="69" spans="1:11" ht="29.25" customHeight="1" x14ac:dyDescent="0.25">
      <c r="B69" s="112" t="s">
        <v>424</v>
      </c>
      <c r="C69" s="213" t="s">
        <v>619</v>
      </c>
      <c r="D69" s="217">
        <v>25000</v>
      </c>
      <c r="E69" s="217">
        <v>10000</v>
      </c>
      <c r="F69" s="19"/>
      <c r="G69" s="145">
        <f t="shared" ref="G69:G75" si="5">SUM(D69:F69)</f>
        <v>35000</v>
      </c>
      <c r="H69" s="142">
        <v>0.7</v>
      </c>
      <c r="I69" s="217">
        <v>34999.97</v>
      </c>
      <c r="J69" s="129"/>
      <c r="K69" s="57"/>
    </row>
    <row r="70" spans="1:11" ht="1.5" hidden="1" customHeight="1" x14ac:dyDescent="0.25">
      <c r="B70" s="112" t="s">
        <v>425</v>
      </c>
      <c r="C70" s="17"/>
      <c r="D70" s="19"/>
      <c r="E70" s="19"/>
      <c r="F70" s="19"/>
      <c r="G70" s="145">
        <f t="shared" si="5"/>
        <v>0</v>
      </c>
      <c r="H70" s="142"/>
      <c r="I70" s="192"/>
      <c r="J70" s="129"/>
      <c r="K70" s="57"/>
    </row>
    <row r="71" spans="1:11" ht="1.5" hidden="1" customHeight="1" x14ac:dyDescent="0.25">
      <c r="B71" s="112" t="s">
        <v>426</v>
      </c>
      <c r="C71" s="17"/>
      <c r="D71" s="19"/>
      <c r="E71" s="19"/>
      <c r="F71" s="19"/>
      <c r="G71" s="145">
        <f t="shared" si="5"/>
        <v>0</v>
      </c>
      <c r="H71" s="142"/>
      <c r="I71" s="192"/>
      <c r="J71" s="129"/>
      <c r="K71" s="57"/>
    </row>
    <row r="72" spans="1:11" ht="1.5" hidden="1" customHeight="1" x14ac:dyDescent="0.25">
      <c r="B72" s="112" t="s">
        <v>427</v>
      </c>
      <c r="C72" s="17"/>
      <c r="D72" s="19"/>
      <c r="E72" s="19"/>
      <c r="F72" s="19"/>
      <c r="G72" s="145">
        <f t="shared" si="5"/>
        <v>0</v>
      </c>
      <c r="H72" s="142"/>
      <c r="I72" s="192"/>
      <c r="J72" s="129"/>
      <c r="K72" s="57"/>
    </row>
    <row r="73" spans="1:11" ht="1.5" hidden="1" customHeight="1" x14ac:dyDescent="0.25">
      <c r="B73" s="112" t="s">
        <v>428</v>
      </c>
      <c r="C73" s="17"/>
      <c r="D73" s="19"/>
      <c r="E73" s="19"/>
      <c r="F73" s="19"/>
      <c r="G73" s="145">
        <f t="shared" si="5"/>
        <v>0</v>
      </c>
      <c r="H73" s="142"/>
      <c r="I73" s="192"/>
      <c r="J73" s="129"/>
      <c r="K73" s="57"/>
    </row>
    <row r="74" spans="1:11" ht="1.5" customHeight="1" x14ac:dyDescent="0.25">
      <c r="B74" s="112" t="s">
        <v>429</v>
      </c>
      <c r="C74" s="52"/>
      <c r="D74" s="20"/>
      <c r="E74" s="20"/>
      <c r="F74" s="20"/>
      <c r="G74" s="145">
        <f t="shared" si="5"/>
        <v>0</v>
      </c>
      <c r="H74" s="143"/>
      <c r="I74" s="193"/>
      <c r="J74" s="130"/>
      <c r="K74" s="57"/>
    </row>
    <row r="75" spans="1:11" ht="15.75" x14ac:dyDescent="0.25">
      <c r="B75" s="112" t="s">
        <v>430</v>
      </c>
      <c r="C75" s="52"/>
      <c r="D75" s="20"/>
      <c r="E75" s="20"/>
      <c r="F75" s="20"/>
      <c r="G75" s="145">
        <f t="shared" si="5"/>
        <v>0</v>
      </c>
      <c r="H75" s="143"/>
      <c r="I75" s="193"/>
      <c r="J75" s="130"/>
      <c r="K75" s="57"/>
    </row>
    <row r="76" spans="1:11" ht="21" customHeight="1" x14ac:dyDescent="0.25">
      <c r="C76" s="113" t="s">
        <v>534</v>
      </c>
      <c r="D76" s="24">
        <f>SUM(D68:D75)</f>
        <v>40000</v>
      </c>
      <c r="E76" s="24">
        <f>SUM(E68:E75)</f>
        <v>20000</v>
      </c>
      <c r="F76" s="24">
        <f>SUM(F68:F75)</f>
        <v>0</v>
      </c>
      <c r="G76" s="24">
        <f>SUM(G68:G75)</f>
        <v>60000</v>
      </c>
      <c r="H76" s="132">
        <f>(H68*G68)+(H69*G69)+(H70*G70)+(H71*G71)+(H72*G72)+(H73*G73)+(H74*G74)+(H75*G75)</f>
        <v>42000</v>
      </c>
      <c r="I76" s="132">
        <f>SUM(I68:I75)</f>
        <v>59999.97</v>
      </c>
      <c r="J76" s="130"/>
      <c r="K76" s="59"/>
    </row>
    <row r="77" spans="1:11" ht="0.75" hidden="1" customHeight="1" x14ac:dyDescent="0.25">
      <c r="B77" s="111" t="s">
        <v>431</v>
      </c>
      <c r="C77" s="232"/>
      <c r="D77" s="232"/>
      <c r="E77" s="232"/>
      <c r="F77" s="232"/>
      <c r="G77" s="232"/>
      <c r="H77" s="232"/>
      <c r="I77" s="233"/>
      <c r="J77" s="232"/>
      <c r="K77" s="56"/>
    </row>
    <row r="78" spans="1:11" ht="0.75" hidden="1" customHeight="1" x14ac:dyDescent="0.25">
      <c r="B78" s="112" t="s">
        <v>432</v>
      </c>
      <c r="C78" s="17"/>
      <c r="D78" s="19"/>
      <c r="E78" s="19"/>
      <c r="F78" s="19"/>
      <c r="G78" s="145">
        <f>SUM(D78:F78)</f>
        <v>0</v>
      </c>
      <c r="H78" s="142"/>
      <c r="I78" s="192"/>
      <c r="J78" s="129"/>
      <c r="K78" s="57"/>
    </row>
    <row r="79" spans="1:11" ht="0.75" hidden="1" customHeight="1" x14ac:dyDescent="0.25">
      <c r="B79" s="112" t="s">
        <v>433</v>
      </c>
      <c r="C79" s="17"/>
      <c r="D79" s="19"/>
      <c r="E79" s="19"/>
      <c r="F79" s="19"/>
      <c r="G79" s="145">
        <f t="shared" ref="G79:G85" si="6">SUM(D79:F79)</f>
        <v>0</v>
      </c>
      <c r="H79" s="142"/>
      <c r="I79" s="192"/>
      <c r="J79" s="129"/>
      <c r="K79" s="57"/>
    </row>
    <row r="80" spans="1:11" ht="0.75" hidden="1" customHeight="1" x14ac:dyDescent="0.25">
      <c r="B80" s="112" t="s">
        <v>434</v>
      </c>
      <c r="C80" s="17"/>
      <c r="D80" s="19"/>
      <c r="E80" s="19"/>
      <c r="F80" s="19"/>
      <c r="G80" s="145">
        <f t="shared" si="6"/>
        <v>0</v>
      </c>
      <c r="H80" s="142"/>
      <c r="I80" s="192"/>
      <c r="J80" s="129"/>
      <c r="K80" s="57"/>
    </row>
    <row r="81" spans="1:11" ht="0.75" hidden="1" customHeight="1" x14ac:dyDescent="0.25">
      <c r="A81" s="43"/>
      <c r="B81" s="112" t="s">
        <v>435</v>
      </c>
      <c r="C81" s="17"/>
      <c r="D81" s="19"/>
      <c r="E81" s="19"/>
      <c r="F81" s="19"/>
      <c r="G81" s="145">
        <f t="shared" si="6"/>
        <v>0</v>
      </c>
      <c r="H81" s="142"/>
      <c r="I81" s="192"/>
      <c r="J81" s="129"/>
      <c r="K81" s="57"/>
    </row>
    <row r="82" spans="1:11" s="43" customFormat="1" ht="0.75" hidden="1" customHeight="1" x14ac:dyDescent="0.25">
      <c r="A82" s="42"/>
      <c r="B82" s="112" t="s">
        <v>436</v>
      </c>
      <c r="C82" s="17"/>
      <c r="D82" s="19"/>
      <c r="E82" s="19"/>
      <c r="F82" s="19"/>
      <c r="G82" s="145">
        <f t="shared" si="6"/>
        <v>0</v>
      </c>
      <c r="H82" s="142"/>
      <c r="I82" s="192"/>
      <c r="J82" s="129"/>
      <c r="K82" s="57"/>
    </row>
    <row r="83" spans="1:11" ht="0.75" hidden="1" customHeight="1" x14ac:dyDescent="0.25">
      <c r="B83" s="112" t="s">
        <v>437</v>
      </c>
      <c r="C83" s="17"/>
      <c r="D83" s="19"/>
      <c r="E83" s="19"/>
      <c r="F83" s="19"/>
      <c r="G83" s="145">
        <f t="shared" si="6"/>
        <v>0</v>
      </c>
      <c r="H83" s="142"/>
      <c r="I83" s="192"/>
      <c r="J83" s="129"/>
      <c r="K83" s="57"/>
    </row>
    <row r="84" spans="1:11" ht="0.75" hidden="1" customHeight="1" x14ac:dyDescent="0.25">
      <c r="B84" s="112" t="s">
        <v>438</v>
      </c>
      <c r="C84" s="52"/>
      <c r="D84" s="20"/>
      <c r="E84" s="20"/>
      <c r="F84" s="20"/>
      <c r="G84" s="145">
        <f t="shared" si="6"/>
        <v>0</v>
      </c>
      <c r="H84" s="143"/>
      <c r="I84" s="193"/>
      <c r="J84" s="130"/>
      <c r="K84" s="57"/>
    </row>
    <row r="85" spans="1:11" ht="0.75" hidden="1" customHeight="1" x14ac:dyDescent="0.25">
      <c r="B85" s="112" t="s">
        <v>439</v>
      </c>
      <c r="C85" s="52"/>
      <c r="D85" s="20"/>
      <c r="E85" s="20"/>
      <c r="F85" s="20"/>
      <c r="G85" s="145">
        <f t="shared" si="6"/>
        <v>0</v>
      </c>
      <c r="H85" s="143"/>
      <c r="I85" s="193"/>
      <c r="J85" s="130"/>
      <c r="K85" s="57"/>
    </row>
    <row r="86" spans="1:11" ht="0.75" hidden="1" customHeight="1" x14ac:dyDescent="0.25">
      <c r="C86" s="113" t="s">
        <v>534</v>
      </c>
      <c r="D86" s="24">
        <f>SUM(D78:D85)</f>
        <v>0</v>
      </c>
      <c r="E86" s="24">
        <f>SUM(E78:E85)</f>
        <v>0</v>
      </c>
      <c r="F86" s="24">
        <f>SUM(F78:F85)</f>
        <v>0</v>
      </c>
      <c r="G86" s="24">
        <f>SUM(G78:G85)</f>
        <v>0</v>
      </c>
      <c r="H86" s="132">
        <f>(H78*G78)+(H79*G79)+(H80*G80)+(H81*G81)+(H82*G82)+(H83*G83)+(H84*G84)+(H85*G85)</f>
        <v>0</v>
      </c>
      <c r="I86" s="132">
        <f>SUM(I78:I85)</f>
        <v>0</v>
      </c>
      <c r="J86" s="130"/>
      <c r="K86" s="59"/>
    </row>
    <row r="87" spans="1:11" ht="0.75" hidden="1" customHeight="1" x14ac:dyDescent="0.25">
      <c r="B87" s="111" t="s">
        <v>440</v>
      </c>
      <c r="C87" s="232"/>
      <c r="D87" s="232"/>
      <c r="E87" s="232"/>
      <c r="F87" s="232"/>
      <c r="G87" s="232"/>
      <c r="H87" s="232"/>
      <c r="I87" s="233"/>
      <c r="J87" s="232"/>
      <c r="K87" s="56"/>
    </row>
    <row r="88" spans="1:11" ht="0.75" hidden="1" customHeight="1" x14ac:dyDescent="0.25">
      <c r="B88" s="112" t="s">
        <v>441</v>
      </c>
      <c r="C88" s="17"/>
      <c r="D88" s="19"/>
      <c r="E88" s="19"/>
      <c r="F88" s="19"/>
      <c r="G88" s="145">
        <f>SUM(D88:F88)</f>
        <v>0</v>
      </c>
      <c r="H88" s="142"/>
      <c r="I88" s="192"/>
      <c r="J88" s="129"/>
      <c r="K88" s="57"/>
    </row>
    <row r="89" spans="1:11" ht="0.75" hidden="1" customHeight="1" x14ac:dyDescent="0.25">
      <c r="B89" s="112" t="s">
        <v>442</v>
      </c>
      <c r="C89" s="17"/>
      <c r="D89" s="19"/>
      <c r="E89" s="19"/>
      <c r="F89" s="19"/>
      <c r="G89" s="145">
        <f t="shared" ref="G89:G95" si="7">SUM(D89:F89)</f>
        <v>0</v>
      </c>
      <c r="H89" s="142"/>
      <c r="I89" s="192"/>
      <c r="J89" s="129"/>
      <c r="K89" s="57"/>
    </row>
    <row r="90" spans="1:11" ht="0.75" hidden="1" customHeight="1" x14ac:dyDescent="0.25">
      <c r="B90" s="112" t="s">
        <v>443</v>
      </c>
      <c r="C90" s="17"/>
      <c r="D90" s="19"/>
      <c r="E90" s="19"/>
      <c r="F90" s="19"/>
      <c r="G90" s="145">
        <f t="shared" si="7"/>
        <v>0</v>
      </c>
      <c r="H90" s="142"/>
      <c r="I90" s="192"/>
      <c r="J90" s="129"/>
      <c r="K90" s="57"/>
    </row>
    <row r="91" spans="1:11" ht="0.75" hidden="1" customHeight="1" x14ac:dyDescent="0.25">
      <c r="B91" s="112" t="s">
        <v>444</v>
      </c>
      <c r="C91" s="17"/>
      <c r="D91" s="19"/>
      <c r="E91" s="19"/>
      <c r="F91" s="19"/>
      <c r="G91" s="145">
        <f t="shared" si="7"/>
        <v>0</v>
      </c>
      <c r="H91" s="142"/>
      <c r="I91" s="192"/>
      <c r="J91" s="129"/>
      <c r="K91" s="57"/>
    </row>
    <row r="92" spans="1:11" ht="0.75" hidden="1" customHeight="1" x14ac:dyDescent="0.25">
      <c r="B92" s="112" t="s">
        <v>445</v>
      </c>
      <c r="C92" s="17"/>
      <c r="D92" s="19"/>
      <c r="E92" s="19"/>
      <c r="F92" s="19"/>
      <c r="G92" s="145">
        <f t="shared" si="7"/>
        <v>0</v>
      </c>
      <c r="H92" s="142"/>
      <c r="I92" s="192"/>
      <c r="J92" s="129"/>
      <c r="K92" s="57"/>
    </row>
    <row r="93" spans="1:11" ht="0.75" hidden="1" customHeight="1" x14ac:dyDescent="0.25">
      <c r="B93" s="112" t="s">
        <v>446</v>
      </c>
      <c r="C93" s="17"/>
      <c r="D93" s="19"/>
      <c r="E93" s="19"/>
      <c r="F93" s="19"/>
      <c r="G93" s="145">
        <f t="shared" si="7"/>
        <v>0</v>
      </c>
      <c r="H93" s="142"/>
      <c r="I93" s="192"/>
      <c r="J93" s="129"/>
      <c r="K93" s="57"/>
    </row>
    <row r="94" spans="1:11" ht="0.75" hidden="1" customHeight="1" x14ac:dyDescent="0.25">
      <c r="B94" s="112" t="s">
        <v>447</v>
      </c>
      <c r="C94" s="52"/>
      <c r="D94" s="20"/>
      <c r="E94" s="20"/>
      <c r="F94" s="20"/>
      <c r="G94" s="145">
        <f t="shared" si="7"/>
        <v>0</v>
      </c>
      <c r="H94" s="143"/>
      <c r="I94" s="193"/>
      <c r="J94" s="130"/>
      <c r="K94" s="57"/>
    </row>
    <row r="95" spans="1:11" ht="8.25" customHeight="1" x14ac:dyDescent="0.25">
      <c r="B95" s="112" t="s">
        <v>448</v>
      </c>
      <c r="C95" s="52"/>
      <c r="D95" s="20"/>
      <c r="E95" s="20"/>
      <c r="F95" s="20"/>
      <c r="G95" s="145">
        <f t="shared" si="7"/>
        <v>0</v>
      </c>
      <c r="H95" s="143"/>
      <c r="I95" s="193"/>
      <c r="J95" s="130"/>
      <c r="K95" s="57"/>
    </row>
    <row r="96" spans="1:11" ht="0.75" customHeight="1" x14ac:dyDescent="0.25">
      <c r="C96" s="113" t="s">
        <v>534</v>
      </c>
      <c r="D96" s="21">
        <f>SUM(D88:D95)</f>
        <v>0</v>
      </c>
      <c r="E96" s="21">
        <f>SUM(E88:E95)</f>
        <v>0</v>
      </c>
      <c r="F96" s="21">
        <f>SUM(F88:F95)</f>
        <v>0</v>
      </c>
      <c r="G96" s="21">
        <f>SUM(G88:G95)</f>
        <v>0</v>
      </c>
      <c r="H96" s="132">
        <f>(H88*G88)+(H89*G89)+(H90*G90)+(H91*G91)+(H92*G92)+(H93*G93)+(H94*G94)+(H95*G95)</f>
        <v>0</v>
      </c>
      <c r="I96" s="132">
        <f>SUM(I88:I95)</f>
        <v>0</v>
      </c>
      <c r="J96" s="130"/>
      <c r="K96" s="59"/>
    </row>
    <row r="97" spans="2:11" ht="15.75" customHeight="1" x14ac:dyDescent="0.25">
      <c r="B97" s="7"/>
      <c r="C97" s="11"/>
      <c r="D97" s="26"/>
      <c r="E97" s="26"/>
      <c r="F97" s="26"/>
      <c r="G97" s="26"/>
      <c r="H97" s="26"/>
      <c r="I97" s="26"/>
      <c r="J97" s="11"/>
      <c r="K97" s="4"/>
    </row>
    <row r="98" spans="2:11" ht="21.75" customHeight="1" x14ac:dyDescent="0.25">
      <c r="B98" s="113" t="s">
        <v>449</v>
      </c>
      <c r="C98" s="258" t="s">
        <v>620</v>
      </c>
      <c r="D98" s="258"/>
      <c r="E98" s="258"/>
      <c r="F98" s="258"/>
      <c r="G98" s="258"/>
      <c r="H98" s="258"/>
      <c r="I98" s="259"/>
      <c r="J98" s="258"/>
      <c r="K98" s="18"/>
    </row>
    <row r="99" spans="2:11" ht="25.5" customHeight="1" x14ac:dyDescent="0.25">
      <c r="B99" s="111" t="s">
        <v>450</v>
      </c>
      <c r="C99" s="258" t="s">
        <v>621</v>
      </c>
      <c r="D99" s="258"/>
      <c r="E99" s="258"/>
      <c r="F99" s="258"/>
      <c r="G99" s="258"/>
      <c r="H99" s="258"/>
      <c r="I99" s="259"/>
      <c r="J99" s="258"/>
      <c r="K99" s="56"/>
    </row>
    <row r="100" spans="2:11" ht="47.25" x14ac:dyDescent="0.25">
      <c r="B100" s="112" t="s">
        <v>451</v>
      </c>
      <c r="C100" s="213" t="s">
        <v>622</v>
      </c>
      <c r="D100" s="217">
        <v>0</v>
      </c>
      <c r="E100" s="217">
        <v>45000</v>
      </c>
      <c r="F100" s="19"/>
      <c r="G100" s="145">
        <f>SUM(D100:F100)</f>
        <v>45000</v>
      </c>
      <c r="H100" s="142">
        <v>0.7</v>
      </c>
      <c r="I100" s="192">
        <v>45000</v>
      </c>
      <c r="J100" s="129"/>
      <c r="K100" s="57"/>
    </row>
    <row r="101" spans="2:11" ht="15.75" x14ac:dyDescent="0.25">
      <c r="B101" s="112" t="s">
        <v>452</v>
      </c>
      <c r="C101" s="213" t="s">
        <v>623</v>
      </c>
      <c r="D101" s="217">
        <v>0</v>
      </c>
      <c r="E101" s="217">
        <v>50000</v>
      </c>
      <c r="F101" s="19"/>
      <c r="G101" s="145">
        <f t="shared" ref="G101:G107" si="8">SUM(D101:F101)</f>
        <v>50000</v>
      </c>
      <c r="H101" s="142">
        <v>0.9</v>
      </c>
      <c r="I101" s="192">
        <v>50000</v>
      </c>
      <c r="J101" s="129"/>
      <c r="K101" s="57"/>
    </row>
    <row r="102" spans="2:11" ht="3.75" hidden="1" customHeight="1" x14ac:dyDescent="0.25">
      <c r="B102" s="112" t="s">
        <v>453</v>
      </c>
      <c r="C102" s="17"/>
      <c r="D102" s="19"/>
      <c r="E102" s="19"/>
      <c r="F102" s="19"/>
      <c r="G102" s="145">
        <f t="shared" si="8"/>
        <v>0</v>
      </c>
      <c r="H102" s="142"/>
      <c r="I102" s="192"/>
      <c r="J102" s="129"/>
      <c r="K102" s="57"/>
    </row>
    <row r="103" spans="2:11" ht="3.75" hidden="1" customHeight="1" x14ac:dyDescent="0.25">
      <c r="B103" s="112" t="s">
        <v>454</v>
      </c>
      <c r="C103" s="17"/>
      <c r="D103" s="19"/>
      <c r="E103" s="19"/>
      <c r="F103" s="19"/>
      <c r="G103" s="145">
        <f t="shared" si="8"/>
        <v>0</v>
      </c>
      <c r="H103" s="142"/>
      <c r="I103" s="192"/>
      <c r="J103" s="129"/>
      <c r="K103" s="57"/>
    </row>
    <row r="104" spans="2:11" ht="3.75" hidden="1" customHeight="1" x14ac:dyDescent="0.25">
      <c r="B104" s="112" t="s">
        <v>455</v>
      </c>
      <c r="C104" s="17"/>
      <c r="D104" s="19"/>
      <c r="E104" s="19"/>
      <c r="F104" s="19"/>
      <c r="G104" s="145">
        <f t="shared" si="8"/>
        <v>0</v>
      </c>
      <c r="H104" s="142"/>
      <c r="I104" s="192"/>
      <c r="J104" s="129"/>
      <c r="K104" s="57"/>
    </row>
    <row r="105" spans="2:11" ht="3.75" hidden="1" customHeight="1" x14ac:dyDescent="0.25">
      <c r="B105" s="112" t="s">
        <v>456</v>
      </c>
      <c r="C105" s="17"/>
      <c r="D105" s="19"/>
      <c r="E105" s="19"/>
      <c r="F105" s="19"/>
      <c r="G105" s="145">
        <f t="shared" si="8"/>
        <v>0</v>
      </c>
      <c r="H105" s="142"/>
      <c r="I105" s="192"/>
      <c r="J105" s="129"/>
      <c r="K105" s="57"/>
    </row>
    <row r="106" spans="2:11" ht="3.75" hidden="1" customHeight="1" x14ac:dyDescent="0.25">
      <c r="B106" s="112" t="s">
        <v>457</v>
      </c>
      <c r="C106" s="52"/>
      <c r="D106" s="20"/>
      <c r="E106" s="20"/>
      <c r="F106" s="20"/>
      <c r="G106" s="145">
        <f t="shared" si="8"/>
        <v>0</v>
      </c>
      <c r="H106" s="143"/>
      <c r="I106" s="193"/>
      <c r="J106" s="130"/>
      <c r="K106" s="57"/>
    </row>
    <row r="107" spans="2:11" ht="3.75" hidden="1" customHeight="1" x14ac:dyDescent="0.25">
      <c r="B107" s="112" t="s">
        <v>458</v>
      </c>
      <c r="C107" s="52"/>
      <c r="D107" s="20"/>
      <c r="E107" s="20"/>
      <c r="F107" s="20"/>
      <c r="G107" s="145">
        <f t="shared" si="8"/>
        <v>0</v>
      </c>
      <c r="H107" s="143"/>
      <c r="I107" s="193"/>
      <c r="J107" s="130"/>
      <c r="K107" s="57"/>
    </row>
    <row r="108" spans="2:11" ht="15.75" x14ac:dyDescent="0.25">
      <c r="C108" s="113" t="s">
        <v>534</v>
      </c>
      <c r="D108" s="21">
        <f>SUM(D100:D107)</f>
        <v>0</v>
      </c>
      <c r="E108" s="21">
        <f>SUM(E100:E107)</f>
        <v>95000</v>
      </c>
      <c r="F108" s="21">
        <f>SUM(F100:F107)</f>
        <v>0</v>
      </c>
      <c r="G108" s="24">
        <f>SUM(G100:G107)</f>
        <v>95000</v>
      </c>
      <c r="H108" s="132">
        <f>(H100*G100)+(H101*G101)+(H102*G102)+(H103*G103)+(H104*G104)+(H105*G105)+(H106*G106)+(H107*G107)</f>
        <v>76500</v>
      </c>
      <c r="I108" s="132">
        <f>SUM(I100:I107)</f>
        <v>95000</v>
      </c>
      <c r="J108" s="130"/>
      <c r="K108" s="59"/>
    </row>
    <row r="109" spans="2:11" ht="24" customHeight="1" x14ac:dyDescent="0.25">
      <c r="B109" s="111" t="s">
        <v>459</v>
      </c>
      <c r="C109" s="258" t="s">
        <v>624</v>
      </c>
      <c r="D109" s="258"/>
      <c r="E109" s="258"/>
      <c r="F109" s="258"/>
      <c r="G109" s="258"/>
      <c r="H109" s="258"/>
      <c r="I109" s="259"/>
      <c r="J109" s="258"/>
      <c r="K109" s="56"/>
    </row>
    <row r="110" spans="2:11" ht="15.75" x14ac:dyDescent="0.25">
      <c r="B110" s="112" t="s">
        <v>460</v>
      </c>
      <c r="C110" s="213" t="s">
        <v>625</v>
      </c>
      <c r="D110" s="217">
        <v>10000</v>
      </c>
      <c r="E110" s="217">
        <v>0</v>
      </c>
      <c r="F110" s="19"/>
      <c r="G110" s="145">
        <f>SUM(D110:F110)</f>
        <v>10000</v>
      </c>
      <c r="H110" s="142">
        <v>1</v>
      </c>
      <c r="I110" s="192">
        <v>10000</v>
      </c>
      <c r="J110" s="129"/>
      <c r="K110" s="57"/>
    </row>
    <row r="111" spans="2:11" ht="47.25" x14ac:dyDescent="0.25">
      <c r="B111" s="112" t="s">
        <v>461</v>
      </c>
      <c r="C111" s="213" t="s">
        <v>626</v>
      </c>
      <c r="D111" s="217">
        <v>60000</v>
      </c>
      <c r="E111" s="217"/>
      <c r="F111" s="19"/>
      <c r="G111" s="145">
        <f t="shared" ref="G111:G117" si="9">SUM(D111:F111)</f>
        <v>60000</v>
      </c>
      <c r="H111" s="142">
        <v>1</v>
      </c>
      <c r="I111" s="192">
        <v>60000</v>
      </c>
      <c r="J111" s="129"/>
      <c r="K111" s="57"/>
    </row>
    <row r="112" spans="2:11" ht="54.75" customHeight="1" x14ac:dyDescent="0.25">
      <c r="B112" s="112" t="s">
        <v>462</v>
      </c>
      <c r="C112" s="213" t="s">
        <v>627</v>
      </c>
      <c r="D112" s="217">
        <v>275963.55</v>
      </c>
      <c r="E112" s="217">
        <v>94000.005000000005</v>
      </c>
      <c r="F112" s="19"/>
      <c r="G112" s="145">
        <f t="shared" si="9"/>
        <v>369963.55499999999</v>
      </c>
      <c r="H112" s="142">
        <v>0.9</v>
      </c>
      <c r="I112" s="192">
        <v>369963.56</v>
      </c>
      <c r="J112" s="129"/>
      <c r="K112" s="57"/>
    </row>
    <row r="113" spans="2:11" ht="3" hidden="1" customHeight="1" x14ac:dyDescent="0.25">
      <c r="B113" s="112" t="s">
        <v>463</v>
      </c>
      <c r="C113" s="17"/>
      <c r="D113" s="19"/>
      <c r="E113" s="19"/>
      <c r="F113" s="19"/>
      <c r="G113" s="145">
        <f t="shared" si="9"/>
        <v>0</v>
      </c>
      <c r="H113" s="142"/>
      <c r="I113" s="192"/>
      <c r="J113" s="129"/>
      <c r="K113" s="57"/>
    </row>
    <row r="114" spans="2:11" ht="3" hidden="1" customHeight="1" x14ac:dyDescent="0.25">
      <c r="B114" s="112" t="s">
        <v>464</v>
      </c>
      <c r="C114" s="17"/>
      <c r="D114" s="19"/>
      <c r="E114" s="19"/>
      <c r="F114" s="19"/>
      <c r="G114" s="145">
        <f t="shared" si="9"/>
        <v>0</v>
      </c>
      <c r="H114" s="142"/>
      <c r="I114" s="192"/>
      <c r="J114" s="129"/>
      <c r="K114" s="57"/>
    </row>
    <row r="115" spans="2:11" ht="3" hidden="1" customHeight="1" x14ac:dyDescent="0.25">
      <c r="B115" s="112" t="s">
        <v>465</v>
      </c>
      <c r="C115" s="17"/>
      <c r="D115" s="19"/>
      <c r="E115" s="19"/>
      <c r="F115" s="19"/>
      <c r="G115" s="145">
        <f t="shared" si="9"/>
        <v>0</v>
      </c>
      <c r="H115" s="142"/>
      <c r="I115" s="192"/>
      <c r="J115" s="129"/>
      <c r="K115" s="57"/>
    </row>
    <row r="116" spans="2:11" ht="3" hidden="1" customHeight="1" x14ac:dyDescent="0.25">
      <c r="B116" s="112" t="s">
        <v>466</v>
      </c>
      <c r="C116" s="52"/>
      <c r="D116" s="20"/>
      <c r="E116" s="20"/>
      <c r="F116" s="20"/>
      <c r="G116" s="145">
        <f t="shared" si="9"/>
        <v>0</v>
      </c>
      <c r="H116" s="143"/>
      <c r="I116" s="193"/>
      <c r="J116" s="130"/>
      <c r="K116" s="57"/>
    </row>
    <row r="117" spans="2:11" ht="3" hidden="1" customHeight="1" x14ac:dyDescent="0.25">
      <c r="B117" s="112" t="s">
        <v>467</v>
      </c>
      <c r="C117" s="52"/>
      <c r="D117" s="20"/>
      <c r="E117" s="20"/>
      <c r="F117" s="20"/>
      <c r="G117" s="145">
        <f t="shared" si="9"/>
        <v>0</v>
      </c>
      <c r="H117" s="143"/>
      <c r="I117" s="193"/>
      <c r="J117" s="130"/>
      <c r="K117" s="57"/>
    </row>
    <row r="118" spans="2:11" ht="15.75" x14ac:dyDescent="0.25">
      <c r="C118" s="113" t="s">
        <v>534</v>
      </c>
      <c r="D118" s="24">
        <f>SUM(D110:D117)</f>
        <v>345963.55</v>
      </c>
      <c r="E118" s="24">
        <f>SUM(E110:E117)</f>
        <v>94000.005000000005</v>
      </c>
      <c r="F118" s="24">
        <f>SUM(F110:F117)</f>
        <v>0</v>
      </c>
      <c r="G118" s="24">
        <f>SUM(G110:G117)</f>
        <v>439963.55499999999</v>
      </c>
      <c r="H118" s="132">
        <f>(H110*G110)+(H111*G111)+(H112*G112)+(H113*G113)+(H114*G114)+(H115*G115)+(H116*G116)+(H117*G117)</f>
        <v>402967.19949999999</v>
      </c>
      <c r="I118" s="132">
        <f>SUM(I110:I117)</f>
        <v>439963.56</v>
      </c>
      <c r="J118" s="130"/>
      <c r="K118" s="59"/>
    </row>
    <row r="119" spans="2:11" ht="6" hidden="1" customHeight="1" x14ac:dyDescent="0.25">
      <c r="B119" s="177" t="s">
        <v>468</v>
      </c>
      <c r="C119" s="232"/>
      <c r="D119" s="232"/>
      <c r="E119" s="232"/>
      <c r="F119" s="232"/>
      <c r="G119" s="232"/>
      <c r="H119" s="232"/>
      <c r="I119" s="233"/>
      <c r="J119" s="232"/>
      <c r="K119" s="56"/>
    </row>
    <row r="120" spans="2:11" ht="6" hidden="1" customHeight="1" x14ac:dyDescent="0.25">
      <c r="B120" s="112" t="s">
        <v>469</v>
      </c>
      <c r="C120" s="17"/>
      <c r="D120" s="19"/>
      <c r="E120" s="19"/>
      <c r="F120" s="19"/>
      <c r="G120" s="145">
        <f>SUM(D120:F120)</f>
        <v>0</v>
      </c>
      <c r="H120" s="142"/>
      <c r="I120" s="192"/>
      <c r="J120" s="129"/>
      <c r="K120" s="57"/>
    </row>
    <row r="121" spans="2:11" ht="6" hidden="1" customHeight="1" x14ac:dyDescent="0.25">
      <c r="B121" s="112" t="s">
        <v>470</v>
      </c>
      <c r="C121" s="17"/>
      <c r="D121" s="19"/>
      <c r="E121" s="19"/>
      <c r="F121" s="19"/>
      <c r="G121" s="145">
        <f t="shared" ref="G121:G127" si="10">SUM(D121:F121)</f>
        <v>0</v>
      </c>
      <c r="H121" s="142"/>
      <c r="I121" s="192"/>
      <c r="J121" s="129"/>
      <c r="K121" s="57"/>
    </row>
    <row r="122" spans="2:11" ht="6" hidden="1" customHeight="1" x14ac:dyDescent="0.25">
      <c r="B122" s="112" t="s">
        <v>471</v>
      </c>
      <c r="C122" s="17"/>
      <c r="D122" s="19"/>
      <c r="E122" s="19"/>
      <c r="F122" s="19"/>
      <c r="G122" s="145">
        <f t="shared" si="10"/>
        <v>0</v>
      </c>
      <c r="H122" s="142"/>
      <c r="I122" s="192"/>
      <c r="J122" s="129"/>
      <c r="K122" s="57"/>
    </row>
    <row r="123" spans="2:11" ht="6" hidden="1" customHeight="1" x14ac:dyDescent="0.25">
      <c r="B123" s="112" t="s">
        <v>472</v>
      </c>
      <c r="C123" s="17"/>
      <c r="D123" s="19"/>
      <c r="E123" s="19"/>
      <c r="F123" s="19"/>
      <c r="G123" s="145">
        <f t="shared" si="10"/>
        <v>0</v>
      </c>
      <c r="H123" s="142"/>
      <c r="I123" s="192"/>
      <c r="J123" s="129"/>
      <c r="K123" s="57"/>
    </row>
    <row r="124" spans="2:11" ht="6" hidden="1" customHeight="1" x14ac:dyDescent="0.25">
      <c r="B124" s="112" t="s">
        <v>473</v>
      </c>
      <c r="C124" s="17"/>
      <c r="D124" s="19"/>
      <c r="E124" s="19"/>
      <c r="F124" s="19"/>
      <c r="G124" s="145">
        <f t="shared" si="10"/>
        <v>0</v>
      </c>
      <c r="H124" s="142"/>
      <c r="I124" s="192"/>
      <c r="J124" s="129"/>
      <c r="K124" s="57"/>
    </row>
    <row r="125" spans="2:11" ht="6" hidden="1" customHeight="1" x14ac:dyDescent="0.25">
      <c r="B125" s="112" t="s">
        <v>474</v>
      </c>
      <c r="C125" s="17"/>
      <c r="D125" s="19"/>
      <c r="E125" s="19"/>
      <c r="F125" s="19"/>
      <c r="G125" s="145">
        <f t="shared" si="10"/>
        <v>0</v>
      </c>
      <c r="H125" s="142"/>
      <c r="I125" s="192"/>
      <c r="J125" s="129"/>
      <c r="K125" s="57"/>
    </row>
    <row r="126" spans="2:11" ht="6" hidden="1" customHeight="1" x14ac:dyDescent="0.25">
      <c r="B126" s="112" t="s">
        <v>475</v>
      </c>
      <c r="C126" s="52"/>
      <c r="D126" s="20"/>
      <c r="E126" s="20"/>
      <c r="F126" s="20"/>
      <c r="G126" s="145">
        <f t="shared" si="10"/>
        <v>0</v>
      </c>
      <c r="H126" s="143"/>
      <c r="I126" s="193"/>
      <c r="J126" s="130"/>
      <c r="K126" s="57"/>
    </row>
    <row r="127" spans="2:11" ht="6" hidden="1" customHeight="1" x14ac:dyDescent="0.25">
      <c r="B127" s="112" t="s">
        <v>476</v>
      </c>
      <c r="C127" s="52"/>
      <c r="D127" s="20"/>
      <c r="E127" s="20"/>
      <c r="F127" s="20"/>
      <c r="G127" s="145">
        <f t="shared" si="10"/>
        <v>0</v>
      </c>
      <c r="H127" s="143"/>
      <c r="I127" s="193"/>
      <c r="J127" s="130"/>
      <c r="K127" s="57"/>
    </row>
    <row r="128" spans="2:11" ht="6" hidden="1" customHeight="1" x14ac:dyDescent="0.25">
      <c r="C128" s="113" t="s">
        <v>534</v>
      </c>
      <c r="D128" s="24">
        <f>SUM(D120:D127)</f>
        <v>0</v>
      </c>
      <c r="E128" s="24">
        <f>SUM(E120:E127)</f>
        <v>0</v>
      </c>
      <c r="F128" s="24">
        <f>SUM(F120:F127)</f>
        <v>0</v>
      </c>
      <c r="G128" s="24">
        <f>SUM(G120:G127)</f>
        <v>0</v>
      </c>
      <c r="H128" s="132">
        <f>(H120*G120)+(H121*G121)+(H122*G122)+(H123*G123)+(H124*G124)+(H125*G125)+(H126*G126)+(H127*G127)</f>
        <v>0</v>
      </c>
      <c r="I128" s="132">
        <f>SUM(I120:I127)</f>
        <v>0</v>
      </c>
      <c r="J128" s="130"/>
      <c r="K128" s="59"/>
    </row>
    <row r="129" spans="2:11" ht="6" hidden="1" customHeight="1" x14ac:dyDescent="0.25">
      <c r="B129" s="177" t="s">
        <v>477</v>
      </c>
      <c r="C129" s="232"/>
      <c r="D129" s="232"/>
      <c r="E129" s="232"/>
      <c r="F129" s="232"/>
      <c r="G129" s="232"/>
      <c r="H129" s="232"/>
      <c r="I129" s="233"/>
      <c r="J129" s="232"/>
      <c r="K129" s="56"/>
    </row>
    <row r="130" spans="2:11" ht="6" hidden="1" customHeight="1" x14ac:dyDescent="0.25">
      <c r="B130" s="112" t="s">
        <v>478</v>
      </c>
      <c r="C130" s="17"/>
      <c r="D130" s="19"/>
      <c r="E130" s="19"/>
      <c r="F130" s="19"/>
      <c r="G130" s="145">
        <f>SUM(D130:F130)</f>
        <v>0</v>
      </c>
      <c r="H130" s="142"/>
      <c r="I130" s="192"/>
      <c r="J130" s="129"/>
      <c r="K130" s="57"/>
    </row>
    <row r="131" spans="2:11" ht="6" hidden="1" customHeight="1" x14ac:dyDescent="0.25">
      <c r="B131" s="112" t="s">
        <v>479</v>
      </c>
      <c r="C131" s="17"/>
      <c r="D131" s="19"/>
      <c r="E131" s="19"/>
      <c r="F131" s="19"/>
      <c r="G131" s="145">
        <f t="shared" ref="G131:G137" si="11">SUM(D131:F131)</f>
        <v>0</v>
      </c>
      <c r="H131" s="142"/>
      <c r="I131" s="192"/>
      <c r="J131" s="129"/>
      <c r="K131" s="57"/>
    </row>
    <row r="132" spans="2:11" ht="6" hidden="1" customHeight="1" x14ac:dyDescent="0.25">
      <c r="B132" s="112" t="s">
        <v>480</v>
      </c>
      <c r="C132" s="17"/>
      <c r="D132" s="19"/>
      <c r="E132" s="19"/>
      <c r="F132" s="19"/>
      <c r="G132" s="145">
        <f t="shared" si="11"/>
        <v>0</v>
      </c>
      <c r="H132" s="142"/>
      <c r="I132" s="192"/>
      <c r="J132" s="129"/>
      <c r="K132" s="57"/>
    </row>
    <row r="133" spans="2:11" ht="6" hidden="1" customHeight="1" x14ac:dyDescent="0.25">
      <c r="B133" s="112" t="s">
        <v>481</v>
      </c>
      <c r="C133" s="17"/>
      <c r="D133" s="19"/>
      <c r="E133" s="19"/>
      <c r="F133" s="19"/>
      <c r="G133" s="145">
        <f t="shared" si="11"/>
        <v>0</v>
      </c>
      <c r="H133" s="142"/>
      <c r="I133" s="192"/>
      <c r="J133" s="129"/>
      <c r="K133" s="57"/>
    </row>
    <row r="134" spans="2:11" ht="6" hidden="1" customHeight="1" x14ac:dyDescent="0.25">
      <c r="B134" s="112" t="s">
        <v>482</v>
      </c>
      <c r="C134" s="17"/>
      <c r="D134" s="19"/>
      <c r="E134" s="19"/>
      <c r="F134" s="19"/>
      <c r="G134" s="145">
        <f t="shared" si="11"/>
        <v>0</v>
      </c>
      <c r="H134" s="142"/>
      <c r="I134" s="192"/>
      <c r="J134" s="129"/>
      <c r="K134" s="57"/>
    </row>
    <row r="135" spans="2:11" ht="6" hidden="1" customHeight="1" x14ac:dyDescent="0.25">
      <c r="B135" s="112" t="s">
        <v>483</v>
      </c>
      <c r="C135" s="17"/>
      <c r="D135" s="19"/>
      <c r="E135" s="19"/>
      <c r="F135" s="19"/>
      <c r="G135" s="145">
        <f t="shared" si="11"/>
        <v>0</v>
      </c>
      <c r="H135" s="142"/>
      <c r="I135" s="192"/>
      <c r="J135" s="129"/>
      <c r="K135" s="57"/>
    </row>
    <row r="136" spans="2:11" ht="6" hidden="1" customHeight="1" x14ac:dyDescent="0.25">
      <c r="B136" s="112" t="s">
        <v>484</v>
      </c>
      <c r="C136" s="52"/>
      <c r="D136" s="20"/>
      <c r="E136" s="20"/>
      <c r="F136" s="20"/>
      <c r="G136" s="145">
        <f t="shared" si="11"/>
        <v>0</v>
      </c>
      <c r="H136" s="143"/>
      <c r="I136" s="193"/>
      <c r="J136" s="130"/>
      <c r="K136" s="57"/>
    </row>
    <row r="137" spans="2:11" ht="6" hidden="1" customHeight="1" x14ac:dyDescent="0.25">
      <c r="B137" s="112" t="s">
        <v>485</v>
      </c>
      <c r="C137" s="52"/>
      <c r="D137" s="20"/>
      <c r="E137" s="20"/>
      <c r="F137" s="20"/>
      <c r="G137" s="145">
        <f t="shared" si="11"/>
        <v>0</v>
      </c>
      <c r="H137" s="143"/>
      <c r="I137" s="193"/>
      <c r="J137" s="130"/>
      <c r="K137" s="57"/>
    </row>
    <row r="138" spans="2:11" ht="6" hidden="1" customHeight="1" x14ac:dyDescent="0.25">
      <c r="C138" s="113" t="s">
        <v>534</v>
      </c>
      <c r="D138" s="21">
        <f>SUM(D130:D137)</f>
        <v>0</v>
      </c>
      <c r="E138" s="21">
        <f>SUM(E130:E137)</f>
        <v>0</v>
      </c>
      <c r="F138" s="21">
        <f>SUM(F130:F137)</f>
        <v>0</v>
      </c>
      <c r="G138" s="21">
        <f>SUM(G130:G137)</f>
        <v>0</v>
      </c>
      <c r="H138" s="132">
        <f>(H130*G130)+(H131*G131)+(H132*G132)+(H133*G133)+(H134*G134)+(H135*G135)+(H136*G136)+(H137*G137)</f>
        <v>0</v>
      </c>
      <c r="I138" s="132">
        <f>SUM(I130:I137)</f>
        <v>0</v>
      </c>
      <c r="J138" s="130"/>
      <c r="K138" s="59"/>
    </row>
    <row r="139" spans="2:11" ht="6" hidden="1" customHeight="1" x14ac:dyDescent="0.25">
      <c r="B139" s="7"/>
      <c r="C139" s="11"/>
      <c r="D139" s="26"/>
      <c r="E139" s="26"/>
      <c r="F139" s="26"/>
      <c r="G139" s="26"/>
      <c r="H139" s="26"/>
      <c r="I139" s="26"/>
      <c r="J139" s="82"/>
      <c r="K139" s="4"/>
    </row>
    <row r="140" spans="2:11" ht="6" hidden="1" customHeight="1" x14ac:dyDescent="0.25">
      <c r="B140" s="113" t="s">
        <v>486</v>
      </c>
      <c r="C140" s="258"/>
      <c r="D140" s="258"/>
      <c r="E140" s="258"/>
      <c r="F140" s="258"/>
      <c r="G140" s="258"/>
      <c r="H140" s="258"/>
      <c r="I140" s="259"/>
      <c r="J140" s="258"/>
      <c r="K140" s="18"/>
    </row>
    <row r="141" spans="2:11" ht="6" hidden="1" customHeight="1" x14ac:dyDescent="0.25">
      <c r="B141" s="111" t="s">
        <v>487</v>
      </c>
      <c r="C141" s="232"/>
      <c r="D141" s="232"/>
      <c r="E141" s="232"/>
      <c r="F141" s="232"/>
      <c r="G141" s="232"/>
      <c r="H141" s="232"/>
      <c r="I141" s="233"/>
      <c r="J141" s="232"/>
      <c r="K141" s="56"/>
    </row>
    <row r="142" spans="2:11" ht="6" hidden="1" customHeight="1" x14ac:dyDescent="0.25">
      <c r="B142" s="112" t="s">
        <v>488</v>
      </c>
      <c r="C142" s="17"/>
      <c r="D142" s="19"/>
      <c r="E142" s="19"/>
      <c r="F142" s="19"/>
      <c r="G142" s="145">
        <f>SUM(D142:F142)</f>
        <v>0</v>
      </c>
      <c r="H142" s="142"/>
      <c r="I142" s="192"/>
      <c r="J142" s="129"/>
      <c r="K142" s="57"/>
    </row>
    <row r="143" spans="2:11" ht="6" hidden="1" customHeight="1" x14ac:dyDescent="0.25">
      <c r="B143" s="112" t="s">
        <v>489</v>
      </c>
      <c r="C143" s="17"/>
      <c r="D143" s="19"/>
      <c r="E143" s="19"/>
      <c r="F143" s="19"/>
      <c r="G143" s="145">
        <f t="shared" ref="G143:G149" si="12">SUM(D143:F143)</f>
        <v>0</v>
      </c>
      <c r="H143" s="142"/>
      <c r="I143" s="192"/>
      <c r="J143" s="129"/>
      <c r="K143" s="57"/>
    </row>
    <row r="144" spans="2:11" ht="6" hidden="1" customHeight="1" x14ac:dyDescent="0.25">
      <c r="B144" s="112" t="s">
        <v>490</v>
      </c>
      <c r="C144" s="17"/>
      <c r="D144" s="19"/>
      <c r="E144" s="19"/>
      <c r="F144" s="19"/>
      <c r="G144" s="145">
        <f t="shared" si="12"/>
        <v>0</v>
      </c>
      <c r="H144" s="142"/>
      <c r="I144" s="192"/>
      <c r="J144" s="129"/>
      <c r="K144" s="57"/>
    </row>
    <row r="145" spans="2:11" ht="6" hidden="1" customHeight="1" x14ac:dyDescent="0.25">
      <c r="B145" s="112" t="s">
        <v>491</v>
      </c>
      <c r="C145" s="17"/>
      <c r="D145" s="19"/>
      <c r="E145" s="19"/>
      <c r="F145" s="19"/>
      <c r="G145" s="145">
        <f t="shared" si="12"/>
        <v>0</v>
      </c>
      <c r="H145" s="142"/>
      <c r="I145" s="192"/>
      <c r="J145" s="129"/>
      <c r="K145" s="57"/>
    </row>
    <row r="146" spans="2:11" ht="6" hidden="1" customHeight="1" x14ac:dyDescent="0.25">
      <c r="B146" s="112" t="s">
        <v>492</v>
      </c>
      <c r="C146" s="17"/>
      <c r="D146" s="19"/>
      <c r="E146" s="19"/>
      <c r="F146" s="19"/>
      <c r="G146" s="145">
        <f t="shared" si="12"/>
        <v>0</v>
      </c>
      <c r="H146" s="142"/>
      <c r="I146" s="192"/>
      <c r="J146" s="129"/>
      <c r="K146" s="57"/>
    </row>
    <row r="147" spans="2:11" ht="6" hidden="1" customHeight="1" x14ac:dyDescent="0.25">
      <c r="B147" s="112" t="s">
        <v>493</v>
      </c>
      <c r="C147" s="17"/>
      <c r="D147" s="19"/>
      <c r="E147" s="19"/>
      <c r="F147" s="19"/>
      <c r="G147" s="145">
        <f t="shared" si="12"/>
        <v>0</v>
      </c>
      <c r="H147" s="142"/>
      <c r="I147" s="192"/>
      <c r="J147" s="129"/>
      <c r="K147" s="57"/>
    </row>
    <row r="148" spans="2:11" ht="6" hidden="1" customHeight="1" x14ac:dyDescent="0.25">
      <c r="B148" s="112" t="s">
        <v>494</v>
      </c>
      <c r="C148" s="52"/>
      <c r="D148" s="20"/>
      <c r="E148" s="20"/>
      <c r="F148" s="20"/>
      <c r="G148" s="145">
        <f t="shared" si="12"/>
        <v>0</v>
      </c>
      <c r="H148" s="143"/>
      <c r="I148" s="193"/>
      <c r="J148" s="130"/>
      <c r="K148" s="57"/>
    </row>
    <row r="149" spans="2:11" ht="6" hidden="1" customHeight="1" x14ac:dyDescent="0.25">
      <c r="B149" s="112" t="s">
        <v>495</v>
      </c>
      <c r="C149" s="52"/>
      <c r="D149" s="20"/>
      <c r="E149" s="20"/>
      <c r="F149" s="20"/>
      <c r="G149" s="145">
        <f t="shared" si="12"/>
        <v>0</v>
      </c>
      <c r="H149" s="143"/>
      <c r="I149" s="193"/>
      <c r="J149" s="130"/>
      <c r="K149" s="57"/>
    </row>
    <row r="150" spans="2:11" ht="6" hidden="1" customHeight="1" x14ac:dyDescent="0.25">
      <c r="C150" s="113" t="s">
        <v>534</v>
      </c>
      <c r="D150" s="21">
        <f>SUM(D142:D149)</f>
        <v>0</v>
      </c>
      <c r="E150" s="21">
        <f>SUM(E142:E149)</f>
        <v>0</v>
      </c>
      <c r="F150" s="21">
        <f>SUM(F142:F149)</f>
        <v>0</v>
      </c>
      <c r="G150" s="24">
        <f>SUM(G142:G149)</f>
        <v>0</v>
      </c>
      <c r="H150" s="132">
        <f>(H142*G142)+(H143*G143)+(H144*G144)+(H145*G145)+(H146*G146)+(H147*G147)+(H148*G148)+(H149*G149)</f>
        <v>0</v>
      </c>
      <c r="I150" s="132">
        <f>SUM(I142:I149)</f>
        <v>0</v>
      </c>
      <c r="J150" s="130"/>
      <c r="K150" s="59"/>
    </row>
    <row r="151" spans="2:11" ht="6" hidden="1" customHeight="1" x14ac:dyDescent="0.25">
      <c r="B151" s="111" t="s">
        <v>496</v>
      </c>
      <c r="C151" s="232"/>
      <c r="D151" s="232"/>
      <c r="E151" s="232"/>
      <c r="F151" s="232"/>
      <c r="G151" s="232"/>
      <c r="H151" s="232"/>
      <c r="I151" s="233"/>
      <c r="J151" s="232"/>
      <c r="K151" s="56"/>
    </row>
    <row r="152" spans="2:11" ht="6" hidden="1" customHeight="1" x14ac:dyDescent="0.25">
      <c r="B152" s="112" t="s">
        <v>497</v>
      </c>
      <c r="C152" s="17"/>
      <c r="D152" s="19"/>
      <c r="E152" s="19"/>
      <c r="F152" s="19"/>
      <c r="G152" s="145">
        <f>SUM(D152:F152)</f>
        <v>0</v>
      </c>
      <c r="H152" s="142"/>
      <c r="I152" s="192"/>
      <c r="J152" s="129"/>
      <c r="K152" s="57"/>
    </row>
    <row r="153" spans="2:11" ht="6" hidden="1" customHeight="1" x14ac:dyDescent="0.25">
      <c r="B153" s="112" t="s">
        <v>498</v>
      </c>
      <c r="C153" s="17"/>
      <c r="D153" s="19"/>
      <c r="E153" s="19"/>
      <c r="F153" s="19"/>
      <c r="G153" s="145">
        <f t="shared" ref="G153:G159" si="13">SUM(D153:F153)</f>
        <v>0</v>
      </c>
      <c r="H153" s="142"/>
      <c r="I153" s="192"/>
      <c r="J153" s="129"/>
      <c r="K153" s="57"/>
    </row>
    <row r="154" spans="2:11" ht="6" hidden="1" customHeight="1" x14ac:dyDescent="0.25">
      <c r="B154" s="112" t="s">
        <v>499</v>
      </c>
      <c r="C154" s="17"/>
      <c r="D154" s="19"/>
      <c r="E154" s="19"/>
      <c r="F154" s="19"/>
      <c r="G154" s="145">
        <f t="shared" si="13"/>
        <v>0</v>
      </c>
      <c r="H154" s="142"/>
      <c r="I154" s="192"/>
      <c r="J154" s="129"/>
      <c r="K154" s="57"/>
    </row>
    <row r="155" spans="2:11" ht="6" hidden="1" customHeight="1" x14ac:dyDescent="0.25">
      <c r="B155" s="112" t="s">
        <v>500</v>
      </c>
      <c r="C155" s="17"/>
      <c r="D155" s="19"/>
      <c r="E155" s="19"/>
      <c r="F155" s="19"/>
      <c r="G155" s="145">
        <f t="shared" si="13"/>
        <v>0</v>
      </c>
      <c r="H155" s="142"/>
      <c r="I155" s="192"/>
      <c r="J155" s="129"/>
      <c r="K155" s="57"/>
    </row>
    <row r="156" spans="2:11" ht="6" hidden="1" customHeight="1" x14ac:dyDescent="0.25">
      <c r="B156" s="112" t="s">
        <v>501</v>
      </c>
      <c r="C156" s="17"/>
      <c r="D156" s="19"/>
      <c r="E156" s="19"/>
      <c r="F156" s="19"/>
      <c r="G156" s="145">
        <f t="shared" si="13"/>
        <v>0</v>
      </c>
      <c r="H156" s="142"/>
      <c r="I156" s="192"/>
      <c r="J156" s="129"/>
      <c r="K156" s="57"/>
    </row>
    <row r="157" spans="2:11" ht="6" hidden="1" customHeight="1" x14ac:dyDescent="0.25">
      <c r="B157" s="112" t="s">
        <v>502</v>
      </c>
      <c r="C157" s="17"/>
      <c r="D157" s="19"/>
      <c r="E157" s="19"/>
      <c r="F157" s="19"/>
      <c r="G157" s="145">
        <f t="shared" si="13"/>
        <v>0</v>
      </c>
      <c r="H157" s="142"/>
      <c r="I157" s="192"/>
      <c r="J157" s="129"/>
      <c r="K157" s="57"/>
    </row>
    <row r="158" spans="2:11" ht="6" hidden="1" customHeight="1" x14ac:dyDescent="0.25">
      <c r="B158" s="112" t="s">
        <v>503</v>
      </c>
      <c r="C158" s="52"/>
      <c r="D158" s="20"/>
      <c r="E158" s="20"/>
      <c r="F158" s="20"/>
      <c r="G158" s="145">
        <f t="shared" si="13"/>
        <v>0</v>
      </c>
      <c r="H158" s="143"/>
      <c r="I158" s="193"/>
      <c r="J158" s="130"/>
      <c r="K158" s="57"/>
    </row>
    <row r="159" spans="2:11" ht="6" hidden="1" customHeight="1" x14ac:dyDescent="0.25">
      <c r="B159" s="112" t="s">
        <v>504</v>
      </c>
      <c r="C159" s="52"/>
      <c r="D159" s="20"/>
      <c r="E159" s="20"/>
      <c r="F159" s="20"/>
      <c r="G159" s="145">
        <f t="shared" si="13"/>
        <v>0</v>
      </c>
      <c r="H159" s="143"/>
      <c r="I159" s="193"/>
      <c r="J159" s="130"/>
      <c r="K159" s="57"/>
    </row>
    <row r="160" spans="2:11" ht="6" hidden="1" customHeight="1" x14ac:dyDescent="0.25">
      <c r="C160" s="113" t="s">
        <v>534</v>
      </c>
      <c r="D160" s="24">
        <f>SUM(D152:D159)</f>
        <v>0</v>
      </c>
      <c r="E160" s="24">
        <f>SUM(E152:E159)</f>
        <v>0</v>
      </c>
      <c r="F160" s="24">
        <f>SUM(F152:F159)</f>
        <v>0</v>
      </c>
      <c r="G160" s="24">
        <f>SUM(G152:G159)</f>
        <v>0</v>
      </c>
      <c r="H160" s="132">
        <f>(H152*G152)+(H153*G153)+(H154*G154)+(H155*G155)+(H156*G156)+(H157*G157)+(H158*G158)+(H159*G159)</f>
        <v>0</v>
      </c>
      <c r="I160" s="132">
        <f>SUM(I152:I159)</f>
        <v>0</v>
      </c>
      <c r="J160" s="130"/>
      <c r="K160" s="59"/>
    </row>
    <row r="161" spans="2:11" ht="6" hidden="1" customHeight="1" x14ac:dyDescent="0.25">
      <c r="B161" s="111" t="s">
        <v>505</v>
      </c>
      <c r="C161" s="232"/>
      <c r="D161" s="232"/>
      <c r="E161" s="232"/>
      <c r="F161" s="232"/>
      <c r="G161" s="232"/>
      <c r="H161" s="232"/>
      <c r="I161" s="233"/>
      <c r="J161" s="232"/>
      <c r="K161" s="56"/>
    </row>
    <row r="162" spans="2:11" ht="6" hidden="1" customHeight="1" x14ac:dyDescent="0.25">
      <c r="B162" s="112" t="s">
        <v>506</v>
      </c>
      <c r="C162" s="17"/>
      <c r="D162" s="19"/>
      <c r="E162" s="19"/>
      <c r="F162" s="19"/>
      <c r="G162" s="145">
        <f>SUM(D162:F162)</f>
        <v>0</v>
      </c>
      <c r="H162" s="142"/>
      <c r="I162" s="192"/>
      <c r="J162" s="129"/>
      <c r="K162" s="57"/>
    </row>
    <row r="163" spans="2:11" ht="6" hidden="1" customHeight="1" x14ac:dyDescent="0.25">
      <c r="B163" s="112" t="s">
        <v>507</v>
      </c>
      <c r="C163" s="17"/>
      <c r="D163" s="19"/>
      <c r="E163" s="19"/>
      <c r="F163" s="19"/>
      <c r="G163" s="145">
        <f t="shared" ref="G163:G169" si="14">SUM(D163:F163)</f>
        <v>0</v>
      </c>
      <c r="H163" s="142"/>
      <c r="I163" s="192"/>
      <c r="J163" s="129"/>
      <c r="K163" s="57"/>
    </row>
    <row r="164" spans="2:11" ht="6" hidden="1" customHeight="1" x14ac:dyDescent="0.25">
      <c r="B164" s="112" t="s">
        <v>508</v>
      </c>
      <c r="C164" s="17"/>
      <c r="D164" s="19"/>
      <c r="E164" s="19"/>
      <c r="F164" s="19"/>
      <c r="G164" s="145">
        <f t="shared" si="14"/>
        <v>0</v>
      </c>
      <c r="H164" s="142"/>
      <c r="I164" s="192"/>
      <c r="J164" s="129"/>
      <c r="K164" s="57"/>
    </row>
    <row r="165" spans="2:11" ht="6" hidden="1" customHeight="1" x14ac:dyDescent="0.25">
      <c r="B165" s="112" t="s">
        <v>509</v>
      </c>
      <c r="C165" s="17"/>
      <c r="D165" s="19"/>
      <c r="E165" s="19"/>
      <c r="F165" s="19"/>
      <c r="G165" s="145">
        <f t="shared" si="14"/>
        <v>0</v>
      </c>
      <c r="H165" s="142"/>
      <c r="I165" s="192"/>
      <c r="J165" s="129"/>
      <c r="K165" s="57"/>
    </row>
    <row r="166" spans="2:11" ht="6" hidden="1" customHeight="1" x14ac:dyDescent="0.25">
      <c r="B166" s="112" t="s">
        <v>510</v>
      </c>
      <c r="C166" s="17"/>
      <c r="D166" s="19"/>
      <c r="E166" s="19"/>
      <c r="F166" s="19"/>
      <c r="G166" s="145">
        <f t="shared" si="14"/>
        <v>0</v>
      </c>
      <c r="H166" s="142"/>
      <c r="I166" s="192"/>
      <c r="J166" s="129"/>
      <c r="K166" s="57"/>
    </row>
    <row r="167" spans="2:11" ht="6" hidden="1" customHeight="1" x14ac:dyDescent="0.25">
      <c r="B167" s="112" t="s">
        <v>511</v>
      </c>
      <c r="C167" s="17"/>
      <c r="D167" s="19"/>
      <c r="E167" s="19"/>
      <c r="F167" s="19"/>
      <c r="G167" s="145">
        <f t="shared" si="14"/>
        <v>0</v>
      </c>
      <c r="H167" s="142"/>
      <c r="I167" s="192"/>
      <c r="J167" s="129"/>
      <c r="K167" s="57"/>
    </row>
    <row r="168" spans="2:11" ht="6" hidden="1" customHeight="1" x14ac:dyDescent="0.25">
      <c r="B168" s="112" t="s">
        <v>512</v>
      </c>
      <c r="C168" s="52"/>
      <c r="D168" s="20"/>
      <c r="E168" s="20"/>
      <c r="F168" s="20"/>
      <c r="G168" s="145">
        <f t="shared" si="14"/>
        <v>0</v>
      </c>
      <c r="H168" s="143"/>
      <c r="I168" s="193"/>
      <c r="J168" s="130"/>
      <c r="K168" s="57"/>
    </row>
    <row r="169" spans="2:11" ht="6" hidden="1" customHeight="1" x14ac:dyDescent="0.25">
      <c r="B169" s="112" t="s">
        <v>513</v>
      </c>
      <c r="C169" s="52"/>
      <c r="D169" s="20"/>
      <c r="E169" s="20"/>
      <c r="F169" s="20"/>
      <c r="G169" s="145">
        <f t="shared" si="14"/>
        <v>0</v>
      </c>
      <c r="H169" s="143"/>
      <c r="I169" s="193"/>
      <c r="J169" s="130"/>
      <c r="K169" s="57"/>
    </row>
    <row r="170" spans="2:11" ht="6" hidden="1" customHeight="1" x14ac:dyDescent="0.25">
      <c r="C170" s="113" t="s">
        <v>534</v>
      </c>
      <c r="D170" s="24">
        <f>SUM(D162:D169)</f>
        <v>0</v>
      </c>
      <c r="E170" s="24">
        <f>SUM(E162:E169)</f>
        <v>0</v>
      </c>
      <c r="F170" s="24">
        <f>SUM(F162:F169)</f>
        <v>0</v>
      </c>
      <c r="G170" s="24">
        <f>SUM(G162:G169)</f>
        <v>0</v>
      </c>
      <c r="H170" s="132">
        <f>(H162*G162)+(H163*G163)+(H164*G164)+(H165*G165)+(H166*G166)+(H167*G167)+(H168*G168)+(H169*G169)</f>
        <v>0</v>
      </c>
      <c r="I170" s="132">
        <f>SUM(I162:I169)</f>
        <v>0</v>
      </c>
      <c r="J170" s="130"/>
      <c r="K170" s="59"/>
    </row>
    <row r="171" spans="2:11" ht="6" hidden="1" customHeight="1" x14ac:dyDescent="0.25">
      <c r="B171" s="111" t="s">
        <v>514</v>
      </c>
      <c r="C171" s="232"/>
      <c r="D171" s="232"/>
      <c r="E171" s="232"/>
      <c r="F171" s="232"/>
      <c r="G171" s="232"/>
      <c r="H171" s="232"/>
      <c r="I171" s="233"/>
      <c r="J171" s="232"/>
      <c r="K171" s="56"/>
    </row>
    <row r="172" spans="2:11" ht="6" hidden="1" customHeight="1" x14ac:dyDescent="0.25">
      <c r="B172" s="112" t="s">
        <v>515</v>
      </c>
      <c r="C172" s="17"/>
      <c r="D172" s="19"/>
      <c r="E172" s="19"/>
      <c r="F172" s="19"/>
      <c r="G172" s="145">
        <f>SUM(D172:F172)</f>
        <v>0</v>
      </c>
      <c r="H172" s="142"/>
      <c r="I172" s="192"/>
      <c r="J172" s="129"/>
      <c r="K172" s="57"/>
    </row>
    <row r="173" spans="2:11" ht="6" hidden="1" customHeight="1" x14ac:dyDescent="0.25">
      <c r="B173" s="112" t="s">
        <v>516</v>
      </c>
      <c r="C173" s="17"/>
      <c r="D173" s="19"/>
      <c r="E173" s="19"/>
      <c r="F173" s="19"/>
      <c r="G173" s="145">
        <f t="shared" ref="G173:G179" si="15">SUM(D173:F173)</f>
        <v>0</v>
      </c>
      <c r="H173" s="142"/>
      <c r="I173" s="192"/>
      <c r="J173" s="129"/>
      <c r="K173" s="57"/>
    </row>
    <row r="174" spans="2:11" ht="6" hidden="1" customHeight="1" x14ac:dyDescent="0.25">
      <c r="B174" s="112" t="s">
        <v>517</v>
      </c>
      <c r="C174" s="17"/>
      <c r="D174" s="19"/>
      <c r="E174" s="19"/>
      <c r="F174" s="19"/>
      <c r="G174" s="145">
        <f t="shared" si="15"/>
        <v>0</v>
      </c>
      <c r="H174" s="142"/>
      <c r="I174" s="192"/>
      <c r="J174" s="129"/>
      <c r="K174" s="57"/>
    </row>
    <row r="175" spans="2:11" ht="6" hidden="1" customHeight="1" x14ac:dyDescent="0.25">
      <c r="B175" s="112" t="s">
        <v>518</v>
      </c>
      <c r="C175" s="17"/>
      <c r="D175" s="19"/>
      <c r="E175" s="19"/>
      <c r="F175" s="19"/>
      <c r="G175" s="145">
        <f t="shared" si="15"/>
        <v>0</v>
      </c>
      <c r="H175" s="142"/>
      <c r="I175" s="192"/>
      <c r="J175" s="129"/>
      <c r="K175" s="57"/>
    </row>
    <row r="176" spans="2:11" ht="6" hidden="1" customHeight="1" x14ac:dyDescent="0.25">
      <c r="B176" s="112" t="s">
        <v>519</v>
      </c>
      <c r="C176" s="17"/>
      <c r="D176" s="19"/>
      <c r="E176" s="19"/>
      <c r="F176" s="19"/>
      <c r="G176" s="145">
        <f>SUM(D176:F176)</f>
        <v>0</v>
      </c>
      <c r="H176" s="142"/>
      <c r="I176" s="192"/>
      <c r="J176" s="129"/>
      <c r="K176" s="57"/>
    </row>
    <row r="177" spans="2:11" ht="6" hidden="1" customHeight="1" x14ac:dyDescent="0.25">
      <c r="B177" s="112" t="s">
        <v>520</v>
      </c>
      <c r="C177" s="17"/>
      <c r="D177" s="19"/>
      <c r="E177" s="19"/>
      <c r="F177" s="19"/>
      <c r="G177" s="145">
        <f t="shared" si="15"/>
        <v>0</v>
      </c>
      <c r="H177" s="142"/>
      <c r="I177" s="192"/>
      <c r="J177" s="129"/>
      <c r="K177" s="57"/>
    </row>
    <row r="178" spans="2:11" ht="6" hidden="1" customHeight="1" x14ac:dyDescent="0.25">
      <c r="B178" s="112" t="s">
        <v>521</v>
      </c>
      <c r="C178" s="52"/>
      <c r="D178" s="20"/>
      <c r="E178" s="20"/>
      <c r="F178" s="20"/>
      <c r="G178" s="145">
        <f t="shared" si="15"/>
        <v>0</v>
      </c>
      <c r="H178" s="143"/>
      <c r="I178" s="193"/>
      <c r="J178" s="130"/>
      <c r="K178" s="57"/>
    </row>
    <row r="179" spans="2:11" ht="6" hidden="1" customHeight="1" x14ac:dyDescent="0.25">
      <c r="B179" s="112" t="s">
        <v>522</v>
      </c>
      <c r="C179" s="52"/>
      <c r="D179" s="20"/>
      <c r="E179" s="20"/>
      <c r="F179" s="20"/>
      <c r="G179" s="145">
        <f t="shared" si="15"/>
        <v>0</v>
      </c>
      <c r="H179" s="143"/>
      <c r="I179" s="193"/>
      <c r="J179" s="130"/>
      <c r="K179" s="57"/>
    </row>
    <row r="180" spans="2:11" ht="6" hidden="1" customHeight="1" x14ac:dyDescent="0.25">
      <c r="C180" s="113" t="s">
        <v>534</v>
      </c>
      <c r="D180" s="21">
        <f>SUM(D172:D179)</f>
        <v>0</v>
      </c>
      <c r="E180" s="21">
        <f>SUM(E172:E179)</f>
        <v>0</v>
      </c>
      <c r="F180" s="21">
        <f>SUM(F172:F179)</f>
        <v>0</v>
      </c>
      <c r="G180" s="21">
        <f>SUM(G172:G179)</f>
        <v>0</v>
      </c>
      <c r="H180" s="132">
        <f>(H172*G172)+(H173*G173)+(H174*G174)+(H175*G175)+(H176*G176)+(H177*G177)+(H178*G178)+(H179*G179)</f>
        <v>0</v>
      </c>
      <c r="I180" s="132">
        <f>SUM(I172:I179)</f>
        <v>0</v>
      </c>
      <c r="J180" s="130"/>
      <c r="K180" s="59"/>
    </row>
    <row r="181" spans="2:11" ht="6" customHeight="1" x14ac:dyDescent="0.25">
      <c r="B181" s="7"/>
      <c r="C181" s="11"/>
      <c r="D181" s="26"/>
      <c r="E181" s="26"/>
      <c r="F181" s="26"/>
      <c r="G181" s="26"/>
      <c r="H181" s="26"/>
      <c r="I181" s="26"/>
      <c r="J181" s="11"/>
      <c r="K181" s="4"/>
    </row>
    <row r="182" spans="2:11" ht="15.75" customHeight="1" x14ac:dyDescent="0.25">
      <c r="B182" s="7"/>
      <c r="C182" s="11"/>
      <c r="D182" s="26"/>
      <c r="E182" s="26"/>
      <c r="F182" s="26"/>
      <c r="G182" s="26"/>
      <c r="H182" s="26"/>
      <c r="I182" s="26"/>
      <c r="J182" s="11"/>
      <c r="K182" s="4"/>
    </row>
    <row r="183" spans="2:11" ht="63.75" customHeight="1" x14ac:dyDescent="0.25">
      <c r="B183" s="113" t="s">
        <v>523</v>
      </c>
      <c r="C183" s="219" t="s">
        <v>628</v>
      </c>
      <c r="D183" s="217">
        <v>140000</v>
      </c>
      <c r="E183" s="217">
        <v>160000</v>
      </c>
      <c r="F183" s="33"/>
      <c r="G183" s="133">
        <f>SUM(D183:F183)</f>
        <v>300000</v>
      </c>
      <c r="H183" s="144">
        <v>0.85</v>
      </c>
      <c r="I183" s="33">
        <v>299993.98</v>
      </c>
      <c r="J183" s="137"/>
      <c r="K183" s="59"/>
    </row>
    <row r="184" spans="2:11" ht="69.75" customHeight="1" x14ac:dyDescent="0.25">
      <c r="B184" s="113" t="s">
        <v>524</v>
      </c>
      <c r="C184" s="219" t="s">
        <v>629</v>
      </c>
      <c r="D184" s="217">
        <v>23700</v>
      </c>
      <c r="E184" s="217">
        <v>30205.599999999999</v>
      </c>
      <c r="F184" s="33"/>
      <c r="G184" s="133">
        <f>SUM(D184:F184)</f>
        <v>53905.599999999999</v>
      </c>
      <c r="H184" s="144">
        <v>0.85</v>
      </c>
      <c r="I184" s="33">
        <v>53819.1</v>
      </c>
      <c r="J184" s="137"/>
      <c r="K184" s="59"/>
    </row>
    <row r="185" spans="2:11" ht="57" customHeight="1" x14ac:dyDescent="0.25">
      <c r="B185" s="113" t="s">
        <v>525</v>
      </c>
      <c r="C185" s="220" t="s">
        <v>630</v>
      </c>
      <c r="D185" s="217">
        <v>43000</v>
      </c>
      <c r="E185" s="217">
        <v>15000</v>
      </c>
      <c r="F185" s="33"/>
      <c r="G185" s="133">
        <f>SUM(D185:F185)</f>
        <v>58000</v>
      </c>
      <c r="H185" s="144">
        <v>0.85</v>
      </c>
      <c r="I185" s="222">
        <v>57000</v>
      </c>
      <c r="J185" s="137"/>
      <c r="K185" s="59"/>
    </row>
    <row r="186" spans="2:11" ht="65.25" customHeight="1" x14ac:dyDescent="0.25">
      <c r="B186" s="138" t="s">
        <v>526</v>
      </c>
      <c r="C186" s="219" t="s">
        <v>631</v>
      </c>
      <c r="D186" s="217">
        <v>20000</v>
      </c>
      <c r="E186" s="217">
        <v>10000</v>
      </c>
      <c r="F186" s="33"/>
      <c r="G186" s="133">
        <f>SUM(D186:F186)</f>
        <v>30000</v>
      </c>
      <c r="H186" s="144">
        <v>0.85</v>
      </c>
      <c r="I186" s="33">
        <v>30000</v>
      </c>
      <c r="J186" s="137"/>
      <c r="K186" s="59"/>
    </row>
    <row r="187" spans="2:11" ht="38.25" customHeight="1" x14ac:dyDescent="0.25">
      <c r="B187" s="7"/>
      <c r="C187" s="139" t="s">
        <v>535</v>
      </c>
      <c r="D187" s="146">
        <f>SUM(D183:D186)</f>
        <v>226700</v>
      </c>
      <c r="E187" s="146">
        <f>SUM(E183:E186)</f>
        <v>215205.6</v>
      </c>
      <c r="F187" s="146">
        <f>SUM(F183:F186)</f>
        <v>0</v>
      </c>
      <c r="G187" s="146">
        <f>SUM(G183:G186)</f>
        <v>441905.6</v>
      </c>
      <c r="H187" s="132">
        <f>(H183*G183)+(H184*G184)+(H185*G185)+(H186*G186)</f>
        <v>375619.76</v>
      </c>
      <c r="I187" s="132">
        <f>SUM(I183:I186)</f>
        <v>440813.07999999996</v>
      </c>
      <c r="J187" s="16"/>
      <c r="K187" s="14"/>
    </row>
    <row r="188" spans="2:11" ht="15.75" customHeight="1" x14ac:dyDescent="0.25">
      <c r="B188" s="7"/>
      <c r="C188" s="11"/>
      <c r="D188" s="26"/>
      <c r="E188" s="26"/>
      <c r="F188" s="26"/>
      <c r="G188" s="26"/>
      <c r="H188" s="26"/>
      <c r="I188" s="26"/>
      <c r="J188" s="11"/>
      <c r="K188" s="14"/>
    </row>
    <row r="189" spans="2:11" ht="6" customHeight="1" x14ac:dyDescent="0.25">
      <c r="B189" s="7"/>
      <c r="C189" s="11"/>
      <c r="D189" s="26"/>
      <c r="E189" s="26"/>
      <c r="F189" s="26"/>
      <c r="G189" s="26"/>
      <c r="H189" s="26"/>
      <c r="I189" s="26"/>
      <c r="J189" s="11"/>
      <c r="K189" s="14"/>
    </row>
    <row r="190" spans="2:11" ht="6" customHeight="1" x14ac:dyDescent="0.25">
      <c r="B190" s="7"/>
      <c r="C190" s="11"/>
      <c r="D190" s="26"/>
      <c r="E190" s="26"/>
      <c r="F190" s="26"/>
      <c r="G190" s="26"/>
      <c r="H190" s="26"/>
      <c r="I190" s="26"/>
      <c r="J190" s="11"/>
      <c r="K190" s="14"/>
    </row>
    <row r="191" spans="2:11" ht="6" customHeight="1" x14ac:dyDescent="0.25">
      <c r="B191" s="7"/>
      <c r="C191" s="11"/>
      <c r="D191" s="26"/>
      <c r="E191" s="26"/>
      <c r="F191" s="26"/>
      <c r="G191" s="26"/>
      <c r="H191" s="26"/>
      <c r="I191" s="26"/>
      <c r="J191" s="11"/>
      <c r="K191" s="14"/>
    </row>
    <row r="192" spans="2:11" ht="6" customHeight="1" x14ac:dyDescent="0.25">
      <c r="B192" s="7"/>
      <c r="C192" s="11"/>
      <c r="D192" s="26"/>
      <c r="E192" s="26"/>
      <c r="F192" s="26"/>
      <c r="G192" s="26"/>
      <c r="H192" s="26"/>
      <c r="I192" s="26"/>
      <c r="J192" s="11"/>
      <c r="K192" s="14"/>
    </row>
    <row r="193" spans="2:11" ht="15.75" customHeight="1" x14ac:dyDescent="0.25">
      <c r="B193" s="7"/>
      <c r="C193" s="11"/>
      <c r="D193" s="26"/>
      <c r="E193" s="26"/>
      <c r="F193" s="26"/>
      <c r="G193" s="26"/>
      <c r="H193" s="26"/>
      <c r="I193" s="26"/>
      <c r="J193" s="11"/>
      <c r="K193" s="14"/>
    </row>
    <row r="194" spans="2:11" ht="15.75" customHeight="1" thickBot="1" x14ac:dyDescent="0.3">
      <c r="B194" s="7"/>
      <c r="C194" s="11"/>
      <c r="D194" s="26"/>
      <c r="E194" s="26"/>
      <c r="F194" s="26"/>
      <c r="G194" s="26"/>
      <c r="H194" s="26"/>
      <c r="I194" s="26"/>
      <c r="J194" s="11"/>
      <c r="K194" s="14"/>
    </row>
    <row r="195" spans="2:11" ht="15.75" x14ac:dyDescent="0.25">
      <c r="B195" s="7"/>
      <c r="C195" s="251" t="s">
        <v>547</v>
      </c>
      <c r="D195" s="252"/>
      <c r="E195" s="252"/>
      <c r="F195" s="252"/>
      <c r="G195" s="253"/>
      <c r="H195" s="14"/>
      <c r="I195" s="194"/>
      <c r="J195" s="14"/>
    </row>
    <row r="196" spans="2:11" ht="40.5" customHeight="1" x14ac:dyDescent="0.25">
      <c r="B196" s="7"/>
      <c r="C196" s="241"/>
      <c r="D196" s="132" t="s">
        <v>538</v>
      </c>
      <c r="E196" s="132" t="s">
        <v>539</v>
      </c>
      <c r="F196" s="132" t="s">
        <v>540</v>
      </c>
      <c r="G196" s="243" t="s">
        <v>13</v>
      </c>
      <c r="H196" s="11"/>
      <c r="I196" s="26"/>
      <c r="J196" s="14"/>
    </row>
    <row r="197" spans="2:11" ht="24.75" customHeight="1" x14ac:dyDescent="0.25">
      <c r="B197" s="7"/>
      <c r="C197" s="242"/>
      <c r="D197" s="125">
        <f>D13</f>
        <v>0</v>
      </c>
      <c r="E197" s="125">
        <f>E13</f>
        <v>0</v>
      </c>
      <c r="F197" s="125">
        <f>F13</f>
        <v>0</v>
      </c>
      <c r="G197" s="244"/>
      <c r="H197" s="11"/>
      <c r="I197" s="26"/>
      <c r="J197" s="14"/>
    </row>
    <row r="198" spans="2:11" ht="41.25" customHeight="1" x14ac:dyDescent="0.25">
      <c r="B198" s="27"/>
      <c r="C198" s="134" t="s">
        <v>536</v>
      </c>
      <c r="D198" s="114">
        <f>SUM(D24,D34,D44,D54,D66,D76,D86,D96,D108,D118,D128,D138,D150,D160,D170,D180,D183,D184,D185,D186)</f>
        <v>747663.55</v>
      </c>
      <c r="E198" s="114">
        <f>SUM(E24,E34,E44,E54,E66,E76,E86,E96,E108,E118,E128,E138,E150,E160,E170,E180,E183,E184,E185,E186)</f>
        <v>654205.60499999998</v>
      </c>
      <c r="F198" s="114">
        <f>SUM(F24,F34,F44,F54,F66,F76,F86,F96,F108,F118,F128,F138,F150,F160,F170,F180,F183,F184,F185,F186)</f>
        <v>0</v>
      </c>
      <c r="G198" s="135">
        <f>SUM(D198:F198)</f>
        <v>1401869.155</v>
      </c>
      <c r="H198" s="11"/>
      <c r="I198" s="26"/>
      <c r="J198" s="15"/>
    </row>
    <row r="199" spans="2:11" ht="51.75" customHeight="1" x14ac:dyDescent="0.25">
      <c r="B199" s="5"/>
      <c r="C199" s="206" t="s">
        <v>537</v>
      </c>
      <c r="D199" s="114">
        <f>D198*0.07</f>
        <v>52336.448500000006</v>
      </c>
      <c r="E199" s="114">
        <f>E198*0.07</f>
        <v>45794.392350000002</v>
      </c>
      <c r="F199" s="114">
        <f>F198*0.07</f>
        <v>0</v>
      </c>
      <c r="G199" s="135">
        <f>G198*0.07</f>
        <v>98130.840850000008</v>
      </c>
      <c r="H199" s="5"/>
      <c r="I199" s="195"/>
      <c r="J199" s="2"/>
    </row>
    <row r="200" spans="2:11" ht="51.75" customHeight="1" thickBot="1" x14ac:dyDescent="0.3">
      <c r="B200" s="5"/>
      <c r="C200" s="35" t="s">
        <v>13</v>
      </c>
      <c r="D200" s="119">
        <f>SUM(D198:D199)</f>
        <v>799999.9985000001</v>
      </c>
      <c r="E200" s="119">
        <f>SUM(E198:E199)</f>
        <v>699999.99734999996</v>
      </c>
      <c r="F200" s="119">
        <f>SUM(F198:F199)</f>
        <v>0</v>
      </c>
      <c r="G200" s="136">
        <f>SUM(G198:G199)</f>
        <v>1499999.9958500001</v>
      </c>
      <c r="H200" s="5"/>
      <c r="I200" s="195"/>
      <c r="J200" s="2"/>
    </row>
    <row r="201" spans="2:11" ht="21.75" customHeight="1" x14ac:dyDescent="0.25">
      <c r="B201" s="5"/>
      <c r="J201" s="4"/>
      <c r="K201" s="2"/>
    </row>
    <row r="202" spans="2:11" s="43" customFormat="1" ht="15" customHeight="1" thickBot="1" x14ac:dyDescent="0.3">
      <c r="B202" s="11"/>
      <c r="C202" s="37"/>
      <c r="D202" s="38"/>
      <c r="E202" s="38"/>
      <c r="F202" s="38"/>
      <c r="G202" s="38"/>
      <c r="H202" s="38"/>
      <c r="I202" s="197"/>
      <c r="J202" s="14"/>
      <c r="K202" s="15"/>
    </row>
    <row r="203" spans="2:11" ht="23.25" customHeight="1" x14ac:dyDescent="0.25">
      <c r="B203" s="2"/>
      <c r="C203" s="235" t="s">
        <v>541</v>
      </c>
      <c r="D203" s="236"/>
      <c r="E203" s="237"/>
      <c r="F203" s="237"/>
      <c r="G203" s="237"/>
      <c r="H203" s="238"/>
      <c r="I203" s="198"/>
      <c r="J203" s="2"/>
      <c r="K203" s="44"/>
    </row>
    <row r="204" spans="2:11" ht="41.25" customHeight="1" x14ac:dyDescent="0.25">
      <c r="B204" s="2"/>
      <c r="C204" s="115"/>
      <c r="D204" s="132" t="s">
        <v>538</v>
      </c>
      <c r="E204" s="132" t="s">
        <v>539</v>
      </c>
      <c r="F204" s="132" t="s">
        <v>540</v>
      </c>
      <c r="G204" s="245" t="s">
        <v>13</v>
      </c>
      <c r="H204" s="247" t="s">
        <v>10</v>
      </c>
      <c r="I204" s="198"/>
      <c r="J204" s="2"/>
      <c r="K204" s="44"/>
    </row>
    <row r="205" spans="2:11" ht="27.75" customHeight="1" x14ac:dyDescent="0.25">
      <c r="B205" s="2"/>
      <c r="C205" s="115"/>
      <c r="D205" s="116">
        <f>D13</f>
        <v>0</v>
      </c>
      <c r="E205" s="116">
        <f>E13</f>
        <v>0</v>
      </c>
      <c r="F205" s="116">
        <f>F13</f>
        <v>0</v>
      </c>
      <c r="G205" s="246"/>
      <c r="H205" s="248"/>
      <c r="I205" s="198"/>
      <c r="J205" s="2"/>
      <c r="K205" s="44"/>
    </row>
    <row r="206" spans="2:11" ht="55.5" customHeight="1" x14ac:dyDescent="0.25">
      <c r="B206" s="2"/>
      <c r="C206" s="34" t="s">
        <v>542</v>
      </c>
      <c r="D206" s="117">
        <f>$D$200*H206</f>
        <v>559999.99895000004</v>
      </c>
      <c r="E206" s="118">
        <f>$E$200*H206</f>
        <v>489999.99814499996</v>
      </c>
      <c r="F206" s="118">
        <f>$F$200*H206</f>
        <v>0</v>
      </c>
      <c r="G206" s="118">
        <f>SUM(D206:F206)</f>
        <v>1049999.997095</v>
      </c>
      <c r="H206" s="155">
        <v>0.7</v>
      </c>
      <c r="I206" s="194"/>
      <c r="J206" s="2"/>
      <c r="K206" s="44"/>
    </row>
    <row r="207" spans="2:11" ht="57.75" customHeight="1" x14ac:dyDescent="0.25">
      <c r="B207" s="234"/>
      <c r="C207" s="140" t="s">
        <v>543</v>
      </c>
      <c r="D207" s="117">
        <f>$D$200*H207</f>
        <v>239999.99955000001</v>
      </c>
      <c r="E207" s="118">
        <f>$E$200*H207</f>
        <v>209999.99920499997</v>
      </c>
      <c r="F207" s="118">
        <f>$F$200*H207</f>
        <v>0</v>
      </c>
      <c r="G207" s="141">
        <f>SUM(D207:F207)</f>
        <v>449999.99875499995</v>
      </c>
      <c r="H207" s="156">
        <v>0.3</v>
      </c>
      <c r="I207" s="194"/>
      <c r="J207" s="44"/>
      <c r="K207" s="44"/>
    </row>
    <row r="208" spans="2:11" ht="57.75" customHeight="1" x14ac:dyDescent="0.25">
      <c r="B208" s="234"/>
      <c r="C208" s="140" t="s">
        <v>544</v>
      </c>
      <c r="D208" s="117">
        <f>$D$200*H208</f>
        <v>0</v>
      </c>
      <c r="E208" s="118">
        <f>$E$200*H208</f>
        <v>0</v>
      </c>
      <c r="F208" s="118">
        <f>$F$200*H208</f>
        <v>0</v>
      </c>
      <c r="G208" s="141">
        <f>SUM(D208:F208)</f>
        <v>0</v>
      </c>
      <c r="H208" s="157">
        <v>0</v>
      </c>
      <c r="I208" s="199"/>
      <c r="J208" s="44"/>
      <c r="K208" s="44"/>
    </row>
    <row r="209" spans="1:11" ht="38.25" customHeight="1" thickBot="1" x14ac:dyDescent="0.3">
      <c r="B209" s="234"/>
      <c r="C209" s="35" t="s">
        <v>13</v>
      </c>
      <c r="D209" s="119">
        <f>SUM(D206:D208)</f>
        <v>799999.99849999999</v>
      </c>
      <c r="E209" s="119">
        <f>SUM(E206:E208)</f>
        <v>699999.99734999996</v>
      </c>
      <c r="F209" s="119">
        <f>SUM(F206:F208)</f>
        <v>0</v>
      </c>
      <c r="G209" s="119">
        <f>SUM(G206:G208)</f>
        <v>1499999.9958500001</v>
      </c>
      <c r="H209" s="120">
        <f>SUM(H206:H208)</f>
        <v>1</v>
      </c>
      <c r="I209" s="200"/>
      <c r="J209" s="44"/>
      <c r="K209" s="44"/>
    </row>
    <row r="210" spans="1:11" ht="21.75" customHeight="1" thickBot="1" x14ac:dyDescent="0.3">
      <c r="B210" s="234"/>
      <c r="C210" s="3"/>
      <c r="D210" s="8"/>
      <c r="E210" s="8"/>
      <c r="F210" s="8"/>
      <c r="G210" s="8"/>
      <c r="H210" s="8"/>
      <c r="I210" s="201"/>
      <c r="J210" s="44"/>
      <c r="K210" s="44"/>
    </row>
    <row r="211" spans="1:11" ht="49.5" customHeight="1" x14ac:dyDescent="0.25">
      <c r="B211" s="234"/>
      <c r="C211" s="121" t="s">
        <v>598</v>
      </c>
      <c r="D211" s="122">
        <f>SUM(H24,H34,H44,H54,H66,H76,H86,H96,H108,H118,H128,H138,H150,H160,H170,H180,H187)*1.07</f>
        <v>1263495.546665</v>
      </c>
      <c r="E211" s="38"/>
      <c r="F211" s="38"/>
      <c r="G211" s="38"/>
      <c r="H211" s="207" t="s">
        <v>600</v>
      </c>
      <c r="I211" s="229">
        <f>SUM(I187,I180,I170,I160,I150,I138,I128,I118,I108,I96,I86,I76,I66,I54,I44,I34,I24)</f>
        <v>1400774.7199999997</v>
      </c>
      <c r="J211" s="44"/>
      <c r="K211" s="44"/>
    </row>
    <row r="212" spans="1:11" ht="28.5" customHeight="1" thickBot="1" x14ac:dyDescent="0.4">
      <c r="B212" s="234"/>
      <c r="C212" s="123" t="s">
        <v>545</v>
      </c>
      <c r="D212" s="190">
        <f>D211/G200</f>
        <v>0.8423303667737807</v>
      </c>
      <c r="E212" s="49"/>
      <c r="F212" s="49"/>
      <c r="G212" s="49"/>
      <c r="H212" s="228" t="s">
        <v>601</v>
      </c>
      <c r="I212" s="230">
        <f>I211/G198</f>
        <v>0.99921930303117323</v>
      </c>
      <c r="J212" s="44"/>
      <c r="K212" s="44"/>
    </row>
    <row r="213" spans="1:11" ht="28.5" customHeight="1" x14ac:dyDescent="0.25">
      <c r="B213" s="234"/>
      <c r="C213" s="249"/>
      <c r="D213" s="250"/>
      <c r="E213" s="50"/>
      <c r="F213" s="50"/>
      <c r="G213" s="50"/>
      <c r="J213" s="44"/>
      <c r="K213" s="44"/>
    </row>
    <row r="214" spans="1:11" ht="28.5" customHeight="1" x14ac:dyDescent="0.25">
      <c r="B214" s="234"/>
      <c r="C214" s="123" t="s">
        <v>599</v>
      </c>
      <c r="D214" s="124">
        <f>SUM(D185:F186)*1.07</f>
        <v>94160</v>
      </c>
      <c r="E214" s="51"/>
      <c r="F214" s="51"/>
      <c r="G214" s="51"/>
      <c r="J214" s="44"/>
      <c r="K214" s="44"/>
    </row>
    <row r="215" spans="1:11" ht="23.25" customHeight="1" x14ac:dyDescent="0.25">
      <c r="B215" s="234"/>
      <c r="C215" s="123" t="s">
        <v>546</v>
      </c>
      <c r="D215" s="190">
        <f>D214/G200</f>
        <v>6.2773333507006215E-2</v>
      </c>
      <c r="E215" s="51"/>
      <c r="F215" s="51"/>
      <c r="G215" s="51"/>
      <c r="J215" s="44"/>
      <c r="K215" s="44"/>
    </row>
    <row r="216" spans="1:11" ht="66.75" customHeight="1" thickBot="1" x14ac:dyDescent="0.3">
      <c r="B216" s="234"/>
      <c r="C216" s="239" t="s">
        <v>588</v>
      </c>
      <c r="D216" s="240"/>
      <c r="E216" s="39"/>
      <c r="F216" s="39"/>
      <c r="G216" s="39"/>
      <c r="H216" s="44"/>
      <c r="I216" s="202"/>
      <c r="J216" s="44"/>
      <c r="K216" s="44"/>
    </row>
    <row r="217" spans="1:11" ht="55.5" customHeight="1" x14ac:dyDescent="0.25">
      <c r="B217" s="234"/>
      <c r="K217" s="43"/>
    </row>
    <row r="218" spans="1:11" ht="42.75" customHeight="1" x14ac:dyDescent="0.25">
      <c r="B218" s="234"/>
      <c r="J218" s="44"/>
    </row>
    <row r="219" spans="1:11" ht="21.75" customHeight="1" x14ac:dyDescent="0.25">
      <c r="B219" s="234"/>
      <c r="J219" s="44"/>
    </row>
    <row r="220" spans="1:11" ht="21.75" customHeight="1" x14ac:dyDescent="0.25">
      <c r="A220" s="44"/>
      <c r="B220" s="234"/>
    </row>
    <row r="221" spans="1:11" s="44" customFormat="1" ht="23.25" customHeight="1" x14ac:dyDescent="0.25">
      <c r="A221" s="42"/>
      <c r="B221" s="234"/>
      <c r="C221" s="42"/>
      <c r="D221" s="42"/>
      <c r="E221" s="42"/>
      <c r="F221" s="42"/>
      <c r="G221" s="42"/>
      <c r="H221" s="42"/>
      <c r="I221" s="196"/>
      <c r="J221" s="42"/>
      <c r="K221" s="42"/>
    </row>
    <row r="222" spans="1:11" ht="23.25" customHeight="1" x14ac:dyDescent="0.25"/>
    <row r="223" spans="1:11" ht="21.75" customHeight="1" x14ac:dyDescent="0.25"/>
    <row r="224" spans="1:11" ht="16.5" customHeight="1" x14ac:dyDescent="0.25"/>
    <row r="225" ht="29.25" customHeight="1" x14ac:dyDescent="0.25"/>
    <row r="226" ht="24.75" customHeight="1" x14ac:dyDescent="0.25"/>
    <row r="227" ht="33" customHeight="1" x14ac:dyDescent="0.25"/>
    <row r="229" ht="15" customHeight="1" x14ac:dyDescent="0.25"/>
    <row r="230" ht="25.5" customHeight="1" x14ac:dyDescent="0.25"/>
    <row r="281" spans="1:1" x14ac:dyDescent="0.25">
      <c r="A281" s="42" t="s">
        <v>596</v>
      </c>
    </row>
  </sheetData>
  <sheetProtection sheet="1" formatCells="0" formatColumns="0" formatRows="0"/>
  <mergeCells count="32">
    <mergeCell ref="C109:J109"/>
    <mergeCell ref="C119:J119"/>
    <mergeCell ref="C140:J140"/>
    <mergeCell ref="C129:J129"/>
    <mergeCell ref="C151:J151"/>
    <mergeCell ref="C141:J141"/>
    <mergeCell ref="C67:J67"/>
    <mergeCell ref="C77:J77"/>
    <mergeCell ref="C87:J87"/>
    <mergeCell ref="C98:J98"/>
    <mergeCell ref="C99:J99"/>
    <mergeCell ref="C45:J45"/>
    <mergeCell ref="C14:J14"/>
    <mergeCell ref="C56:J56"/>
    <mergeCell ref="C57:J57"/>
    <mergeCell ref="B6:M6"/>
    <mergeCell ref="B2:E2"/>
    <mergeCell ref="B9:H9"/>
    <mergeCell ref="C25:J25"/>
    <mergeCell ref="C15:J15"/>
    <mergeCell ref="C35:J35"/>
    <mergeCell ref="C161:J161"/>
    <mergeCell ref="C171:J171"/>
    <mergeCell ref="B207:B221"/>
    <mergeCell ref="C203:H203"/>
    <mergeCell ref="C216:D216"/>
    <mergeCell ref="C196:C197"/>
    <mergeCell ref="G196:G197"/>
    <mergeCell ref="G204:G205"/>
    <mergeCell ref="H204:H205"/>
    <mergeCell ref="C213:D213"/>
    <mergeCell ref="C195:G195"/>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E72508C7-C8DD-46A5-878C-E4FA07CAB6AF}"/>
    <dataValidation allowBlank="1" showInputMessage="1" showErrorMessage="1" prompt="M&amp;E Budget Cannot be Less than 5%_x000a_" sqref="D215:G215" xr:uid="{53928C0A-D548-4B6B-97FC-07D38B0E5FA7}"/>
    <dataValidation allowBlank="1" showInputMessage="1" showErrorMessage="1" prompt="Insert *text* description of Outcome here" sqref="C14:J14 C56:J56 C98:J98 C140:J140" xr:uid="{89ACADD6-F982-42D9-AC8D-CCF9750605B2}"/>
    <dataValidation allowBlank="1" showInputMessage="1" showErrorMessage="1" prompt="Insert *text* description of Output here" sqref="C15 C25 C35 C45 C57 C67 C77 C87 C99 C109 C119 C129 C141 C151 C161 C171" xr:uid="{31AC9CA6-D499-4711-A99F-BECD0A64F3A8}"/>
    <dataValidation allowBlank="1" showInputMessage="1" showErrorMessage="1" prompt="Insert *text* description of Activity here" sqref="C16 C26 C36 C46 C58 C68 C78 C88 C100 C110 C120 C130 C142 C152 C162 C172" xr:uid="{E7A390F5-03DD-4A67-B842-17326B4F2DA4}"/>
    <dataValidation allowBlank="1" showInputMessage="1" showErrorMessage="1" prompt="Insert name of recipient agency here _x000a_" sqref="D13:G13" xr:uid="{6F27C540-9DBA-46EE-AEC3-C6AACF4159B5}"/>
    <dataValidation allowBlank="1" showErrorMessage="1" prompt="% Towards Gender Equality and Women's Empowerment Must be Higher than 15%_x000a_" sqref="D214:G214" xr:uid="{8C6643DA-1D03-44FB-AC1F-C4CB706ED3AA}"/>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54"/>
  <sheetViews>
    <sheetView showGridLines="0" showZeros="0" topLeftCell="A10" zoomScale="60" zoomScaleNormal="60" workbookViewId="0">
      <selection activeCell="F152" sqref="F152"/>
    </sheetView>
  </sheetViews>
  <sheetFormatPr defaultColWidth="9.140625" defaultRowHeight="15.75" x14ac:dyDescent="0.25"/>
  <cols>
    <col min="1" max="1" width="4.42578125" style="62" customWidth="1"/>
    <col min="2" max="2" width="3.28515625" style="62" customWidth="1"/>
    <col min="3" max="3" width="51.42578125" style="62" customWidth="1"/>
    <col min="4" max="4" width="34.28515625" style="64" customWidth="1"/>
    <col min="5" max="5" width="35" style="64" customWidth="1"/>
    <col min="6" max="6" width="34" style="64" customWidth="1"/>
    <col min="7" max="7" width="25.7109375" style="62" customWidth="1"/>
    <col min="8" max="8" width="21.42578125" style="62" customWidth="1"/>
    <col min="9" max="9" width="16.85546875" style="62" customWidth="1"/>
    <col min="10" max="10" width="19.42578125" style="62" customWidth="1"/>
    <col min="11" max="11" width="19" style="62" customWidth="1"/>
    <col min="12" max="12" width="26" style="62" customWidth="1"/>
    <col min="13" max="13" width="21.140625" style="62" customWidth="1"/>
    <col min="14" max="14" width="7" style="66" customWidth="1"/>
    <col min="15" max="15" width="24.28515625" style="62" customWidth="1"/>
    <col min="16" max="16" width="26.42578125" style="62" customWidth="1"/>
    <col min="17" max="17" width="30.140625" style="62" customWidth="1"/>
    <col min="18" max="18" width="33" style="62" customWidth="1"/>
    <col min="19" max="20" width="22.7109375" style="62" customWidth="1"/>
    <col min="21" max="21" width="23.42578125" style="62" customWidth="1"/>
    <col min="22" max="22" width="32.140625" style="62" customWidth="1"/>
    <col min="23" max="23" width="9.140625" style="62"/>
    <col min="24" max="24" width="17.7109375" style="62" customWidth="1"/>
    <col min="25" max="25" width="26.42578125" style="62" customWidth="1"/>
    <col min="26" max="26" width="22.42578125" style="62" customWidth="1"/>
    <col min="27" max="27" width="29.7109375" style="62" customWidth="1"/>
    <col min="28" max="28" width="23.42578125" style="62" customWidth="1"/>
    <col min="29" max="29" width="18.42578125" style="62" customWidth="1"/>
    <col min="30" max="30" width="17.42578125" style="62" customWidth="1"/>
    <col min="31" max="31" width="25.140625" style="62" customWidth="1"/>
    <col min="32" max="16384" width="9.140625" style="62"/>
  </cols>
  <sheetData>
    <row r="1" spans="2:14" ht="24" customHeight="1" x14ac:dyDescent="0.25">
      <c r="L1" s="23"/>
      <c r="M1" s="6"/>
      <c r="N1" s="62"/>
    </row>
    <row r="2" spans="2:14" ht="46.5" customHeight="1" x14ac:dyDescent="0.7">
      <c r="C2" s="254" t="s">
        <v>527</v>
      </c>
      <c r="D2" s="254"/>
      <c r="E2" s="254"/>
      <c r="F2" s="254"/>
      <c r="G2" s="40"/>
      <c r="H2" s="41"/>
      <c r="I2" s="41"/>
      <c r="L2" s="23"/>
      <c r="M2" s="6"/>
      <c r="N2" s="62"/>
    </row>
    <row r="3" spans="2:14" ht="24" customHeight="1" x14ac:dyDescent="0.25">
      <c r="C3" s="45"/>
      <c r="D3" s="42"/>
      <c r="E3" s="42"/>
      <c r="F3" s="42"/>
      <c r="G3" s="42"/>
      <c r="H3" s="42"/>
      <c r="I3" s="42"/>
      <c r="L3" s="23"/>
      <c r="M3" s="6"/>
      <c r="N3" s="62"/>
    </row>
    <row r="4" spans="2:14" ht="24" customHeight="1" thickBot="1" x14ac:dyDescent="0.3">
      <c r="C4" s="45"/>
      <c r="D4" s="42"/>
      <c r="E4" s="42"/>
      <c r="F4" s="42"/>
      <c r="G4" s="42"/>
      <c r="H4" s="42"/>
      <c r="I4" s="42"/>
      <c r="L4" s="23"/>
      <c r="M4" s="6"/>
      <c r="N4" s="62"/>
    </row>
    <row r="5" spans="2:14" ht="30" customHeight="1" x14ac:dyDescent="0.55000000000000004">
      <c r="C5" s="282" t="s">
        <v>5</v>
      </c>
      <c r="D5" s="283"/>
      <c r="E5" s="283"/>
      <c r="F5" s="283"/>
      <c r="G5" s="284"/>
      <c r="J5" s="23"/>
      <c r="K5" s="6"/>
      <c r="N5" s="62"/>
    </row>
    <row r="6" spans="2:14" ht="24" customHeight="1" x14ac:dyDescent="0.25">
      <c r="C6" s="271" t="s">
        <v>589</v>
      </c>
      <c r="D6" s="272"/>
      <c r="E6" s="272"/>
      <c r="F6" s="272"/>
      <c r="G6" s="273"/>
      <c r="J6" s="23"/>
      <c r="K6" s="6"/>
      <c r="N6" s="62"/>
    </row>
    <row r="7" spans="2:14" ht="41.25" customHeight="1" x14ac:dyDescent="0.25">
      <c r="C7" s="271"/>
      <c r="D7" s="272"/>
      <c r="E7" s="272"/>
      <c r="F7" s="272"/>
      <c r="G7" s="273"/>
      <c r="J7" s="23"/>
      <c r="K7" s="6"/>
      <c r="N7" s="62"/>
    </row>
    <row r="8" spans="2:14" ht="24" customHeight="1" thickBot="1" x14ac:dyDescent="0.3">
      <c r="C8" s="274"/>
      <c r="D8" s="275"/>
      <c r="E8" s="275"/>
      <c r="F8" s="275"/>
      <c r="G8" s="276"/>
      <c r="J8" s="23"/>
      <c r="K8" s="6"/>
      <c r="N8" s="62"/>
    </row>
    <row r="9" spans="2:14" ht="24" customHeight="1" thickBot="1" x14ac:dyDescent="0.3">
      <c r="C9" s="55"/>
      <c r="D9" s="55"/>
      <c r="E9" s="55"/>
      <c r="F9" s="55"/>
      <c r="L9" s="23"/>
      <c r="M9" s="6"/>
      <c r="N9" s="62"/>
    </row>
    <row r="10" spans="2:14" ht="25.5" customHeight="1" thickBot="1" x14ac:dyDescent="0.45">
      <c r="C10" s="255" t="s">
        <v>590</v>
      </c>
      <c r="D10" s="256"/>
      <c r="E10" s="256"/>
      <c r="F10" s="257"/>
      <c r="L10" s="23"/>
      <c r="M10" s="6"/>
      <c r="N10" s="62"/>
    </row>
    <row r="11" spans="2:14" ht="24" customHeight="1" x14ac:dyDescent="0.25">
      <c r="C11" s="55"/>
      <c r="D11" s="55"/>
      <c r="E11" s="55"/>
      <c r="F11" s="55"/>
      <c r="L11" s="23"/>
      <c r="M11" s="6"/>
      <c r="N11" s="62"/>
    </row>
    <row r="12" spans="2:14" ht="40.5" customHeight="1" x14ac:dyDescent="0.25">
      <c r="C12" s="55"/>
      <c r="D12" s="132" t="s">
        <v>538</v>
      </c>
      <c r="E12" s="132" t="s">
        <v>539</v>
      </c>
      <c r="F12" s="132" t="s">
        <v>540</v>
      </c>
      <c r="G12" s="280" t="s">
        <v>13</v>
      </c>
      <c r="L12" s="23"/>
      <c r="M12" s="6"/>
      <c r="N12" s="62"/>
    </row>
    <row r="13" spans="2:14" ht="24" customHeight="1" x14ac:dyDescent="0.25">
      <c r="C13" s="55"/>
      <c r="D13" s="125">
        <f>'1) Tableau budgétaire 1'!D13</f>
        <v>0</v>
      </c>
      <c r="E13" s="125">
        <f>'1) Tableau budgétaire 1'!E13</f>
        <v>0</v>
      </c>
      <c r="F13" s="125">
        <f>'1) Tableau budgétaire 1'!F13</f>
        <v>0</v>
      </c>
      <c r="G13" s="281"/>
      <c r="L13" s="23"/>
      <c r="M13" s="6"/>
      <c r="N13" s="62"/>
    </row>
    <row r="14" spans="2:14" ht="24" customHeight="1" x14ac:dyDescent="0.25">
      <c r="B14" s="266" t="s">
        <v>548</v>
      </c>
      <c r="C14" s="267"/>
      <c r="D14" s="267"/>
      <c r="E14" s="267"/>
      <c r="F14" s="267"/>
      <c r="G14" s="268"/>
      <c r="L14" s="23"/>
      <c r="M14" s="6"/>
      <c r="N14" s="62"/>
    </row>
    <row r="15" spans="2:14" ht="22.5" customHeight="1" x14ac:dyDescent="0.25">
      <c r="C15" s="266" t="s">
        <v>549</v>
      </c>
      <c r="D15" s="267"/>
      <c r="E15" s="267"/>
      <c r="F15" s="267"/>
      <c r="G15" s="268"/>
      <c r="L15" s="23"/>
      <c r="M15" s="6"/>
      <c r="N15" s="62"/>
    </row>
    <row r="16" spans="2:14" ht="24.75" customHeight="1" thickBot="1" x14ac:dyDescent="0.3">
      <c r="C16" s="74" t="s">
        <v>550</v>
      </c>
      <c r="D16" s="75">
        <f>'1) Tableau budgétaire 1'!D24</f>
        <v>70000</v>
      </c>
      <c r="E16" s="75">
        <f>'1) Tableau budgétaire 1'!E24</f>
        <v>60000</v>
      </c>
      <c r="F16" s="75">
        <f>'1) Tableau budgétaire 1'!F24</f>
        <v>0</v>
      </c>
      <c r="G16" s="76">
        <f>SUM(D16:F16)</f>
        <v>130000</v>
      </c>
      <c r="L16" s="23"/>
      <c r="M16" s="6"/>
      <c r="N16" s="62"/>
    </row>
    <row r="17" spans="3:14" ht="21.75" customHeight="1" x14ac:dyDescent="0.25">
      <c r="C17" s="72" t="s">
        <v>551</v>
      </c>
      <c r="D17" s="223">
        <v>0</v>
      </c>
      <c r="E17" s="224"/>
      <c r="F17" s="109"/>
      <c r="G17" s="73">
        <f t="shared" ref="G17:G24" si="0">SUM(D17:F17)</f>
        <v>0</v>
      </c>
      <c r="N17" s="62"/>
    </row>
    <row r="18" spans="3:14" x14ac:dyDescent="0.25">
      <c r="C18" s="60" t="s">
        <v>552</v>
      </c>
      <c r="D18" s="225">
        <v>15000</v>
      </c>
      <c r="E18" s="214"/>
      <c r="F18" s="20"/>
      <c r="G18" s="71">
        <f t="shared" si="0"/>
        <v>15000</v>
      </c>
      <c r="N18" s="62"/>
    </row>
    <row r="19" spans="3:14" ht="15.75" customHeight="1" x14ac:dyDescent="0.25">
      <c r="C19" s="60" t="s">
        <v>553</v>
      </c>
      <c r="D19" s="225">
        <v>16000</v>
      </c>
      <c r="E19" s="225"/>
      <c r="F19" s="110"/>
      <c r="G19" s="71">
        <f t="shared" si="0"/>
        <v>16000</v>
      </c>
      <c r="N19" s="62"/>
    </row>
    <row r="20" spans="3:14" x14ac:dyDescent="0.25">
      <c r="C20" s="61" t="s">
        <v>554</v>
      </c>
      <c r="D20" s="225">
        <v>15000</v>
      </c>
      <c r="E20" s="225"/>
      <c r="F20" s="110"/>
      <c r="G20" s="71">
        <f t="shared" si="0"/>
        <v>15000</v>
      </c>
      <c r="N20" s="62"/>
    </row>
    <row r="21" spans="3:14" x14ac:dyDescent="0.25">
      <c r="C21" s="60" t="s">
        <v>555</v>
      </c>
      <c r="D21" s="225">
        <v>7000</v>
      </c>
      <c r="E21" s="225">
        <v>5000</v>
      </c>
      <c r="F21" s="110"/>
      <c r="G21" s="71">
        <f t="shared" si="0"/>
        <v>12000</v>
      </c>
      <c r="N21" s="62"/>
    </row>
    <row r="22" spans="3:14" ht="21.75" customHeight="1" x14ac:dyDescent="0.25">
      <c r="C22" s="60" t="s">
        <v>556</v>
      </c>
      <c r="D22" s="225">
        <v>10000</v>
      </c>
      <c r="E22" s="225">
        <v>50000</v>
      </c>
      <c r="F22" s="110"/>
      <c r="G22" s="71">
        <f t="shared" si="0"/>
        <v>60000</v>
      </c>
      <c r="N22" s="62"/>
    </row>
    <row r="23" spans="3:14" ht="36.75" customHeight="1" x14ac:dyDescent="0.25">
      <c r="C23" s="60" t="s">
        <v>557</v>
      </c>
      <c r="D23" s="225">
        <v>7000</v>
      </c>
      <c r="E23" s="225">
        <v>5000</v>
      </c>
      <c r="F23" s="110"/>
      <c r="G23" s="71">
        <f t="shared" si="0"/>
        <v>12000</v>
      </c>
      <c r="N23" s="62"/>
    </row>
    <row r="24" spans="3:14" ht="15.75" customHeight="1" x14ac:dyDescent="0.25">
      <c r="C24" s="65" t="s">
        <v>21</v>
      </c>
      <c r="D24" s="77">
        <f>SUM(D17:D23)</f>
        <v>70000</v>
      </c>
      <c r="E24" s="77">
        <f>SUM(E17:E23)</f>
        <v>60000</v>
      </c>
      <c r="F24" s="77">
        <f>SUM(F17:F23)</f>
        <v>0</v>
      </c>
      <c r="G24" s="147">
        <f t="shared" si="0"/>
        <v>130000</v>
      </c>
      <c r="N24" s="62"/>
    </row>
    <row r="25" spans="3:14" s="64" customFormat="1" x14ac:dyDescent="0.25">
      <c r="C25" s="78"/>
      <c r="D25" s="79"/>
      <c r="E25" s="79"/>
      <c r="F25" s="79"/>
      <c r="G25" s="148"/>
    </row>
    <row r="26" spans="3:14" x14ac:dyDescent="0.25">
      <c r="C26" s="266" t="s">
        <v>558</v>
      </c>
      <c r="D26" s="267"/>
      <c r="E26" s="267"/>
      <c r="F26" s="267"/>
      <c r="G26" s="268"/>
      <c r="N26" s="62"/>
    </row>
    <row r="27" spans="3:14" ht="27" customHeight="1" thickBot="1" x14ac:dyDescent="0.3">
      <c r="C27" s="74" t="s">
        <v>559</v>
      </c>
      <c r="D27" s="75">
        <f>'1) Tableau budgétaire 1'!D34</f>
        <v>15000</v>
      </c>
      <c r="E27" s="75">
        <f>'1) Tableau budgétaire 1'!E34</f>
        <v>45000</v>
      </c>
      <c r="F27" s="75">
        <f>'1) Tableau budgétaire 1'!F34</f>
        <v>0</v>
      </c>
      <c r="G27" s="76">
        <f t="shared" ref="G27:G35" si="1">SUM(D27:F27)</f>
        <v>60000</v>
      </c>
      <c r="N27" s="62"/>
    </row>
    <row r="28" spans="3:14" x14ac:dyDescent="0.25">
      <c r="C28" s="72" t="s">
        <v>551</v>
      </c>
      <c r="D28" s="223">
        <v>0</v>
      </c>
      <c r="E28" s="224"/>
      <c r="F28" s="109"/>
      <c r="G28" s="73">
        <f t="shared" si="1"/>
        <v>0</v>
      </c>
      <c r="N28" s="62"/>
    </row>
    <row r="29" spans="3:14" x14ac:dyDescent="0.25">
      <c r="C29" s="60" t="s">
        <v>552</v>
      </c>
      <c r="D29" s="225">
        <v>12700</v>
      </c>
      <c r="E29" s="214"/>
      <c r="F29" s="20"/>
      <c r="G29" s="71">
        <f t="shared" si="1"/>
        <v>12700</v>
      </c>
      <c r="N29" s="62"/>
    </row>
    <row r="30" spans="3:14" ht="31.5" x14ac:dyDescent="0.25">
      <c r="C30" s="60" t="s">
        <v>553</v>
      </c>
      <c r="D30" s="225">
        <v>0</v>
      </c>
      <c r="E30" s="225"/>
      <c r="F30" s="110"/>
      <c r="G30" s="71">
        <f t="shared" si="1"/>
        <v>0</v>
      </c>
      <c r="N30" s="62"/>
    </row>
    <row r="31" spans="3:14" x14ac:dyDescent="0.25">
      <c r="C31" s="61" t="s">
        <v>554</v>
      </c>
      <c r="D31" s="225">
        <v>0</v>
      </c>
      <c r="E31" s="225">
        <v>15000</v>
      </c>
      <c r="F31" s="110"/>
      <c r="G31" s="71">
        <f t="shared" si="1"/>
        <v>15000</v>
      </c>
      <c r="N31" s="62"/>
    </row>
    <row r="32" spans="3:14" x14ac:dyDescent="0.25">
      <c r="C32" s="60" t="s">
        <v>555</v>
      </c>
      <c r="D32" s="225">
        <v>2000</v>
      </c>
      <c r="E32" s="225">
        <v>5000</v>
      </c>
      <c r="F32" s="110"/>
      <c r="G32" s="71">
        <f t="shared" si="1"/>
        <v>7000</v>
      </c>
      <c r="N32" s="62"/>
    </row>
    <row r="33" spans="3:14" x14ac:dyDescent="0.25">
      <c r="C33" s="60" t="s">
        <v>556</v>
      </c>
      <c r="D33" s="225">
        <v>0</v>
      </c>
      <c r="E33" s="225">
        <v>20000</v>
      </c>
      <c r="F33" s="110"/>
      <c r="G33" s="71">
        <f t="shared" si="1"/>
        <v>20000</v>
      </c>
      <c r="N33" s="62"/>
    </row>
    <row r="34" spans="3:14" ht="31.5" x14ac:dyDescent="0.25">
      <c r="C34" s="60" t="s">
        <v>557</v>
      </c>
      <c r="D34" s="225">
        <v>300</v>
      </c>
      <c r="E34" s="225">
        <v>5000</v>
      </c>
      <c r="F34" s="110"/>
      <c r="G34" s="71">
        <f t="shared" si="1"/>
        <v>5300</v>
      </c>
      <c r="N34" s="62"/>
    </row>
    <row r="35" spans="3:14" x14ac:dyDescent="0.25">
      <c r="C35" s="65" t="s">
        <v>21</v>
      </c>
      <c r="D35" s="77">
        <f>SUM(D28:D34)</f>
        <v>15000</v>
      </c>
      <c r="E35" s="77">
        <f>SUM(E28:E34)</f>
        <v>45000</v>
      </c>
      <c r="F35" s="77">
        <f>SUM(F28:F34)</f>
        <v>0</v>
      </c>
      <c r="G35" s="71">
        <f t="shared" si="1"/>
        <v>60000</v>
      </c>
      <c r="N35" s="62"/>
    </row>
    <row r="36" spans="3:14" s="64" customFormat="1" x14ac:dyDescent="0.25">
      <c r="C36" s="78"/>
      <c r="D36" s="79"/>
      <c r="E36" s="79"/>
      <c r="F36" s="79"/>
      <c r="G36" s="80"/>
    </row>
    <row r="37" spans="3:14" x14ac:dyDescent="0.25">
      <c r="C37" s="266" t="s">
        <v>560</v>
      </c>
      <c r="D37" s="267"/>
      <c r="E37" s="267"/>
      <c r="F37" s="267"/>
      <c r="G37" s="268"/>
      <c r="N37" s="62"/>
    </row>
    <row r="38" spans="3:14" ht="21.75" customHeight="1" thickBot="1" x14ac:dyDescent="0.3">
      <c r="C38" s="74" t="s">
        <v>561</v>
      </c>
      <c r="D38" s="75">
        <f>'1) Tableau budgétaire 1'!D44</f>
        <v>0</v>
      </c>
      <c r="E38" s="75">
        <f>'1) Tableau budgétaire 1'!E44</f>
        <v>0</v>
      </c>
      <c r="F38" s="75">
        <f>'1) Tableau budgétaire 1'!F44</f>
        <v>0</v>
      </c>
      <c r="G38" s="76">
        <f t="shared" ref="G38:G46" si="2">SUM(D38:F38)</f>
        <v>0</v>
      </c>
      <c r="N38" s="62"/>
    </row>
    <row r="39" spans="3:14" x14ac:dyDescent="0.25">
      <c r="C39" s="72" t="s">
        <v>551</v>
      </c>
      <c r="D39" s="108"/>
      <c r="E39" s="109"/>
      <c r="F39" s="109"/>
      <c r="G39" s="73">
        <f t="shared" si="2"/>
        <v>0</v>
      </c>
      <c r="N39" s="62"/>
    </row>
    <row r="40" spans="3:14" s="64" customFormat="1" ht="15.75" customHeight="1" x14ac:dyDescent="0.25">
      <c r="C40" s="60" t="s">
        <v>552</v>
      </c>
      <c r="D40" s="110"/>
      <c r="E40" s="20"/>
      <c r="F40" s="20"/>
      <c r="G40" s="71">
        <f t="shared" si="2"/>
        <v>0</v>
      </c>
    </row>
    <row r="41" spans="3:14" s="64" customFormat="1" ht="31.5" x14ac:dyDescent="0.25">
      <c r="C41" s="60" t="s">
        <v>553</v>
      </c>
      <c r="D41" s="110"/>
      <c r="E41" s="110"/>
      <c r="F41" s="110"/>
      <c r="G41" s="71">
        <f t="shared" si="2"/>
        <v>0</v>
      </c>
    </row>
    <row r="42" spans="3:14" s="64" customFormat="1" x14ac:dyDescent="0.25">
      <c r="C42" s="61" t="s">
        <v>554</v>
      </c>
      <c r="D42" s="110">
        <v>0</v>
      </c>
      <c r="E42" s="110"/>
      <c r="F42" s="110"/>
      <c r="G42" s="71">
        <f t="shared" si="2"/>
        <v>0</v>
      </c>
    </row>
    <row r="43" spans="3:14" x14ac:dyDescent="0.25">
      <c r="C43" s="60" t="s">
        <v>555</v>
      </c>
      <c r="D43" s="110">
        <v>0</v>
      </c>
      <c r="E43" s="110"/>
      <c r="F43" s="110"/>
      <c r="G43" s="71">
        <f t="shared" si="2"/>
        <v>0</v>
      </c>
      <c r="N43" s="62"/>
    </row>
    <row r="44" spans="3:14" x14ac:dyDescent="0.25">
      <c r="C44" s="60" t="s">
        <v>556</v>
      </c>
      <c r="D44" s="110"/>
      <c r="E44" s="110"/>
      <c r="F44" s="110"/>
      <c r="G44" s="71">
        <f t="shared" si="2"/>
        <v>0</v>
      </c>
      <c r="N44" s="62"/>
    </row>
    <row r="45" spans="3:14" ht="31.5" x14ac:dyDescent="0.25">
      <c r="C45" s="60" t="s">
        <v>557</v>
      </c>
      <c r="D45" s="110"/>
      <c r="E45" s="110"/>
      <c r="F45" s="110"/>
      <c r="G45" s="71">
        <f t="shared" si="2"/>
        <v>0</v>
      </c>
      <c r="N45" s="62"/>
    </row>
    <row r="46" spans="3:14" x14ac:dyDescent="0.25">
      <c r="C46" s="159" t="s">
        <v>21</v>
      </c>
      <c r="D46" s="160">
        <f>SUM(D39:D45)</f>
        <v>0</v>
      </c>
      <c r="E46" s="160">
        <f>SUM(E39:E45)</f>
        <v>0</v>
      </c>
      <c r="F46" s="160">
        <f>SUM(F39:F45)</f>
        <v>0</v>
      </c>
      <c r="G46" s="161">
        <f t="shared" si="2"/>
        <v>0</v>
      </c>
      <c r="N46" s="62"/>
    </row>
    <row r="47" spans="3:14" x14ac:dyDescent="0.25">
      <c r="C47" s="162"/>
      <c r="D47" s="163"/>
      <c r="E47" s="163"/>
      <c r="F47" s="163"/>
      <c r="G47" s="164"/>
      <c r="N47" s="62"/>
    </row>
    <row r="48" spans="3:14" s="64" customFormat="1" x14ac:dyDescent="0.25">
      <c r="C48" s="285" t="s">
        <v>562</v>
      </c>
      <c r="D48" s="286"/>
      <c r="E48" s="286"/>
      <c r="F48" s="286"/>
      <c r="G48" s="287"/>
    </row>
    <row r="49" spans="2:14" ht="20.25" customHeight="1" thickBot="1" x14ac:dyDescent="0.3">
      <c r="C49" s="74" t="s">
        <v>563</v>
      </c>
      <c r="D49" s="75">
        <f>'1) Tableau budgétaire 1'!D54</f>
        <v>0</v>
      </c>
      <c r="E49" s="75">
        <f>'1) Tableau budgétaire 1'!E54</f>
        <v>0</v>
      </c>
      <c r="F49" s="75">
        <f>'1) Tableau budgétaire 1'!F54</f>
        <v>0</v>
      </c>
      <c r="G49" s="76">
        <f t="shared" ref="G49:G57" si="3">SUM(D49:F49)</f>
        <v>0</v>
      </c>
      <c r="N49" s="62"/>
    </row>
    <row r="50" spans="2:14" x14ac:dyDescent="0.25">
      <c r="C50" s="72" t="s">
        <v>551</v>
      </c>
      <c r="D50" s="108"/>
      <c r="E50" s="109"/>
      <c r="F50" s="109"/>
      <c r="G50" s="73">
        <f t="shared" si="3"/>
        <v>0</v>
      </c>
      <c r="N50" s="62"/>
    </row>
    <row r="51" spans="2:14" ht="15.75" customHeight="1" x14ac:dyDescent="0.25">
      <c r="C51" s="60" t="s">
        <v>552</v>
      </c>
      <c r="D51" s="110"/>
      <c r="E51" s="20"/>
      <c r="F51" s="20"/>
      <c r="G51" s="71">
        <f t="shared" si="3"/>
        <v>0</v>
      </c>
      <c r="N51" s="62"/>
    </row>
    <row r="52" spans="2:14" ht="32.25" customHeight="1" x14ac:dyDescent="0.25">
      <c r="C52" s="60" t="s">
        <v>553</v>
      </c>
      <c r="D52" s="110"/>
      <c r="E52" s="110"/>
      <c r="F52" s="110"/>
      <c r="G52" s="71">
        <f t="shared" si="3"/>
        <v>0</v>
      </c>
      <c r="N52" s="62"/>
    </row>
    <row r="53" spans="2:14" s="64" customFormat="1" x14ac:dyDescent="0.25">
      <c r="C53" s="61" t="s">
        <v>554</v>
      </c>
      <c r="D53" s="110"/>
      <c r="E53" s="110"/>
      <c r="F53" s="110"/>
      <c r="G53" s="71">
        <f t="shared" si="3"/>
        <v>0</v>
      </c>
    </row>
    <row r="54" spans="2:14" x14ac:dyDescent="0.25">
      <c r="C54" s="60" t="s">
        <v>555</v>
      </c>
      <c r="D54" s="110"/>
      <c r="E54" s="110"/>
      <c r="F54" s="110"/>
      <c r="G54" s="71">
        <f t="shared" si="3"/>
        <v>0</v>
      </c>
      <c r="N54" s="62"/>
    </row>
    <row r="55" spans="2:14" x14ac:dyDescent="0.25">
      <c r="C55" s="60" t="s">
        <v>556</v>
      </c>
      <c r="D55" s="110"/>
      <c r="E55" s="110"/>
      <c r="F55" s="110"/>
      <c r="G55" s="71">
        <f t="shared" si="3"/>
        <v>0</v>
      </c>
      <c r="N55" s="62"/>
    </row>
    <row r="56" spans="2:14" ht="31.5" x14ac:dyDescent="0.25">
      <c r="C56" s="60" t="s">
        <v>557</v>
      </c>
      <c r="D56" s="110"/>
      <c r="E56" s="110"/>
      <c r="F56" s="110"/>
      <c r="G56" s="71">
        <f t="shared" si="3"/>
        <v>0</v>
      </c>
      <c r="N56" s="62"/>
    </row>
    <row r="57" spans="2:14" ht="21" customHeight="1" x14ac:dyDescent="0.25">
      <c r="C57" s="65" t="s">
        <v>21</v>
      </c>
      <c r="D57" s="77">
        <f>SUM(D50:D56)</f>
        <v>0</v>
      </c>
      <c r="E57" s="77">
        <f>SUM(E50:E56)</f>
        <v>0</v>
      </c>
      <c r="F57" s="77">
        <f>SUM(F50:F56)</f>
        <v>0</v>
      </c>
      <c r="G57" s="71">
        <f t="shared" si="3"/>
        <v>0</v>
      </c>
      <c r="N57" s="62"/>
    </row>
    <row r="58" spans="2:14" s="64" customFormat="1" ht="22.5" customHeight="1" x14ac:dyDescent="0.25">
      <c r="C58" s="81"/>
      <c r="D58" s="79"/>
      <c r="E58" s="79"/>
      <c r="F58" s="79"/>
      <c r="G58" s="80"/>
    </row>
    <row r="59" spans="2:14" x14ac:dyDescent="0.25">
      <c r="B59" s="266" t="s">
        <v>564</v>
      </c>
      <c r="C59" s="267"/>
      <c r="D59" s="267"/>
      <c r="E59" s="267"/>
      <c r="F59" s="267"/>
      <c r="G59" s="268"/>
      <c r="N59" s="62"/>
    </row>
    <row r="60" spans="2:14" x14ac:dyDescent="0.25">
      <c r="C60" s="266" t="s">
        <v>413</v>
      </c>
      <c r="D60" s="267"/>
      <c r="E60" s="267"/>
      <c r="F60" s="267"/>
      <c r="G60" s="268"/>
      <c r="N60" s="62"/>
    </row>
    <row r="61" spans="2:14" ht="24" customHeight="1" thickBot="1" x14ac:dyDescent="0.3">
      <c r="C61" s="74" t="s">
        <v>565</v>
      </c>
      <c r="D61" s="75">
        <f>'1) Tableau budgétaire 1'!D66</f>
        <v>50000</v>
      </c>
      <c r="E61" s="75">
        <f>'1) Tableau budgétaire 1'!E66</f>
        <v>125000</v>
      </c>
      <c r="F61" s="75">
        <f>'1) Tableau budgétaire 1'!F66</f>
        <v>0</v>
      </c>
      <c r="G61" s="76">
        <f>SUM(D61:F61)</f>
        <v>175000</v>
      </c>
      <c r="N61" s="62"/>
    </row>
    <row r="62" spans="2:14" ht="15.75" customHeight="1" x14ac:dyDescent="0.25">
      <c r="C62" s="72" t="s">
        <v>551</v>
      </c>
      <c r="D62" s="223">
        <v>0</v>
      </c>
      <c r="E62" s="224"/>
      <c r="F62" s="109"/>
      <c r="G62" s="73">
        <f t="shared" ref="G62:G69" si="4">SUM(D62:F62)</f>
        <v>0</v>
      </c>
      <c r="N62" s="62"/>
    </row>
    <row r="63" spans="2:14" ht="15.75" customHeight="1" x14ac:dyDescent="0.25">
      <c r="C63" s="60" t="s">
        <v>552</v>
      </c>
      <c r="D63" s="225">
        <v>17500</v>
      </c>
      <c r="E63" s="214"/>
      <c r="F63" s="20"/>
      <c r="G63" s="71">
        <f t="shared" si="4"/>
        <v>17500</v>
      </c>
      <c r="N63" s="62"/>
    </row>
    <row r="64" spans="2:14" ht="15.75" customHeight="1" x14ac:dyDescent="0.25">
      <c r="C64" s="60" t="s">
        <v>553</v>
      </c>
      <c r="D64" s="225">
        <v>5000</v>
      </c>
      <c r="E64" s="225"/>
      <c r="F64" s="110"/>
      <c r="G64" s="71">
        <f t="shared" si="4"/>
        <v>5000</v>
      </c>
      <c r="N64" s="62"/>
    </row>
    <row r="65" spans="2:14" ht="18.75" customHeight="1" x14ac:dyDescent="0.25">
      <c r="C65" s="61" t="s">
        <v>554</v>
      </c>
      <c r="D65" s="225">
        <v>17000</v>
      </c>
      <c r="E65" s="225"/>
      <c r="F65" s="110"/>
      <c r="G65" s="71">
        <f t="shared" si="4"/>
        <v>17000</v>
      </c>
      <c r="N65" s="62"/>
    </row>
    <row r="66" spans="2:14" x14ac:dyDescent="0.25">
      <c r="C66" s="60" t="s">
        <v>555</v>
      </c>
      <c r="D66" s="225">
        <v>3900</v>
      </c>
      <c r="E66" s="225">
        <v>20000</v>
      </c>
      <c r="F66" s="110"/>
      <c r="G66" s="71">
        <f t="shared" si="4"/>
        <v>23900</v>
      </c>
      <c r="N66" s="62"/>
    </row>
    <row r="67" spans="2:14" s="64" customFormat="1" ht="21.75" customHeight="1" x14ac:dyDescent="0.25">
      <c r="B67" s="62"/>
      <c r="C67" s="60" t="s">
        <v>556</v>
      </c>
      <c r="D67" s="225">
        <v>6000</v>
      </c>
      <c r="E67" s="225">
        <v>95000</v>
      </c>
      <c r="F67" s="110"/>
      <c r="G67" s="71">
        <f t="shared" si="4"/>
        <v>101000</v>
      </c>
    </row>
    <row r="68" spans="2:14" s="64" customFormat="1" ht="31.5" x14ac:dyDescent="0.25">
      <c r="B68" s="62"/>
      <c r="C68" s="60" t="s">
        <v>557</v>
      </c>
      <c r="D68" s="225">
        <v>600</v>
      </c>
      <c r="E68" s="225">
        <v>10000</v>
      </c>
      <c r="F68" s="110"/>
      <c r="G68" s="71">
        <f t="shared" si="4"/>
        <v>10600</v>
      </c>
    </row>
    <row r="69" spans="2:14" x14ac:dyDescent="0.25">
      <c r="C69" s="65" t="s">
        <v>21</v>
      </c>
      <c r="D69" s="77">
        <f>SUM(D62:D68)</f>
        <v>50000</v>
      </c>
      <c r="E69" s="77">
        <f>SUM(E62:E68)</f>
        <v>125000</v>
      </c>
      <c r="F69" s="77">
        <f>SUM(F62:F68)</f>
        <v>0</v>
      </c>
      <c r="G69" s="71">
        <f t="shared" si="4"/>
        <v>175000</v>
      </c>
      <c r="N69" s="62"/>
    </row>
    <row r="70" spans="2:14" s="64" customFormat="1" x14ac:dyDescent="0.25">
      <c r="C70" s="78"/>
      <c r="D70" s="79"/>
      <c r="E70" s="79"/>
      <c r="F70" s="79"/>
      <c r="G70" s="80"/>
    </row>
    <row r="71" spans="2:14" x14ac:dyDescent="0.25">
      <c r="B71" s="64"/>
      <c r="C71" s="266" t="s">
        <v>422</v>
      </c>
      <c r="D71" s="267"/>
      <c r="E71" s="267"/>
      <c r="F71" s="267"/>
      <c r="G71" s="268"/>
      <c r="N71" s="62"/>
    </row>
    <row r="72" spans="2:14" ht="21.75" customHeight="1" thickBot="1" x14ac:dyDescent="0.3">
      <c r="C72" s="74" t="s">
        <v>566</v>
      </c>
      <c r="D72" s="75">
        <f>'1) Tableau budgétaire 1'!D76</f>
        <v>40000</v>
      </c>
      <c r="E72" s="75">
        <f>'1) Tableau budgétaire 1'!E76</f>
        <v>20000</v>
      </c>
      <c r="F72" s="75">
        <f>'1) Tableau budgétaire 1'!F76</f>
        <v>0</v>
      </c>
      <c r="G72" s="76">
        <f t="shared" ref="G72:G80" si="5">SUM(D72:F72)</f>
        <v>60000</v>
      </c>
      <c r="N72" s="62"/>
    </row>
    <row r="73" spans="2:14" ht="15.75" customHeight="1" x14ac:dyDescent="0.25">
      <c r="C73" s="72" t="s">
        <v>551</v>
      </c>
      <c r="D73" s="223">
        <v>0</v>
      </c>
      <c r="E73" s="224"/>
      <c r="F73" s="109"/>
      <c r="G73" s="73">
        <f t="shared" si="5"/>
        <v>0</v>
      </c>
      <c r="N73" s="62"/>
    </row>
    <row r="74" spans="2:14" ht="15.75" customHeight="1" x14ac:dyDescent="0.25">
      <c r="C74" s="60" t="s">
        <v>552</v>
      </c>
      <c r="D74" s="225">
        <v>10000</v>
      </c>
      <c r="E74" s="214"/>
      <c r="F74" s="20"/>
      <c r="G74" s="71">
        <f t="shared" si="5"/>
        <v>10000</v>
      </c>
      <c r="N74" s="62"/>
    </row>
    <row r="75" spans="2:14" ht="15.75" customHeight="1" x14ac:dyDescent="0.25">
      <c r="C75" s="60" t="s">
        <v>553</v>
      </c>
      <c r="D75" s="225">
        <v>10000</v>
      </c>
      <c r="E75" s="225"/>
      <c r="F75" s="110"/>
      <c r="G75" s="71">
        <f t="shared" si="5"/>
        <v>10000</v>
      </c>
      <c r="N75" s="62"/>
    </row>
    <row r="76" spans="2:14" x14ac:dyDescent="0.25">
      <c r="C76" s="61" t="s">
        <v>554</v>
      </c>
      <c r="D76" s="225">
        <v>6800</v>
      </c>
      <c r="E76" s="225"/>
      <c r="F76" s="110"/>
      <c r="G76" s="71">
        <f t="shared" si="5"/>
        <v>6800</v>
      </c>
      <c r="N76" s="62"/>
    </row>
    <row r="77" spans="2:14" x14ac:dyDescent="0.25">
      <c r="C77" s="60" t="s">
        <v>555</v>
      </c>
      <c r="D77" s="225">
        <v>4000</v>
      </c>
      <c r="E77" s="225">
        <v>2000</v>
      </c>
      <c r="F77" s="110"/>
      <c r="G77" s="71">
        <f t="shared" si="5"/>
        <v>6000</v>
      </c>
      <c r="N77" s="62"/>
    </row>
    <row r="78" spans="2:14" x14ac:dyDescent="0.25">
      <c r="C78" s="60" t="s">
        <v>556</v>
      </c>
      <c r="D78" s="225">
        <v>6000</v>
      </c>
      <c r="E78" s="225">
        <v>16000</v>
      </c>
      <c r="F78" s="110"/>
      <c r="G78" s="71">
        <f t="shared" si="5"/>
        <v>22000</v>
      </c>
      <c r="N78" s="62"/>
    </row>
    <row r="79" spans="2:14" ht="31.5" x14ac:dyDescent="0.25">
      <c r="C79" s="60" t="s">
        <v>557</v>
      </c>
      <c r="D79" s="225">
        <v>3200</v>
      </c>
      <c r="E79" s="225">
        <v>2000</v>
      </c>
      <c r="F79" s="110"/>
      <c r="G79" s="71">
        <f t="shared" si="5"/>
        <v>5200</v>
      </c>
      <c r="N79" s="62"/>
    </row>
    <row r="80" spans="2:14" x14ac:dyDescent="0.25">
      <c r="C80" s="65" t="s">
        <v>21</v>
      </c>
      <c r="D80" s="77">
        <f>SUM(D73:D79)</f>
        <v>40000</v>
      </c>
      <c r="E80" s="77">
        <f>SUM(E73:E79)</f>
        <v>20000</v>
      </c>
      <c r="F80" s="77">
        <f>SUM(F73:F79)</f>
        <v>0</v>
      </c>
      <c r="G80" s="71">
        <f t="shared" si="5"/>
        <v>60000</v>
      </c>
      <c r="N80" s="62"/>
    </row>
    <row r="81" spans="2:14" s="64" customFormat="1" x14ac:dyDescent="0.25">
      <c r="C81" s="78"/>
      <c r="D81" s="79"/>
      <c r="E81" s="79"/>
      <c r="F81" s="79"/>
      <c r="G81" s="80"/>
    </row>
    <row r="82" spans="2:14" x14ac:dyDescent="0.25">
      <c r="C82" s="266" t="s">
        <v>431</v>
      </c>
      <c r="D82" s="267"/>
      <c r="E82" s="267"/>
      <c r="F82" s="267"/>
      <c r="G82" s="268"/>
      <c r="N82" s="62"/>
    </row>
    <row r="83" spans="2:14" ht="21.75" customHeight="1" thickBot="1" x14ac:dyDescent="0.3">
      <c r="B83" s="64"/>
      <c r="C83" s="74" t="s">
        <v>567</v>
      </c>
      <c r="D83" s="75">
        <f>'1) Tableau budgétaire 1'!D86</f>
        <v>0</v>
      </c>
      <c r="E83" s="75">
        <f>'1) Tableau budgétaire 1'!E86</f>
        <v>0</v>
      </c>
      <c r="F83" s="75">
        <f>'1) Tableau budgétaire 1'!F86</f>
        <v>0</v>
      </c>
      <c r="G83" s="76">
        <f t="shared" ref="G83:G91" si="6">SUM(D83:F83)</f>
        <v>0</v>
      </c>
      <c r="N83" s="62"/>
    </row>
    <row r="84" spans="2:14" ht="18" customHeight="1" x14ac:dyDescent="0.25">
      <c r="C84" s="72" t="s">
        <v>551</v>
      </c>
      <c r="D84" s="108"/>
      <c r="E84" s="109"/>
      <c r="F84" s="109"/>
      <c r="G84" s="73">
        <f t="shared" si="6"/>
        <v>0</v>
      </c>
      <c r="N84" s="62"/>
    </row>
    <row r="85" spans="2:14" ht="15.75" customHeight="1" x14ac:dyDescent="0.25">
      <c r="C85" s="60" t="s">
        <v>552</v>
      </c>
      <c r="D85" s="110"/>
      <c r="E85" s="20"/>
      <c r="F85" s="20"/>
      <c r="G85" s="71">
        <f t="shared" si="6"/>
        <v>0</v>
      </c>
      <c r="N85" s="62"/>
    </row>
    <row r="86" spans="2:14" s="64" customFormat="1" ht="15.75" customHeight="1" x14ac:dyDescent="0.25">
      <c r="B86" s="62"/>
      <c r="C86" s="60" t="s">
        <v>553</v>
      </c>
      <c r="D86" s="110"/>
      <c r="E86" s="110"/>
      <c r="F86" s="110"/>
      <c r="G86" s="71">
        <f t="shared" si="6"/>
        <v>0</v>
      </c>
    </row>
    <row r="87" spans="2:14" x14ac:dyDescent="0.25">
      <c r="B87" s="64"/>
      <c r="C87" s="61" t="s">
        <v>554</v>
      </c>
      <c r="D87" s="110"/>
      <c r="E87" s="110"/>
      <c r="F87" s="110"/>
      <c r="G87" s="71">
        <f t="shared" si="6"/>
        <v>0</v>
      </c>
      <c r="N87" s="62"/>
    </row>
    <row r="88" spans="2:14" x14ac:dyDescent="0.25">
      <c r="B88" s="64"/>
      <c r="C88" s="60" t="s">
        <v>555</v>
      </c>
      <c r="D88" s="110"/>
      <c r="E88" s="110"/>
      <c r="F88" s="110"/>
      <c r="G88" s="71">
        <f t="shared" si="6"/>
        <v>0</v>
      </c>
      <c r="N88" s="62"/>
    </row>
    <row r="89" spans="2:14" x14ac:dyDescent="0.25">
      <c r="B89" s="64"/>
      <c r="C89" s="60" t="s">
        <v>556</v>
      </c>
      <c r="D89" s="110"/>
      <c r="E89" s="110"/>
      <c r="F89" s="110"/>
      <c r="G89" s="71">
        <f t="shared" si="6"/>
        <v>0</v>
      </c>
      <c r="N89" s="62"/>
    </row>
    <row r="90" spans="2:14" ht="31.5" x14ac:dyDescent="0.25">
      <c r="C90" s="60" t="s">
        <v>557</v>
      </c>
      <c r="D90" s="110"/>
      <c r="E90" s="110"/>
      <c r="F90" s="110"/>
      <c r="G90" s="71">
        <f t="shared" si="6"/>
        <v>0</v>
      </c>
      <c r="N90" s="62"/>
    </row>
    <row r="91" spans="2:14" x14ac:dyDescent="0.25">
      <c r="C91" s="65" t="s">
        <v>21</v>
      </c>
      <c r="D91" s="77">
        <f>SUM(D84:D90)</f>
        <v>0</v>
      </c>
      <c r="E91" s="77">
        <f>SUM(E84:E90)</f>
        <v>0</v>
      </c>
      <c r="F91" s="77">
        <f>SUM(F84:F90)</f>
        <v>0</v>
      </c>
      <c r="G91" s="71">
        <f t="shared" si="6"/>
        <v>0</v>
      </c>
      <c r="N91" s="62"/>
    </row>
    <row r="92" spans="2:14" s="64" customFormat="1" x14ac:dyDescent="0.25">
      <c r="C92" s="78"/>
      <c r="D92" s="79"/>
      <c r="E92" s="79"/>
      <c r="F92" s="79"/>
      <c r="G92" s="80"/>
    </row>
    <row r="93" spans="2:14" x14ac:dyDescent="0.25">
      <c r="C93" s="266" t="s">
        <v>440</v>
      </c>
      <c r="D93" s="267"/>
      <c r="E93" s="267"/>
      <c r="F93" s="267"/>
      <c r="G93" s="268"/>
      <c r="N93" s="62"/>
    </row>
    <row r="94" spans="2:14" ht="21.75" customHeight="1" thickBot="1" x14ac:dyDescent="0.3">
      <c r="C94" s="74" t="s">
        <v>568</v>
      </c>
      <c r="D94" s="75">
        <f>'1) Tableau budgétaire 1'!D96</f>
        <v>0</v>
      </c>
      <c r="E94" s="75">
        <f>'1) Tableau budgétaire 1'!E96</f>
        <v>0</v>
      </c>
      <c r="F94" s="75">
        <f>'1) Tableau budgétaire 1'!F96</f>
        <v>0</v>
      </c>
      <c r="G94" s="76">
        <f t="shared" ref="G94:G102" si="7">SUM(D94:F94)</f>
        <v>0</v>
      </c>
      <c r="N94" s="62"/>
    </row>
    <row r="95" spans="2:14" ht="15.75" customHeight="1" x14ac:dyDescent="0.25">
      <c r="C95" s="72" t="s">
        <v>551</v>
      </c>
      <c r="D95" s="108"/>
      <c r="E95" s="109"/>
      <c r="F95" s="109"/>
      <c r="G95" s="73">
        <f t="shared" si="7"/>
        <v>0</v>
      </c>
      <c r="N95" s="62"/>
    </row>
    <row r="96" spans="2:14" ht="15.75" customHeight="1" x14ac:dyDescent="0.25">
      <c r="B96" s="64"/>
      <c r="C96" s="60" t="s">
        <v>552</v>
      </c>
      <c r="D96" s="110"/>
      <c r="E96" s="20"/>
      <c r="F96" s="20"/>
      <c r="G96" s="71">
        <f t="shared" si="7"/>
        <v>0</v>
      </c>
      <c r="N96" s="62"/>
    </row>
    <row r="97" spans="2:14" ht="15.75" customHeight="1" x14ac:dyDescent="0.25">
      <c r="C97" s="60" t="s">
        <v>553</v>
      </c>
      <c r="D97" s="110"/>
      <c r="E97" s="110"/>
      <c r="F97" s="110"/>
      <c r="G97" s="71">
        <f t="shared" si="7"/>
        <v>0</v>
      </c>
      <c r="N97" s="62"/>
    </row>
    <row r="98" spans="2:14" x14ac:dyDescent="0.25">
      <c r="C98" s="61" t="s">
        <v>554</v>
      </c>
      <c r="D98" s="110"/>
      <c r="E98" s="110"/>
      <c r="F98" s="110"/>
      <c r="G98" s="71">
        <f t="shared" si="7"/>
        <v>0</v>
      </c>
      <c r="N98" s="62"/>
    </row>
    <row r="99" spans="2:14" x14ac:dyDescent="0.25">
      <c r="C99" s="60" t="s">
        <v>555</v>
      </c>
      <c r="D99" s="110"/>
      <c r="E99" s="110"/>
      <c r="F99" s="110"/>
      <c r="G99" s="71">
        <f t="shared" si="7"/>
        <v>0</v>
      </c>
      <c r="N99" s="62"/>
    </row>
    <row r="100" spans="2:14" ht="25.5" customHeight="1" x14ac:dyDescent="0.25">
      <c r="C100" s="60" t="s">
        <v>556</v>
      </c>
      <c r="D100" s="110"/>
      <c r="E100" s="110"/>
      <c r="F100" s="110"/>
      <c r="G100" s="71">
        <f t="shared" si="7"/>
        <v>0</v>
      </c>
      <c r="N100" s="62"/>
    </row>
    <row r="101" spans="2:14" ht="31.5" x14ac:dyDescent="0.25">
      <c r="B101" s="64"/>
      <c r="C101" s="60" t="s">
        <v>557</v>
      </c>
      <c r="D101" s="110"/>
      <c r="E101" s="110"/>
      <c r="F101" s="110"/>
      <c r="G101" s="71">
        <f t="shared" si="7"/>
        <v>0</v>
      </c>
      <c r="N101" s="62"/>
    </row>
    <row r="102" spans="2:14" ht="15.75" customHeight="1" x14ac:dyDescent="0.25">
      <c r="C102" s="65" t="s">
        <v>21</v>
      </c>
      <c r="D102" s="77">
        <f>SUM(D95:D101)</f>
        <v>0</v>
      </c>
      <c r="E102" s="77">
        <f>SUM(E95:E101)</f>
        <v>0</v>
      </c>
      <c r="F102" s="77">
        <f>SUM(F95:F101)</f>
        <v>0</v>
      </c>
      <c r="G102" s="71">
        <f t="shared" si="7"/>
        <v>0</v>
      </c>
      <c r="N102" s="62"/>
    </row>
    <row r="103" spans="2:14" ht="25.5" customHeight="1" x14ac:dyDescent="0.25">
      <c r="D103" s="66"/>
      <c r="E103" s="66"/>
      <c r="F103" s="66"/>
      <c r="G103" s="66"/>
      <c r="N103" s="62"/>
    </row>
    <row r="104" spans="2:14" x14ac:dyDescent="0.25">
      <c r="B104" s="266" t="s">
        <v>569</v>
      </c>
      <c r="C104" s="267"/>
      <c r="D104" s="267"/>
      <c r="E104" s="267"/>
      <c r="F104" s="267"/>
      <c r="G104" s="268"/>
      <c r="N104" s="62"/>
    </row>
    <row r="105" spans="2:14" x14ac:dyDescent="0.25">
      <c r="C105" s="266" t="s">
        <v>450</v>
      </c>
      <c r="D105" s="267"/>
      <c r="E105" s="267"/>
      <c r="F105" s="267"/>
      <c r="G105" s="268"/>
      <c r="N105" s="62"/>
    </row>
    <row r="106" spans="2:14" ht="22.5" customHeight="1" thickBot="1" x14ac:dyDescent="0.3">
      <c r="C106" s="74" t="s">
        <v>570</v>
      </c>
      <c r="D106" s="75">
        <f>'1) Tableau budgétaire 1'!D108</f>
        <v>0</v>
      </c>
      <c r="E106" s="75">
        <f>'1) Tableau budgétaire 1'!E108</f>
        <v>95000</v>
      </c>
      <c r="F106" s="75">
        <f>'1) Tableau budgétaire 1'!F108</f>
        <v>0</v>
      </c>
      <c r="G106" s="76">
        <f>SUM(D106:F106)</f>
        <v>95000</v>
      </c>
      <c r="N106" s="62"/>
    </row>
    <row r="107" spans="2:14" x14ac:dyDescent="0.25">
      <c r="C107" s="72" t="s">
        <v>551</v>
      </c>
      <c r="D107" s="223">
        <v>0</v>
      </c>
      <c r="E107" s="224"/>
      <c r="F107" s="109"/>
      <c r="G107" s="73">
        <f t="shared" ref="G107:G114" si="8">SUM(D107:F107)</f>
        <v>0</v>
      </c>
      <c r="N107" s="62"/>
    </row>
    <row r="108" spans="2:14" x14ac:dyDescent="0.25">
      <c r="C108" s="60" t="s">
        <v>552</v>
      </c>
      <c r="D108" s="225">
        <v>0</v>
      </c>
      <c r="E108" s="214">
        <v>30000</v>
      </c>
      <c r="F108" s="20"/>
      <c r="G108" s="71">
        <f t="shared" si="8"/>
        <v>30000</v>
      </c>
      <c r="N108" s="62"/>
    </row>
    <row r="109" spans="2:14" ht="15.75" customHeight="1" x14ac:dyDescent="0.25">
      <c r="C109" s="60" t="s">
        <v>553</v>
      </c>
      <c r="D109" s="225">
        <v>0</v>
      </c>
      <c r="E109" s="225">
        <v>10000</v>
      </c>
      <c r="F109" s="110"/>
      <c r="G109" s="71">
        <f t="shared" si="8"/>
        <v>10000</v>
      </c>
      <c r="N109" s="62"/>
    </row>
    <row r="110" spans="2:14" x14ac:dyDescent="0.25">
      <c r="C110" s="61" t="s">
        <v>554</v>
      </c>
      <c r="D110" s="225">
        <v>0</v>
      </c>
      <c r="E110" s="225">
        <v>20000</v>
      </c>
      <c r="F110" s="110"/>
      <c r="G110" s="71">
        <f t="shared" si="8"/>
        <v>20000</v>
      </c>
      <c r="N110" s="62"/>
    </row>
    <row r="111" spans="2:14" x14ac:dyDescent="0.25">
      <c r="C111" s="60" t="s">
        <v>555</v>
      </c>
      <c r="D111" s="225">
        <v>0</v>
      </c>
      <c r="E111" s="225">
        <v>10000</v>
      </c>
      <c r="F111" s="110"/>
      <c r="G111" s="71">
        <f t="shared" si="8"/>
        <v>10000</v>
      </c>
      <c r="N111" s="62"/>
    </row>
    <row r="112" spans="2:14" x14ac:dyDescent="0.25">
      <c r="C112" s="60" t="s">
        <v>556</v>
      </c>
      <c r="D112" s="225">
        <v>0</v>
      </c>
      <c r="E112" s="225">
        <v>15000</v>
      </c>
      <c r="F112" s="110"/>
      <c r="G112" s="71">
        <f t="shared" si="8"/>
        <v>15000</v>
      </c>
      <c r="N112" s="62"/>
    </row>
    <row r="113" spans="3:14" ht="31.5" x14ac:dyDescent="0.25">
      <c r="C113" s="60" t="s">
        <v>557</v>
      </c>
      <c r="D113" s="225">
        <v>0</v>
      </c>
      <c r="E113" s="225">
        <v>10000</v>
      </c>
      <c r="F113" s="110"/>
      <c r="G113" s="71">
        <f t="shared" si="8"/>
        <v>10000</v>
      </c>
      <c r="N113" s="62"/>
    </row>
    <row r="114" spans="3:14" x14ac:dyDescent="0.25">
      <c r="C114" s="65" t="s">
        <v>21</v>
      </c>
      <c r="D114" s="77">
        <f>SUM(D107:D113)</f>
        <v>0</v>
      </c>
      <c r="E114" s="77">
        <f>SUM(E107:E113)</f>
        <v>95000</v>
      </c>
      <c r="F114" s="77">
        <f>SUM(F107:F113)</f>
        <v>0</v>
      </c>
      <c r="G114" s="71">
        <f t="shared" si="8"/>
        <v>95000</v>
      </c>
      <c r="N114" s="62"/>
    </row>
    <row r="115" spans="3:14" s="64" customFormat="1" x14ac:dyDescent="0.25">
      <c r="C115" s="78"/>
      <c r="D115" s="79"/>
      <c r="E115" s="79"/>
      <c r="F115" s="79"/>
      <c r="G115" s="80"/>
    </row>
    <row r="116" spans="3:14" ht="15.75" customHeight="1" x14ac:dyDescent="0.25">
      <c r="C116" s="266" t="s">
        <v>571</v>
      </c>
      <c r="D116" s="267"/>
      <c r="E116" s="267"/>
      <c r="F116" s="267"/>
      <c r="G116" s="268"/>
      <c r="N116" s="62"/>
    </row>
    <row r="117" spans="3:14" ht="21.75" customHeight="1" thickBot="1" x14ac:dyDescent="0.3">
      <c r="C117" s="74" t="s">
        <v>572</v>
      </c>
      <c r="D117" s="75">
        <f>'1) Tableau budgétaire 1'!D118</f>
        <v>345963.55</v>
      </c>
      <c r="E117" s="75">
        <f>'1) Tableau budgétaire 1'!E118</f>
        <v>94000.005000000005</v>
      </c>
      <c r="F117" s="75">
        <f>'1) Tableau budgétaire 1'!F118</f>
        <v>0</v>
      </c>
      <c r="G117" s="76">
        <f t="shared" ref="G117:G125" si="9">SUM(D117:F117)</f>
        <v>439963.55499999999</v>
      </c>
      <c r="N117" s="62"/>
    </row>
    <row r="118" spans="3:14" x14ac:dyDescent="0.25">
      <c r="C118" s="72" t="s">
        <v>551</v>
      </c>
      <c r="D118" s="223">
        <v>0</v>
      </c>
      <c r="E118" s="224">
        <v>0</v>
      </c>
      <c r="F118" s="109"/>
      <c r="G118" s="73">
        <f t="shared" si="9"/>
        <v>0</v>
      </c>
      <c r="N118" s="62"/>
    </row>
    <row r="119" spans="3:14" x14ac:dyDescent="0.25">
      <c r="C119" s="60" t="s">
        <v>552</v>
      </c>
      <c r="D119" s="225">
        <v>15000</v>
      </c>
      <c r="E119" s="214">
        <v>0</v>
      </c>
      <c r="F119" s="20"/>
      <c r="G119" s="71">
        <f t="shared" si="9"/>
        <v>15000</v>
      </c>
      <c r="N119" s="62"/>
    </row>
    <row r="120" spans="3:14" ht="31.5" x14ac:dyDescent="0.25">
      <c r="C120" s="60" t="s">
        <v>553</v>
      </c>
      <c r="D120" s="225">
        <v>20400</v>
      </c>
      <c r="E120" s="225">
        <v>0</v>
      </c>
      <c r="F120" s="110"/>
      <c r="G120" s="71">
        <f t="shared" si="9"/>
        <v>20400</v>
      </c>
      <c r="N120" s="62"/>
    </row>
    <row r="121" spans="3:14" x14ac:dyDescent="0.25">
      <c r="C121" s="61" t="s">
        <v>554</v>
      </c>
      <c r="D121" s="225">
        <v>28000</v>
      </c>
      <c r="E121" s="225">
        <v>0</v>
      </c>
      <c r="F121" s="110"/>
      <c r="G121" s="71">
        <f t="shared" si="9"/>
        <v>28000</v>
      </c>
      <c r="N121" s="62"/>
    </row>
    <row r="122" spans="3:14" x14ac:dyDescent="0.25">
      <c r="C122" s="60" t="s">
        <v>555</v>
      </c>
      <c r="D122" s="225">
        <v>20000</v>
      </c>
      <c r="E122" s="225">
        <v>10000</v>
      </c>
      <c r="F122" s="110"/>
      <c r="G122" s="71">
        <f t="shared" si="9"/>
        <v>30000</v>
      </c>
      <c r="N122" s="62"/>
    </row>
    <row r="123" spans="3:14" x14ac:dyDescent="0.25">
      <c r="C123" s="60" t="s">
        <v>556</v>
      </c>
      <c r="D123" s="225">
        <v>234963.55140289001</v>
      </c>
      <c r="E123" s="225">
        <v>76000.008988000001</v>
      </c>
      <c r="F123" s="110"/>
      <c r="G123" s="71">
        <f t="shared" si="9"/>
        <v>310963.56039088999</v>
      </c>
      <c r="N123" s="62"/>
    </row>
    <row r="124" spans="3:14" ht="31.5" x14ac:dyDescent="0.25">
      <c r="C124" s="60" t="s">
        <v>557</v>
      </c>
      <c r="D124" s="225">
        <v>27600</v>
      </c>
      <c r="E124" s="225">
        <v>8000</v>
      </c>
      <c r="F124" s="110"/>
      <c r="G124" s="71">
        <f t="shared" si="9"/>
        <v>35600</v>
      </c>
      <c r="N124" s="62"/>
    </row>
    <row r="125" spans="3:14" x14ac:dyDescent="0.25">
      <c r="C125" s="65" t="s">
        <v>21</v>
      </c>
      <c r="D125" s="77">
        <f>SUM(D118:D124)</f>
        <v>345963.55140289001</v>
      </c>
      <c r="E125" s="77">
        <f>SUM(E118:E124)</f>
        <v>94000.008988000001</v>
      </c>
      <c r="F125" s="77">
        <f>SUM(F118:F124)</f>
        <v>0</v>
      </c>
      <c r="G125" s="71">
        <f t="shared" si="9"/>
        <v>439963.56039088999</v>
      </c>
      <c r="N125" s="62"/>
    </row>
    <row r="126" spans="3:14" s="64" customFormat="1" x14ac:dyDescent="0.25">
      <c r="C126" s="78"/>
      <c r="D126" s="79"/>
      <c r="E126" s="79"/>
      <c r="F126" s="79"/>
      <c r="G126" s="80"/>
    </row>
    <row r="127" spans="3:14" x14ac:dyDescent="0.25">
      <c r="C127" s="266" t="s">
        <v>468</v>
      </c>
      <c r="D127" s="267"/>
      <c r="E127" s="267"/>
      <c r="F127" s="267"/>
      <c r="G127" s="268"/>
      <c r="N127" s="62"/>
    </row>
    <row r="128" spans="3:14" ht="21" customHeight="1" thickBot="1" x14ac:dyDescent="0.3">
      <c r="C128" s="74" t="s">
        <v>573</v>
      </c>
      <c r="D128" s="75">
        <f>'1) Tableau budgétaire 1'!D128</f>
        <v>0</v>
      </c>
      <c r="E128" s="75">
        <f>'1) Tableau budgétaire 1'!E128</f>
        <v>0</v>
      </c>
      <c r="F128" s="75">
        <f>'1) Tableau budgétaire 1'!F128</f>
        <v>0</v>
      </c>
      <c r="G128" s="76">
        <f t="shared" ref="G128:G136" si="10">SUM(D128:F128)</f>
        <v>0</v>
      </c>
      <c r="N128" s="62"/>
    </row>
    <row r="129" spans="3:14" x14ac:dyDescent="0.25">
      <c r="C129" s="72" t="s">
        <v>551</v>
      </c>
      <c r="D129" s="108"/>
      <c r="E129" s="109"/>
      <c r="F129" s="109"/>
      <c r="G129" s="73">
        <f t="shared" si="10"/>
        <v>0</v>
      </c>
      <c r="N129" s="62"/>
    </row>
    <row r="130" spans="3:14" x14ac:dyDescent="0.25">
      <c r="C130" s="60" t="s">
        <v>552</v>
      </c>
      <c r="D130" s="110"/>
      <c r="E130" s="20"/>
      <c r="F130" s="20"/>
      <c r="G130" s="71">
        <f t="shared" si="10"/>
        <v>0</v>
      </c>
      <c r="N130" s="62"/>
    </row>
    <row r="131" spans="3:14" ht="31.5" x14ac:dyDescent="0.25">
      <c r="C131" s="60" t="s">
        <v>553</v>
      </c>
      <c r="D131" s="110"/>
      <c r="E131" s="110"/>
      <c r="F131" s="110"/>
      <c r="G131" s="71">
        <f t="shared" si="10"/>
        <v>0</v>
      </c>
      <c r="N131" s="62"/>
    </row>
    <row r="132" spans="3:14" x14ac:dyDescent="0.25">
      <c r="C132" s="61" t="s">
        <v>554</v>
      </c>
      <c r="D132" s="110"/>
      <c r="E132" s="110"/>
      <c r="F132" s="110"/>
      <c r="G132" s="71">
        <f t="shared" si="10"/>
        <v>0</v>
      </c>
      <c r="N132" s="62"/>
    </row>
    <row r="133" spans="3:14" x14ac:dyDescent="0.25">
      <c r="C133" s="60" t="s">
        <v>555</v>
      </c>
      <c r="D133" s="110"/>
      <c r="E133" s="110"/>
      <c r="F133" s="110"/>
      <c r="G133" s="71">
        <f t="shared" si="10"/>
        <v>0</v>
      </c>
      <c r="N133" s="62"/>
    </row>
    <row r="134" spans="3:14" x14ac:dyDescent="0.25">
      <c r="C134" s="60" t="s">
        <v>556</v>
      </c>
      <c r="D134" s="110"/>
      <c r="E134" s="110"/>
      <c r="F134" s="110"/>
      <c r="G134" s="71">
        <f t="shared" si="10"/>
        <v>0</v>
      </c>
      <c r="N134" s="62"/>
    </row>
    <row r="135" spans="3:14" ht="31.5" x14ac:dyDescent="0.25">
      <c r="C135" s="60" t="s">
        <v>557</v>
      </c>
      <c r="D135" s="110"/>
      <c r="E135" s="110"/>
      <c r="F135" s="110"/>
      <c r="G135" s="71">
        <f t="shared" si="10"/>
        <v>0</v>
      </c>
      <c r="N135" s="62"/>
    </row>
    <row r="136" spans="3:14" x14ac:dyDescent="0.25">
      <c r="C136" s="65" t="s">
        <v>21</v>
      </c>
      <c r="D136" s="77">
        <f>SUM(D129:D135)</f>
        <v>0</v>
      </c>
      <c r="E136" s="77">
        <f>SUM(E129:E135)</f>
        <v>0</v>
      </c>
      <c r="F136" s="77">
        <f>SUM(F129:F135)</f>
        <v>0</v>
      </c>
      <c r="G136" s="71">
        <f t="shared" si="10"/>
        <v>0</v>
      </c>
      <c r="N136" s="62"/>
    </row>
    <row r="137" spans="3:14" s="64" customFormat="1" x14ac:dyDescent="0.25">
      <c r="C137" s="78"/>
      <c r="D137" s="79"/>
      <c r="E137" s="79"/>
      <c r="F137" s="79"/>
      <c r="G137" s="80"/>
    </row>
    <row r="138" spans="3:14" x14ac:dyDescent="0.25">
      <c r="C138" s="266" t="s">
        <v>477</v>
      </c>
      <c r="D138" s="267"/>
      <c r="E138" s="267"/>
      <c r="F138" s="267"/>
      <c r="G138" s="268"/>
      <c r="N138" s="62"/>
    </row>
    <row r="139" spans="3:14" ht="24" customHeight="1" thickBot="1" x14ac:dyDescent="0.3">
      <c r="C139" s="74" t="s">
        <v>574</v>
      </c>
      <c r="D139" s="75">
        <f>'1) Tableau budgétaire 1'!D138</f>
        <v>0</v>
      </c>
      <c r="E139" s="75">
        <f>'1) Tableau budgétaire 1'!E138</f>
        <v>0</v>
      </c>
      <c r="F139" s="75">
        <f>'1) Tableau budgétaire 1'!F138</f>
        <v>0</v>
      </c>
      <c r="G139" s="76">
        <f t="shared" ref="G139:G147" si="11">SUM(D139:F139)</f>
        <v>0</v>
      </c>
      <c r="N139" s="62"/>
    </row>
    <row r="140" spans="3:14" ht="15.75" customHeight="1" x14ac:dyDescent="0.25">
      <c r="C140" s="72" t="s">
        <v>551</v>
      </c>
      <c r="D140" s="108"/>
      <c r="E140" s="109"/>
      <c r="F140" s="109"/>
      <c r="G140" s="73">
        <f t="shared" si="11"/>
        <v>0</v>
      </c>
      <c r="N140" s="62"/>
    </row>
    <row r="141" spans="3:14" s="66" customFormat="1" x14ac:dyDescent="0.25">
      <c r="C141" s="60" t="s">
        <v>552</v>
      </c>
      <c r="D141" s="110"/>
      <c r="E141" s="20"/>
      <c r="F141" s="20"/>
      <c r="G141" s="71">
        <f t="shared" si="11"/>
        <v>0</v>
      </c>
    </row>
    <row r="142" spans="3:14" s="66" customFormat="1" ht="15.75" customHeight="1" x14ac:dyDescent="0.25">
      <c r="C142" s="60" t="s">
        <v>553</v>
      </c>
      <c r="D142" s="110"/>
      <c r="E142" s="110"/>
      <c r="F142" s="110"/>
      <c r="G142" s="71">
        <f t="shared" si="11"/>
        <v>0</v>
      </c>
    </row>
    <row r="143" spans="3:14" s="66" customFormat="1" x14ac:dyDescent="0.25">
      <c r="C143" s="61" t="s">
        <v>554</v>
      </c>
      <c r="D143" s="110"/>
      <c r="E143" s="110"/>
      <c r="F143" s="110"/>
      <c r="G143" s="71">
        <f t="shared" si="11"/>
        <v>0</v>
      </c>
    </row>
    <row r="144" spans="3:14" s="66" customFormat="1" x14ac:dyDescent="0.25">
      <c r="C144" s="60" t="s">
        <v>555</v>
      </c>
      <c r="D144" s="110"/>
      <c r="E144" s="110"/>
      <c r="F144" s="110"/>
      <c r="G144" s="71">
        <f t="shared" si="11"/>
        <v>0</v>
      </c>
    </row>
    <row r="145" spans="2:7" s="66" customFormat="1" ht="15.75" customHeight="1" x14ac:dyDescent="0.25">
      <c r="C145" s="60" t="s">
        <v>556</v>
      </c>
      <c r="D145" s="110"/>
      <c r="E145" s="110"/>
      <c r="F145" s="110"/>
      <c r="G145" s="71">
        <f t="shared" si="11"/>
        <v>0</v>
      </c>
    </row>
    <row r="146" spans="2:7" s="66" customFormat="1" ht="31.5" x14ac:dyDescent="0.25">
      <c r="C146" s="60" t="s">
        <v>557</v>
      </c>
      <c r="D146" s="110"/>
      <c r="E146" s="110"/>
      <c r="F146" s="110"/>
      <c r="G146" s="71">
        <f t="shared" si="11"/>
        <v>0</v>
      </c>
    </row>
    <row r="147" spans="2:7" s="66" customFormat="1" x14ac:dyDescent="0.25">
      <c r="C147" s="65" t="s">
        <v>21</v>
      </c>
      <c r="D147" s="77">
        <f>SUM(D140:D146)</f>
        <v>0</v>
      </c>
      <c r="E147" s="77">
        <f>SUM(E140:E146)</f>
        <v>0</v>
      </c>
      <c r="F147" s="77">
        <f>SUM(F140:F146)</f>
        <v>0</v>
      </c>
      <c r="G147" s="71">
        <f t="shared" si="11"/>
        <v>0</v>
      </c>
    </row>
    <row r="148" spans="2:7" s="66" customFormat="1" x14ac:dyDescent="0.25">
      <c r="C148" s="62"/>
      <c r="D148" s="64"/>
      <c r="E148" s="64"/>
      <c r="F148" s="64"/>
      <c r="G148" s="62"/>
    </row>
    <row r="149" spans="2:7" s="66" customFormat="1" x14ac:dyDescent="0.25">
      <c r="B149" s="266" t="s">
        <v>575</v>
      </c>
      <c r="C149" s="267"/>
      <c r="D149" s="267"/>
      <c r="E149" s="267"/>
      <c r="F149" s="267"/>
      <c r="G149" s="268"/>
    </row>
    <row r="150" spans="2:7" s="66" customFormat="1" x14ac:dyDescent="0.25">
      <c r="B150" s="62"/>
      <c r="C150" s="266" t="s">
        <v>487</v>
      </c>
      <c r="D150" s="267"/>
      <c r="E150" s="267"/>
      <c r="F150" s="267"/>
      <c r="G150" s="268"/>
    </row>
    <row r="151" spans="2:7" s="66" customFormat="1" ht="24" customHeight="1" thickBot="1" x14ac:dyDescent="0.3">
      <c r="B151" s="62"/>
      <c r="C151" s="74" t="s">
        <v>576</v>
      </c>
      <c r="D151" s="75">
        <f>'1) Tableau budgétaire 1'!D150</f>
        <v>0</v>
      </c>
      <c r="E151" s="75">
        <f>'1) Tableau budgétaire 1'!E150</f>
        <v>0</v>
      </c>
      <c r="F151" s="75">
        <f>'1) Tableau budgétaire 1'!F150</f>
        <v>0</v>
      </c>
      <c r="G151" s="76">
        <f>SUM(D151:F151)</f>
        <v>0</v>
      </c>
    </row>
    <row r="152" spans="2:7" s="66" customFormat="1" ht="24.75" customHeight="1" x14ac:dyDescent="0.25">
      <c r="B152" s="62"/>
      <c r="C152" s="72" t="s">
        <v>551</v>
      </c>
      <c r="D152" s="108"/>
      <c r="E152" s="109"/>
      <c r="F152" s="109"/>
      <c r="G152" s="73">
        <f t="shared" ref="G152:G159" si="12">SUM(D152:F152)</f>
        <v>0</v>
      </c>
    </row>
    <row r="153" spans="2:7" s="66" customFormat="1" ht="15.75" customHeight="1" x14ac:dyDescent="0.25">
      <c r="B153" s="62"/>
      <c r="C153" s="60" t="s">
        <v>552</v>
      </c>
      <c r="D153" s="110"/>
      <c r="E153" s="20"/>
      <c r="F153" s="20"/>
      <c r="G153" s="71">
        <f t="shared" si="12"/>
        <v>0</v>
      </c>
    </row>
    <row r="154" spans="2:7" s="66" customFormat="1" ht="15.75" customHeight="1" x14ac:dyDescent="0.25">
      <c r="B154" s="62"/>
      <c r="C154" s="60" t="s">
        <v>553</v>
      </c>
      <c r="D154" s="110"/>
      <c r="E154" s="110"/>
      <c r="F154" s="110"/>
      <c r="G154" s="71">
        <f t="shared" si="12"/>
        <v>0</v>
      </c>
    </row>
    <row r="155" spans="2:7" s="66" customFormat="1" ht="15.75" customHeight="1" x14ac:dyDescent="0.25">
      <c r="B155" s="62"/>
      <c r="C155" s="61" t="s">
        <v>554</v>
      </c>
      <c r="D155" s="110"/>
      <c r="E155" s="110"/>
      <c r="F155" s="110"/>
      <c r="G155" s="71">
        <f t="shared" si="12"/>
        <v>0</v>
      </c>
    </row>
    <row r="156" spans="2:7" s="66" customFormat="1" ht="15.75" customHeight="1" x14ac:dyDescent="0.25">
      <c r="B156" s="62"/>
      <c r="C156" s="60" t="s">
        <v>555</v>
      </c>
      <c r="D156" s="110"/>
      <c r="E156" s="110"/>
      <c r="F156" s="110"/>
      <c r="G156" s="71">
        <f t="shared" si="12"/>
        <v>0</v>
      </c>
    </row>
    <row r="157" spans="2:7" s="66" customFormat="1" ht="15.75" customHeight="1" x14ac:dyDescent="0.25">
      <c r="B157" s="62"/>
      <c r="C157" s="60" t="s">
        <v>556</v>
      </c>
      <c r="D157" s="110"/>
      <c r="E157" s="110"/>
      <c r="F157" s="110"/>
      <c r="G157" s="71">
        <f t="shared" si="12"/>
        <v>0</v>
      </c>
    </row>
    <row r="158" spans="2:7" s="66" customFormat="1" ht="15.75" customHeight="1" x14ac:dyDescent="0.25">
      <c r="B158" s="62"/>
      <c r="C158" s="60" t="s">
        <v>557</v>
      </c>
      <c r="D158" s="110"/>
      <c r="E158" s="110"/>
      <c r="F158" s="110"/>
      <c r="G158" s="71">
        <f t="shared" si="12"/>
        <v>0</v>
      </c>
    </row>
    <row r="159" spans="2:7" s="66" customFormat="1" ht="15.75" customHeight="1" x14ac:dyDescent="0.25">
      <c r="B159" s="62"/>
      <c r="C159" s="65" t="s">
        <v>21</v>
      </c>
      <c r="D159" s="77">
        <f>SUM(D152:D158)</f>
        <v>0</v>
      </c>
      <c r="E159" s="77">
        <f>SUM(E152:E158)</f>
        <v>0</v>
      </c>
      <c r="F159" s="77">
        <f>SUM(F152:F158)</f>
        <v>0</v>
      </c>
      <c r="G159" s="71">
        <f t="shared" si="12"/>
        <v>0</v>
      </c>
    </row>
    <row r="160" spans="2:7" s="64" customFormat="1" ht="15.75" customHeight="1" x14ac:dyDescent="0.25">
      <c r="C160" s="78"/>
      <c r="D160" s="79"/>
      <c r="E160" s="79"/>
      <c r="F160" s="79"/>
      <c r="G160" s="80"/>
    </row>
    <row r="161" spans="3:7" s="66" customFormat="1" ht="15.75" customHeight="1" x14ac:dyDescent="0.25">
      <c r="C161" s="266" t="s">
        <v>496</v>
      </c>
      <c r="D161" s="267"/>
      <c r="E161" s="267"/>
      <c r="F161" s="267"/>
      <c r="G161" s="268"/>
    </row>
    <row r="162" spans="3:7" s="66" customFormat="1" ht="21" customHeight="1" thickBot="1" x14ac:dyDescent="0.3">
      <c r="C162" s="74" t="s">
        <v>577</v>
      </c>
      <c r="D162" s="75">
        <f>'1) Tableau budgétaire 1'!D160</f>
        <v>0</v>
      </c>
      <c r="E162" s="75">
        <f>'1) Tableau budgétaire 1'!E160</f>
        <v>0</v>
      </c>
      <c r="F162" s="75">
        <f>'1) Tableau budgétaire 1'!F160</f>
        <v>0</v>
      </c>
      <c r="G162" s="76">
        <f t="shared" ref="G162:G170" si="13">SUM(D162:F162)</f>
        <v>0</v>
      </c>
    </row>
    <row r="163" spans="3:7" s="66" customFormat="1" ht="15.75" customHeight="1" x14ac:dyDescent="0.25">
      <c r="C163" s="72" t="s">
        <v>551</v>
      </c>
      <c r="D163" s="108"/>
      <c r="E163" s="109"/>
      <c r="F163" s="109"/>
      <c r="G163" s="73">
        <f t="shared" si="13"/>
        <v>0</v>
      </c>
    </row>
    <row r="164" spans="3:7" s="66" customFormat="1" ht="15.75" customHeight="1" x14ac:dyDescent="0.25">
      <c r="C164" s="60" t="s">
        <v>552</v>
      </c>
      <c r="D164" s="110"/>
      <c r="E164" s="20"/>
      <c r="F164" s="20"/>
      <c r="G164" s="71">
        <f t="shared" si="13"/>
        <v>0</v>
      </c>
    </row>
    <row r="165" spans="3:7" s="66" customFormat="1" ht="15.75" customHeight="1" x14ac:dyDescent="0.25">
      <c r="C165" s="60" t="s">
        <v>553</v>
      </c>
      <c r="D165" s="110"/>
      <c r="E165" s="110"/>
      <c r="F165" s="110"/>
      <c r="G165" s="71">
        <f t="shared" si="13"/>
        <v>0</v>
      </c>
    </row>
    <row r="166" spans="3:7" s="66" customFormat="1" ht="15.75" customHeight="1" x14ac:dyDescent="0.25">
      <c r="C166" s="61" t="s">
        <v>554</v>
      </c>
      <c r="D166" s="110"/>
      <c r="E166" s="110"/>
      <c r="F166" s="110"/>
      <c r="G166" s="71">
        <f t="shared" si="13"/>
        <v>0</v>
      </c>
    </row>
    <row r="167" spans="3:7" s="66" customFormat="1" ht="15.75" customHeight="1" x14ac:dyDescent="0.25">
      <c r="C167" s="60" t="s">
        <v>555</v>
      </c>
      <c r="D167" s="110"/>
      <c r="E167" s="110"/>
      <c r="F167" s="110"/>
      <c r="G167" s="71">
        <f t="shared" si="13"/>
        <v>0</v>
      </c>
    </row>
    <row r="168" spans="3:7" s="66" customFormat="1" ht="15.75" customHeight="1" x14ac:dyDescent="0.25">
      <c r="C168" s="60" t="s">
        <v>556</v>
      </c>
      <c r="D168" s="110"/>
      <c r="E168" s="110"/>
      <c r="F168" s="110"/>
      <c r="G168" s="71">
        <f t="shared" si="13"/>
        <v>0</v>
      </c>
    </row>
    <row r="169" spans="3:7" s="66" customFormat="1" ht="15.75" customHeight="1" x14ac:dyDescent="0.25">
      <c r="C169" s="60" t="s">
        <v>557</v>
      </c>
      <c r="D169" s="110"/>
      <c r="E169" s="110"/>
      <c r="F169" s="110"/>
      <c r="G169" s="71">
        <f t="shared" si="13"/>
        <v>0</v>
      </c>
    </row>
    <row r="170" spans="3:7" s="66" customFormat="1" ht="15.75" customHeight="1" x14ac:dyDescent="0.25">
      <c r="C170" s="65" t="s">
        <v>21</v>
      </c>
      <c r="D170" s="77">
        <f>SUM(D163:D169)</f>
        <v>0</v>
      </c>
      <c r="E170" s="77">
        <f>SUM(E163:E169)</f>
        <v>0</v>
      </c>
      <c r="F170" s="77">
        <f>SUM(F163:F169)</f>
        <v>0</v>
      </c>
      <c r="G170" s="71">
        <f t="shared" si="13"/>
        <v>0</v>
      </c>
    </row>
    <row r="171" spans="3:7" s="64" customFormat="1" ht="15.75" customHeight="1" x14ac:dyDescent="0.25">
      <c r="C171" s="78"/>
      <c r="D171" s="79"/>
      <c r="E171" s="79"/>
      <c r="F171" s="79"/>
      <c r="G171" s="80"/>
    </row>
    <row r="172" spans="3:7" s="66" customFormat="1" ht="15.75" customHeight="1" x14ac:dyDescent="0.25">
      <c r="C172" s="266" t="s">
        <v>505</v>
      </c>
      <c r="D172" s="267"/>
      <c r="E172" s="267"/>
      <c r="F172" s="267"/>
      <c r="G172" s="268"/>
    </row>
    <row r="173" spans="3:7" s="66" customFormat="1" ht="19.5" customHeight="1" thickBot="1" x14ac:dyDescent="0.3">
      <c r="C173" s="74" t="s">
        <v>578</v>
      </c>
      <c r="D173" s="75">
        <f>'1) Tableau budgétaire 1'!D170</f>
        <v>0</v>
      </c>
      <c r="E173" s="75">
        <f>'1) Tableau budgétaire 1'!E170</f>
        <v>0</v>
      </c>
      <c r="F173" s="75">
        <f>'1) Tableau budgétaire 1'!F170</f>
        <v>0</v>
      </c>
      <c r="G173" s="76">
        <f t="shared" ref="G173:G181" si="14">SUM(D173:F173)</f>
        <v>0</v>
      </c>
    </row>
    <row r="174" spans="3:7" s="66" customFormat="1" ht="15.75" customHeight="1" x14ac:dyDescent="0.25">
      <c r="C174" s="72" t="s">
        <v>551</v>
      </c>
      <c r="D174" s="108"/>
      <c r="E174" s="109"/>
      <c r="F174" s="109"/>
      <c r="G174" s="73">
        <f t="shared" si="14"/>
        <v>0</v>
      </c>
    </row>
    <row r="175" spans="3:7" s="66" customFormat="1" ht="15.75" customHeight="1" x14ac:dyDescent="0.25">
      <c r="C175" s="60" t="s">
        <v>552</v>
      </c>
      <c r="D175" s="110"/>
      <c r="E175" s="20"/>
      <c r="F175" s="20"/>
      <c r="G175" s="71">
        <f t="shared" si="14"/>
        <v>0</v>
      </c>
    </row>
    <row r="176" spans="3:7" s="66" customFormat="1" ht="15.75" customHeight="1" x14ac:dyDescent="0.25">
      <c r="C176" s="60" t="s">
        <v>553</v>
      </c>
      <c r="D176" s="110"/>
      <c r="E176" s="110"/>
      <c r="F176" s="110"/>
      <c r="G176" s="71">
        <f t="shared" si="14"/>
        <v>0</v>
      </c>
    </row>
    <row r="177" spans="3:7" s="66" customFormat="1" ht="15.75" customHeight="1" x14ac:dyDescent="0.25">
      <c r="C177" s="61" t="s">
        <v>554</v>
      </c>
      <c r="D177" s="110"/>
      <c r="E177" s="110"/>
      <c r="F177" s="110"/>
      <c r="G177" s="71">
        <f t="shared" si="14"/>
        <v>0</v>
      </c>
    </row>
    <row r="178" spans="3:7" s="66" customFormat="1" ht="15.75" customHeight="1" x14ac:dyDescent="0.25">
      <c r="C178" s="60" t="s">
        <v>555</v>
      </c>
      <c r="D178" s="110"/>
      <c r="E178" s="110"/>
      <c r="F178" s="110"/>
      <c r="G178" s="71">
        <f t="shared" si="14"/>
        <v>0</v>
      </c>
    </row>
    <row r="179" spans="3:7" s="66" customFormat="1" ht="15.75" customHeight="1" x14ac:dyDescent="0.25">
      <c r="C179" s="60" t="s">
        <v>556</v>
      </c>
      <c r="D179" s="110"/>
      <c r="E179" s="110"/>
      <c r="F179" s="110"/>
      <c r="G179" s="71">
        <f t="shared" si="14"/>
        <v>0</v>
      </c>
    </row>
    <row r="180" spans="3:7" s="66" customFormat="1" ht="15.75" customHeight="1" x14ac:dyDescent="0.25">
      <c r="C180" s="60" t="s">
        <v>557</v>
      </c>
      <c r="D180" s="110"/>
      <c r="E180" s="110"/>
      <c r="F180" s="110"/>
      <c r="G180" s="71">
        <f t="shared" si="14"/>
        <v>0</v>
      </c>
    </row>
    <row r="181" spans="3:7" s="66" customFormat="1" ht="15.75" customHeight="1" x14ac:dyDescent="0.25">
      <c r="C181" s="65" t="s">
        <v>21</v>
      </c>
      <c r="D181" s="77">
        <f>SUM(D174:D180)</f>
        <v>0</v>
      </c>
      <c r="E181" s="77">
        <f>SUM(E174:E180)</f>
        <v>0</v>
      </c>
      <c r="F181" s="77">
        <f>SUM(F174:F180)</f>
        <v>0</v>
      </c>
      <c r="G181" s="71">
        <f t="shared" si="14"/>
        <v>0</v>
      </c>
    </row>
    <row r="182" spans="3:7" s="64" customFormat="1" ht="15.75" customHeight="1" x14ac:dyDescent="0.25">
      <c r="C182" s="78"/>
      <c r="D182" s="79"/>
      <c r="E182" s="79"/>
      <c r="F182" s="79"/>
      <c r="G182" s="80"/>
    </row>
    <row r="183" spans="3:7" s="66" customFormat="1" ht="15.75" customHeight="1" x14ac:dyDescent="0.25">
      <c r="C183" s="266" t="s">
        <v>514</v>
      </c>
      <c r="D183" s="267"/>
      <c r="E183" s="267"/>
      <c r="F183" s="267"/>
      <c r="G183" s="268"/>
    </row>
    <row r="184" spans="3:7" s="66" customFormat="1" ht="22.5" customHeight="1" thickBot="1" x14ac:dyDescent="0.3">
      <c r="C184" s="74" t="s">
        <v>579</v>
      </c>
      <c r="D184" s="75">
        <f>'1) Tableau budgétaire 1'!D180</f>
        <v>0</v>
      </c>
      <c r="E184" s="75">
        <f>'1) Tableau budgétaire 1'!E180</f>
        <v>0</v>
      </c>
      <c r="F184" s="75">
        <f>'1) Tableau budgétaire 1'!F180</f>
        <v>0</v>
      </c>
      <c r="G184" s="76">
        <f t="shared" ref="G184:G192" si="15">SUM(D184:F184)</f>
        <v>0</v>
      </c>
    </row>
    <row r="185" spans="3:7" s="66" customFormat="1" ht="15.75" customHeight="1" x14ac:dyDescent="0.25">
      <c r="C185" s="72" t="s">
        <v>551</v>
      </c>
      <c r="D185" s="108"/>
      <c r="E185" s="109"/>
      <c r="F185" s="109"/>
      <c r="G185" s="73">
        <f t="shared" si="15"/>
        <v>0</v>
      </c>
    </row>
    <row r="186" spans="3:7" s="66" customFormat="1" ht="15.75" customHeight="1" x14ac:dyDescent="0.25">
      <c r="C186" s="60" t="s">
        <v>552</v>
      </c>
      <c r="D186" s="110"/>
      <c r="E186" s="20"/>
      <c r="F186" s="20"/>
      <c r="G186" s="71">
        <f t="shared" si="15"/>
        <v>0</v>
      </c>
    </row>
    <row r="187" spans="3:7" s="66" customFormat="1" ht="15.75" customHeight="1" x14ac:dyDescent="0.25">
      <c r="C187" s="60" t="s">
        <v>553</v>
      </c>
      <c r="D187" s="110"/>
      <c r="E187" s="110"/>
      <c r="F187" s="110"/>
      <c r="G187" s="71">
        <f t="shared" si="15"/>
        <v>0</v>
      </c>
    </row>
    <row r="188" spans="3:7" s="66" customFormat="1" ht="15.75" customHeight="1" x14ac:dyDescent="0.25">
      <c r="C188" s="61" t="s">
        <v>554</v>
      </c>
      <c r="D188" s="110"/>
      <c r="E188" s="110"/>
      <c r="F188" s="110"/>
      <c r="G188" s="71">
        <f t="shared" si="15"/>
        <v>0</v>
      </c>
    </row>
    <row r="189" spans="3:7" s="66" customFormat="1" ht="15.75" customHeight="1" x14ac:dyDescent="0.25">
      <c r="C189" s="60" t="s">
        <v>555</v>
      </c>
      <c r="D189" s="110"/>
      <c r="E189" s="110"/>
      <c r="F189" s="110"/>
      <c r="G189" s="71">
        <f t="shared" si="15"/>
        <v>0</v>
      </c>
    </row>
    <row r="190" spans="3:7" s="66" customFormat="1" ht="15.75" customHeight="1" x14ac:dyDescent="0.25">
      <c r="C190" s="60" t="s">
        <v>556</v>
      </c>
      <c r="D190" s="110"/>
      <c r="E190" s="110"/>
      <c r="F190" s="110"/>
      <c r="G190" s="71">
        <f t="shared" si="15"/>
        <v>0</v>
      </c>
    </row>
    <row r="191" spans="3:7" s="66" customFormat="1" ht="15.75" customHeight="1" x14ac:dyDescent="0.25">
      <c r="C191" s="60" t="s">
        <v>557</v>
      </c>
      <c r="D191" s="110"/>
      <c r="E191" s="110"/>
      <c r="F191" s="110"/>
      <c r="G191" s="71">
        <f t="shared" si="15"/>
        <v>0</v>
      </c>
    </row>
    <row r="192" spans="3:7" s="66" customFormat="1" ht="15.75" customHeight="1" x14ac:dyDescent="0.25">
      <c r="C192" s="65" t="s">
        <v>21</v>
      </c>
      <c r="D192" s="77">
        <f>SUM(D185:D191)</f>
        <v>0</v>
      </c>
      <c r="E192" s="77">
        <f>SUM(E185:E191)</f>
        <v>0</v>
      </c>
      <c r="F192" s="77">
        <f>SUM(F185:F191)</f>
        <v>0</v>
      </c>
      <c r="G192" s="71">
        <f t="shared" si="15"/>
        <v>0</v>
      </c>
    </row>
    <row r="193" spans="3:7" s="66" customFormat="1" ht="15.75" customHeight="1" x14ac:dyDescent="0.25">
      <c r="C193" s="62"/>
      <c r="D193" s="64"/>
      <c r="E193" s="64"/>
      <c r="F193" s="64"/>
      <c r="G193" s="62"/>
    </row>
    <row r="194" spans="3:7" s="66" customFormat="1" ht="15.75" customHeight="1" x14ac:dyDescent="0.25">
      <c r="C194" s="266" t="s">
        <v>580</v>
      </c>
      <c r="D194" s="267"/>
      <c r="E194" s="267"/>
      <c r="F194" s="267"/>
      <c r="G194" s="268"/>
    </row>
    <row r="195" spans="3:7" s="66" customFormat="1" ht="36" customHeight="1" thickBot="1" x14ac:dyDescent="0.3">
      <c r="C195" s="74" t="s">
        <v>581</v>
      </c>
      <c r="D195" s="75">
        <f>'1) Tableau budgétaire 1'!D187</f>
        <v>226700</v>
      </c>
      <c r="E195" s="75">
        <f>'1) Tableau budgétaire 1'!E187</f>
        <v>215205.6</v>
      </c>
      <c r="F195" s="75">
        <f>'1) Tableau budgétaire 1'!F187</f>
        <v>0</v>
      </c>
      <c r="G195" s="76">
        <f t="shared" ref="G195:G203" si="16">SUM(D195:F195)</f>
        <v>441905.6</v>
      </c>
    </row>
    <row r="196" spans="3:7" s="66" customFormat="1" ht="15.75" customHeight="1" x14ac:dyDescent="0.25">
      <c r="C196" s="72" t="s">
        <v>551</v>
      </c>
      <c r="D196" s="223">
        <v>140000</v>
      </c>
      <c r="E196" s="224">
        <v>160000</v>
      </c>
      <c r="F196" s="109"/>
      <c r="G196" s="73">
        <f t="shared" si="16"/>
        <v>300000</v>
      </c>
    </row>
    <row r="197" spans="3:7" s="66" customFormat="1" ht="15.75" customHeight="1" x14ac:dyDescent="0.25">
      <c r="C197" s="60" t="s">
        <v>552</v>
      </c>
      <c r="D197" s="225">
        <v>20000</v>
      </c>
      <c r="E197" s="214"/>
      <c r="F197" s="20"/>
      <c r="G197" s="71">
        <f t="shared" si="16"/>
        <v>20000</v>
      </c>
    </row>
    <row r="198" spans="3:7" s="66" customFormat="1" ht="15.75" customHeight="1" x14ac:dyDescent="0.25">
      <c r="C198" s="60" t="s">
        <v>553</v>
      </c>
      <c r="D198" s="225">
        <v>23700</v>
      </c>
      <c r="E198" s="225"/>
      <c r="F198" s="110"/>
      <c r="G198" s="71">
        <f t="shared" si="16"/>
        <v>23700</v>
      </c>
    </row>
    <row r="199" spans="3:7" s="66" customFormat="1" ht="15.75" customHeight="1" x14ac:dyDescent="0.25">
      <c r="C199" s="61" t="s">
        <v>554</v>
      </c>
      <c r="D199" s="225">
        <v>12000</v>
      </c>
      <c r="E199" s="225">
        <v>15000</v>
      </c>
      <c r="F199" s="110"/>
      <c r="G199" s="71">
        <f t="shared" si="16"/>
        <v>27000</v>
      </c>
    </row>
    <row r="200" spans="3:7" s="66" customFormat="1" ht="15.75" customHeight="1" x14ac:dyDescent="0.25">
      <c r="C200" s="60" t="s">
        <v>555</v>
      </c>
      <c r="D200" s="225">
        <v>12000</v>
      </c>
      <c r="E200" s="225">
        <v>10000</v>
      </c>
      <c r="F200" s="110"/>
      <c r="G200" s="71">
        <f t="shared" si="16"/>
        <v>22000</v>
      </c>
    </row>
    <row r="201" spans="3:7" s="66" customFormat="1" ht="15.75" customHeight="1" x14ac:dyDescent="0.25">
      <c r="C201" s="60" t="s">
        <v>556</v>
      </c>
      <c r="D201" s="225">
        <v>0</v>
      </c>
      <c r="E201" s="225"/>
      <c r="F201" s="110"/>
      <c r="G201" s="71">
        <f t="shared" si="16"/>
        <v>0</v>
      </c>
    </row>
    <row r="202" spans="3:7" s="66" customFormat="1" ht="15.75" customHeight="1" x14ac:dyDescent="0.25">
      <c r="C202" s="60" t="s">
        <v>557</v>
      </c>
      <c r="D202" s="225">
        <v>19000</v>
      </c>
      <c r="E202" s="225">
        <v>30205.599999999999</v>
      </c>
      <c r="F202" s="110"/>
      <c r="G202" s="71">
        <f t="shared" si="16"/>
        <v>49205.599999999999</v>
      </c>
    </row>
    <row r="203" spans="3:7" s="66" customFormat="1" ht="15.75" customHeight="1" x14ac:dyDescent="0.25">
      <c r="C203" s="65" t="s">
        <v>21</v>
      </c>
      <c r="D203" s="77">
        <f>SUM(D196:D202)</f>
        <v>226700</v>
      </c>
      <c r="E203" s="77">
        <f>SUM(E196:E202)</f>
        <v>215205.6</v>
      </c>
      <c r="F203" s="77">
        <f>SUM(F196:F202)</f>
        <v>0</v>
      </c>
      <c r="G203" s="71">
        <f t="shared" si="16"/>
        <v>441905.6</v>
      </c>
    </row>
    <row r="204" spans="3:7" s="66" customFormat="1" ht="15.75" customHeight="1" thickBot="1" x14ac:dyDescent="0.3">
      <c r="C204" s="62"/>
      <c r="D204" s="64"/>
      <c r="E204" s="64"/>
      <c r="F204" s="64"/>
      <c r="G204" s="62"/>
    </row>
    <row r="205" spans="3:7" s="66" customFormat="1" ht="19.5" customHeight="1" thickBot="1" x14ac:dyDescent="0.3">
      <c r="C205" s="277" t="s">
        <v>547</v>
      </c>
      <c r="D205" s="278"/>
      <c r="E205" s="278"/>
      <c r="F205" s="278"/>
      <c r="G205" s="279"/>
    </row>
    <row r="206" spans="3:7" s="66" customFormat="1" ht="42.75" customHeight="1" x14ac:dyDescent="0.25">
      <c r="C206" s="86"/>
      <c r="D206" s="132" t="s">
        <v>538</v>
      </c>
      <c r="E206" s="132" t="s">
        <v>539</v>
      </c>
      <c r="F206" s="132" t="s">
        <v>540</v>
      </c>
      <c r="G206" s="269" t="s">
        <v>547</v>
      </c>
    </row>
    <row r="207" spans="3:7" s="66" customFormat="1" ht="19.5" customHeight="1" x14ac:dyDescent="0.25">
      <c r="C207" s="171"/>
      <c r="D207" s="63">
        <f>'1) Tableau budgétaire 1'!D13</f>
        <v>0</v>
      </c>
      <c r="E207" s="63">
        <f>'1) Tableau budgétaire 1'!E13</f>
        <v>0</v>
      </c>
      <c r="F207" s="63">
        <f>'1) Tableau budgétaire 1'!F13</f>
        <v>0</v>
      </c>
      <c r="G207" s="270"/>
    </row>
    <row r="208" spans="3:7" s="66" customFormat="1" ht="19.5" customHeight="1" x14ac:dyDescent="0.25">
      <c r="C208" s="168" t="s">
        <v>551</v>
      </c>
      <c r="D208" s="87">
        <f>SUM(D185,D174,D163,D152,D140,D129,D118,D107,D95,D84,D73,D62,D50,D39,D28,D17,D196)</f>
        <v>140000</v>
      </c>
      <c r="E208" s="87">
        <f>SUM(E185,E174,E163,E152,E140,E129,E118,E107,E95,E84,E73,E62,E50,E39,E28,E17,E196)</f>
        <v>160000</v>
      </c>
      <c r="F208" s="87">
        <f t="shared" ref="F208" si="17">SUM(F185,F174,F163,F152,F140,F129,F118,F107,F95,F84,F73,F62,F50,F39,F28,F17,F196)</f>
        <v>0</v>
      </c>
      <c r="G208" s="84">
        <f t="shared" ref="G208:G215" si="18">SUM(D208:F208)</f>
        <v>300000</v>
      </c>
    </row>
    <row r="209" spans="3:14" s="66" customFormat="1" ht="34.5" customHeight="1" x14ac:dyDescent="0.25">
      <c r="C209" s="169" t="s">
        <v>552</v>
      </c>
      <c r="D209" s="87">
        <f>SUM(D186,D175,D164,D153,D141,D130,D119,D108,D96,D85,D74,D63,D51,D40,D29,D18,D197)</f>
        <v>90200</v>
      </c>
      <c r="E209" s="87">
        <f t="shared" ref="E209:F209" si="19">SUM(E186,E175,E164,E153,E141,E130,E119,E108,E96,E85,E74,E63,E51,E40,E29,E18,E197)</f>
        <v>30000</v>
      </c>
      <c r="F209" s="87">
        <f t="shared" si="19"/>
        <v>0</v>
      </c>
      <c r="G209" s="85">
        <f t="shared" si="18"/>
        <v>120200</v>
      </c>
    </row>
    <row r="210" spans="3:14" s="66" customFormat="1" ht="48" customHeight="1" x14ac:dyDescent="0.25">
      <c r="C210" s="169" t="s">
        <v>553</v>
      </c>
      <c r="D210" s="87">
        <f t="shared" ref="D210:F214" si="20">SUM(D187,D176,D165,D154,D142,D131,D120,D109,D97,D86,D75,D64,D52,D41,D30,D19,D198)</f>
        <v>75100</v>
      </c>
      <c r="E210" s="87">
        <f t="shared" si="20"/>
        <v>10000</v>
      </c>
      <c r="F210" s="87">
        <f t="shared" si="20"/>
        <v>0</v>
      </c>
      <c r="G210" s="85">
        <f t="shared" si="18"/>
        <v>85100</v>
      </c>
    </row>
    <row r="211" spans="3:14" s="66" customFormat="1" ht="33" customHeight="1" x14ac:dyDescent="0.25">
      <c r="C211" s="170" t="s">
        <v>554</v>
      </c>
      <c r="D211" s="87">
        <f t="shared" si="20"/>
        <v>78800</v>
      </c>
      <c r="E211" s="87">
        <f t="shared" si="20"/>
        <v>50000</v>
      </c>
      <c r="F211" s="87">
        <f t="shared" si="20"/>
        <v>0</v>
      </c>
      <c r="G211" s="85">
        <f t="shared" si="18"/>
        <v>128800</v>
      </c>
    </row>
    <row r="212" spans="3:14" s="66" customFormat="1" ht="21" customHeight="1" x14ac:dyDescent="0.25">
      <c r="C212" s="169" t="s">
        <v>555</v>
      </c>
      <c r="D212" s="87">
        <f t="shared" si="20"/>
        <v>48900</v>
      </c>
      <c r="E212" s="87">
        <f t="shared" si="20"/>
        <v>62000</v>
      </c>
      <c r="F212" s="87">
        <f t="shared" si="20"/>
        <v>0</v>
      </c>
      <c r="G212" s="85">
        <f t="shared" si="18"/>
        <v>110900</v>
      </c>
      <c r="H212" s="26"/>
      <c r="I212" s="26"/>
      <c r="J212" s="26"/>
      <c r="K212" s="26"/>
      <c r="L212" s="26"/>
      <c r="M212" s="25"/>
    </row>
    <row r="213" spans="3:14" s="66" customFormat="1" ht="39.75" customHeight="1" x14ac:dyDescent="0.25">
      <c r="C213" s="169" t="s">
        <v>556</v>
      </c>
      <c r="D213" s="87">
        <f t="shared" si="20"/>
        <v>256963.55140289001</v>
      </c>
      <c r="E213" s="87">
        <f t="shared" si="20"/>
        <v>272000.00898799999</v>
      </c>
      <c r="F213" s="87">
        <f t="shared" si="20"/>
        <v>0</v>
      </c>
      <c r="G213" s="85">
        <f t="shared" si="18"/>
        <v>528963.56039088999</v>
      </c>
      <c r="H213" s="26"/>
      <c r="I213" s="26"/>
      <c r="J213" s="26"/>
      <c r="K213" s="26"/>
      <c r="L213" s="26"/>
      <c r="M213" s="25"/>
    </row>
    <row r="214" spans="3:14" s="66" customFormat="1" ht="39.75" customHeight="1" x14ac:dyDescent="0.25">
      <c r="C214" s="169" t="s">
        <v>557</v>
      </c>
      <c r="D214" s="149">
        <f t="shared" si="20"/>
        <v>57700</v>
      </c>
      <c r="E214" s="149">
        <f t="shared" si="20"/>
        <v>70205.600000000006</v>
      </c>
      <c r="F214" s="149">
        <f t="shared" si="20"/>
        <v>0</v>
      </c>
      <c r="G214" s="85">
        <f t="shared" si="18"/>
        <v>127905.60000000001</v>
      </c>
      <c r="H214" s="26"/>
      <c r="I214" s="26"/>
      <c r="J214" s="26"/>
      <c r="K214" s="26"/>
      <c r="L214" s="26"/>
      <c r="M214" s="25"/>
    </row>
    <row r="215" spans="3:14" s="66" customFormat="1" ht="22.5" customHeight="1" x14ac:dyDescent="0.25">
      <c r="C215" s="134" t="s">
        <v>536</v>
      </c>
      <c r="D215" s="150">
        <f>SUM(D208:D214)</f>
        <v>747663.55140289001</v>
      </c>
      <c r="E215" s="150">
        <f>SUM(E208:E214)</f>
        <v>654205.60898799996</v>
      </c>
      <c r="F215" s="150">
        <f>SUM(F208:F214)</f>
        <v>0</v>
      </c>
      <c r="G215" s="151">
        <f t="shared" si="18"/>
        <v>1401869.16039089</v>
      </c>
      <c r="H215" s="26"/>
      <c r="I215" s="26"/>
      <c r="J215" s="26"/>
      <c r="K215" s="26"/>
      <c r="L215" s="26"/>
      <c r="M215" s="25"/>
    </row>
    <row r="216" spans="3:14" s="66" customFormat="1" ht="26.25" customHeight="1" thickBot="1" x14ac:dyDescent="0.3">
      <c r="C216" s="134" t="s">
        <v>537</v>
      </c>
      <c r="D216" s="89">
        <f>D215*0.07</f>
        <v>52336.448598202303</v>
      </c>
      <c r="E216" s="89">
        <f t="shared" ref="E216:G216" si="21">E215*0.07</f>
        <v>45794.39262916</v>
      </c>
      <c r="F216" s="89">
        <f t="shared" si="21"/>
        <v>0</v>
      </c>
      <c r="G216" s="154">
        <f t="shared" si="21"/>
        <v>98130.841227362311</v>
      </c>
      <c r="H216" s="38"/>
      <c r="I216" s="38"/>
      <c r="J216" s="38"/>
      <c r="K216" s="38"/>
      <c r="L216" s="67"/>
      <c r="M216" s="64"/>
    </row>
    <row r="217" spans="3:14" s="66" customFormat="1" ht="23.25" customHeight="1" thickBot="1" x14ac:dyDescent="0.3">
      <c r="C217" s="152" t="s">
        <v>371</v>
      </c>
      <c r="D217" s="153">
        <f>SUM(D215:D216)</f>
        <v>800000.00000109232</v>
      </c>
      <c r="E217" s="153">
        <f t="shared" ref="E217:G217" si="22">SUM(E215:E216)</f>
        <v>700000.00161715993</v>
      </c>
      <c r="F217" s="153">
        <f t="shared" si="22"/>
        <v>0</v>
      </c>
      <c r="G217" s="88">
        <f t="shared" si="22"/>
        <v>1500000.0016182524</v>
      </c>
      <c r="H217" s="38"/>
      <c r="I217" s="38"/>
      <c r="J217" s="38"/>
      <c r="K217" s="38"/>
      <c r="L217" s="67"/>
      <c r="M217" s="64"/>
    </row>
    <row r="218" spans="3:14" ht="15.75" customHeight="1" x14ac:dyDescent="0.25">
      <c r="L218" s="68"/>
    </row>
    <row r="219" spans="3:14" ht="15.75" customHeight="1" x14ac:dyDescent="0.25">
      <c r="H219" s="48"/>
      <c r="I219" s="48"/>
      <c r="L219" s="68"/>
    </row>
    <row r="220" spans="3:14" ht="15.75" customHeight="1" x14ac:dyDescent="0.25">
      <c r="H220" s="48"/>
      <c r="I220" s="48"/>
      <c r="L220" s="66"/>
    </row>
    <row r="221" spans="3:14" ht="40.5" customHeight="1" x14ac:dyDescent="0.25">
      <c r="H221" s="48"/>
      <c r="I221" s="48"/>
      <c r="L221" s="69"/>
    </row>
    <row r="222" spans="3:14" ht="24.75" customHeight="1" x14ac:dyDescent="0.25">
      <c r="H222" s="48"/>
      <c r="I222" s="48"/>
      <c r="L222" s="69"/>
    </row>
    <row r="223" spans="3:14" ht="41.25" customHeight="1" x14ac:dyDescent="0.25">
      <c r="H223" s="13"/>
      <c r="I223" s="48"/>
      <c r="L223" s="69"/>
    </row>
    <row r="224" spans="3:14" ht="51.75" customHeight="1" x14ac:dyDescent="0.25">
      <c r="H224" s="13"/>
      <c r="I224" s="48"/>
      <c r="L224" s="69"/>
      <c r="N224" s="62"/>
    </row>
    <row r="225" spans="3:14" ht="42" customHeight="1" x14ac:dyDescent="0.25">
      <c r="H225" s="48"/>
      <c r="I225" s="48"/>
      <c r="L225" s="69"/>
      <c r="N225" s="62"/>
    </row>
    <row r="226" spans="3:14" s="64" customFormat="1" ht="42" customHeight="1" x14ac:dyDescent="0.25">
      <c r="C226" s="62"/>
      <c r="G226" s="62"/>
      <c r="H226" s="66"/>
      <c r="I226" s="48"/>
      <c r="J226" s="62"/>
      <c r="K226" s="62"/>
      <c r="L226" s="69"/>
      <c r="M226" s="62"/>
    </row>
    <row r="227" spans="3:14" s="64" customFormat="1" ht="42" customHeight="1" x14ac:dyDescent="0.25">
      <c r="C227" s="62"/>
      <c r="G227" s="62"/>
      <c r="H227" s="62"/>
      <c r="I227" s="48"/>
      <c r="J227" s="62"/>
      <c r="K227" s="62"/>
      <c r="L227" s="62"/>
      <c r="M227" s="62"/>
    </row>
    <row r="228" spans="3:14" s="64" customFormat="1" ht="63.75" customHeight="1" x14ac:dyDescent="0.25">
      <c r="C228" s="62"/>
      <c r="G228" s="62"/>
      <c r="H228" s="62"/>
      <c r="I228" s="68"/>
      <c r="J228" s="66"/>
      <c r="K228" s="66"/>
      <c r="L228" s="62"/>
      <c r="M228" s="62"/>
    </row>
    <row r="229" spans="3:14" s="64" customFormat="1" ht="42" customHeight="1" x14ac:dyDescent="0.25">
      <c r="C229" s="62"/>
      <c r="G229" s="62"/>
      <c r="H229" s="62"/>
      <c r="I229" s="62"/>
      <c r="J229" s="62"/>
      <c r="K229" s="62"/>
      <c r="L229" s="62"/>
      <c r="M229" s="68"/>
    </row>
    <row r="230" spans="3:14" ht="23.25" customHeight="1" x14ac:dyDescent="0.25">
      <c r="N230" s="62"/>
    </row>
    <row r="231" spans="3:14" ht="27.75" customHeight="1" x14ac:dyDescent="0.25">
      <c r="L231" s="66"/>
      <c r="N231" s="62"/>
    </row>
    <row r="232" spans="3:14" ht="55.5" customHeight="1" x14ac:dyDescent="0.25">
      <c r="N232" s="62"/>
    </row>
    <row r="233" spans="3:14" ht="57.75" customHeight="1" x14ac:dyDescent="0.25">
      <c r="M233" s="66"/>
      <c r="N233" s="62"/>
    </row>
    <row r="234" spans="3:14" ht="21.75" customHeight="1" x14ac:dyDescent="0.25">
      <c r="N234" s="62"/>
    </row>
    <row r="235" spans="3:14" ht="49.5" customHeight="1" x14ac:dyDescent="0.25">
      <c r="N235" s="62"/>
    </row>
    <row r="236" spans="3:14" ht="28.5" customHeight="1" x14ac:dyDescent="0.25">
      <c r="N236" s="62"/>
    </row>
    <row r="237" spans="3:14" ht="28.5" customHeight="1" x14ac:dyDescent="0.25">
      <c r="N237" s="62"/>
    </row>
    <row r="238" spans="3:14" ht="28.5" customHeight="1" x14ac:dyDescent="0.25">
      <c r="N238" s="62"/>
    </row>
    <row r="239" spans="3:14" ht="23.25" customHeight="1" x14ac:dyDescent="0.25">
      <c r="N239" s="68"/>
    </row>
    <row r="240" spans="3:14" ht="43.5" customHeight="1" x14ac:dyDescent="0.25">
      <c r="N240" s="68"/>
    </row>
    <row r="241" spans="3:14" ht="55.5" customHeight="1" x14ac:dyDescent="0.25">
      <c r="N241" s="62"/>
    </row>
    <row r="242" spans="3:14" ht="42.75" customHeight="1" x14ac:dyDescent="0.25">
      <c r="N242" s="68"/>
    </row>
    <row r="243" spans="3:14" ht="21.75" customHeight="1" x14ac:dyDescent="0.25">
      <c r="N243" s="68"/>
    </row>
    <row r="244" spans="3:14" ht="21.75" customHeight="1" x14ac:dyDescent="0.25">
      <c r="N244" s="68"/>
    </row>
    <row r="245" spans="3:14" s="66" customFormat="1" ht="23.25" customHeight="1" x14ac:dyDescent="0.25">
      <c r="C245" s="62"/>
      <c r="D245" s="64"/>
      <c r="E245" s="64"/>
      <c r="F245" s="64"/>
      <c r="G245" s="62"/>
      <c r="H245" s="62"/>
      <c r="I245" s="62"/>
      <c r="J245" s="62"/>
      <c r="K245" s="62"/>
      <c r="L245" s="62"/>
      <c r="M245" s="62"/>
    </row>
    <row r="246" spans="3:14" ht="23.25" customHeight="1" x14ac:dyDescent="0.25"/>
    <row r="247" spans="3:14" ht="21.75" customHeight="1" x14ac:dyDescent="0.25"/>
    <row r="248" spans="3:14" ht="16.5" customHeight="1" x14ac:dyDescent="0.25"/>
    <row r="249" spans="3:14" ht="29.25" customHeight="1" x14ac:dyDescent="0.25"/>
    <row r="250" spans="3:14" ht="24.75" customHeight="1" x14ac:dyDescent="0.25"/>
    <row r="251" spans="3:14" ht="33" customHeight="1" x14ac:dyDescent="0.25"/>
    <row r="253" spans="3:14" ht="15" customHeight="1" x14ac:dyDescent="0.25"/>
    <row r="254" spans="3:14" ht="25.5" customHeight="1" x14ac:dyDescent="0.25"/>
  </sheetData>
  <sheetProtection sheet="1"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8:G4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9DD30DAD-252C-43C8-B2D2-D70E24558917}"/>
    <dataValidation allowBlank="1" showInputMessage="1" showErrorMessage="1" prompt="Services contracted by an organization which follow the normal procurement processes." sqref="C188 C20 C31 C42 C53 C65 C76 C87 C98 C110 C121 C132 C143 C155 C166 C177 C199 C211" xr:uid="{D2D4883A-DF6E-4599-89E1-C25704DD6B71}"/>
    <dataValidation allowBlank="1" showInputMessage="1" showErrorMessage="1" prompt="Includes staff and non-staff travel paid for by the organization directly related to a project." sqref="C189 C21 C32 C43 C54 C66 C77 C88 C99 C111 C122 C133 C144 C156 C167 C178 C200 C21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F098AF50-6738-49DD-B927-47F3EEE74261}"/>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340B5EBB-3C3E-458C-BC5F-57C720FFB61A}"/>
    <dataValidation allowBlank="1" showInputMessage="1" showErrorMessage="1" prompt="Output totals must match the original total from Table 1, and will show as red if not. " sqref="G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4"/>
  <sheetViews>
    <sheetView showGridLines="0" workbookViewId="0"/>
  </sheetViews>
  <sheetFormatPr defaultColWidth="8.85546875" defaultRowHeight="15" x14ac:dyDescent="0.25"/>
  <cols>
    <col min="2" max="2" width="73.28515625" customWidth="1"/>
  </cols>
  <sheetData>
    <row r="1" spans="2:6" ht="15.75" thickBot="1" x14ac:dyDescent="0.3"/>
    <row r="2" spans="2:6" ht="15.75" thickBot="1" x14ac:dyDescent="0.3">
      <c r="B2" s="175" t="s">
        <v>582</v>
      </c>
      <c r="C2" s="1"/>
      <c r="D2" s="1"/>
      <c r="E2" s="1"/>
      <c r="F2" s="1"/>
    </row>
    <row r="3" spans="2:6" ht="70.5" customHeight="1" x14ac:dyDescent="0.25">
      <c r="B3" s="176" t="s">
        <v>591</v>
      </c>
    </row>
    <row r="4" spans="2:6" ht="60" x14ac:dyDescent="0.25">
      <c r="B4" s="173" t="s">
        <v>583</v>
      </c>
    </row>
    <row r="5" spans="2:6" x14ac:dyDescent="0.25">
      <c r="B5" s="173"/>
    </row>
    <row r="6" spans="2:6" ht="75" x14ac:dyDescent="0.25">
      <c r="B6" s="172" t="s">
        <v>584</v>
      </c>
    </row>
    <row r="7" spans="2:6" x14ac:dyDescent="0.25">
      <c r="B7" s="173"/>
    </row>
    <row r="8" spans="2:6" ht="75" x14ac:dyDescent="0.25">
      <c r="B8" s="172" t="s">
        <v>592</v>
      </c>
    </row>
    <row r="9" spans="2:6" x14ac:dyDescent="0.25">
      <c r="B9" s="173"/>
    </row>
    <row r="10" spans="2:6" ht="30" x14ac:dyDescent="0.25">
      <c r="B10" s="173" t="s">
        <v>585</v>
      </c>
    </row>
    <row r="11" spans="2:6" x14ac:dyDescent="0.25">
      <c r="B11" s="173"/>
    </row>
    <row r="12" spans="2:6" ht="75" x14ac:dyDescent="0.25">
      <c r="B12" s="172" t="s">
        <v>593</v>
      </c>
    </row>
    <row r="13" spans="2:6" x14ac:dyDescent="0.25">
      <c r="B13" s="173"/>
    </row>
    <row r="14" spans="2:6" ht="60.75" thickBot="1" x14ac:dyDescent="0.3">
      <c r="B14" s="174"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88" t="s">
        <v>372</v>
      </c>
      <c r="C2" s="289"/>
      <c r="D2" s="290"/>
    </row>
    <row r="3" spans="2:4" ht="15.75" thickBot="1" x14ac:dyDescent="0.3">
      <c r="B3" s="291"/>
      <c r="C3" s="292"/>
      <c r="D3" s="293"/>
    </row>
    <row r="4" spans="2:4" ht="15.75" thickBot="1" x14ac:dyDescent="0.3"/>
    <row r="5" spans="2:4" x14ac:dyDescent="0.25">
      <c r="B5" s="299" t="s">
        <v>22</v>
      </c>
      <c r="C5" s="300"/>
      <c r="D5" s="301"/>
    </row>
    <row r="6" spans="2:4" ht="15.75" thickBot="1" x14ac:dyDescent="0.3">
      <c r="B6" s="296"/>
      <c r="C6" s="297"/>
      <c r="D6" s="298"/>
    </row>
    <row r="7" spans="2:4" x14ac:dyDescent="0.25">
      <c r="B7" s="97" t="s">
        <v>23</v>
      </c>
      <c r="C7" s="294">
        <f>SUM('1) Tableau budgétaire 1'!D24:F24,'1) Tableau budgétaire 1'!D34:F34,'1) Tableau budgétaire 1'!D44:F44,'1) Tableau budgétaire 1'!D54:F54)</f>
        <v>190000</v>
      </c>
      <c r="D7" s="295"/>
    </row>
    <row r="8" spans="2:4" x14ac:dyDescent="0.25">
      <c r="B8" s="97" t="s">
        <v>370</v>
      </c>
      <c r="C8" s="302">
        <f>SUM(D10:D14)</f>
        <v>0</v>
      </c>
      <c r="D8" s="303"/>
    </row>
    <row r="9" spans="2:4" x14ac:dyDescent="0.25">
      <c r="B9" s="98" t="s">
        <v>364</v>
      </c>
      <c r="C9" s="99" t="s">
        <v>365</v>
      </c>
      <c r="D9" s="100" t="s">
        <v>366</v>
      </c>
    </row>
    <row r="10" spans="2:4" ht="35.1" customHeight="1" x14ac:dyDescent="0.25">
      <c r="B10" s="126"/>
      <c r="C10" s="102"/>
      <c r="D10" s="103">
        <f>$C$7*C10</f>
        <v>0</v>
      </c>
    </row>
    <row r="11" spans="2:4" ht="35.1" customHeight="1" x14ac:dyDescent="0.25">
      <c r="B11" s="126"/>
      <c r="C11" s="102"/>
      <c r="D11" s="103">
        <f>C7*C11</f>
        <v>0</v>
      </c>
    </row>
    <row r="12" spans="2:4" ht="35.1" customHeight="1" x14ac:dyDescent="0.25">
      <c r="B12" s="127"/>
      <c r="C12" s="102"/>
      <c r="D12" s="103">
        <f>C7*C12</f>
        <v>0</v>
      </c>
    </row>
    <row r="13" spans="2:4" ht="35.1" customHeight="1" x14ac:dyDescent="0.25">
      <c r="B13" s="127"/>
      <c r="C13" s="102"/>
      <c r="D13" s="103">
        <f>C7*C13</f>
        <v>0</v>
      </c>
    </row>
    <row r="14" spans="2:4" ht="35.1" customHeight="1" thickBot="1" x14ac:dyDescent="0.3">
      <c r="B14" s="128"/>
      <c r="C14" s="102"/>
      <c r="D14" s="107">
        <f>C7*C14</f>
        <v>0</v>
      </c>
    </row>
    <row r="15" spans="2:4" ht="15.75" thickBot="1" x14ac:dyDescent="0.3"/>
    <row r="16" spans="2:4" x14ac:dyDescent="0.25">
      <c r="B16" s="299" t="s">
        <v>367</v>
      </c>
      <c r="C16" s="300"/>
      <c r="D16" s="301"/>
    </row>
    <row r="17" spans="2:4" ht="15.75" thickBot="1" x14ac:dyDescent="0.3">
      <c r="B17" s="304"/>
      <c r="C17" s="305"/>
      <c r="D17" s="306"/>
    </row>
    <row r="18" spans="2:4" x14ac:dyDescent="0.25">
      <c r="B18" s="97" t="s">
        <v>23</v>
      </c>
      <c r="C18" s="294">
        <f>SUM('1) Tableau budgétaire 1'!D66:F66,'1) Tableau budgétaire 1'!D76:F76,'1) Tableau budgétaire 1'!D86:F86,'1) Tableau budgétaire 1'!D96:F96)</f>
        <v>235000</v>
      </c>
      <c r="D18" s="295"/>
    </row>
    <row r="19" spans="2:4" x14ac:dyDescent="0.25">
      <c r="B19" s="97" t="s">
        <v>370</v>
      </c>
      <c r="C19" s="302">
        <f>SUM(D21:D25)</f>
        <v>0</v>
      </c>
      <c r="D19" s="303"/>
    </row>
    <row r="20" spans="2:4" x14ac:dyDescent="0.25">
      <c r="B20" s="98" t="s">
        <v>364</v>
      </c>
      <c r="C20" s="99" t="s">
        <v>365</v>
      </c>
      <c r="D20" s="100" t="s">
        <v>366</v>
      </c>
    </row>
    <row r="21" spans="2:4" ht="35.1" customHeight="1" x14ac:dyDescent="0.25">
      <c r="B21" s="101"/>
      <c r="C21" s="102"/>
      <c r="D21" s="103">
        <f>$C$18*C21</f>
        <v>0</v>
      </c>
    </row>
    <row r="22" spans="2:4" ht="35.1" customHeight="1" x14ac:dyDescent="0.25">
      <c r="B22" s="104"/>
      <c r="C22" s="102"/>
      <c r="D22" s="103">
        <f>$C$18*C22</f>
        <v>0</v>
      </c>
    </row>
    <row r="23" spans="2:4" ht="35.1" customHeight="1" x14ac:dyDescent="0.25">
      <c r="B23" s="105"/>
      <c r="C23" s="102"/>
      <c r="D23" s="103">
        <f>$C$18*C23</f>
        <v>0</v>
      </c>
    </row>
    <row r="24" spans="2:4" ht="35.1" customHeight="1" x14ac:dyDescent="0.25">
      <c r="B24" s="105"/>
      <c r="C24" s="102"/>
      <c r="D24" s="103">
        <f>$C$18*C24</f>
        <v>0</v>
      </c>
    </row>
    <row r="25" spans="2:4" ht="35.1" customHeight="1" thickBot="1" x14ac:dyDescent="0.3">
      <c r="B25" s="106"/>
      <c r="C25" s="102"/>
      <c r="D25" s="103">
        <f>$C$18*C25</f>
        <v>0</v>
      </c>
    </row>
    <row r="26" spans="2:4" ht="15.75" thickBot="1" x14ac:dyDescent="0.3"/>
    <row r="27" spans="2:4" x14ac:dyDescent="0.25">
      <c r="B27" s="299" t="s">
        <v>368</v>
      </c>
      <c r="C27" s="300"/>
      <c r="D27" s="301"/>
    </row>
    <row r="28" spans="2:4" ht="15.75" thickBot="1" x14ac:dyDescent="0.3">
      <c r="B28" s="296"/>
      <c r="C28" s="297"/>
      <c r="D28" s="298"/>
    </row>
    <row r="29" spans="2:4" x14ac:dyDescent="0.25">
      <c r="B29" s="97" t="s">
        <v>23</v>
      </c>
      <c r="C29" s="294">
        <f>SUM('1) Tableau budgétaire 1'!D108:F108,'1) Tableau budgétaire 1'!D118:F118,'1) Tableau budgétaire 1'!D128:F128,'1) Tableau budgétaire 1'!D138:F138)</f>
        <v>534963.55499999993</v>
      </c>
      <c r="D29" s="295"/>
    </row>
    <row r="30" spans="2:4" x14ac:dyDescent="0.25">
      <c r="B30" s="97" t="s">
        <v>370</v>
      </c>
      <c r="C30" s="302">
        <f>SUM(D32:D36)</f>
        <v>0</v>
      </c>
      <c r="D30" s="303"/>
    </row>
    <row r="31" spans="2:4" x14ac:dyDescent="0.25">
      <c r="B31" s="98" t="s">
        <v>364</v>
      </c>
      <c r="C31" s="99" t="s">
        <v>365</v>
      </c>
      <c r="D31" s="100" t="s">
        <v>366</v>
      </c>
    </row>
    <row r="32" spans="2:4" ht="35.1" customHeight="1" x14ac:dyDescent="0.25">
      <c r="B32" s="101"/>
      <c r="C32" s="102"/>
      <c r="D32" s="103">
        <f>$C$29*C32</f>
        <v>0</v>
      </c>
    </row>
    <row r="33" spans="2:4" ht="35.1" customHeight="1" x14ac:dyDescent="0.25">
      <c r="B33" s="104"/>
      <c r="C33" s="102"/>
      <c r="D33" s="103">
        <f>$C$29*C33</f>
        <v>0</v>
      </c>
    </row>
    <row r="34" spans="2:4" ht="35.1" customHeight="1" x14ac:dyDescent="0.25">
      <c r="B34" s="105"/>
      <c r="C34" s="102"/>
      <c r="D34" s="103">
        <f>$C$29*C34</f>
        <v>0</v>
      </c>
    </row>
    <row r="35" spans="2:4" ht="35.1" customHeight="1" x14ac:dyDescent="0.25">
      <c r="B35" s="105"/>
      <c r="C35" s="102"/>
      <c r="D35" s="103">
        <f>$C$29*C35</f>
        <v>0</v>
      </c>
    </row>
    <row r="36" spans="2:4" ht="35.1" customHeight="1" thickBot="1" x14ac:dyDescent="0.3">
      <c r="B36" s="106"/>
      <c r="C36" s="102"/>
      <c r="D36" s="103">
        <f>$C$29*C36</f>
        <v>0</v>
      </c>
    </row>
    <row r="37" spans="2:4" ht="15.75" thickBot="1" x14ac:dyDescent="0.3"/>
    <row r="38" spans="2:4" x14ac:dyDescent="0.25">
      <c r="B38" s="299" t="s">
        <v>369</v>
      </c>
      <c r="C38" s="300"/>
      <c r="D38" s="301"/>
    </row>
    <row r="39" spans="2:4" ht="15.75" thickBot="1" x14ac:dyDescent="0.3">
      <c r="B39" s="296"/>
      <c r="C39" s="297"/>
      <c r="D39" s="298"/>
    </row>
    <row r="40" spans="2:4" x14ac:dyDescent="0.25">
      <c r="B40" s="97" t="s">
        <v>23</v>
      </c>
      <c r="C40" s="294">
        <f>SUM('1) Tableau budgétaire 1'!D150:F150,'1) Tableau budgétaire 1'!D160:F160,'1) Tableau budgétaire 1'!D170:F170,'1) Tableau budgétaire 1'!D180:F180)</f>
        <v>0</v>
      </c>
      <c r="D40" s="295"/>
    </row>
    <row r="41" spans="2:4" x14ac:dyDescent="0.25">
      <c r="B41" s="97" t="s">
        <v>370</v>
      </c>
      <c r="C41" s="302">
        <f>SUM(D43:D47)</f>
        <v>0</v>
      </c>
      <c r="D41" s="303"/>
    </row>
    <row r="42" spans="2:4" x14ac:dyDescent="0.25">
      <c r="B42" s="98" t="s">
        <v>364</v>
      </c>
      <c r="C42" s="99" t="s">
        <v>365</v>
      </c>
      <c r="D42" s="100" t="s">
        <v>366</v>
      </c>
    </row>
    <row r="43" spans="2:4" ht="35.1" customHeight="1" x14ac:dyDescent="0.25">
      <c r="B43" s="101"/>
      <c r="C43" s="102"/>
      <c r="D43" s="103">
        <f>$C$40*C43</f>
        <v>0</v>
      </c>
    </row>
    <row r="44" spans="2:4" ht="35.1" customHeight="1" x14ac:dyDescent="0.25">
      <c r="B44" s="104"/>
      <c r="C44" s="102"/>
      <c r="D44" s="103">
        <f>$C$40*C44</f>
        <v>0</v>
      </c>
    </row>
    <row r="45" spans="2:4" ht="35.1" customHeight="1" x14ac:dyDescent="0.25">
      <c r="B45" s="105"/>
      <c r="C45" s="102"/>
      <c r="D45" s="103">
        <f>$C$40*C45</f>
        <v>0</v>
      </c>
    </row>
    <row r="46" spans="2:4" ht="35.1" customHeight="1" x14ac:dyDescent="0.25">
      <c r="B46" s="105"/>
      <c r="C46" s="102"/>
      <c r="D46" s="103">
        <f>$C$40*C46</f>
        <v>0</v>
      </c>
    </row>
    <row r="47" spans="2:4" ht="35.1" customHeight="1" thickBot="1" x14ac:dyDescent="0.3">
      <c r="B47" s="106"/>
      <c r="C47" s="102"/>
      <c r="D47" s="107">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90" customFormat="1" ht="15.75" x14ac:dyDescent="0.25">
      <c r="B2" s="310" t="s">
        <v>14</v>
      </c>
      <c r="C2" s="311"/>
      <c r="D2" s="311"/>
      <c r="E2" s="311"/>
      <c r="F2" s="312"/>
    </row>
    <row r="3" spans="2:6" s="90" customFormat="1" ht="16.5" thickBot="1" x14ac:dyDescent="0.3">
      <c r="B3" s="313"/>
      <c r="C3" s="314"/>
      <c r="D3" s="314"/>
      <c r="E3" s="314"/>
      <c r="F3" s="315"/>
    </row>
    <row r="4" spans="2:6" s="90" customFormat="1" ht="16.5" thickBot="1" x14ac:dyDescent="0.3"/>
    <row r="5" spans="2:6" s="90" customFormat="1" ht="16.5" thickBot="1" x14ac:dyDescent="0.3">
      <c r="B5" s="277" t="s">
        <v>7</v>
      </c>
      <c r="C5" s="278"/>
      <c r="D5" s="278"/>
      <c r="E5" s="278"/>
      <c r="F5" s="279"/>
    </row>
    <row r="6" spans="2:6" s="90" customFormat="1" ht="15.75" x14ac:dyDescent="0.25">
      <c r="B6" s="86"/>
      <c r="C6" s="70" t="s">
        <v>12</v>
      </c>
      <c r="D6" s="70" t="s">
        <v>15</v>
      </c>
      <c r="E6" s="70" t="s">
        <v>16</v>
      </c>
      <c r="F6" s="269" t="s">
        <v>7</v>
      </c>
    </row>
    <row r="7" spans="2:6" s="90" customFormat="1" ht="15.75" x14ac:dyDescent="0.25">
      <c r="B7" s="86"/>
      <c r="C7" s="63">
        <f>'1) Tableau budgétaire 1'!D13</f>
        <v>0</v>
      </c>
      <c r="D7" s="63">
        <f>'1) Tableau budgétaire 1'!E13</f>
        <v>0</v>
      </c>
      <c r="E7" s="63">
        <f>'1) Tableau budgétaire 1'!F13</f>
        <v>0</v>
      </c>
      <c r="F7" s="270"/>
    </row>
    <row r="8" spans="2:6" s="90" customFormat="1" ht="31.5" x14ac:dyDescent="0.25">
      <c r="B8" s="22" t="s">
        <v>0</v>
      </c>
      <c r="C8" s="87">
        <f>'2) Tableau budgétaire 2'!D208</f>
        <v>140000</v>
      </c>
      <c r="D8" s="87">
        <f>'2) Tableau budgétaire 2'!E208</f>
        <v>160000</v>
      </c>
      <c r="E8" s="87">
        <f>'2) Tableau budgétaire 2'!F208</f>
        <v>0</v>
      </c>
      <c r="F8" s="84">
        <f t="shared" ref="F8:F15" si="0">SUM(C8:E8)</f>
        <v>300000</v>
      </c>
    </row>
    <row r="9" spans="2:6" s="90" customFormat="1" ht="47.25" x14ac:dyDescent="0.25">
      <c r="B9" s="22" t="s">
        <v>1</v>
      </c>
      <c r="C9" s="87">
        <f>'2) Tableau budgétaire 2'!D209</f>
        <v>90200</v>
      </c>
      <c r="D9" s="87">
        <f>'2) Tableau budgétaire 2'!E209</f>
        <v>30000</v>
      </c>
      <c r="E9" s="87">
        <f>'2) Tableau budgétaire 2'!F209</f>
        <v>0</v>
      </c>
      <c r="F9" s="85">
        <f t="shared" si="0"/>
        <v>120200</v>
      </c>
    </row>
    <row r="10" spans="2:6" s="90" customFormat="1" ht="78.75" x14ac:dyDescent="0.25">
      <c r="B10" s="22" t="s">
        <v>2</v>
      </c>
      <c r="C10" s="87">
        <f>'2) Tableau budgétaire 2'!D210</f>
        <v>75100</v>
      </c>
      <c r="D10" s="87">
        <f>'2) Tableau budgétaire 2'!E210</f>
        <v>10000</v>
      </c>
      <c r="E10" s="87">
        <f>'2) Tableau budgétaire 2'!F210</f>
        <v>0</v>
      </c>
      <c r="F10" s="85">
        <f t="shared" si="0"/>
        <v>85100</v>
      </c>
    </row>
    <row r="11" spans="2:6" s="90" customFormat="1" ht="31.5" x14ac:dyDescent="0.25">
      <c r="B11" s="36" t="s">
        <v>3</v>
      </c>
      <c r="C11" s="87">
        <f>'2) Tableau budgétaire 2'!D211</f>
        <v>78800</v>
      </c>
      <c r="D11" s="87">
        <f>'2) Tableau budgétaire 2'!E211</f>
        <v>50000</v>
      </c>
      <c r="E11" s="87">
        <f>'2) Tableau budgétaire 2'!F211</f>
        <v>0</v>
      </c>
      <c r="F11" s="85">
        <f t="shared" si="0"/>
        <v>128800</v>
      </c>
    </row>
    <row r="12" spans="2:6" s="90" customFormat="1" ht="15.75" x14ac:dyDescent="0.25">
      <c r="B12" s="22" t="s">
        <v>6</v>
      </c>
      <c r="C12" s="87">
        <f>'2) Tableau budgétaire 2'!D212</f>
        <v>48900</v>
      </c>
      <c r="D12" s="87">
        <f>'2) Tableau budgétaire 2'!E212</f>
        <v>62000</v>
      </c>
      <c r="E12" s="87">
        <f>'2) Tableau budgétaire 2'!F212</f>
        <v>0</v>
      </c>
      <c r="F12" s="85">
        <f t="shared" si="0"/>
        <v>110900</v>
      </c>
    </row>
    <row r="13" spans="2:6" s="90" customFormat="1" ht="47.25" x14ac:dyDescent="0.25">
      <c r="B13" s="22" t="s">
        <v>4</v>
      </c>
      <c r="C13" s="87">
        <f>'2) Tableau budgétaire 2'!D213</f>
        <v>256963.55140289001</v>
      </c>
      <c r="D13" s="87">
        <f>'2) Tableau budgétaire 2'!E213</f>
        <v>272000.00898799999</v>
      </c>
      <c r="E13" s="87">
        <f>'2) Tableau budgétaire 2'!F213</f>
        <v>0</v>
      </c>
      <c r="F13" s="85">
        <f t="shared" si="0"/>
        <v>528963.56039088999</v>
      </c>
    </row>
    <row r="14" spans="2:6" s="90" customFormat="1" ht="48" thickBot="1" x14ac:dyDescent="0.3">
      <c r="B14" s="182" t="s">
        <v>20</v>
      </c>
      <c r="C14" s="183">
        <f>'2) Tableau budgétaire 2'!D214</f>
        <v>57700</v>
      </c>
      <c r="D14" s="183">
        <f>'2) Tableau budgétaire 2'!E214</f>
        <v>70205.600000000006</v>
      </c>
      <c r="E14" s="183">
        <f>'2) Tableau budgétaire 2'!F214</f>
        <v>0</v>
      </c>
      <c r="F14" s="184">
        <f t="shared" si="0"/>
        <v>127905.60000000001</v>
      </c>
    </row>
    <row r="15" spans="2:6" s="90" customFormat="1" ht="30" customHeight="1" x14ac:dyDescent="0.25">
      <c r="B15" s="187" t="s">
        <v>595</v>
      </c>
      <c r="C15" s="188">
        <f>SUM(C8:C14)</f>
        <v>747663.55140289001</v>
      </c>
      <c r="D15" s="188">
        <f>SUM(D8:D14)</f>
        <v>654205.60898799996</v>
      </c>
      <c r="E15" s="188">
        <f>SUM(E8:E14)</f>
        <v>0</v>
      </c>
      <c r="F15" s="189">
        <f t="shared" si="0"/>
        <v>1401869.16039089</v>
      </c>
    </row>
    <row r="16" spans="2:6" s="90" customFormat="1" ht="22.5" customHeight="1" x14ac:dyDescent="0.25">
      <c r="B16" s="178" t="s">
        <v>594</v>
      </c>
      <c r="C16" s="179">
        <f>C15*0.07</f>
        <v>52336.448598202303</v>
      </c>
      <c r="D16" s="179">
        <f t="shared" ref="D16:F16" si="1">D15*0.07</f>
        <v>45794.39262916</v>
      </c>
      <c r="E16" s="179">
        <f t="shared" si="1"/>
        <v>0</v>
      </c>
      <c r="F16" s="185">
        <f t="shared" si="1"/>
        <v>98130.841227362311</v>
      </c>
    </row>
    <row r="17" spans="2:7" s="90" customFormat="1" ht="30" customHeight="1" thickBot="1" x14ac:dyDescent="0.3">
      <c r="B17" s="180" t="s">
        <v>13</v>
      </c>
      <c r="C17" s="181">
        <f>C15+C16</f>
        <v>800000.00000109232</v>
      </c>
      <c r="D17" s="181">
        <f t="shared" ref="D17:F17" si="2">D15+D16</f>
        <v>700000.00161715993</v>
      </c>
      <c r="E17" s="181">
        <f t="shared" si="2"/>
        <v>0</v>
      </c>
      <c r="F17" s="186">
        <f t="shared" si="2"/>
        <v>1500000.0016182524</v>
      </c>
    </row>
    <row r="18" spans="2:7" s="90" customFormat="1" ht="16.5" thickBot="1" x14ac:dyDescent="0.3"/>
    <row r="19" spans="2:7" s="90" customFormat="1" ht="15.75" x14ac:dyDescent="0.25">
      <c r="B19" s="307" t="s">
        <v>8</v>
      </c>
      <c r="C19" s="308"/>
      <c r="D19" s="308"/>
      <c r="E19" s="308"/>
      <c r="F19" s="309"/>
    </row>
    <row r="20" spans="2:7" ht="15.75" x14ac:dyDescent="0.25">
      <c r="B20" s="31"/>
      <c r="C20" s="29" t="s">
        <v>17</v>
      </c>
      <c r="D20" s="29" t="s">
        <v>18</v>
      </c>
      <c r="E20" s="29" t="s">
        <v>19</v>
      </c>
      <c r="F20" s="32" t="s">
        <v>371</v>
      </c>
      <c r="G20" s="209" t="s">
        <v>10</v>
      </c>
    </row>
    <row r="21" spans="2:7" ht="15.75" x14ac:dyDescent="0.25">
      <c r="B21" s="31"/>
      <c r="C21" s="29">
        <f>'1) Tableau budgétaire 1'!D13</f>
        <v>0</v>
      </c>
      <c r="D21" s="29">
        <f>'1) Tableau budgétaire 1'!E13</f>
        <v>0</v>
      </c>
      <c r="E21" s="29">
        <f>'1) Tableau budgétaire 1'!F13</f>
        <v>0</v>
      </c>
      <c r="F21" s="32"/>
      <c r="G21" s="209"/>
    </row>
    <row r="22" spans="2:7" ht="23.25" customHeight="1" x14ac:dyDescent="0.25">
      <c r="B22" s="30" t="s">
        <v>9</v>
      </c>
      <c r="C22" s="28">
        <f>'1) Tableau budgétaire 1'!D206</f>
        <v>559999.99895000004</v>
      </c>
      <c r="D22" s="28">
        <f>'1) Tableau budgétaire 1'!E206</f>
        <v>489999.99814499996</v>
      </c>
      <c r="E22" s="28">
        <f>'1) Tableau budgétaire 1'!F206</f>
        <v>0</v>
      </c>
      <c r="F22" s="208">
        <f>'1) Tableau budgétaire 1'!G206</f>
        <v>1049999.997095</v>
      </c>
      <c r="G22" s="210">
        <f>'1) Tableau budgétaire 1'!H206</f>
        <v>0.7</v>
      </c>
    </row>
    <row r="23" spans="2:7" ht="24.75" customHeight="1" x14ac:dyDescent="0.25">
      <c r="B23" s="30" t="s">
        <v>11</v>
      </c>
      <c r="C23" s="28">
        <f>'1) Tableau budgétaire 1'!D207</f>
        <v>239999.99955000001</v>
      </c>
      <c r="D23" s="28">
        <f>'1) Tableau budgétaire 1'!E207</f>
        <v>209999.99920499997</v>
      </c>
      <c r="E23" s="28">
        <f>'1) Tableau budgétaire 1'!F207</f>
        <v>0</v>
      </c>
      <c r="F23" s="208">
        <f>'1) Tableau budgétaire 1'!G207</f>
        <v>449999.99875499995</v>
      </c>
      <c r="G23" s="210">
        <f>'1) Tableau budgétaire 1'!H207</f>
        <v>0.3</v>
      </c>
    </row>
    <row r="24" spans="2:7" ht="24.75" customHeight="1" thickBot="1" x14ac:dyDescent="0.3">
      <c r="B24" s="30" t="s">
        <v>602</v>
      </c>
      <c r="C24" s="28">
        <f>'1) Tableau budgétaire 1'!D208</f>
        <v>0</v>
      </c>
      <c r="D24" s="28">
        <f>'1) Tableau budgétaire 1'!E208</f>
        <v>0</v>
      </c>
      <c r="E24" s="28">
        <f>'1) Tableau budgétaire 1'!F208</f>
        <v>0</v>
      </c>
      <c r="F24" s="208">
        <f>'1) Tableau budgétaire 1'!G208</f>
        <v>0</v>
      </c>
      <c r="G24" s="211">
        <f>'1) Tableau budgétaire 1'!H208</f>
        <v>0</v>
      </c>
    </row>
    <row r="25" spans="2:7" ht="16.5" thickBot="1" x14ac:dyDescent="0.3">
      <c r="B25" s="9" t="s">
        <v>371</v>
      </c>
      <c r="C25" s="212">
        <f>'1) Tableau budgétaire 1'!D209</f>
        <v>799999.99849999999</v>
      </c>
      <c r="D25" s="212">
        <f>'1) Tableau budgétaire 1'!E209</f>
        <v>699999.99734999996</v>
      </c>
      <c r="E25" s="212">
        <f>'1) Tableau budgétaire 1'!F209</f>
        <v>0</v>
      </c>
      <c r="F25" s="212">
        <f>'1) Tableau budgétaire 1'!G209</f>
        <v>1499999.9958500001</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5546875" defaultRowHeight="15" x14ac:dyDescent="0.25"/>
  <sheetData>
    <row r="1" spans="1:1" x14ac:dyDescent="0.25">
      <c r="A1" s="158">
        <v>0</v>
      </c>
    </row>
    <row r="2" spans="1:1" x14ac:dyDescent="0.25">
      <c r="A2" s="158">
        <v>0.2</v>
      </c>
    </row>
    <row r="3" spans="1:1" x14ac:dyDescent="0.25">
      <c r="A3" s="158">
        <v>0.4</v>
      </c>
    </row>
    <row r="4" spans="1:1" x14ac:dyDescent="0.25">
      <c r="A4" s="158">
        <v>0.6</v>
      </c>
    </row>
    <row r="5" spans="1:1" x14ac:dyDescent="0.25">
      <c r="A5" s="158">
        <v>0.8</v>
      </c>
    </row>
    <row r="6" spans="1:1" x14ac:dyDescent="0.25">
      <c r="A6" s="158">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x14ac:dyDescent="0.25"/>
  <sheetData>
    <row r="1" spans="1:2" x14ac:dyDescent="0.25">
      <c r="A1" s="91" t="s">
        <v>24</v>
      </c>
      <c r="B1" s="92" t="s">
        <v>25</v>
      </c>
    </row>
    <row r="2" spans="1:2" x14ac:dyDescent="0.25">
      <c r="A2" s="93" t="s">
        <v>26</v>
      </c>
      <c r="B2" s="94" t="s">
        <v>27</v>
      </c>
    </row>
    <row r="3" spans="1:2" x14ac:dyDescent="0.25">
      <c r="A3" s="93" t="s">
        <v>28</v>
      </c>
      <c r="B3" s="94" t="s">
        <v>29</v>
      </c>
    </row>
    <row r="4" spans="1:2" x14ac:dyDescent="0.25">
      <c r="A4" s="93" t="s">
        <v>30</v>
      </c>
      <c r="B4" s="94" t="s">
        <v>31</v>
      </c>
    </row>
    <row r="5" spans="1:2" x14ac:dyDescent="0.25">
      <c r="A5" s="93" t="s">
        <v>32</v>
      </c>
      <c r="B5" s="94" t="s">
        <v>33</v>
      </c>
    </row>
    <row r="6" spans="1:2" x14ac:dyDescent="0.25">
      <c r="A6" s="93" t="s">
        <v>34</v>
      </c>
      <c r="B6" s="94" t="s">
        <v>35</v>
      </c>
    </row>
    <row r="7" spans="1:2" x14ac:dyDescent="0.25">
      <c r="A7" s="93" t="s">
        <v>36</v>
      </c>
      <c r="B7" s="94" t="s">
        <v>37</v>
      </c>
    </row>
    <row r="8" spans="1:2" x14ac:dyDescent="0.25">
      <c r="A8" s="93" t="s">
        <v>38</v>
      </c>
      <c r="B8" s="94" t="s">
        <v>39</v>
      </c>
    </row>
    <row r="9" spans="1:2" x14ac:dyDescent="0.25">
      <c r="A9" s="93" t="s">
        <v>40</v>
      </c>
      <c r="B9" s="94" t="s">
        <v>41</v>
      </c>
    </row>
    <row r="10" spans="1:2" x14ac:dyDescent="0.25">
      <c r="A10" s="93" t="s">
        <v>42</v>
      </c>
      <c r="B10" s="94" t="s">
        <v>43</v>
      </c>
    </row>
    <row r="11" spans="1:2" x14ac:dyDescent="0.25">
      <c r="A11" s="93" t="s">
        <v>44</v>
      </c>
      <c r="B11" s="94" t="s">
        <v>45</v>
      </c>
    </row>
    <row r="12" spans="1:2" x14ac:dyDescent="0.25">
      <c r="A12" s="93" t="s">
        <v>46</v>
      </c>
      <c r="B12" s="94" t="s">
        <v>47</v>
      </c>
    </row>
    <row r="13" spans="1:2" x14ac:dyDescent="0.25">
      <c r="A13" s="93" t="s">
        <v>48</v>
      </c>
      <c r="B13" s="94" t="s">
        <v>49</v>
      </c>
    </row>
    <row r="14" spans="1:2" x14ac:dyDescent="0.25">
      <c r="A14" s="93" t="s">
        <v>50</v>
      </c>
      <c r="B14" s="94" t="s">
        <v>51</v>
      </c>
    </row>
    <row r="15" spans="1:2" x14ac:dyDescent="0.25">
      <c r="A15" s="93" t="s">
        <v>52</v>
      </c>
      <c r="B15" s="94" t="s">
        <v>53</v>
      </c>
    </row>
    <row r="16" spans="1:2" x14ac:dyDescent="0.25">
      <c r="A16" s="93" t="s">
        <v>54</v>
      </c>
      <c r="B16" s="94" t="s">
        <v>55</v>
      </c>
    </row>
    <row r="17" spans="1:2" x14ac:dyDescent="0.25">
      <c r="A17" s="93" t="s">
        <v>56</v>
      </c>
      <c r="B17" s="94" t="s">
        <v>57</v>
      </c>
    </row>
    <row r="18" spans="1:2" x14ac:dyDescent="0.25">
      <c r="A18" s="93" t="s">
        <v>58</v>
      </c>
      <c r="B18" s="94" t="s">
        <v>59</v>
      </c>
    </row>
    <row r="19" spans="1:2" x14ac:dyDescent="0.25">
      <c r="A19" s="93" t="s">
        <v>60</v>
      </c>
      <c r="B19" s="94" t="s">
        <v>61</v>
      </c>
    </row>
    <row r="20" spans="1:2" x14ac:dyDescent="0.25">
      <c r="A20" s="93" t="s">
        <v>62</v>
      </c>
      <c r="B20" s="94" t="s">
        <v>63</v>
      </c>
    </row>
    <row r="21" spans="1:2" x14ac:dyDescent="0.25">
      <c r="A21" s="93" t="s">
        <v>64</v>
      </c>
      <c r="B21" s="94" t="s">
        <v>65</v>
      </c>
    </row>
    <row r="22" spans="1:2" x14ac:dyDescent="0.25">
      <c r="A22" s="93" t="s">
        <v>66</v>
      </c>
      <c r="B22" s="94" t="s">
        <v>67</v>
      </c>
    </row>
    <row r="23" spans="1:2" x14ac:dyDescent="0.25">
      <c r="A23" s="93" t="s">
        <v>68</v>
      </c>
      <c r="B23" s="94" t="s">
        <v>69</v>
      </c>
    </row>
    <row r="24" spans="1:2" x14ac:dyDescent="0.25">
      <c r="A24" s="93" t="s">
        <v>70</v>
      </c>
      <c r="B24" s="94" t="s">
        <v>71</v>
      </c>
    </row>
    <row r="25" spans="1:2" x14ac:dyDescent="0.25">
      <c r="A25" s="93" t="s">
        <v>72</v>
      </c>
      <c r="B25" s="94" t="s">
        <v>73</v>
      </c>
    </row>
    <row r="26" spans="1:2" x14ac:dyDescent="0.25">
      <c r="A26" s="93" t="s">
        <v>74</v>
      </c>
      <c r="B26" s="94" t="s">
        <v>75</v>
      </c>
    </row>
    <row r="27" spans="1:2" x14ac:dyDescent="0.25">
      <c r="A27" s="93" t="s">
        <v>76</v>
      </c>
      <c r="B27" s="94" t="s">
        <v>77</v>
      </c>
    </row>
    <row r="28" spans="1:2" x14ac:dyDescent="0.25">
      <c r="A28" s="93" t="s">
        <v>78</v>
      </c>
      <c r="B28" s="94" t="s">
        <v>79</v>
      </c>
    </row>
    <row r="29" spans="1:2" x14ac:dyDescent="0.25">
      <c r="A29" s="93" t="s">
        <v>80</v>
      </c>
      <c r="B29" s="94" t="s">
        <v>81</v>
      </c>
    </row>
    <row r="30" spans="1:2" x14ac:dyDescent="0.25">
      <c r="A30" s="93" t="s">
        <v>82</v>
      </c>
      <c r="B30" s="94" t="s">
        <v>83</v>
      </c>
    </row>
    <row r="31" spans="1:2" x14ac:dyDescent="0.25">
      <c r="A31" s="93" t="s">
        <v>84</v>
      </c>
      <c r="B31" s="94" t="s">
        <v>85</v>
      </c>
    </row>
    <row r="32" spans="1:2" x14ac:dyDescent="0.25">
      <c r="A32" s="93" t="s">
        <v>86</v>
      </c>
      <c r="B32" s="94" t="s">
        <v>87</v>
      </c>
    </row>
    <row r="33" spans="1:2" x14ac:dyDescent="0.25">
      <c r="A33" s="93" t="s">
        <v>88</v>
      </c>
      <c r="B33" s="94" t="s">
        <v>89</v>
      </c>
    </row>
    <row r="34" spans="1:2" x14ac:dyDescent="0.25">
      <c r="A34" s="93" t="s">
        <v>90</v>
      </c>
      <c r="B34" s="94" t="s">
        <v>91</v>
      </c>
    </row>
    <row r="35" spans="1:2" x14ac:dyDescent="0.25">
      <c r="A35" s="93" t="s">
        <v>92</v>
      </c>
      <c r="B35" s="94" t="s">
        <v>93</v>
      </c>
    </row>
    <row r="36" spans="1:2" x14ac:dyDescent="0.25">
      <c r="A36" s="93" t="s">
        <v>94</v>
      </c>
      <c r="B36" s="94" t="s">
        <v>95</v>
      </c>
    </row>
    <row r="37" spans="1:2" x14ac:dyDescent="0.25">
      <c r="A37" s="93" t="s">
        <v>96</v>
      </c>
      <c r="B37" s="94" t="s">
        <v>97</v>
      </c>
    </row>
    <row r="38" spans="1:2" x14ac:dyDescent="0.25">
      <c r="A38" s="93" t="s">
        <v>98</v>
      </c>
      <c r="B38" s="94" t="s">
        <v>99</v>
      </c>
    </row>
    <row r="39" spans="1:2" x14ac:dyDescent="0.25">
      <c r="A39" s="93" t="s">
        <v>100</v>
      </c>
      <c r="B39" s="94" t="s">
        <v>101</v>
      </c>
    </row>
    <row r="40" spans="1:2" x14ac:dyDescent="0.25">
      <c r="A40" s="93" t="s">
        <v>102</v>
      </c>
      <c r="B40" s="94" t="s">
        <v>103</v>
      </c>
    </row>
    <row r="41" spans="1:2" x14ac:dyDescent="0.25">
      <c r="A41" s="93" t="s">
        <v>104</v>
      </c>
      <c r="B41" s="94" t="s">
        <v>105</v>
      </c>
    </row>
    <row r="42" spans="1:2" x14ac:dyDescent="0.25">
      <c r="A42" s="93" t="s">
        <v>106</v>
      </c>
      <c r="B42" s="94" t="s">
        <v>107</v>
      </c>
    </row>
    <row r="43" spans="1:2" x14ac:dyDescent="0.25">
      <c r="A43" s="93" t="s">
        <v>108</v>
      </c>
      <c r="B43" s="94" t="s">
        <v>109</v>
      </c>
    </row>
    <row r="44" spans="1:2" x14ac:dyDescent="0.25">
      <c r="A44" s="93" t="s">
        <v>110</v>
      </c>
      <c r="B44" s="94" t="s">
        <v>111</v>
      </c>
    </row>
    <row r="45" spans="1:2" x14ac:dyDescent="0.25">
      <c r="A45" s="93" t="s">
        <v>112</v>
      </c>
      <c r="B45" s="94" t="s">
        <v>113</v>
      </c>
    </row>
    <row r="46" spans="1:2" x14ac:dyDescent="0.25">
      <c r="A46" s="93" t="s">
        <v>114</v>
      </c>
      <c r="B46" s="94" t="s">
        <v>115</v>
      </c>
    </row>
    <row r="47" spans="1:2" x14ac:dyDescent="0.25">
      <c r="A47" s="93" t="s">
        <v>116</v>
      </c>
      <c r="B47" s="94" t="s">
        <v>117</v>
      </c>
    </row>
    <row r="48" spans="1:2" x14ac:dyDescent="0.25">
      <c r="A48" s="93" t="s">
        <v>118</v>
      </c>
      <c r="B48" s="94" t="s">
        <v>119</v>
      </c>
    </row>
    <row r="49" spans="1:2" x14ac:dyDescent="0.25">
      <c r="A49" s="93" t="s">
        <v>120</v>
      </c>
      <c r="B49" s="94" t="s">
        <v>121</v>
      </c>
    </row>
    <row r="50" spans="1:2" x14ac:dyDescent="0.25">
      <c r="A50" s="93" t="s">
        <v>122</v>
      </c>
      <c r="B50" s="94" t="s">
        <v>123</v>
      </c>
    </row>
    <row r="51" spans="1:2" x14ac:dyDescent="0.25">
      <c r="A51" s="93" t="s">
        <v>124</v>
      </c>
      <c r="B51" s="94" t="s">
        <v>125</v>
      </c>
    </row>
    <row r="52" spans="1:2" x14ac:dyDescent="0.25">
      <c r="A52" s="93" t="s">
        <v>126</v>
      </c>
      <c r="B52" s="94" t="s">
        <v>127</v>
      </c>
    </row>
    <row r="53" spans="1:2" x14ac:dyDescent="0.25">
      <c r="A53" s="93" t="s">
        <v>128</v>
      </c>
      <c r="B53" s="94" t="s">
        <v>129</v>
      </c>
    </row>
    <row r="54" spans="1:2" x14ac:dyDescent="0.25">
      <c r="A54" s="93" t="s">
        <v>130</v>
      </c>
      <c r="B54" s="94" t="s">
        <v>131</v>
      </c>
    </row>
    <row r="55" spans="1:2" x14ac:dyDescent="0.25">
      <c r="A55" s="93" t="s">
        <v>132</v>
      </c>
      <c r="B55" s="94" t="s">
        <v>133</v>
      </c>
    </row>
    <row r="56" spans="1:2" x14ac:dyDescent="0.25">
      <c r="A56" s="93" t="s">
        <v>134</v>
      </c>
      <c r="B56" s="94" t="s">
        <v>135</v>
      </c>
    </row>
    <row r="57" spans="1:2" x14ac:dyDescent="0.25">
      <c r="A57" s="93" t="s">
        <v>136</v>
      </c>
      <c r="B57" s="94" t="s">
        <v>137</v>
      </c>
    </row>
    <row r="58" spans="1:2" x14ac:dyDescent="0.25">
      <c r="A58" s="93" t="s">
        <v>138</v>
      </c>
      <c r="B58" s="94" t="s">
        <v>139</v>
      </c>
    </row>
    <row r="59" spans="1:2" x14ac:dyDescent="0.25">
      <c r="A59" s="93" t="s">
        <v>140</v>
      </c>
      <c r="B59" s="94" t="s">
        <v>141</v>
      </c>
    </row>
    <row r="60" spans="1:2" x14ac:dyDescent="0.25">
      <c r="A60" s="93" t="s">
        <v>142</v>
      </c>
      <c r="B60" s="94" t="s">
        <v>143</v>
      </c>
    </row>
    <row r="61" spans="1:2" x14ac:dyDescent="0.25">
      <c r="A61" s="93" t="s">
        <v>144</v>
      </c>
      <c r="B61" s="94" t="s">
        <v>145</v>
      </c>
    </row>
    <row r="62" spans="1:2" x14ac:dyDescent="0.25">
      <c r="A62" s="93" t="s">
        <v>146</v>
      </c>
      <c r="B62" s="94" t="s">
        <v>147</v>
      </c>
    </row>
    <row r="63" spans="1:2" x14ac:dyDescent="0.25">
      <c r="A63" s="93" t="s">
        <v>148</v>
      </c>
      <c r="B63" s="94" t="s">
        <v>149</v>
      </c>
    </row>
    <row r="64" spans="1:2" x14ac:dyDescent="0.25">
      <c r="A64" s="93" t="s">
        <v>150</v>
      </c>
      <c r="B64" s="94" t="s">
        <v>151</v>
      </c>
    </row>
    <row r="65" spans="1:2" x14ac:dyDescent="0.25">
      <c r="A65" s="93" t="s">
        <v>152</v>
      </c>
      <c r="B65" s="94" t="s">
        <v>153</v>
      </c>
    </row>
    <row r="66" spans="1:2" x14ac:dyDescent="0.25">
      <c r="A66" s="93" t="s">
        <v>154</v>
      </c>
      <c r="B66" s="94" t="s">
        <v>155</v>
      </c>
    </row>
    <row r="67" spans="1:2" x14ac:dyDescent="0.25">
      <c r="A67" s="93" t="s">
        <v>156</v>
      </c>
      <c r="B67" s="94" t="s">
        <v>157</v>
      </c>
    </row>
    <row r="68" spans="1:2" x14ac:dyDescent="0.25">
      <c r="A68" s="93" t="s">
        <v>158</v>
      </c>
      <c r="B68" s="94" t="s">
        <v>159</v>
      </c>
    </row>
    <row r="69" spans="1:2" x14ac:dyDescent="0.25">
      <c r="A69" s="93" t="s">
        <v>160</v>
      </c>
      <c r="B69" s="94" t="s">
        <v>161</v>
      </c>
    </row>
    <row r="70" spans="1:2" x14ac:dyDescent="0.25">
      <c r="A70" s="93" t="s">
        <v>162</v>
      </c>
      <c r="B70" s="94" t="s">
        <v>163</v>
      </c>
    </row>
    <row r="71" spans="1:2" x14ac:dyDescent="0.25">
      <c r="A71" s="93" t="s">
        <v>164</v>
      </c>
      <c r="B71" s="94" t="s">
        <v>165</v>
      </c>
    </row>
    <row r="72" spans="1:2" x14ac:dyDescent="0.25">
      <c r="A72" s="93" t="s">
        <v>166</v>
      </c>
      <c r="B72" s="94" t="s">
        <v>167</v>
      </c>
    </row>
    <row r="73" spans="1:2" x14ac:dyDescent="0.25">
      <c r="A73" s="93" t="s">
        <v>168</v>
      </c>
      <c r="B73" s="94" t="s">
        <v>169</v>
      </c>
    </row>
    <row r="74" spans="1:2" x14ac:dyDescent="0.25">
      <c r="A74" s="93" t="s">
        <v>170</v>
      </c>
      <c r="B74" s="94" t="s">
        <v>171</v>
      </c>
    </row>
    <row r="75" spans="1:2" x14ac:dyDescent="0.25">
      <c r="A75" s="93" t="s">
        <v>172</v>
      </c>
      <c r="B75" s="95" t="s">
        <v>173</v>
      </c>
    </row>
    <row r="76" spans="1:2" x14ac:dyDescent="0.25">
      <c r="A76" s="93" t="s">
        <v>174</v>
      </c>
      <c r="B76" s="95" t="s">
        <v>175</v>
      </c>
    </row>
    <row r="77" spans="1:2" x14ac:dyDescent="0.25">
      <c r="A77" s="93" t="s">
        <v>176</v>
      </c>
      <c r="B77" s="95" t="s">
        <v>177</v>
      </c>
    </row>
    <row r="78" spans="1:2" x14ac:dyDescent="0.25">
      <c r="A78" s="93" t="s">
        <v>178</v>
      </c>
      <c r="B78" s="95" t="s">
        <v>179</v>
      </c>
    </row>
    <row r="79" spans="1:2" x14ac:dyDescent="0.25">
      <c r="A79" s="93" t="s">
        <v>180</v>
      </c>
      <c r="B79" s="95" t="s">
        <v>181</v>
      </c>
    </row>
    <row r="80" spans="1:2" x14ac:dyDescent="0.25">
      <c r="A80" s="93" t="s">
        <v>182</v>
      </c>
      <c r="B80" s="95" t="s">
        <v>183</v>
      </c>
    </row>
    <row r="81" spans="1:2" x14ac:dyDescent="0.25">
      <c r="A81" s="93" t="s">
        <v>184</v>
      </c>
      <c r="B81" s="95" t="s">
        <v>185</v>
      </c>
    </row>
    <row r="82" spans="1:2" x14ac:dyDescent="0.25">
      <c r="A82" s="93" t="s">
        <v>186</v>
      </c>
      <c r="B82" s="95" t="s">
        <v>187</v>
      </c>
    </row>
    <row r="83" spans="1:2" x14ac:dyDescent="0.25">
      <c r="A83" s="93" t="s">
        <v>188</v>
      </c>
      <c r="B83" s="95" t="s">
        <v>189</v>
      </c>
    </row>
    <row r="84" spans="1:2" x14ac:dyDescent="0.25">
      <c r="A84" s="93" t="s">
        <v>190</v>
      </c>
      <c r="B84" s="95" t="s">
        <v>191</v>
      </c>
    </row>
    <row r="85" spans="1:2" x14ac:dyDescent="0.25">
      <c r="A85" s="93" t="s">
        <v>192</v>
      </c>
      <c r="B85" s="95" t="s">
        <v>193</v>
      </c>
    </row>
    <row r="86" spans="1:2" x14ac:dyDescent="0.25">
      <c r="A86" s="93" t="s">
        <v>194</v>
      </c>
      <c r="B86" s="95" t="s">
        <v>195</v>
      </c>
    </row>
    <row r="87" spans="1:2" x14ac:dyDescent="0.25">
      <c r="A87" s="93" t="s">
        <v>196</v>
      </c>
      <c r="B87" s="95" t="s">
        <v>197</v>
      </c>
    </row>
    <row r="88" spans="1:2" x14ac:dyDescent="0.25">
      <c r="A88" s="93" t="s">
        <v>198</v>
      </c>
      <c r="B88" s="95" t="s">
        <v>199</v>
      </c>
    </row>
    <row r="89" spans="1:2" x14ac:dyDescent="0.25">
      <c r="A89" s="93" t="s">
        <v>200</v>
      </c>
      <c r="B89" s="95" t="s">
        <v>201</v>
      </c>
    </row>
    <row r="90" spans="1:2" x14ac:dyDescent="0.25">
      <c r="A90" s="93" t="s">
        <v>202</v>
      </c>
      <c r="B90" s="95" t="s">
        <v>203</v>
      </c>
    </row>
    <row r="91" spans="1:2" x14ac:dyDescent="0.25">
      <c r="A91" s="93" t="s">
        <v>204</v>
      </c>
      <c r="B91" s="95" t="s">
        <v>205</v>
      </c>
    </row>
    <row r="92" spans="1:2" x14ac:dyDescent="0.25">
      <c r="A92" s="93" t="s">
        <v>206</v>
      </c>
      <c r="B92" s="95" t="s">
        <v>207</v>
      </c>
    </row>
    <row r="93" spans="1:2" x14ac:dyDescent="0.25">
      <c r="A93" s="93" t="s">
        <v>208</v>
      </c>
      <c r="B93" s="95" t="s">
        <v>209</v>
      </c>
    </row>
    <row r="94" spans="1:2" x14ac:dyDescent="0.25">
      <c r="A94" s="93" t="s">
        <v>210</v>
      </c>
      <c r="B94" s="95" t="s">
        <v>211</v>
      </c>
    </row>
    <row r="95" spans="1:2" x14ac:dyDescent="0.25">
      <c r="A95" s="93" t="s">
        <v>212</v>
      </c>
      <c r="B95" s="95" t="s">
        <v>213</v>
      </c>
    </row>
    <row r="96" spans="1:2" x14ac:dyDescent="0.25">
      <c r="A96" s="93" t="s">
        <v>214</v>
      </c>
      <c r="B96" s="95" t="s">
        <v>215</v>
      </c>
    </row>
    <row r="97" spans="1:2" x14ac:dyDescent="0.25">
      <c r="A97" s="93" t="s">
        <v>216</v>
      </c>
      <c r="B97" s="95" t="s">
        <v>217</v>
      </c>
    </row>
    <row r="98" spans="1:2" x14ac:dyDescent="0.25">
      <c r="A98" s="93" t="s">
        <v>218</v>
      </c>
      <c r="B98" s="95" t="s">
        <v>219</v>
      </c>
    </row>
    <row r="99" spans="1:2" x14ac:dyDescent="0.25">
      <c r="A99" s="93" t="s">
        <v>220</v>
      </c>
      <c r="B99" s="95" t="s">
        <v>221</v>
      </c>
    </row>
    <row r="100" spans="1:2" x14ac:dyDescent="0.25">
      <c r="A100" s="93" t="s">
        <v>222</v>
      </c>
      <c r="B100" s="95" t="s">
        <v>223</v>
      </c>
    </row>
    <row r="101" spans="1:2" x14ac:dyDescent="0.25">
      <c r="A101" s="93" t="s">
        <v>224</v>
      </c>
      <c r="B101" s="95" t="s">
        <v>225</v>
      </c>
    </row>
    <row r="102" spans="1:2" x14ac:dyDescent="0.25">
      <c r="A102" s="93" t="s">
        <v>226</v>
      </c>
      <c r="B102" s="95" t="s">
        <v>227</v>
      </c>
    </row>
    <row r="103" spans="1:2" x14ac:dyDescent="0.25">
      <c r="A103" s="93" t="s">
        <v>228</v>
      </c>
      <c r="B103" s="95" t="s">
        <v>229</v>
      </c>
    </row>
    <row r="104" spans="1:2" x14ac:dyDescent="0.25">
      <c r="A104" s="93" t="s">
        <v>230</v>
      </c>
      <c r="B104" s="95" t="s">
        <v>231</v>
      </c>
    </row>
    <row r="105" spans="1:2" x14ac:dyDescent="0.25">
      <c r="A105" s="93" t="s">
        <v>232</v>
      </c>
      <c r="B105" s="95" t="s">
        <v>233</v>
      </c>
    </row>
    <row r="106" spans="1:2" x14ac:dyDescent="0.25">
      <c r="A106" s="93" t="s">
        <v>234</v>
      </c>
      <c r="B106" s="95" t="s">
        <v>235</v>
      </c>
    </row>
    <row r="107" spans="1:2" x14ac:dyDescent="0.25">
      <c r="A107" s="93" t="s">
        <v>236</v>
      </c>
      <c r="B107" s="95" t="s">
        <v>237</v>
      </c>
    </row>
    <row r="108" spans="1:2" x14ac:dyDescent="0.25">
      <c r="A108" s="93" t="s">
        <v>238</v>
      </c>
      <c r="B108" s="95" t="s">
        <v>239</v>
      </c>
    </row>
    <row r="109" spans="1:2" x14ac:dyDescent="0.25">
      <c r="A109" s="93" t="s">
        <v>240</v>
      </c>
      <c r="B109" s="95" t="s">
        <v>241</v>
      </c>
    </row>
    <row r="110" spans="1:2" x14ac:dyDescent="0.25">
      <c r="A110" s="93" t="s">
        <v>242</v>
      </c>
      <c r="B110" s="95" t="s">
        <v>243</v>
      </c>
    </row>
    <row r="111" spans="1:2" x14ac:dyDescent="0.25">
      <c r="A111" s="93" t="s">
        <v>244</v>
      </c>
      <c r="B111" s="95" t="s">
        <v>245</v>
      </c>
    </row>
    <row r="112" spans="1:2" x14ac:dyDescent="0.25">
      <c r="A112" s="93" t="s">
        <v>246</v>
      </c>
      <c r="B112" s="95" t="s">
        <v>247</v>
      </c>
    </row>
    <row r="113" spans="1:2" x14ac:dyDescent="0.25">
      <c r="A113" s="93" t="s">
        <v>248</v>
      </c>
      <c r="B113" s="95" t="s">
        <v>249</v>
      </c>
    </row>
    <row r="114" spans="1:2" x14ac:dyDescent="0.25">
      <c r="A114" s="93" t="s">
        <v>250</v>
      </c>
      <c r="B114" s="95" t="s">
        <v>251</v>
      </c>
    </row>
    <row r="115" spans="1:2" x14ac:dyDescent="0.25">
      <c r="A115" s="93" t="s">
        <v>252</v>
      </c>
      <c r="B115" s="95" t="s">
        <v>253</v>
      </c>
    </row>
    <row r="116" spans="1:2" x14ac:dyDescent="0.25">
      <c r="A116" s="93" t="s">
        <v>254</v>
      </c>
      <c r="B116" s="95" t="s">
        <v>255</v>
      </c>
    </row>
    <row r="117" spans="1:2" x14ac:dyDescent="0.25">
      <c r="A117" s="93" t="s">
        <v>256</v>
      </c>
      <c r="B117" s="95" t="s">
        <v>257</v>
      </c>
    </row>
    <row r="118" spans="1:2" x14ac:dyDescent="0.25">
      <c r="A118" s="93" t="s">
        <v>258</v>
      </c>
      <c r="B118" s="95" t="s">
        <v>259</v>
      </c>
    </row>
    <row r="119" spans="1:2" x14ac:dyDescent="0.25">
      <c r="A119" s="93" t="s">
        <v>260</v>
      </c>
      <c r="B119" s="95" t="s">
        <v>261</v>
      </c>
    </row>
    <row r="120" spans="1:2" x14ac:dyDescent="0.25">
      <c r="A120" s="93" t="s">
        <v>262</v>
      </c>
      <c r="B120" s="95" t="s">
        <v>263</v>
      </c>
    </row>
    <row r="121" spans="1:2" x14ac:dyDescent="0.25">
      <c r="A121" s="93" t="s">
        <v>264</v>
      </c>
      <c r="B121" s="95" t="s">
        <v>265</v>
      </c>
    </row>
    <row r="122" spans="1:2" x14ac:dyDescent="0.25">
      <c r="A122" s="93" t="s">
        <v>266</v>
      </c>
      <c r="B122" s="95" t="s">
        <v>267</v>
      </c>
    </row>
    <row r="123" spans="1:2" x14ac:dyDescent="0.25">
      <c r="A123" s="93" t="s">
        <v>268</v>
      </c>
      <c r="B123" s="95" t="s">
        <v>269</v>
      </c>
    </row>
    <row r="124" spans="1:2" x14ac:dyDescent="0.25">
      <c r="A124" s="93" t="s">
        <v>270</v>
      </c>
      <c r="B124" s="95" t="s">
        <v>271</v>
      </c>
    </row>
    <row r="125" spans="1:2" x14ac:dyDescent="0.25">
      <c r="A125" s="93" t="s">
        <v>272</v>
      </c>
      <c r="B125" s="95" t="s">
        <v>273</v>
      </c>
    </row>
    <row r="126" spans="1:2" x14ac:dyDescent="0.25">
      <c r="A126" s="93" t="s">
        <v>274</v>
      </c>
      <c r="B126" s="95" t="s">
        <v>275</v>
      </c>
    </row>
    <row r="127" spans="1:2" x14ac:dyDescent="0.25">
      <c r="A127" s="93" t="s">
        <v>276</v>
      </c>
      <c r="B127" s="95" t="s">
        <v>277</v>
      </c>
    </row>
    <row r="128" spans="1:2" x14ac:dyDescent="0.25">
      <c r="A128" s="93" t="s">
        <v>278</v>
      </c>
      <c r="B128" s="95" t="s">
        <v>279</v>
      </c>
    </row>
    <row r="129" spans="1:2" x14ac:dyDescent="0.25">
      <c r="A129" s="93" t="s">
        <v>280</v>
      </c>
      <c r="B129" s="95" t="s">
        <v>281</v>
      </c>
    </row>
    <row r="130" spans="1:2" x14ac:dyDescent="0.25">
      <c r="A130" s="93" t="s">
        <v>282</v>
      </c>
      <c r="B130" s="95" t="s">
        <v>283</v>
      </c>
    </row>
    <row r="131" spans="1:2" x14ac:dyDescent="0.25">
      <c r="A131" s="93" t="s">
        <v>284</v>
      </c>
      <c r="B131" s="95" t="s">
        <v>285</v>
      </c>
    </row>
    <row r="132" spans="1:2" x14ac:dyDescent="0.25">
      <c r="A132" s="93" t="s">
        <v>286</v>
      </c>
      <c r="B132" s="95" t="s">
        <v>287</v>
      </c>
    </row>
    <row r="133" spans="1:2" x14ac:dyDescent="0.25">
      <c r="A133" s="93" t="s">
        <v>288</v>
      </c>
      <c r="B133" s="95" t="s">
        <v>289</v>
      </c>
    </row>
    <row r="134" spans="1:2" x14ac:dyDescent="0.25">
      <c r="A134" s="93" t="s">
        <v>290</v>
      </c>
      <c r="B134" s="95" t="s">
        <v>291</v>
      </c>
    </row>
    <row r="135" spans="1:2" x14ac:dyDescent="0.25">
      <c r="A135" s="93" t="s">
        <v>292</v>
      </c>
      <c r="B135" s="95" t="s">
        <v>293</v>
      </c>
    </row>
    <row r="136" spans="1:2" x14ac:dyDescent="0.25">
      <c r="A136" s="93" t="s">
        <v>294</v>
      </c>
      <c r="B136" s="95" t="s">
        <v>295</v>
      </c>
    </row>
    <row r="137" spans="1:2" x14ac:dyDescent="0.25">
      <c r="A137" s="93" t="s">
        <v>296</v>
      </c>
      <c r="B137" s="95" t="s">
        <v>297</v>
      </c>
    </row>
    <row r="138" spans="1:2" x14ac:dyDescent="0.25">
      <c r="A138" s="93" t="s">
        <v>298</v>
      </c>
      <c r="B138" s="95" t="s">
        <v>299</v>
      </c>
    </row>
    <row r="139" spans="1:2" x14ac:dyDescent="0.25">
      <c r="A139" s="93" t="s">
        <v>300</v>
      </c>
      <c r="B139" s="95" t="s">
        <v>301</v>
      </c>
    </row>
    <row r="140" spans="1:2" x14ac:dyDescent="0.25">
      <c r="A140" s="93" t="s">
        <v>302</v>
      </c>
      <c r="B140" s="95" t="s">
        <v>303</v>
      </c>
    </row>
    <row r="141" spans="1:2" x14ac:dyDescent="0.25">
      <c r="A141" s="93" t="s">
        <v>304</v>
      </c>
      <c r="B141" s="95" t="s">
        <v>305</v>
      </c>
    </row>
    <row r="142" spans="1:2" x14ac:dyDescent="0.25">
      <c r="A142" s="93" t="s">
        <v>306</v>
      </c>
      <c r="B142" s="95" t="s">
        <v>307</v>
      </c>
    </row>
    <row r="143" spans="1:2" x14ac:dyDescent="0.25">
      <c r="A143" s="93" t="s">
        <v>308</v>
      </c>
      <c r="B143" s="95" t="s">
        <v>309</v>
      </c>
    </row>
    <row r="144" spans="1:2" x14ac:dyDescent="0.25">
      <c r="A144" s="93" t="s">
        <v>310</v>
      </c>
      <c r="B144" s="96" t="s">
        <v>311</v>
      </c>
    </row>
    <row r="145" spans="1:2" x14ac:dyDescent="0.25">
      <c r="A145" s="93" t="s">
        <v>312</v>
      </c>
      <c r="B145" s="95" t="s">
        <v>313</v>
      </c>
    </row>
    <row r="146" spans="1:2" x14ac:dyDescent="0.25">
      <c r="A146" s="93" t="s">
        <v>314</v>
      </c>
      <c r="B146" s="95" t="s">
        <v>315</v>
      </c>
    </row>
    <row r="147" spans="1:2" x14ac:dyDescent="0.25">
      <c r="A147" s="93" t="s">
        <v>316</v>
      </c>
      <c r="B147" s="95" t="s">
        <v>317</v>
      </c>
    </row>
    <row r="148" spans="1:2" x14ac:dyDescent="0.25">
      <c r="A148" s="93" t="s">
        <v>318</v>
      </c>
      <c r="B148" s="95" t="s">
        <v>319</v>
      </c>
    </row>
    <row r="149" spans="1:2" x14ac:dyDescent="0.25">
      <c r="A149" s="93" t="s">
        <v>320</v>
      </c>
      <c r="B149" s="95" t="s">
        <v>321</v>
      </c>
    </row>
    <row r="150" spans="1:2" x14ac:dyDescent="0.25">
      <c r="A150" s="93" t="s">
        <v>322</v>
      </c>
      <c r="B150" s="95" t="s">
        <v>323</v>
      </c>
    </row>
    <row r="151" spans="1:2" x14ac:dyDescent="0.25">
      <c r="A151" s="93" t="s">
        <v>324</v>
      </c>
      <c r="B151" s="95" t="s">
        <v>325</v>
      </c>
    </row>
    <row r="152" spans="1:2" x14ac:dyDescent="0.25">
      <c r="A152" s="93" t="s">
        <v>326</v>
      </c>
      <c r="B152" s="95" t="s">
        <v>327</v>
      </c>
    </row>
    <row r="153" spans="1:2" x14ac:dyDescent="0.25">
      <c r="A153" s="93" t="s">
        <v>328</v>
      </c>
      <c r="B153" s="95" t="s">
        <v>329</v>
      </c>
    </row>
    <row r="154" spans="1:2" x14ac:dyDescent="0.25">
      <c r="A154" s="93" t="s">
        <v>330</v>
      </c>
      <c r="B154" s="95" t="s">
        <v>331</v>
      </c>
    </row>
    <row r="155" spans="1:2" x14ac:dyDescent="0.25">
      <c r="A155" s="93" t="s">
        <v>332</v>
      </c>
      <c r="B155" s="95" t="s">
        <v>333</v>
      </c>
    </row>
    <row r="156" spans="1:2" x14ac:dyDescent="0.25">
      <c r="A156" s="93" t="s">
        <v>334</v>
      </c>
      <c r="B156" s="95" t="s">
        <v>335</v>
      </c>
    </row>
    <row r="157" spans="1:2" x14ac:dyDescent="0.25">
      <c r="A157" s="93" t="s">
        <v>336</v>
      </c>
      <c r="B157" s="95" t="s">
        <v>337</v>
      </c>
    </row>
    <row r="158" spans="1:2" x14ac:dyDescent="0.25">
      <c r="A158" s="93" t="s">
        <v>338</v>
      </c>
      <c r="B158" s="95" t="s">
        <v>339</v>
      </c>
    </row>
    <row r="159" spans="1:2" x14ac:dyDescent="0.25">
      <c r="A159" s="93" t="s">
        <v>340</v>
      </c>
      <c r="B159" s="95" t="s">
        <v>341</v>
      </c>
    </row>
    <row r="160" spans="1:2" x14ac:dyDescent="0.25">
      <c r="A160" s="93" t="s">
        <v>342</v>
      </c>
      <c r="B160" s="95" t="s">
        <v>343</v>
      </c>
    </row>
    <row r="161" spans="1:2" x14ac:dyDescent="0.25">
      <c r="A161" s="93" t="s">
        <v>344</v>
      </c>
      <c r="B161" s="95" t="s">
        <v>345</v>
      </c>
    </row>
    <row r="162" spans="1:2" x14ac:dyDescent="0.25">
      <c r="A162" s="93" t="s">
        <v>346</v>
      </c>
      <c r="B162" s="95" t="s">
        <v>347</v>
      </c>
    </row>
    <row r="163" spans="1:2" x14ac:dyDescent="0.25">
      <c r="A163" s="93" t="s">
        <v>348</v>
      </c>
      <c r="B163" s="95" t="s">
        <v>349</v>
      </c>
    </row>
    <row r="164" spans="1:2" x14ac:dyDescent="0.25">
      <c r="A164" s="93" t="s">
        <v>350</v>
      </c>
      <c r="B164" s="95" t="s">
        <v>351</v>
      </c>
    </row>
    <row r="165" spans="1:2" x14ac:dyDescent="0.25">
      <c r="A165" s="93" t="s">
        <v>352</v>
      </c>
      <c r="B165" s="95" t="s">
        <v>353</v>
      </c>
    </row>
    <row r="166" spans="1:2" x14ac:dyDescent="0.25">
      <c r="A166" s="93" t="s">
        <v>354</v>
      </c>
      <c r="B166" s="95" t="s">
        <v>355</v>
      </c>
    </row>
    <row r="167" spans="1:2" x14ac:dyDescent="0.25">
      <c r="A167" s="93" t="s">
        <v>356</v>
      </c>
      <c r="B167" s="95" t="s">
        <v>357</v>
      </c>
    </row>
    <row r="168" spans="1:2" x14ac:dyDescent="0.25">
      <c r="A168" s="93" t="s">
        <v>358</v>
      </c>
      <c r="B168" s="95" t="s">
        <v>359</v>
      </c>
    </row>
    <row r="169" spans="1:2" x14ac:dyDescent="0.25">
      <c r="A169" s="93" t="s">
        <v>360</v>
      </c>
      <c r="B169" s="95" t="s">
        <v>361</v>
      </c>
    </row>
    <row r="170" spans="1:2" x14ac:dyDescent="0.25">
      <c r="A170" s="93" t="s">
        <v>362</v>
      </c>
      <c r="B170" s="95"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honore.motangarti@wfp.org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MPTF_00006_00788</ProjectId>
    <FundCode xmlns="f9695bc1-6109-4dcd-a27a-f8a0370b00e2">MPTF_00006</FundCode>
    <Comments xmlns="f9695bc1-6109-4dcd-a27a-f8a0370b00e2" xsi:nil="true"/>
    <Active xmlns="f9695bc1-6109-4dcd-a27a-f8a0370b00e2">Yes</Active>
    <DocumentDate xmlns="b1528a4b-5ccb-40f7-a09e-43427183cd95">2025-01-22T08:00:00+00:00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3F98749-49A3-418E-81E1-7D290F8198ED}"/>
</file>

<file path=customXml/itemProps2.xml><?xml version="1.0" encoding="utf-8"?>
<ds:datastoreItem xmlns:ds="http://schemas.openxmlformats.org/officeDocument/2006/customXml" ds:itemID="{E79CAE8C-0B93-49F6-BBF0-89B64E377383}"/>
</file>

<file path=customXml/itemProps3.xml><?xml version="1.0" encoding="utf-8"?>
<ds:datastoreItem xmlns:ds="http://schemas.openxmlformats.org/officeDocument/2006/customXml" ds:itemID="{DFEFD8AD-A275-4C4B-86D9-6871DA0BC6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UNDP_GYPI_Feminisation_Financial report avril 2023 draft.xlsx</dc:title>
  <dc:creator>Jelena Zelenovic</dc:creator>
  <cp:lastModifiedBy>Honore MOTANGARTI</cp:lastModifiedBy>
  <cp:lastPrinted>2017-12-11T22:51:21Z</cp:lastPrinted>
  <dcterms:created xsi:type="dcterms:W3CDTF">2017-11-15T21:17:43Z</dcterms:created>
  <dcterms:modified xsi:type="dcterms:W3CDTF">2023-06-12T14:17:44Z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