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1) Budget Table" sheetId="2" r:id="rId5"/>
    <sheet state="visible" name="2) By Category" sheetId="3" r:id="rId6"/>
    <sheet state="visible" name="3) Explanatory Notes" sheetId="4" r:id="rId7"/>
    <sheet state="visible" name="4) -For PBSO Use-" sheetId="5" r:id="rId8"/>
    <sheet state="visible" name="5) -For MPTF Use-" sheetId="6" r:id="rId9"/>
    <sheet state="hidden" name="Dropdowns" sheetId="7" r:id="rId10"/>
    <sheet state="hidden" name="Sheet2" sheetId="8" r:id="rId11"/>
  </sheets>
  <definedNames/>
  <calcPr/>
  <extLst>
    <ext uri="GoogleSheetsCustomDataVersion2">
      <go:sheetsCustomData xmlns:go="http://customooxmlschemas.google.com/" r:id="rId12" roundtripDataChecksum="pmGfz6PsNb+vwzWe3B9EqrFug2JEZf5k3ILTBmTBAi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57">
      <text>
        <t xml:space="preserve">======
ID#AAAAgn812rw
giulia ferrati    (2022-09-30 11:09:14)
@mungoi@unfpa.org and @anlopes@unfpa.org ACTIVITIES NEED TO BE CONSISTENT WITH THE PROJECT DOC. Please consider include this budget in UNFAP column under the activities we have in the project. In the description I already made explicit HI involvement.</t>
      </text>
    </comment>
  </commentList>
  <extLst>
    <ext uri="GoogleSheetsCustomDataVersion2">
      <go:sheetsCustomData xmlns:go="http://customooxmlschemas.google.com/" r:id="rId1" roundtripDataSignature="AMtx7mg8zlsCT1c4xrogrmzlU28f4GRVGQ=="/>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C84">
      <text>
        <t xml:space="preserve">======
ID#AAAAhINQodw
giulia ferrati    (2022-09-29 16:48:56)
@mungoi@unfpa.org @anlopes we do not have outptu 2.4 in the project. This probably needs to be reallocated</t>
      </text>
    </comment>
  </commentList>
  <extLst>
    <ext uri="GoogleSheetsCustomDataVersion2">
      <go:sheetsCustomData xmlns:go="http://customooxmlschemas.google.com/" r:id="rId1" roundtripDataSignature="AMtx7mi97OtM6c8k3TgZJr1lSCi9AVSAkQ=="/>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J8">
      <text>
        <t xml:space="preserve">======
ID#AAABekFfG_A
tc={E9879242-3007-48CB-B4DE-1BA61631A0C8}    (2025-02-20 14:33:44)
[Comentário por tópicos]
A sua versão do Excel permite-lhe ler este comentário por tópicos. No entanto, as edições feitas ao comentário serão removidas se o ficheiro for aberto numa versão mais recente do Excel. Saiba mais: https://go.microsoft.com/fwlink/?linkid=870924
Comentário:
    INSERT HERE THE REVISED BUDGET</t>
      </text>
    </comment>
  </commentList>
  <extLst>
    <ext uri="GoogleSheetsCustomDataVersion2">
      <go:sheetsCustomData xmlns:go="http://customooxmlschemas.google.com/" r:id="rId1" roundtripDataSignature="AMtx7mipxTqpDHnUPmbbOvgoGrnBhzrWlw=="/>
    </ext>
  </extLst>
</comments>
</file>

<file path=xl/sharedStrings.xml><?xml version="1.0" encoding="utf-8"?>
<sst xmlns="http://schemas.openxmlformats.org/spreadsheetml/2006/main" count="881" uniqueCount="645">
  <si>
    <t>Annex D - PBF Project Budget</t>
  </si>
  <si>
    <r>
      <rPr>
        <rFont val="Calibri"/>
        <b/>
        <color theme="1"/>
        <sz val="18.0"/>
        <u/>
      </rPr>
      <t>Instructions</t>
    </r>
    <r>
      <rPr>
        <rFont val="Calibri"/>
        <b/>
        <color theme="1"/>
        <sz val="28.0"/>
      </rPr>
      <t xml:space="preserve">
</t>
    </r>
    <r>
      <rPr>
        <rFont val="Calibri"/>
        <b/>
        <color theme="1"/>
        <sz val="12.0"/>
      </rPr>
      <t xml:space="preserve">1. Only fill in white cells. Grey cells are locked and/or contain spreadsheet formulas.
2. Complete both Sheet 1 and Sheet 2. 
   </t>
    </r>
    <r>
      <rPr>
        <rFont val="Calibri"/>
        <b val="0"/>
        <color theme="1"/>
        <sz val="12.0"/>
      </rPr>
      <t xml:space="preserve">  a)</t>
    </r>
    <r>
      <rPr>
        <rFont val="Calibri"/>
        <b/>
        <color theme="1"/>
        <sz val="12.0"/>
      </rPr>
      <t xml:space="preserve"> </t>
    </r>
    <r>
      <rPr>
        <rFont val="Calibri"/>
        <b val="0"/>
        <color theme="1"/>
        <sz val="12.0"/>
      </rPr>
      <t xml:space="preserve">First, prepare a budget </t>
    </r>
    <r>
      <rPr>
        <rFont val="Calibri"/>
        <b/>
        <color theme="1"/>
        <sz val="12.0"/>
      </rPr>
      <t>organized by activity/output/outcome in Sheet 1</t>
    </r>
    <r>
      <rPr>
        <rFont val="Calibri"/>
        <b val="0"/>
        <color theme="1"/>
        <sz val="12.0"/>
      </rPr>
      <t xml:space="preserve">. (Activity amounts can be indicative estimates.)  </t>
    </r>
    <r>
      <rPr>
        <rFont val="Calibri"/>
        <b/>
        <color theme="1"/>
        <sz val="12.0"/>
      </rPr>
      <t xml:space="preserve">
     </t>
    </r>
    <r>
      <rPr>
        <rFont val="Calibri"/>
        <b val="0"/>
        <color theme="1"/>
        <sz val="12.0"/>
      </rPr>
      <t xml:space="preserve">b) Then, divide each output budget </t>
    </r>
    <r>
      <rPr>
        <rFont val="Calibri"/>
        <b/>
        <color theme="1"/>
        <sz val="12.0"/>
      </rPr>
      <t>along UN Budget Categories in Sheet 2.</t>
    </r>
    <r>
      <rPr>
        <rFont val="Calibri"/>
        <b val="0"/>
        <color theme="1"/>
        <sz val="12.0"/>
      </rPr>
      <t xml:space="preserve">
3.</t>
    </r>
    <r>
      <rPr>
        <rFont val="Calibri"/>
        <b/>
        <color theme="1"/>
        <sz val="12.0"/>
      </rPr>
      <t xml:space="preserve"> Do not use Sheet 4 or 5</t>
    </r>
    <r>
      <rPr>
        <rFont val="Calibri"/>
        <b val="0"/>
        <color theme="1"/>
        <sz val="12.0"/>
      </rPr>
      <t xml:space="preserve">, which are for MPTF and PBF use. 
4. Leave blank or hide any Organizations/Outcomes/Outputs/Activities that aren't needed. </t>
    </r>
    <r>
      <rPr>
        <rFont val="Calibri"/>
        <b/>
        <color theme="1"/>
        <sz val="12.0"/>
      </rPr>
      <t>DO NOT delete cells.</t>
    </r>
    <r>
      <rPr>
        <rFont val="Calibri"/>
        <b val="0"/>
        <color theme="1"/>
        <sz val="12.0"/>
      </rPr>
      <t xml:space="preserve">
</t>
    </r>
    <r>
      <rPr>
        <rFont val="Calibri"/>
        <b val="0"/>
        <color theme="1"/>
        <sz val="14.0"/>
      </rPr>
      <t xml:space="preserve">
</t>
    </r>
    <r>
      <rPr>
        <rFont val="Calibri"/>
        <b val="0"/>
        <i/>
        <color theme="1"/>
        <sz val="14.0"/>
      </rPr>
      <t>For Table 1</t>
    </r>
    <r>
      <rPr>
        <rFont val="Calibri"/>
        <b/>
        <color theme="1"/>
        <sz val="14.0"/>
      </rPr>
      <t xml:space="preserve">
</t>
    </r>
    <r>
      <rPr>
        <rFont val="Calibri"/>
        <b val="0"/>
        <color theme="1"/>
        <sz val="12.0"/>
      </rPr>
      <t>1. Be sure to</t>
    </r>
    <r>
      <rPr>
        <rFont val="Calibri"/>
        <b/>
        <color theme="1"/>
        <sz val="12.0"/>
      </rPr>
      <t xml:space="preserve"> include % towards Gender Equality and Women's Empowerment, as well as a justification. 
2. Do not adjust tranche amounts </t>
    </r>
    <r>
      <rPr>
        <rFont val="Calibri"/>
        <b val="0"/>
        <color theme="1"/>
        <sz val="12.0"/>
      </rPr>
      <t xml:space="preserve">without consulting PBSO.
</t>
    </r>
    <r>
      <rPr>
        <rFont val="Calibri"/>
        <b val="0"/>
        <color theme="1"/>
        <sz val="14.0"/>
      </rPr>
      <t xml:space="preserve">
</t>
    </r>
    <r>
      <rPr>
        <rFont val="Calibri"/>
        <b val="0"/>
        <i/>
        <color theme="1"/>
        <sz val="14.0"/>
      </rPr>
      <t>For Table 2</t>
    </r>
    <r>
      <rPr>
        <rFont val="Calibri"/>
        <b/>
        <color theme="1"/>
        <sz val="14.0"/>
      </rPr>
      <t xml:space="preserve">
</t>
    </r>
    <r>
      <rPr>
        <rFont val="Calibri"/>
        <b/>
        <color theme="1"/>
        <sz val="12.0"/>
      </rPr>
      <t xml:space="preserve">1. Divide each output budget total along the relevant UN budget categories.
2. </t>
    </r>
    <r>
      <rPr>
        <rFont val="Calibri"/>
        <b val="0"/>
        <color theme="1"/>
        <sz val="12.0"/>
      </rPr>
      <t xml:space="preserve">For reference, output totals from the outcome/output/activity breakdown have been transferred from Table 1. </t>
    </r>
    <r>
      <rPr>
        <rFont val="Calibri"/>
        <b/>
        <color theme="1"/>
        <sz val="12.0"/>
      </rPr>
      <t xml:space="preserve">The output totals should match, and will show as </t>
    </r>
    <r>
      <rPr>
        <rFont val="Calibri"/>
        <b/>
        <color rgb="FFFF0000"/>
        <sz val="12.0"/>
      </rPr>
      <t>red</t>
    </r>
    <r>
      <rPr>
        <rFont val="Calibri"/>
        <b/>
        <color theme="1"/>
        <sz val="12.0"/>
      </rPr>
      <t xml:space="preserve"> if not.</t>
    </r>
  </si>
  <si>
    <t>Table 1 - PBF project budget by outcome, output and activity</t>
  </si>
  <si>
    <t>INITIAL BUDGET</t>
  </si>
  <si>
    <t>ADJUSTMENTS</t>
  </si>
  <si>
    <t>REVISED BUDGET</t>
  </si>
  <si>
    <r>
      <rPr>
        <rFont val="Calibri"/>
        <b/>
        <color theme="1"/>
        <sz val="12.0"/>
      </rPr>
      <t>Outcome/ Output</t>
    </r>
    <r>
      <rPr>
        <rFont val="Calibri"/>
        <color theme="1"/>
        <sz val="12.0"/>
      </rPr>
      <t xml:space="preserve"> number</t>
    </r>
  </si>
  <si>
    <r>
      <rPr>
        <rFont val="Calibri"/>
        <b/>
        <color theme="1"/>
        <sz val="12.0"/>
      </rPr>
      <t>Description</t>
    </r>
    <r>
      <rPr>
        <rFont val="Calibri"/>
        <color theme="1"/>
        <sz val="12.0"/>
      </rPr>
      <t xml:space="preserve"> (Text)</t>
    </r>
  </si>
  <si>
    <t>UNFPA</t>
  </si>
  <si>
    <t>Interpeace</t>
  </si>
  <si>
    <t>Total</t>
  </si>
  <si>
    <r>
      <rPr>
        <rFont val="Calibri"/>
        <b/>
        <color theme="1"/>
        <sz val="12.0"/>
      </rPr>
      <t>% of budget</t>
    </r>
    <r>
      <rPr>
        <rFont val="Calibri"/>
        <color theme="1"/>
        <sz val="12.0"/>
      </rPr>
      <t xml:space="preserve"> per activity  allocated to </t>
    </r>
    <r>
      <rPr>
        <rFont val="Calibri"/>
        <b/>
        <color theme="1"/>
        <sz val="12.0"/>
      </rPr>
      <t>Gender Equality and Women's Empowerment (GEWE)</t>
    </r>
    <r>
      <rPr>
        <rFont val="Calibri"/>
        <color theme="1"/>
        <sz val="12.0"/>
      </rPr>
      <t xml:space="preserve"> (if any):</t>
    </r>
  </si>
  <si>
    <r>
      <rPr>
        <rFont val="Calibri"/>
        <color theme="1"/>
        <sz val="12.0"/>
      </rPr>
      <t xml:space="preserve">Current level of </t>
    </r>
    <r>
      <rPr>
        <rFont val="Calibri"/>
        <b/>
        <color theme="1"/>
        <sz val="12.0"/>
      </rPr>
      <t xml:space="preserve">expenditure/ commitment </t>
    </r>
    <r>
      <rPr>
        <rFont val="Calibri"/>
        <color theme="1"/>
        <sz val="12.0"/>
      </rPr>
      <t>(To be completed at time of project progress reporting)</t>
    </r>
    <r>
      <rPr>
        <rFont val="Calibri"/>
        <b/>
        <color theme="1"/>
        <sz val="12.0"/>
      </rPr>
      <t xml:space="preserve"> </t>
    </r>
  </si>
  <si>
    <r>
      <rPr>
        <rFont val="Calibri"/>
        <b/>
        <color theme="1"/>
        <sz val="12.0"/>
      </rPr>
      <t xml:space="preserve">GEWE justification </t>
    </r>
    <r>
      <rPr>
        <rFont val="Calibri"/>
        <color theme="1"/>
        <sz val="12.0"/>
      </rPr>
      <t>(e.g. training includes session on gender equality, specific efforts made to ensure equal representation of women and men etc.)</t>
    </r>
  </si>
  <si>
    <r>
      <rPr>
        <rFont val="Calibri"/>
        <color theme="1"/>
        <sz val="12.0"/>
      </rPr>
      <t xml:space="preserve">Any other </t>
    </r>
    <r>
      <rPr>
        <rFont val="Calibri"/>
        <b/>
        <color theme="1"/>
        <sz val="12.0"/>
      </rPr>
      <t>remarks</t>
    </r>
    <r>
      <rPr>
        <rFont val="Calibri"/>
        <color theme="1"/>
        <sz val="12.0"/>
      </rPr>
      <t xml:space="preserve"> (e.g. on types of inputs provided or budget justification, esp. for TA or travel costs)</t>
    </r>
  </si>
  <si>
    <t xml:space="preserve">OUTCOME 1: </t>
  </si>
  <si>
    <t>Youth organizations responsible for youth promotion and youth engagement are more inclusive and better represent the reality and diversity of young women and men in Guinea-Bissau</t>
  </si>
  <si>
    <t>Output 1.1:</t>
  </si>
  <si>
    <t>Institutional and organizational barriers impediments to youth participation with due regard to gender and inclusiveness are identified and strategies are devised and implemented for greater effective inclusion of young people</t>
  </si>
  <si>
    <t>Activity 1.1.1:</t>
  </si>
  <si>
    <t>Carry out a desk research review on the dinamic of youth institutions and organizations</t>
  </si>
  <si>
    <t xml:space="preserve">Activities under this output will specifically aim to foster inclusion of young women including those with disabilities. </t>
  </si>
  <si>
    <t>Activity 1.1.2:</t>
  </si>
  <si>
    <t xml:space="preserve">Collections of information to develop tools </t>
  </si>
  <si>
    <t>Activity 1.1.3:</t>
  </si>
  <si>
    <t>Development of a joint action plan to address the gaps and barriers identified</t>
  </si>
  <si>
    <t>Activity 1.1.4</t>
  </si>
  <si>
    <t>Creation/adaptation of an interactive online platform</t>
  </si>
  <si>
    <t>Activity 1.1.5</t>
  </si>
  <si>
    <t>Capactity buiding of Youth Networks and FADDPD: Provide 7 informatic kits and softwares</t>
  </si>
  <si>
    <t>Activity 1.1.6</t>
  </si>
  <si>
    <t>Activity 1.1.7</t>
  </si>
  <si>
    <t>Activity 1.1.8</t>
  </si>
  <si>
    <t>Output Total</t>
  </si>
  <si>
    <t>Output 1.2:</t>
  </si>
  <si>
    <t>The INJ role as a national institution for the promotion and representation of youth has its capacity to interact, monitor and represent youth organizations active in all the national territory is strengthened to foster intergenerational trust</t>
  </si>
  <si>
    <t>Activity 1.2.0</t>
  </si>
  <si>
    <t>Conduct a rapid assessment  and develop an action plan to strengthen the Institutional capacity of YI and ANEJ</t>
  </si>
  <si>
    <t>Activity 1.2.1</t>
  </si>
  <si>
    <t>Creation of an informative website about INJ that serves as a youth information repository</t>
  </si>
  <si>
    <t>The website will promote equal opportunities for young men and women, including those with disabilities</t>
  </si>
  <si>
    <t>Activity 1.2.2</t>
  </si>
  <si>
    <t>Support the creation of a digital database on youth</t>
  </si>
  <si>
    <t>The database will include specific categories to value and identify organzations and initiatives promoted by and working with young women</t>
  </si>
  <si>
    <t>Activity 1.2.3</t>
  </si>
  <si>
    <t>Create conditions in INJ to welcome and foster researchers on youth issues based on agreed internships and sharing reports ownership</t>
  </si>
  <si>
    <t>The internships will provide equal opportunities to young men and women, including those with disabilities</t>
  </si>
  <si>
    <t>The amount for this budget line was increased up to 85 000. the additional amount will allow the hosting of digital platform</t>
  </si>
  <si>
    <t>Activity 1.2.3a</t>
  </si>
  <si>
    <t>Establishment of Coordination Mechanism within the Youth Institute</t>
  </si>
  <si>
    <t>Activity 1.2.4</t>
  </si>
  <si>
    <t>Creation of an e-Libary for the Resource  Center in Bissau</t>
  </si>
  <si>
    <t>Activity 1.2.5</t>
  </si>
  <si>
    <t>Training session on producing content to feed the digital platform</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</si>
  <si>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</si>
  <si>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</si>
  <si>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</si>
  <si>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</si>
  <si>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</si>
  <si>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</si>
  <si>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</si>
  <si>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</si>
  <si>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</si>
  <si>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</si>
  <si>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</si>
  <si>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</si>
  <si>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</si>
  <si>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</si>
  <si>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</si>
  <si>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</si>
  <si>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</si>
  <si>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</si>
  <si>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</si>
  <si>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</si>
  <si>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</si>
  <si>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</si>
  <si>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Young men and women members of youth organizations develop shared policy priorities and organizational ground rules to inform the government activity and work together to bring them forward, valuing diversity</t>
  </si>
  <si>
    <t>Outcome 2.1</t>
  </si>
  <si>
    <t>A participatory and inclusive process to evaluate the contents of the NYP developed in 2015 and produce recommendations to make the policy more relevant to current and emerging needs of young women and men from different backgrounds, including youth, women and men, with disabilities and other marginalized groups</t>
  </si>
  <si>
    <t>Activity 2.1.1</t>
  </si>
  <si>
    <t>Capacity building on public policy evaluation of CSOs and institutions involved in the process.</t>
  </si>
  <si>
    <t xml:space="preserve">The process for the participatory evaluation of the NYP will be carried out in a way that ensures equal participation of young men and women at every stage. The methodology will include a specific requirement on this. </t>
  </si>
  <si>
    <t>Activity 2.1.2</t>
  </si>
  <si>
    <t>Participatory development of the data collection tools.</t>
  </si>
  <si>
    <t>The process for the participatory evaluation of the NYP will be carried out in a way that ensures equal participation of young men and women at every stage.</t>
  </si>
  <si>
    <t>Activity 2.1.3</t>
  </si>
  <si>
    <t xml:space="preserve">Data collection </t>
  </si>
  <si>
    <t>The proces for the participatory evaluation of the NYP will be carried out in a way that ensures equal participation of young men and women at every stage.</t>
  </si>
  <si>
    <t>Activity 2.1.4</t>
  </si>
  <si>
    <t>Data analysis and production of lessons learned and policy recommendations</t>
  </si>
  <si>
    <t>Activity 2.1.5</t>
  </si>
  <si>
    <t>A 2.1.5: Conduct na inclusive and participative process of NYP update</t>
  </si>
  <si>
    <t>Activity 2.1.6</t>
  </si>
  <si>
    <t>Activity 2.1.7</t>
  </si>
  <si>
    <t>Activity 2.1.8</t>
  </si>
  <si>
    <t>Output 2.2</t>
  </si>
  <si>
    <t>The youth priorities identified under output 2.1 will be disseminated among youth, government institutions and relevant stakeholders to inform current and future policies and programmes at community, regional and national levels.</t>
  </si>
  <si>
    <t>Activity 2.2.1</t>
  </si>
  <si>
    <t>Production of advocacy material</t>
  </si>
  <si>
    <t>All the advocacy material will ensure representativness of young women success stories and experiences</t>
  </si>
  <si>
    <t>Activity 2.2.2</t>
  </si>
  <si>
    <t>Advocacy at the Governmental level</t>
  </si>
  <si>
    <t xml:space="preserve">Advocacy activities will include specific references to young women narratives </t>
  </si>
  <si>
    <t>Activity 2.2.3</t>
  </si>
  <si>
    <t>Advocacy at the Parliamentary level</t>
  </si>
  <si>
    <t>Activity 2.2.4</t>
  </si>
  <si>
    <t>Advocacy at the Sub Regional level</t>
  </si>
  <si>
    <t>Activity 2.2.5</t>
  </si>
  <si>
    <t>Dissemination at the local level</t>
  </si>
  <si>
    <t xml:space="preserve">Both in the design and in the contents of the dissemination activities, particular attention will be given to bringing young women issues and recommendations to local institutions and communities. </t>
  </si>
  <si>
    <t xml:space="preserve">This activity includes a micro grant component for youth to develop and implement dissemination and advocacy acitivites </t>
  </si>
  <si>
    <t>Activity 2.2.6</t>
  </si>
  <si>
    <t>Raising awareness among young people about voter registration and preventing electoral violence</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</si>
  <si>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</si>
  <si>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</si>
  <si>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</si>
  <si>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</si>
  <si>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</si>
  <si>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</si>
  <si>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</si>
  <si>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</si>
  <si>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</si>
  <si>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</si>
  <si>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</si>
  <si>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</si>
  <si>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</si>
  <si>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</si>
  <si>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</si>
  <si>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</si>
  <si>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</si>
  <si>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</si>
  <si>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</si>
  <si>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</si>
  <si>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</si>
  <si>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Young men and women play an active and inclusive role in monitoring and advocating for public policy in sectors which are priorities for youth identified under outcome 2, contributing to increase accountability of institutions and trust at the regional and national level.</t>
  </si>
  <si>
    <t>Output 3.1</t>
  </si>
  <si>
    <t>Young women and men’s capacities on public policies cycle and evaluation, public spending and advocacy and to influence decision-making and contribute to peacebuilding in Guinea-Bissau are strengthened, including their capacities on disability and on inclusion and gender equality, enabling them to better lobby and advocate for their interest based on existing policies.</t>
  </si>
  <si>
    <t>Activity 3.1.1</t>
  </si>
  <si>
    <t>Capacity building on leadership</t>
  </si>
  <si>
    <t xml:space="preserve">The training will count with equal participation of young men and women including those with disabilities </t>
  </si>
  <si>
    <t>Activity 3.1.2</t>
  </si>
  <si>
    <t>Collaborative training on Conflict Sensitive Advocacy</t>
  </si>
  <si>
    <t>Activity 3.1.3</t>
  </si>
  <si>
    <t>Capacity building of young people on inclusion and conflict transformation by integrating an intersectional approach to disability, gender and age</t>
  </si>
  <si>
    <t xml:space="preserve">This training will specifically address drivers of young women's exclusion </t>
  </si>
  <si>
    <t>Activity 3.1.4</t>
  </si>
  <si>
    <t>Capacity building of young women and networks of young women with and without disability in decision-making and sustainable peacebuilding processes</t>
  </si>
  <si>
    <t>Activity 3.1.5</t>
  </si>
  <si>
    <r>
      <rPr>
        <rFont val="Calibri"/>
        <color rgb="FFFF0000"/>
        <sz val="12.0"/>
      </rPr>
      <t>Youth experience exchange sessions</t>
    </r>
    <r>
      <rPr>
        <rFont val="Calibri"/>
        <color theme="1"/>
        <sz val="12.0"/>
      </rPr>
      <t xml:space="preserve">
</t>
    </r>
    <r>
      <rPr>
        <rFont val="Calibri"/>
        <color rgb="FFFF0000"/>
        <sz val="12.0"/>
      </rPr>
      <t xml:space="preserve">Support the participation of Youth Network Leaders in International Youth Events of the CPLP, ECOWAS/UEMOA, AU and UN </t>
    </r>
  </si>
  <si>
    <t xml:space="preserve">These sessions will promote equal participation of young men and women, including those with disabilities </t>
  </si>
  <si>
    <t>Activity 3.1.6</t>
  </si>
  <si>
    <t>Activity 3.1.7</t>
  </si>
  <si>
    <t>Activity 3.1.8</t>
  </si>
  <si>
    <t>Output 3.2:</t>
  </si>
  <si>
    <t>Youth led inclusive monitoring and advocacy mechanisms and platforms are active at the regional level and connected nationally through radio, communication and online tools making the voice of young men and women more audible and giving more visibility to young men and women with disabilities</t>
  </si>
  <si>
    <t>Activity 3.2.1</t>
  </si>
  <si>
    <t>Development of a monitoring tool</t>
  </si>
  <si>
    <t xml:space="preserve">The tool will ensure that issues related to young women and young men are equally captured. </t>
  </si>
  <si>
    <t>Activity 3.2.1a</t>
  </si>
  <si>
    <t>Supporting the organization of elective Assemblies of (3) Youth Networks</t>
  </si>
  <si>
    <t>Activity 3.2.2</t>
  </si>
  <si>
    <t>Workshop and tailored accompaniment to strengthen existing regional platforms’ structure and their role in regional governance</t>
  </si>
  <si>
    <t>Based on findings from the final evalaution of previous projects, this activity will include specific efforts to ensure young women are active members of their communities and of youth platforms</t>
  </si>
  <si>
    <t>Activity 3.2.3</t>
  </si>
  <si>
    <t>Periodical public and inclusive dialogues between institutions and youth groups at the local level</t>
  </si>
  <si>
    <t>Both in participant selection and in its contents, the dialogue will equally engage young men and young women</t>
  </si>
  <si>
    <t>This activity include a micro grant component for youth organize and carry out dialogues sessions with local authorities</t>
  </si>
  <si>
    <t>Activity 3.2.4</t>
  </si>
  <si>
    <t>Radio debates</t>
  </si>
  <si>
    <t>Both in participant selection and in its contents, the radio debates will equally engage young men and young women</t>
  </si>
  <si>
    <t>This activity include a micro grant component for youth organize and carry out radio programes</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</si>
  <si>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</si>
  <si>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</si>
  <si>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</si>
  <si>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</si>
  <si>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</si>
  <si>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</si>
  <si>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</si>
  <si>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</si>
  <si>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</si>
  <si>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</si>
  <si>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</si>
  <si>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</si>
  <si>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</si>
  <si>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</si>
  <si>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</si>
  <si>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</si>
  <si>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</si>
  <si>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</si>
  <si>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</si>
  <si>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</si>
  <si>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</si>
  <si>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</si>
  <si>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</si>
  <si>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</si>
  <si>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</si>
  <si>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</si>
  <si>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</si>
  <si>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</si>
  <si>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</si>
  <si>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</si>
  <si>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</si>
  <si>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</si>
  <si>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</si>
  <si>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</si>
  <si>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</si>
  <si>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</si>
  <si>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</si>
  <si>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</si>
  <si>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</si>
  <si>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</si>
  <si>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</si>
  <si>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</si>
  <si>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</si>
  <si>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</si>
  <si>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</si>
  <si>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</si>
  <si>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</si>
  <si>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</si>
  <si>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</si>
  <si>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</si>
  <si>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</si>
  <si>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</si>
  <si>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</si>
  <si>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</si>
  <si>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</si>
  <si>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</si>
  <si>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</si>
  <si>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</si>
  <si>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</si>
  <si>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</si>
  <si>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Salary expenses for (IUNV) for 2 years</t>
  </si>
  <si>
    <t>Additional operational costs</t>
  </si>
  <si>
    <t xml:space="preserve">Communication and visibility </t>
  </si>
  <si>
    <t>Monitoring budget</t>
  </si>
  <si>
    <t xml:space="preserve">Reporting </t>
  </si>
  <si>
    <t>Budget for independent final evaluation</t>
  </si>
  <si>
    <t xml:space="preserve">Monitoring anf Evaluation </t>
  </si>
  <si>
    <t>Total Additional Costs</t>
  </si>
  <si>
    <t>Totals</t>
  </si>
  <si>
    <t>TOTAL REVISED</t>
  </si>
  <si>
    <t>Sub-Total Project Budget</t>
  </si>
  <si>
    <t>Indirect support costs (7%):</t>
  </si>
  <si>
    <t>Performance-Based Tranche Breakdown</t>
  </si>
  <si>
    <t>Tranche %</t>
  </si>
  <si>
    <t>First Tranche:</t>
  </si>
  <si>
    <t>Second Tranche:</t>
  </si>
  <si>
    <t>Third Tranche</t>
  </si>
  <si>
    <t>Total:</t>
  </si>
  <si>
    <r>
      <rPr>
        <rFont val="Calibri"/>
        <b/>
        <color theme="1"/>
        <sz val="11.0"/>
      </rPr>
      <t xml:space="preserve">$ Towards GEWE </t>
    </r>
    <r>
      <rPr>
        <rFont val="Calibri"/>
        <b val="0"/>
        <color theme="1"/>
        <sz val="11.0"/>
      </rPr>
      <t>(includes indirect costs)</t>
    </r>
  </si>
  <si>
    <t>Total Expenditure</t>
  </si>
  <si>
    <t>% Towards GEWE</t>
  </si>
  <si>
    <t>Delivery Rate:</t>
  </si>
  <si>
    <r>
      <rPr>
        <rFont val="Calibri"/>
        <b/>
        <color theme="1"/>
        <sz val="11.0"/>
      </rPr>
      <t xml:space="preserve">$ Towards M&amp;E </t>
    </r>
    <r>
      <rPr>
        <rFont val="Calibri"/>
        <b val="0"/>
        <color theme="1"/>
        <sz val="11.0"/>
      </rPr>
      <t>(includes indirect costs)</t>
    </r>
  </si>
  <si>
    <t>% Towards M&amp;E</t>
  </si>
  <si>
    <r>
      <rPr>
        <rFont val="Calibri"/>
        <color theme="1"/>
        <sz val="11.0"/>
      </rPr>
      <t xml:space="preserve">Note: PBF does not accept projects with less than </t>
    </r>
    <r>
      <rPr>
        <rFont val="Calibri"/>
        <b/>
        <color theme="1"/>
        <sz val="11.0"/>
      </rPr>
      <t>5%</t>
    </r>
    <r>
      <rPr>
        <rFont val="Calibri"/>
        <color theme="1"/>
        <sz val="11.0"/>
      </rPr>
      <t xml:space="preserve"> towards M&amp;E and less than </t>
    </r>
    <r>
      <rPr>
        <rFont val="Calibri"/>
        <b/>
        <color theme="1"/>
        <sz val="11.0"/>
      </rPr>
      <t xml:space="preserve">15% </t>
    </r>
    <r>
      <rPr>
        <rFont val="Calibri"/>
        <color theme="1"/>
        <sz val="11.0"/>
      </rPr>
      <t xml:space="preserve">towards GEWE. These figures will show as </t>
    </r>
    <r>
      <rPr>
        <rFont val="Calibri"/>
        <color rgb="FFFF0000"/>
        <sz val="11.0"/>
      </rPr>
      <t xml:space="preserve">red </t>
    </r>
    <r>
      <rPr>
        <rFont val="Calibri"/>
        <color theme="1"/>
        <sz val="11.0"/>
      </rPr>
      <t xml:space="preserve">if this minimum threshold is not met.  </t>
    </r>
  </si>
  <si>
    <t>Table 2 - Output breakdown by UN budget categories</t>
  </si>
  <si>
    <t xml:space="preserve">Actuals </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</si>
  <si>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</si>
  <si>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</si>
  <si>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</si>
  <si>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</si>
  <si>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</si>
  <si>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</si>
  <si>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</si>
  <si>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</si>
  <si>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</si>
  <si>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</si>
  <si>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</si>
  <si>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</si>
  <si>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</si>
  <si>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</si>
  <si>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</si>
  <si>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</si>
  <si>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</si>
  <si>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</si>
  <si>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</si>
  <si>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</si>
  <si>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</si>
  <si>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t>
  </si>
  <si>
    <t xml:space="preserve">Subtotal </t>
  </si>
  <si>
    <t>7% Indirect Costs</t>
  </si>
  <si>
    <t>TOTAL</t>
  </si>
  <si>
    <t>Annex 1: MPTFO Guidance on UN Cost Categories</t>
  </si>
  <si>
    <r>
      <rPr>
        <rFont val="Calibri"/>
        <b/>
        <color theme="1"/>
        <sz val="11.0"/>
      </rPr>
      <t xml:space="preserve">1. Staff and other personnel costs: </t>
    </r>
    <r>
      <rPr>
        <rFont val="Calibri"/>
        <color theme="1"/>
        <sz val="11.0"/>
      </rPr>
      <t>Includes all related staff and temporary staff costs including base salary, post adjustment and all staff entitlements.</t>
    </r>
  </si>
  <si>
    <r>
      <rPr>
        <rFont val="Calibri"/>
        <b/>
        <color theme="1"/>
        <sz val="11.0"/>
      </rPr>
      <t>2. Supplies, Commodities, Materials:</t>
    </r>
    <r>
      <rPr>
        <rFont val="Calibri"/>
        <color theme="1"/>
        <sz val="11.0"/>
      </rPr>
      <t xml:space="preserve"> Includes all direct and indirect costs (e.g. freight, transport, delivery, distribution) associated with procurement of supplies, commodities and materials. Office supplies should be reported as "General Operating".</t>
    </r>
  </si>
  <si>
    <r>
      <rPr>
        <rFont val="Calibri"/>
        <b/>
        <color theme="1"/>
        <sz val="11.0"/>
      </rPr>
      <t xml:space="preserve">3. Equipment, Vehicles and Furniture including Depreciation: </t>
    </r>
    <r>
      <rPr>
        <rFont val="Calibri"/>
        <color theme="1"/>
        <sz val="11.0"/>
      </rPr>
      <t>For those reporting assets on UNSAS or modified UNSAS basis (i.e. expense up front) this would relate to all costs to put asset into service. For those who do donor reports according to IPSAS this would equal depreciation for period.</t>
    </r>
  </si>
  <si>
    <r>
      <rPr>
        <rFont val="Calibri"/>
        <b/>
        <color theme="1"/>
        <sz val="11.0"/>
      </rPr>
      <t>4. Contractual Services:</t>
    </r>
    <r>
      <rPr>
        <rFont val="Calibri"/>
        <color theme="1"/>
        <sz val="11.0"/>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</si>
  <si>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rFont val="Calibri"/>
        <b/>
        <color theme="1"/>
        <sz val="11.0"/>
      </rPr>
      <t>5. Travel:</t>
    </r>
    <r>
      <rPr>
        <rFont val="Calibri"/>
        <color theme="1"/>
        <sz val="11.0"/>
      </rPr>
      <t xml:space="preserve"> Includes staff and non-staff travel paid for by the organization directly related to a project.</t>
    </r>
  </si>
  <si>
    <r>
      <rPr>
        <rFont val="Calibri"/>
        <b/>
        <color theme="1"/>
        <sz val="11.0"/>
      </rPr>
      <t>6. Transfers and Grants to Counterparts:</t>
    </r>
    <r>
      <rPr>
        <rFont val="Calibri"/>
        <color theme="1"/>
        <sz val="11.0"/>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</si>
  <si>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rFont val="Calibri"/>
        <b/>
        <color theme="1"/>
        <sz val="11.0"/>
      </rPr>
      <t>7. General Operating and Other Direct Costs:</t>
    </r>
    <r>
      <rPr>
        <rFont val="Calibri"/>
        <color theme="1"/>
        <sz val="11.0"/>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</si>
  <si>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</si>
  <si>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</si>
  <si>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</si>
  <si>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</si>
  <si>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</si>
  <si>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</si>
  <si>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</si>
  <si>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</si>
  <si>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</si>
  <si>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</si>
  <si>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</si>
  <si>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Budget distribution</t>
  </si>
  <si>
    <t>Budget variation</t>
  </si>
  <si>
    <t xml:space="preserve">Sub-Total </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</si>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</sst>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quot;$&quot;* #,##0.00_);_(&quot;$&quot;* \(#,##0.00\);_(&quot;$&quot;* &quot;-&quot;??_);_(@_)"/>
    <numFmt numFmtId="165" formatCode="#,##0.00\ _€;[Red]\-#,##0.00\ _€"/>
    <numFmt numFmtId="166" formatCode="_(&quot;$&quot;* #,##0_);_(&quot;$&quot;* \(#,##0\);_(&quot;$&quot;* &quot;-&quot;??_);_(@_)"/>
    <numFmt numFmtId="167" formatCode="_(&quot;$&quot;* #,##0.0_);_(&quot;$&quot;* \(#,##0.0\);_(&quot;$&quot;* &quot;-&quot;??_);_(@_)"/>
    <numFmt numFmtId="168" formatCode="_-* #,##0.00_-;\-* #,##0.00_-;_-* &quot;-&quot;??_-;_-@"/>
    <numFmt numFmtId="169" formatCode="_-* #,##0.00\ _€_-;\-* #,##0.00\ _€_-;_-* &quot;-&quot;??\ _€_-;_-@"/>
  </numFmts>
  <fonts count="25">
    <font>
      <sz val="11.0"/>
      <color theme="1"/>
      <name val="Calibri"/>
      <scheme val="minor"/>
    </font>
    <font>
      <sz val="11.0"/>
      <color theme="1"/>
      <name val="Calibri"/>
    </font>
    <font>
      <b/>
      <sz val="24.0"/>
      <color rgb="FF00B0F0"/>
      <name val="Calibri"/>
    </font>
    <font>
      <b/>
      <sz val="28.0"/>
      <color theme="1"/>
      <name val="Calibri"/>
    </font>
    <font>
      <b/>
      <sz val="36.0"/>
      <color theme="1"/>
      <name val="Calibri"/>
    </font>
    <font>
      <sz val="36.0"/>
      <color theme="1"/>
      <name val="Calibri"/>
    </font>
    <font>
      <b/>
      <sz val="14.0"/>
      <color theme="1"/>
      <name val="Calibri"/>
    </font>
    <font/>
    <font>
      <b/>
      <sz val="12.0"/>
      <color theme="1"/>
      <name val="Calibri"/>
    </font>
    <font>
      <b/>
      <sz val="20.0"/>
      <color theme="1"/>
      <name val="Calibri"/>
    </font>
    <font>
      <b/>
      <sz val="16.0"/>
      <color theme="1"/>
      <name val="Calibri"/>
    </font>
    <font>
      <sz val="12.0"/>
      <color theme="1"/>
      <name val="Calibri"/>
    </font>
    <font>
      <b/>
      <sz val="12.0"/>
      <color rgb="FFFF0000"/>
      <name val="Calibri"/>
    </font>
    <font>
      <b/>
      <sz val="12.0"/>
      <color rgb="FF000000"/>
      <name val="Times New Roman"/>
    </font>
    <font>
      <sz val="12.0"/>
      <color rgb="FFFF0000"/>
      <name val="Calibri"/>
    </font>
    <font>
      <sz val="12.0"/>
      <color rgb="FF000000"/>
      <name val="Times New Roman"/>
    </font>
    <font>
      <sz val="12.0"/>
      <color rgb="FFFF0000"/>
      <name val="Times New Roman"/>
    </font>
    <font>
      <sz val="12.0"/>
      <color rgb="FF0000FF"/>
      <name val="Calibri"/>
    </font>
    <font>
      <sz val="12.0"/>
      <color rgb="FF000000"/>
      <name val="Calibri"/>
    </font>
    <font>
      <b/>
      <sz val="12.0"/>
      <color rgb="FF000000"/>
      <name val="Calibri"/>
    </font>
    <font>
      <b/>
      <sz val="11.0"/>
      <color theme="1"/>
      <name val="Calibri"/>
    </font>
    <font>
      <sz val="12.0"/>
      <color theme="0"/>
      <name val="Calibri"/>
    </font>
    <font>
      <sz val="12.0"/>
      <color rgb="FF171616"/>
      <name val="Century Gothic"/>
    </font>
    <font>
      <sz val="11.0"/>
      <color rgb="FF0000FF"/>
      <name val="Calibri"/>
    </font>
    <font>
      <sz val="9.0"/>
      <color theme="1"/>
      <name val="Calibri"/>
    </font>
  </fonts>
  <fills count="13">
    <fill>
      <patternFill patternType="none"/>
    </fill>
    <fill>
      <patternFill patternType="lightGray"/>
    </fill>
    <fill>
      <patternFill patternType="solid">
        <fgColor rgb="FFDEEAF6"/>
        <bgColor rgb="FFDEEAF6"/>
      </patternFill>
    </fill>
    <fill>
      <patternFill patternType="solid">
        <fgColor theme="0"/>
        <bgColor theme="0"/>
      </patternFill>
    </fill>
    <fill>
      <patternFill patternType="solid">
        <fgColor rgb="FFFFF2CC"/>
        <bgColor rgb="FFFFF2CC"/>
      </patternFill>
    </fill>
    <fill>
      <patternFill patternType="solid">
        <fgColor rgb="FFC5E0B3"/>
        <bgColor rgb="FFC5E0B3"/>
      </patternFill>
    </fill>
    <fill>
      <patternFill patternType="solid">
        <fgColor rgb="FFD8D8D8"/>
        <bgColor rgb="FFD8D8D8"/>
      </patternFill>
    </fill>
    <fill>
      <patternFill patternType="solid">
        <fgColor rgb="FFFFFFFF"/>
        <bgColor rgb="FFFFFFFF"/>
      </patternFill>
    </fill>
    <fill>
      <patternFill patternType="solid">
        <fgColor rgb="FFD9D9D9"/>
        <bgColor rgb="FFD9D9D9"/>
      </patternFill>
    </fill>
    <fill>
      <patternFill patternType="solid">
        <fgColor rgb="FFD0CECE"/>
        <bgColor rgb="FFD0CECE"/>
      </patternFill>
    </fill>
    <fill>
      <patternFill patternType="solid">
        <fgColor rgb="FFFFD965"/>
        <bgColor rgb="FFFFD965"/>
      </patternFill>
    </fill>
    <fill>
      <patternFill patternType="solid">
        <fgColor rgb="FFBFBFBF"/>
        <bgColor rgb="FFBFBFBF"/>
      </patternFill>
    </fill>
    <fill>
      <patternFill patternType="solid">
        <fgColor rgb="FFFFFF00"/>
        <bgColor rgb="FFFFFF00"/>
      </patternFill>
    </fill>
  </fills>
  <borders count="79">
    <border/>
    <border>
      <left style="medium">
        <color rgb="FF000000"/>
      </left>
      <right style="medium">
        <color rgb="FF000000"/>
      </right>
      <top style="medium">
        <color rgb="FF000000"/>
      </top>
      <bottom style="medium">
        <color rgb="FF000000"/>
      </bottom>
    </border>
    <border>
      <left/>
      <right/>
      <top/>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style="thin">
        <color rgb="FF000000"/>
      </left>
    </border>
    <border>
      <right style="thin">
        <color rgb="FF000000"/>
      </right>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top style="thin">
        <color rgb="FF000000"/>
      </top>
      <bottom/>
    </border>
    <border>
      <left style="thin">
        <color rgb="FF000000"/>
      </left>
      <right style="medium">
        <color rgb="FF000000"/>
      </right>
      <top style="thin">
        <color rgb="FF000000"/>
      </top>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right/>
      <top style="thin">
        <color rgb="FF000000"/>
      </top>
      <bottom/>
    </border>
    <border>
      <left/>
      <right style="thin">
        <color rgb="FF000000"/>
      </right>
      <top style="thin">
        <color rgb="FF000000"/>
      </top>
      <bottom/>
    </border>
    <border>
      <left/>
      <right style="thin">
        <color rgb="FF000000"/>
      </right>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bottom/>
    </border>
    <border>
      <left style="thin">
        <color rgb="FF000000"/>
      </left>
      <right style="thin">
        <color rgb="FF000000"/>
      </right>
      <top style="medium">
        <color rgb="FF000000"/>
      </top>
    </border>
    <border>
      <left style="thin">
        <color rgb="FF000000"/>
      </left>
      <right style="medium">
        <color rgb="FF000000"/>
      </right>
      <top/>
    </border>
    <border>
      <left style="thin">
        <color rgb="FF000000"/>
      </left>
      <right style="medium">
        <color rgb="FF000000"/>
      </right>
      <top/>
      <bottom style="thin">
        <color rgb="FF000000"/>
      </bottom>
    </border>
    <border>
      <left style="medium">
        <color rgb="FF000000"/>
      </left>
      <right style="thin">
        <color rgb="FF000000"/>
      </right>
      <top/>
      <bottom style="medium">
        <color rgb="FF000000"/>
      </bottom>
    </border>
    <border>
      <left style="thin">
        <color rgb="FF000000"/>
      </left>
      <right style="thin">
        <color rgb="FF000000"/>
      </right>
      <top/>
      <bottom style="medium">
        <color rgb="FF000000"/>
      </bottom>
    </border>
    <border>
      <left style="thin">
        <color rgb="FF000000"/>
      </left>
      <right style="medium">
        <color rgb="FF000000"/>
      </right>
      <top/>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bottom/>
    </border>
    <border>
      <left style="medium">
        <color rgb="FF000000"/>
      </left>
      <right style="medium">
        <color rgb="FF000000"/>
      </right>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thin">
        <color rgb="FF000000"/>
      </top>
      <bottom style="medium">
        <color rgb="FF000000"/>
      </bottom>
    </border>
    <border>
      <left style="medium">
        <color rgb="FF000000"/>
      </left>
      <right style="thin">
        <color rgb="FF000000"/>
      </right>
      <top/>
      <bottom style="thin">
        <color rgb="FF000000"/>
      </bottom>
    </border>
    <border>
      <left style="thin">
        <color rgb="FF000000"/>
      </left>
      <top/>
      <bottom style="thin">
        <color rgb="FF000000"/>
      </bottom>
    </border>
    <border>
      <right style="medium">
        <color rgb="FF000000"/>
      </right>
      <top/>
      <bottom style="thin">
        <color rgb="FF000000"/>
      </bottom>
    </border>
    <border>
      <left style="medium">
        <color rgb="FF000000"/>
      </left>
      <right/>
      <top style="medium">
        <color rgb="FF000000"/>
      </top>
      <bottom style="medium">
        <color rgb="FF000000"/>
      </bottom>
    </border>
    <border>
      <left/>
      <right style="thin">
        <color rgb="FF000000"/>
      </right>
      <top style="thin">
        <color rgb="FF000000"/>
      </top>
    </border>
    <border>
      <left style="medium">
        <color rgb="FF000000"/>
      </left>
      <right style="thin">
        <color rgb="FF000000"/>
      </right>
      <top style="medium">
        <color rgb="FF000000"/>
      </top>
    </border>
    <border>
      <left style="thin">
        <color rgb="FF000000"/>
      </left>
      <right style="medium">
        <color rgb="FF000000"/>
      </right>
      <top style="medium">
        <color rgb="FF000000"/>
      </top>
    </border>
    <border>
      <left/>
      <right style="thin">
        <color rgb="FF000000"/>
      </right>
    </border>
    <border>
      <left style="thin">
        <color rgb="FF000000"/>
      </left>
      <right style="thin">
        <color rgb="FF000000"/>
      </right>
    </border>
    <border>
      <left/>
      <right style="thin">
        <color rgb="FF000000"/>
      </right>
      <bottom style="thin">
        <color rgb="FF000000"/>
      </bottom>
    </border>
    <border>
      <left style="medium">
        <color rgb="FF000000"/>
      </left>
      <right/>
      <top style="thin">
        <color rgb="FF000000"/>
      </top>
      <bottom style="thin">
        <color rgb="FF000000"/>
      </bottom>
    </border>
    <border>
      <left style="medium">
        <color rgb="FF000000"/>
      </left>
      <right/>
      <top style="thin">
        <color rgb="FF000000"/>
      </top>
      <bottom style="medium">
        <color rgb="FF000000"/>
      </bottom>
    </border>
    <border>
      <left style="thin">
        <color rgb="FF000000"/>
      </left>
      <right style="medium">
        <color rgb="FF000000"/>
      </right>
      <top/>
      <bottom/>
    </border>
    <border>
      <right style="thin">
        <color rgb="FF000000"/>
      </right>
      <top style="thin">
        <color rgb="FF000000"/>
      </top>
    </border>
    <border>
      <left style="thin">
        <color rgb="FF000000"/>
      </left>
      <right style="thin">
        <color rgb="FF000000"/>
      </right>
      <top style="medium">
        <color rgb="FF000000"/>
      </top>
      <bottom/>
    </border>
    <border>
      <left style="thin">
        <color rgb="FF000000"/>
      </left>
      <right/>
      <top style="thin">
        <color rgb="FF000000"/>
      </top>
      <bottom style="medium">
        <color rgb="FF000000"/>
      </bottom>
    </border>
  </borders>
  <cellStyleXfs count="1">
    <xf borderId="0" fillId="0" fontId="0" numFmtId="0" applyAlignment="1" applyFont="1"/>
  </cellStyleXfs>
  <cellXfs count="340">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shrinkToFit="0" vertical="top" wrapText="1"/>
    </xf>
    <xf borderId="1" fillId="2" fontId="3" numFmtId="0" xfId="0" applyAlignment="1" applyBorder="1" applyFill="1" applyFont="1">
      <alignment shrinkToFit="0" vertical="top" wrapText="1"/>
    </xf>
    <xf borderId="0" fillId="0" fontId="4" numFmtId="0" xfId="0" applyAlignment="1" applyFont="1">
      <alignment shrinkToFit="0" wrapText="1"/>
    </xf>
    <xf borderId="0" fillId="0" fontId="4" numFmtId="0" xfId="0" applyAlignment="1" applyFont="1">
      <alignment horizontal="right" shrinkToFit="0" wrapText="1"/>
    </xf>
    <xf borderId="0" fillId="0" fontId="5" numFmtId="0" xfId="0" applyAlignment="1" applyFont="1">
      <alignment shrinkToFit="0" wrapText="1"/>
    </xf>
    <xf borderId="0" fillId="0" fontId="5" numFmtId="164" xfId="0" applyAlignment="1" applyFont="1" applyNumberFormat="1">
      <alignment shrinkToFit="0" wrapText="1"/>
    </xf>
    <xf borderId="2" fillId="3" fontId="5" numFmtId="164" xfId="0" applyAlignment="1" applyBorder="1" applyFill="1" applyFont="1" applyNumberFormat="1">
      <alignment shrinkToFit="0" wrapText="1"/>
    </xf>
    <xf borderId="0" fillId="0" fontId="1" numFmtId="0" xfId="0" applyAlignment="1" applyFont="1">
      <alignment shrinkToFit="0" wrapText="1"/>
    </xf>
    <xf borderId="3" fillId="0" fontId="6" numFmtId="0" xfId="0" applyAlignment="1" applyBorder="1" applyFont="1">
      <alignment horizontal="left" shrinkToFit="0" wrapText="1"/>
    </xf>
    <xf borderId="3" fillId="0" fontId="7" numFmtId="0" xfId="0" applyBorder="1" applyFont="1"/>
    <xf borderId="0" fillId="0" fontId="8" numFmtId="0" xfId="0" applyAlignment="1" applyFont="1">
      <alignment shrinkToFit="0" wrapText="1"/>
    </xf>
    <xf borderId="0" fillId="0" fontId="8" numFmtId="0" xfId="0" applyAlignment="1" applyFont="1">
      <alignment horizontal="right" shrinkToFit="0" wrapText="1"/>
    </xf>
    <xf borderId="2" fillId="3" fontId="9" numFmtId="164" xfId="0" applyAlignment="1" applyBorder="1" applyFont="1" applyNumberFormat="1">
      <alignment horizontal="left" shrinkToFit="0" wrapText="1"/>
    </xf>
    <xf borderId="0" fillId="0" fontId="1" numFmtId="0" xfId="0" applyAlignment="1" applyFont="1">
      <alignment horizontal="right" shrinkToFit="0" wrapText="1"/>
    </xf>
    <xf borderId="0" fillId="0" fontId="1" numFmtId="164" xfId="0" applyAlignment="1" applyFont="1" applyNumberFormat="1">
      <alignment shrinkToFit="0" wrapText="1"/>
    </xf>
    <xf borderId="2" fillId="3" fontId="1" numFmtId="164" xfId="0" applyAlignment="1" applyBorder="1" applyFont="1" applyNumberFormat="1">
      <alignment shrinkToFit="0" wrapText="1"/>
    </xf>
    <xf borderId="4" fillId="0" fontId="10" numFmtId="0" xfId="0" applyAlignment="1" applyBorder="1" applyFont="1">
      <alignment horizontal="center" shrinkToFit="0" vertical="center" wrapText="1"/>
    </xf>
    <xf borderId="5" fillId="0" fontId="7" numFmtId="0" xfId="0" applyBorder="1" applyFont="1"/>
    <xf borderId="6" fillId="0" fontId="7" numFmtId="0" xfId="0" applyBorder="1" applyFont="1"/>
    <xf borderId="4" fillId="4" fontId="10" numFmtId="0" xfId="0" applyAlignment="1" applyBorder="1" applyFill="1" applyFont="1">
      <alignment horizontal="center" shrinkToFit="0" vertical="center" wrapText="1"/>
    </xf>
    <xf borderId="4" fillId="5" fontId="10" numFmtId="0" xfId="0" applyAlignment="1" applyBorder="1" applyFill="1" applyFont="1">
      <alignment horizontal="center" shrinkToFit="0" vertical="center" wrapText="1"/>
    </xf>
    <xf borderId="7" fillId="6" fontId="11" numFmtId="0" xfId="0" applyAlignment="1" applyBorder="1" applyFill="1" applyFont="1">
      <alignment horizontal="center" shrinkToFit="0" vertical="center" wrapText="1"/>
    </xf>
    <xf borderId="8" fillId="3" fontId="8" numFmtId="0" xfId="0" applyAlignment="1" applyBorder="1" applyFont="1">
      <alignment horizontal="center" shrinkToFit="0" vertical="center" wrapText="1"/>
    </xf>
    <xf borderId="8" fillId="6" fontId="8" numFmtId="0" xfId="0" applyAlignment="1" applyBorder="1" applyFont="1">
      <alignment horizontal="center" shrinkToFit="0" vertical="center" wrapText="1"/>
    </xf>
    <xf borderId="9" fillId="0" fontId="8" numFmtId="0" xfId="0" applyAlignment="1" applyBorder="1" applyFont="1">
      <alignment horizontal="center" shrinkToFit="0" vertical="center" wrapText="1"/>
    </xf>
    <xf borderId="0" fillId="0" fontId="12" numFmtId="0" xfId="0" applyAlignment="1" applyFont="1">
      <alignment horizontal="center" shrinkToFit="0" vertical="center" wrapText="1"/>
    </xf>
    <xf borderId="7" fillId="6" fontId="8" numFmtId="0" xfId="0" applyAlignment="1" applyBorder="1" applyFont="1">
      <alignment shrinkToFit="0" vertical="center" wrapText="1"/>
    </xf>
    <xf borderId="0" fillId="0" fontId="13" numFmtId="0" xfId="0" applyAlignment="1" applyFont="1">
      <alignment vertical="center"/>
    </xf>
    <xf borderId="10" fillId="3" fontId="8" numFmtId="49" xfId="0" applyAlignment="1" applyBorder="1" applyFont="1" applyNumberFormat="1">
      <alignment horizontal="left" shrinkToFit="0" vertical="top" wrapText="1"/>
    </xf>
    <xf borderId="5" fillId="0" fontId="8" numFmtId="49" xfId="0" applyAlignment="1" applyBorder="1" applyFont="1" applyNumberFormat="1">
      <alignment horizontal="right" shrinkToFit="0" vertical="top" wrapText="1"/>
    </xf>
    <xf borderId="11" fillId="3" fontId="8" numFmtId="49" xfId="0" applyAlignment="1" applyBorder="1" applyFont="1" applyNumberFormat="1">
      <alignment horizontal="left" shrinkToFit="0" vertical="top" wrapText="1"/>
    </xf>
    <xf borderId="2" fillId="7" fontId="14" numFmtId="164" xfId="0" applyAlignment="1" applyBorder="1" applyFill="1" applyFont="1" applyNumberFormat="1">
      <alignment shrinkToFit="0" vertical="center" wrapText="1"/>
    </xf>
    <xf borderId="2" fillId="7" fontId="1" numFmtId="0" xfId="0" applyAlignment="1" applyBorder="1" applyFont="1">
      <alignment shrinkToFit="0" wrapText="1"/>
    </xf>
    <xf borderId="12" fillId="0" fontId="15" numFmtId="0" xfId="0" applyAlignment="1" applyBorder="1" applyFont="1">
      <alignment horizontal="left" vertical="center"/>
    </xf>
    <xf borderId="13" fillId="0" fontId="7" numFmtId="0" xfId="0" applyBorder="1" applyFont="1"/>
    <xf borderId="2" fillId="7" fontId="8" numFmtId="164" xfId="0" applyAlignment="1" applyBorder="1" applyFont="1" applyNumberFormat="1">
      <alignment shrinkToFit="0" vertical="center" wrapText="1"/>
    </xf>
    <xf borderId="7" fillId="6" fontId="11" numFmtId="0" xfId="0" applyAlignment="1" applyBorder="1" applyFont="1">
      <alignment shrinkToFit="0" vertical="center" wrapText="1"/>
    </xf>
    <xf borderId="7" fillId="0" fontId="11" numFmtId="0" xfId="0" applyAlignment="1" applyBorder="1" applyFont="1">
      <alignment horizontal="left" shrinkToFit="0" vertical="top" wrapText="1"/>
    </xf>
    <xf borderId="7" fillId="0" fontId="11" numFmtId="164" xfId="0" applyAlignment="1" applyBorder="1" applyFont="1" applyNumberFormat="1">
      <alignment horizontal="center" shrinkToFit="0" vertical="center" wrapText="1"/>
    </xf>
    <xf borderId="7" fillId="6" fontId="11" numFmtId="164" xfId="0" applyAlignment="1" applyBorder="1" applyFont="1" applyNumberFormat="1">
      <alignment horizontal="center" shrinkToFit="0" vertical="center" wrapText="1"/>
    </xf>
    <xf borderId="7" fillId="0" fontId="14" numFmtId="165" xfId="0" applyAlignment="1" applyBorder="1" applyFont="1" applyNumberFormat="1">
      <alignment horizontal="right" shrinkToFit="0" vertical="center" wrapText="1"/>
    </xf>
    <xf borderId="7" fillId="0" fontId="11" numFmtId="164" xfId="0" applyAlignment="1" applyBorder="1" applyFont="1" applyNumberFormat="1">
      <alignment horizontal="right" shrinkToFit="0" vertical="center" wrapText="1"/>
    </xf>
    <xf borderId="7" fillId="0" fontId="11" numFmtId="9" xfId="0" applyAlignment="1" applyBorder="1" applyFont="1" applyNumberFormat="1">
      <alignment horizontal="center" shrinkToFit="0" vertical="center" wrapText="1"/>
    </xf>
    <xf borderId="7" fillId="0" fontId="14" numFmtId="49" xfId="0" applyAlignment="1" applyBorder="1" applyFont="1" applyNumberFormat="1">
      <alignment horizontal="left" shrinkToFit="0" vertical="center" wrapText="1"/>
    </xf>
    <xf borderId="2" fillId="7" fontId="11" numFmtId="164" xfId="0" applyAlignment="1" applyBorder="1" applyFont="1" applyNumberFormat="1">
      <alignment horizontal="center" shrinkToFit="0" vertical="center" wrapText="1"/>
    </xf>
    <xf borderId="7" fillId="0" fontId="14" numFmtId="164" xfId="0" applyAlignment="1" applyBorder="1" applyFont="1" applyNumberFormat="1">
      <alignment horizontal="left" shrinkToFit="0" vertical="center" wrapText="1"/>
    </xf>
    <xf borderId="7" fillId="0" fontId="14" numFmtId="49" xfId="0" applyAlignment="1" applyBorder="1" applyFont="1" applyNumberFormat="1">
      <alignment horizontal="left" shrinkToFit="0" wrapText="1"/>
    </xf>
    <xf borderId="7" fillId="0" fontId="11" numFmtId="49" xfId="0" applyAlignment="1" applyBorder="1" applyFont="1" applyNumberFormat="1">
      <alignment horizontal="left" shrinkToFit="0" wrapText="1"/>
    </xf>
    <xf borderId="7" fillId="0" fontId="14" numFmtId="0" xfId="0" applyAlignment="1" applyBorder="1" applyFont="1">
      <alignment horizontal="left" shrinkToFit="0" vertical="top" wrapText="1"/>
    </xf>
    <xf borderId="7" fillId="0" fontId="14" numFmtId="164" xfId="0" applyAlignment="1" applyBorder="1" applyFont="1" applyNumberFormat="1">
      <alignment horizontal="center" shrinkToFit="0" vertical="center" wrapText="1"/>
    </xf>
    <xf borderId="7" fillId="0" fontId="14" numFmtId="164" xfId="0" applyAlignment="1" applyBorder="1" applyFont="1" applyNumberFormat="1">
      <alignment horizontal="right" shrinkToFit="0" vertical="center" wrapText="1"/>
    </xf>
    <xf borderId="7" fillId="3" fontId="11" numFmtId="164" xfId="0" applyAlignment="1" applyBorder="1" applyFont="1" applyNumberFormat="1">
      <alignment horizontal="center" shrinkToFit="0" vertical="center" wrapText="1"/>
    </xf>
    <xf borderId="7" fillId="3" fontId="11" numFmtId="0" xfId="0" applyAlignment="1" applyBorder="1" applyFont="1">
      <alignment horizontal="left" shrinkToFit="0" vertical="top" wrapText="1"/>
    </xf>
    <xf borderId="7" fillId="3" fontId="11" numFmtId="9" xfId="0" applyAlignment="1" applyBorder="1" applyFont="1" applyNumberFormat="1">
      <alignment horizontal="center" shrinkToFit="0" vertical="center" wrapText="1"/>
    </xf>
    <xf borderId="7" fillId="3" fontId="11" numFmtId="49" xfId="0" applyAlignment="1" applyBorder="1" applyFont="1" applyNumberFormat="1">
      <alignment horizontal="left" shrinkToFit="0" wrapText="1"/>
    </xf>
    <xf borderId="7" fillId="6" fontId="8" numFmtId="164" xfId="0" applyAlignment="1" applyBorder="1" applyFont="1" applyNumberFormat="1">
      <alignment horizontal="center" shrinkToFit="0" vertical="center" wrapText="1"/>
    </xf>
    <xf borderId="7" fillId="6" fontId="12" numFmtId="164" xfId="0" applyAlignment="1" applyBorder="1" applyFont="1" applyNumberFormat="1">
      <alignment horizontal="right" shrinkToFit="0" vertical="center" wrapText="1"/>
    </xf>
    <xf borderId="7" fillId="6" fontId="8" numFmtId="164" xfId="0" applyAlignment="1" applyBorder="1" applyFont="1" applyNumberFormat="1">
      <alignment horizontal="right" shrinkToFit="0" vertical="center" wrapText="1"/>
    </xf>
    <xf borderId="7" fillId="0" fontId="8" numFmtId="164" xfId="0" applyAlignment="1" applyBorder="1" applyFont="1" applyNumberFormat="1">
      <alignment horizontal="right" shrinkToFit="0" vertical="center" wrapText="1"/>
    </xf>
    <xf borderId="7" fillId="3" fontId="8" numFmtId="164" xfId="0" applyAlignment="1" applyBorder="1" applyFont="1" applyNumberFormat="1">
      <alignment horizontal="center" shrinkToFit="0" vertical="center" wrapText="1"/>
    </xf>
    <xf borderId="2" fillId="7" fontId="8" numFmtId="10" xfId="0" applyAlignment="1" applyBorder="1" applyFont="1" applyNumberFormat="1">
      <alignment horizontal="center" shrinkToFit="0" vertical="center" wrapText="1"/>
    </xf>
    <xf borderId="0" fillId="0" fontId="15" numFmtId="0" xfId="0" applyAlignment="1" applyFont="1">
      <alignment vertical="center"/>
    </xf>
    <xf borderId="10" fillId="3" fontId="11" numFmtId="0" xfId="0" applyAlignment="1" applyBorder="1" applyFont="1">
      <alignment horizontal="left" shrinkToFit="0" vertical="top" wrapText="1"/>
    </xf>
    <xf borderId="5" fillId="0" fontId="11" numFmtId="0" xfId="0" applyAlignment="1" applyBorder="1" applyFont="1">
      <alignment horizontal="right" shrinkToFit="0" vertical="top" wrapText="1"/>
    </xf>
    <xf borderId="11" fillId="3" fontId="11" numFmtId="0" xfId="0" applyAlignment="1" applyBorder="1" applyFont="1">
      <alignment horizontal="left" shrinkToFit="0" vertical="top" wrapText="1"/>
    </xf>
    <xf borderId="7" fillId="0" fontId="11" numFmtId="165" xfId="0" applyAlignment="1" applyBorder="1" applyFont="1" applyNumberFormat="1">
      <alignment horizontal="right" shrinkToFit="0" vertical="center" wrapText="1"/>
    </xf>
    <xf borderId="7" fillId="0" fontId="11" numFmtId="9" xfId="0" applyAlignment="1" applyBorder="1" applyFont="1" applyNumberFormat="1">
      <alignment horizontal="center" shrinkToFit="0" wrapText="1"/>
    </xf>
    <xf borderId="0" fillId="0" fontId="16" numFmtId="0" xfId="0" applyAlignment="1" applyFont="1">
      <alignment shrinkToFit="0" vertical="center" wrapText="1"/>
    </xf>
    <xf borderId="4" fillId="3" fontId="11" numFmtId="0" xfId="0" applyAlignment="1" applyBorder="1" applyFont="1">
      <alignment horizontal="left" shrinkToFit="0" vertical="top" wrapText="1"/>
    </xf>
    <xf borderId="2" fillId="3" fontId="1" numFmtId="0" xfId="0" applyAlignment="1" applyBorder="1" applyFont="1">
      <alignment shrinkToFit="0" wrapText="1"/>
    </xf>
    <xf borderId="14" fillId="6" fontId="8" numFmtId="164" xfId="0" applyAlignment="1" applyBorder="1" applyFont="1" applyNumberFormat="1">
      <alignment horizontal="center" shrinkToFit="0" vertical="center" wrapText="1"/>
    </xf>
    <xf borderId="15" fillId="0" fontId="8" numFmtId="164" xfId="0" applyAlignment="1" applyBorder="1" applyFont="1" applyNumberFormat="1">
      <alignment horizontal="right" shrinkToFit="0" vertical="center" wrapText="1"/>
    </xf>
    <xf borderId="2" fillId="7" fontId="8" numFmtId="164" xfId="0" applyAlignment="1" applyBorder="1" applyFont="1" applyNumberFormat="1">
      <alignment horizontal="center" shrinkToFit="0" vertical="center" wrapText="1"/>
    </xf>
    <xf borderId="2" fillId="3" fontId="11" numFmtId="0" xfId="0" applyAlignment="1" applyBorder="1" applyFont="1">
      <alignment shrinkToFit="0" vertical="center" wrapText="1"/>
    </xf>
    <xf borderId="2" fillId="3" fontId="11" numFmtId="0" xfId="0" applyAlignment="1" applyBorder="1" applyFont="1">
      <alignment horizontal="left" shrinkToFit="0" vertical="top" wrapText="1"/>
    </xf>
    <xf borderId="2" fillId="3" fontId="11" numFmtId="164" xfId="0" applyAlignment="1" applyBorder="1" applyFont="1" applyNumberFormat="1">
      <alignment horizontal="center" shrinkToFit="0" vertical="center" wrapText="1"/>
    </xf>
    <xf borderId="0" fillId="0" fontId="11" numFmtId="164" xfId="0" applyAlignment="1" applyFont="1" applyNumberFormat="1">
      <alignment horizontal="right" shrinkToFit="0" vertical="center" wrapText="1"/>
    </xf>
    <xf borderId="10" fillId="3" fontId="8" numFmtId="0" xfId="0" applyAlignment="1" applyBorder="1" applyFont="1">
      <alignment horizontal="left" shrinkToFit="0" vertical="top" wrapText="1"/>
    </xf>
    <xf borderId="5" fillId="0" fontId="8" numFmtId="0" xfId="0" applyAlignment="1" applyBorder="1" applyFont="1">
      <alignment horizontal="right" shrinkToFit="0" vertical="top" wrapText="1"/>
    </xf>
    <xf borderId="11" fillId="3" fontId="8" numFmtId="0" xfId="0" applyAlignment="1" applyBorder="1" applyFont="1">
      <alignment horizontal="left" shrinkToFit="0" vertical="top" wrapText="1"/>
    </xf>
    <xf borderId="12" fillId="0" fontId="15" numFmtId="0" xfId="0" applyAlignment="1" applyBorder="1" applyFont="1">
      <alignment horizontal="left" shrinkToFit="0" vertical="center" wrapText="1"/>
    </xf>
    <xf borderId="7" fillId="0" fontId="17" numFmtId="164" xfId="0" applyAlignment="1" applyBorder="1" applyFont="1" applyNumberFormat="1">
      <alignment horizontal="center" vertical="bottom"/>
    </xf>
    <xf borderId="9" fillId="0" fontId="17" numFmtId="164" xfId="0" applyAlignment="1" applyBorder="1" applyFont="1" applyNumberFormat="1">
      <alignment horizontal="center" vertical="bottom"/>
    </xf>
    <xf borderId="14" fillId="6" fontId="8" numFmtId="164" xfId="0" applyAlignment="1" applyBorder="1" applyFont="1" applyNumberFormat="1">
      <alignment horizontal="right" shrinkToFit="0" vertical="center" wrapText="1"/>
    </xf>
    <xf borderId="4" fillId="0" fontId="15" numFmtId="0" xfId="0" applyAlignment="1" applyBorder="1" applyFont="1">
      <alignment horizontal="left" shrinkToFit="0" vertical="center" wrapText="1"/>
    </xf>
    <xf borderId="7" fillId="0" fontId="11" numFmtId="0" xfId="0" applyAlignment="1" applyBorder="1" applyFont="1">
      <alignment horizontal="left" shrinkToFit="0" vertical="center" wrapText="1"/>
    </xf>
    <xf borderId="7" fillId="7" fontId="18" numFmtId="164" xfId="0" applyAlignment="1" applyBorder="1" applyFont="1" applyNumberFormat="1">
      <alignment horizontal="left" shrinkToFit="0" vertical="top" wrapText="1"/>
    </xf>
    <xf borderId="7" fillId="8" fontId="8" numFmtId="164" xfId="0" applyAlignment="1" applyBorder="1" applyFill="1" applyFont="1" applyNumberFormat="1">
      <alignment horizontal="center" shrinkToFit="0" vertical="center" wrapText="1"/>
    </xf>
    <xf borderId="7" fillId="3" fontId="19" numFmtId="164" xfId="0" applyAlignment="1" applyBorder="1" applyFont="1" applyNumberFormat="1">
      <alignment horizontal="center" shrinkToFit="0" vertical="center" wrapText="1"/>
    </xf>
    <xf borderId="2" fillId="3" fontId="8" numFmtId="0" xfId="0" applyAlignment="1" applyBorder="1" applyFont="1">
      <alignment shrinkToFit="0" vertical="center" wrapText="1"/>
    </xf>
    <xf borderId="2" fillId="3" fontId="11" numFmtId="164" xfId="0" applyAlignment="1" applyBorder="1" applyFont="1" applyNumberFormat="1">
      <alignment shrinkToFit="0" vertical="center" wrapText="1"/>
    </xf>
    <xf borderId="2" fillId="7" fontId="8" numFmtId="0" xfId="0" applyAlignment="1" applyBorder="1" applyFont="1">
      <alignment shrinkToFit="0" vertical="center" wrapText="1"/>
    </xf>
    <xf borderId="16" fillId="0" fontId="13" numFmtId="0" xfId="0" applyAlignment="1" applyBorder="1" applyFont="1">
      <alignment horizontal="left" shrinkToFit="0" vertical="center" wrapText="1"/>
    </xf>
    <xf borderId="17" fillId="0" fontId="7" numFmtId="0" xfId="0" applyBorder="1" applyFont="1"/>
    <xf borderId="2" fillId="7" fontId="14" numFmtId="166" xfId="0" applyAlignment="1" applyBorder="1" applyFont="1" applyNumberFormat="1">
      <alignment shrinkToFit="0" vertical="center" wrapText="1"/>
    </xf>
    <xf borderId="7" fillId="0" fontId="17" numFmtId="164" xfId="0" applyAlignment="1" applyBorder="1" applyFont="1" applyNumberFormat="1">
      <alignment horizontal="center" readingOrder="0"/>
    </xf>
    <xf borderId="7" fillId="0" fontId="11" numFmtId="164" xfId="0" applyAlignment="1" applyBorder="1" applyFont="1" applyNumberFormat="1">
      <alignment horizontal="center" readingOrder="0" shrinkToFit="0" vertical="center" wrapText="1"/>
    </xf>
    <xf borderId="7" fillId="0" fontId="17" numFmtId="164" xfId="0" applyAlignment="1" applyBorder="1" applyFont="1" applyNumberFormat="1">
      <alignment horizontal="center"/>
    </xf>
    <xf borderId="7" fillId="7" fontId="18" numFmtId="49" xfId="0" applyAlignment="1" applyBorder="1" applyFont="1" applyNumberFormat="1">
      <alignment horizontal="left" shrinkToFit="0" wrapText="1"/>
    </xf>
    <xf borderId="7" fillId="6" fontId="8" numFmtId="167" xfId="0" applyAlignment="1" applyBorder="1" applyFont="1" applyNumberFormat="1">
      <alignment horizontal="center" shrinkToFit="0" vertical="center" wrapText="1"/>
    </xf>
    <xf borderId="10" fillId="3" fontId="11" numFmtId="0" xfId="0" applyAlignment="1" applyBorder="1" applyFont="1">
      <alignment shrinkToFit="0" vertical="center" wrapText="1"/>
    </xf>
    <xf borderId="4" fillId="3" fontId="8" numFmtId="0" xfId="0" applyAlignment="1" applyBorder="1" applyFont="1">
      <alignment horizontal="left" shrinkToFit="0" vertical="top" wrapText="1"/>
    </xf>
    <xf borderId="7" fillId="3" fontId="11" numFmtId="0" xfId="0" applyAlignment="1" applyBorder="1" applyFont="1">
      <alignment shrinkToFit="0" vertical="center" wrapText="1"/>
    </xf>
    <xf borderId="7" fillId="0" fontId="11" numFmtId="164" xfId="0" applyAlignment="1" applyBorder="1" applyFont="1" applyNumberFormat="1">
      <alignment shrinkToFit="0" vertical="center" wrapText="1"/>
    </xf>
    <xf borderId="7" fillId="6" fontId="11" numFmtId="164" xfId="0" applyAlignment="1" applyBorder="1" applyFont="1" applyNumberFormat="1">
      <alignment shrinkToFit="0" vertical="center" wrapText="1"/>
    </xf>
    <xf borderId="7" fillId="0" fontId="11" numFmtId="9" xfId="0" applyAlignment="1" applyBorder="1" applyFont="1" applyNumberFormat="1">
      <alignment shrinkToFit="0" vertical="center" wrapText="1"/>
    </xf>
    <xf borderId="7" fillId="3" fontId="11" numFmtId="164" xfId="0" applyAlignment="1" applyBorder="1" applyFont="1" applyNumberFormat="1">
      <alignment shrinkToFit="0" vertical="center" wrapText="1"/>
    </xf>
    <xf borderId="11" fillId="3" fontId="11" numFmtId="0" xfId="0" applyAlignment="1" applyBorder="1" applyFont="1">
      <alignment shrinkToFit="0" vertical="center" wrapText="1"/>
    </xf>
    <xf borderId="8" fillId="6" fontId="8" numFmtId="0" xfId="0" applyAlignment="1" applyBorder="1" applyFont="1">
      <alignment shrinkToFit="0" vertical="center" wrapText="1"/>
    </xf>
    <xf borderId="7" fillId="9" fontId="8" numFmtId="0" xfId="0" applyAlignment="1" applyBorder="1" applyFill="1" applyFont="1">
      <alignment shrinkToFit="0" vertical="center" wrapText="1"/>
    </xf>
    <xf borderId="7" fillId="9" fontId="8" numFmtId="164" xfId="0" applyAlignment="1" applyBorder="1" applyFont="1" applyNumberFormat="1">
      <alignment shrinkToFit="0" vertical="center" wrapText="1"/>
    </xf>
    <xf borderId="7" fillId="9" fontId="8" numFmtId="164" xfId="0" applyAlignment="1" applyBorder="1" applyFont="1" applyNumberFormat="1">
      <alignment horizontal="right" shrinkToFit="0" vertical="center" wrapText="1"/>
    </xf>
    <xf borderId="0" fillId="0" fontId="11" numFmtId="168" xfId="0" applyAlignment="1" applyFont="1" applyNumberFormat="1">
      <alignment horizontal="right" shrinkToFit="0" vertical="center" wrapText="1"/>
    </xf>
    <xf borderId="18" fillId="9" fontId="8" numFmtId="0" xfId="0" applyAlignment="1" applyBorder="1" applyFont="1">
      <alignment horizontal="center" shrinkToFit="0" vertical="center" wrapText="1"/>
    </xf>
    <xf borderId="19" fillId="0" fontId="7" numFmtId="0" xfId="0" applyBorder="1" applyFont="1"/>
    <xf borderId="20" fillId="0" fontId="7" numFmtId="0" xfId="0" applyBorder="1" applyFont="1"/>
    <xf borderId="0" fillId="0" fontId="1" numFmtId="0" xfId="0" applyAlignment="1" applyFont="1">
      <alignment horizontal="right"/>
    </xf>
    <xf borderId="21" fillId="6" fontId="11" numFmtId="0" xfId="0" applyAlignment="1" applyBorder="1" applyFont="1">
      <alignment horizontal="center" shrinkToFit="0" vertical="center" wrapText="1"/>
    </xf>
    <xf borderId="15" fillId="6" fontId="8" numFmtId="164" xfId="0" applyAlignment="1" applyBorder="1" applyFont="1" applyNumberFormat="1">
      <alignment horizontal="center" shrinkToFit="0" vertical="center" wrapText="1"/>
    </xf>
    <xf borderId="22" fillId="6" fontId="8" numFmtId="164" xfId="0" applyAlignment="1" applyBorder="1" applyFont="1" applyNumberFormat="1">
      <alignment horizontal="center" shrinkToFit="0" vertical="center" wrapText="1"/>
    </xf>
    <xf borderId="0" fillId="0" fontId="8" numFmtId="164" xfId="0" applyAlignment="1" applyFont="1" applyNumberFormat="1">
      <alignment horizontal="right" shrinkToFit="0" vertical="center" wrapText="1"/>
    </xf>
    <xf borderId="23" fillId="0" fontId="7" numFmtId="0" xfId="0" applyBorder="1" applyFont="1"/>
    <xf borderId="9" fillId="0" fontId="7" numFmtId="0" xfId="0" applyBorder="1" applyFont="1"/>
    <xf borderId="24" fillId="0" fontId="7" numFmtId="0" xfId="0" applyBorder="1" applyFont="1"/>
    <xf borderId="25" fillId="6" fontId="11" numFmtId="0" xfId="0" applyAlignment="1" applyBorder="1" applyFont="1">
      <alignment shrinkToFit="0" vertical="center" wrapText="1"/>
    </xf>
    <xf borderId="26" fillId="6" fontId="11" numFmtId="164" xfId="0" applyAlignment="1" applyBorder="1" applyFont="1" applyNumberFormat="1">
      <alignment shrinkToFit="0" vertical="center" wrapText="1"/>
    </xf>
    <xf borderId="0" fillId="0" fontId="11" numFmtId="164" xfId="0" applyAlignment="1" applyFont="1" applyNumberFormat="1">
      <alignment shrinkToFit="0" vertical="center" wrapText="1"/>
    </xf>
    <xf borderId="0" fillId="0" fontId="11" numFmtId="0" xfId="0" applyAlignment="1" applyFont="1">
      <alignment shrinkToFit="0" vertical="center" wrapText="1"/>
    </xf>
    <xf borderId="27" fillId="6" fontId="8" numFmtId="0" xfId="0" applyAlignment="1" applyBorder="1" applyFont="1">
      <alignment shrinkToFit="0" vertical="center" wrapText="1"/>
    </xf>
    <xf borderId="28" fillId="6" fontId="8" numFmtId="164" xfId="0" applyAlignment="1" applyBorder="1" applyFont="1" applyNumberFormat="1">
      <alignment shrinkToFit="0" vertical="center" wrapText="1"/>
    </xf>
    <xf borderId="29" fillId="6" fontId="8" numFmtId="164" xfId="0" applyAlignment="1" applyBorder="1" applyFont="1" applyNumberFormat="1">
      <alignment shrinkToFit="0" vertical="center" wrapText="1"/>
    </xf>
    <xf borderId="0" fillId="0" fontId="1" numFmtId="164" xfId="0" applyAlignment="1" applyFont="1" applyNumberFormat="1">
      <alignment horizontal="right" shrinkToFit="0" wrapText="1"/>
    </xf>
    <xf borderId="2" fillId="3" fontId="8" numFmtId="164" xfId="0" applyAlignment="1" applyBorder="1" applyFont="1" applyNumberFormat="1">
      <alignment shrinkToFit="0" vertical="center" wrapText="1"/>
    </xf>
    <xf borderId="0" fillId="0" fontId="8" numFmtId="0" xfId="0" applyAlignment="1" applyFont="1">
      <alignment shrinkToFit="0" vertical="center" wrapText="1"/>
    </xf>
    <xf borderId="2" fillId="7" fontId="11" numFmtId="0" xfId="0" applyAlignment="1" applyBorder="1" applyFont="1">
      <alignment shrinkToFit="0" vertical="center" wrapText="1"/>
    </xf>
    <xf borderId="0" fillId="0" fontId="8" numFmtId="164" xfId="0" applyAlignment="1" applyFont="1" applyNumberFormat="1">
      <alignment shrinkToFit="0" vertical="center" wrapText="1"/>
    </xf>
    <xf borderId="2" fillId="3" fontId="8" numFmtId="164" xfId="0" applyAlignment="1" applyBorder="1" applyFont="1" applyNumberFormat="1">
      <alignment horizontal="center" shrinkToFit="0" vertical="center" wrapText="1"/>
    </xf>
    <xf borderId="18" fillId="6" fontId="8" numFmtId="0" xfId="0" applyAlignment="1" applyBorder="1" applyFont="1">
      <alignment horizontal="center" shrinkToFit="0" vertical="center" wrapText="1"/>
    </xf>
    <xf borderId="25" fillId="6" fontId="8" numFmtId="0" xfId="0" applyAlignment="1" applyBorder="1" applyFont="1">
      <alignment horizontal="center" shrinkToFit="0" vertical="center" wrapText="1"/>
    </xf>
    <xf borderId="15" fillId="6" fontId="8" numFmtId="0" xfId="0" applyAlignment="1" applyBorder="1" applyFont="1">
      <alignment horizontal="center" shrinkToFit="0" vertical="center" wrapText="1"/>
    </xf>
    <xf borderId="22" fillId="6" fontId="8" numFmtId="0" xfId="0" applyAlignment="1" applyBorder="1" applyFont="1">
      <alignment horizontal="right" shrinkToFit="0" vertical="center" wrapText="1"/>
    </xf>
    <xf borderId="25" fillId="6" fontId="8" numFmtId="0" xfId="0" applyAlignment="1" applyBorder="1" applyFont="1">
      <alignment shrinkToFit="0" vertical="center" wrapText="1"/>
    </xf>
    <xf borderId="7" fillId="6" fontId="8" numFmtId="164" xfId="0" applyAlignment="1" applyBorder="1" applyFont="1" applyNumberFormat="1">
      <alignment shrinkToFit="0" vertical="center" wrapText="1"/>
    </xf>
    <xf borderId="30" fillId="6" fontId="8" numFmtId="164" xfId="0" applyAlignment="1" applyBorder="1" applyFont="1" applyNumberFormat="1">
      <alignment shrinkToFit="0" vertical="center" wrapText="1"/>
    </xf>
    <xf borderId="26" fillId="3" fontId="8" numFmtId="9" xfId="0" applyAlignment="1" applyBorder="1" applyFont="1" applyNumberFormat="1">
      <alignment horizontal="right" shrinkToFit="0" vertical="center" wrapText="1"/>
    </xf>
    <xf borderId="2" fillId="3" fontId="8" numFmtId="164" xfId="0" applyAlignment="1" applyBorder="1" applyFont="1" applyNumberFormat="1">
      <alignment horizontal="right" shrinkToFit="0" vertical="center" wrapText="1"/>
    </xf>
    <xf borderId="0" fillId="0" fontId="8" numFmtId="0" xfId="0" applyAlignment="1" applyFont="1">
      <alignment horizontal="center" shrinkToFit="0" vertical="center" wrapText="1"/>
    </xf>
    <xf borderId="31" fillId="6" fontId="8" numFmtId="0" xfId="0" applyAlignment="1" applyBorder="1" applyFont="1">
      <alignment shrinkToFit="0" vertical="center" wrapText="1"/>
    </xf>
    <xf borderId="32" fillId="6" fontId="8" numFmtId="164" xfId="0" applyAlignment="1" applyBorder="1" applyFont="1" applyNumberFormat="1">
      <alignment shrinkToFit="0" vertical="center" wrapText="1"/>
    </xf>
    <xf borderId="33" fillId="3" fontId="8" numFmtId="9" xfId="0" applyAlignment="1" applyBorder="1" applyFont="1" applyNumberFormat="1">
      <alignment horizontal="right" shrinkToFit="0" vertical="center" wrapText="1"/>
    </xf>
    <xf borderId="29" fillId="6" fontId="8" numFmtId="9" xfId="0" applyAlignment="1" applyBorder="1" applyFont="1" applyNumberFormat="1">
      <alignment horizontal="right" shrinkToFit="0" vertical="center" wrapText="1"/>
    </xf>
    <xf borderId="34" fillId="6" fontId="20" numFmtId="0" xfId="0" applyAlignment="1" applyBorder="1" applyFont="1">
      <alignment horizontal="left" shrinkToFit="0" vertical="center" wrapText="1"/>
    </xf>
    <xf borderId="35" fillId="6" fontId="8" numFmtId="164" xfId="0" applyAlignment="1" applyBorder="1" applyFont="1" applyNumberFormat="1">
      <alignment shrinkToFit="0" vertical="center" wrapText="1"/>
    </xf>
    <xf borderId="34" fillId="6" fontId="8" numFmtId="164" xfId="0" applyAlignment="1" applyBorder="1" applyFont="1" applyNumberFormat="1">
      <alignment shrinkToFit="0" vertical="center" wrapText="1"/>
    </xf>
    <xf borderId="35" fillId="6" fontId="20" numFmtId="164" xfId="0" applyAlignment="1" applyBorder="1" applyFont="1" applyNumberFormat="1">
      <alignment horizontal="right" shrinkToFit="0" vertical="center" wrapText="1"/>
    </xf>
    <xf borderId="25" fillId="6" fontId="20" numFmtId="0" xfId="0" applyAlignment="1" applyBorder="1" applyFont="1">
      <alignment horizontal="left" shrinkToFit="0" vertical="center" wrapText="1"/>
    </xf>
    <xf borderId="26" fillId="6" fontId="8" numFmtId="10" xfId="0" applyAlignment="1" applyBorder="1" applyFont="1" applyNumberFormat="1">
      <alignment shrinkToFit="0" wrapText="1"/>
    </xf>
    <xf borderId="2" fillId="3" fontId="8" numFmtId="9" xfId="0" applyAlignment="1" applyBorder="1" applyFont="1" applyNumberFormat="1">
      <alignment shrinkToFit="0" wrapText="1"/>
    </xf>
    <xf borderId="27" fillId="6" fontId="1" numFmtId="0" xfId="0" applyAlignment="1" applyBorder="1" applyFont="1">
      <alignment shrinkToFit="0" wrapText="1"/>
    </xf>
    <xf borderId="29" fillId="6" fontId="1" numFmtId="9" xfId="0" applyAlignment="1" applyBorder="1" applyFont="1" applyNumberFormat="1">
      <alignment horizontal="right" shrinkToFit="0" wrapText="1"/>
    </xf>
    <xf borderId="0" fillId="0" fontId="8" numFmtId="9" xfId="0" applyAlignment="1" applyFont="1" applyNumberFormat="1">
      <alignment horizontal="right" shrinkToFit="0" wrapText="1"/>
    </xf>
    <xf borderId="2" fillId="3" fontId="1" numFmtId="9" xfId="0" applyAlignment="1" applyBorder="1" applyFont="1" applyNumberFormat="1">
      <alignment shrinkToFit="0" wrapText="1"/>
    </xf>
    <xf borderId="36" fillId="6" fontId="20" numFmtId="0" xfId="0" applyAlignment="1" applyBorder="1" applyFont="1">
      <alignment horizontal="center" shrinkToFit="0" vertical="center" wrapText="1"/>
    </xf>
    <xf borderId="37" fillId="0" fontId="7" numFmtId="0" xfId="0" applyBorder="1" applyFont="1"/>
    <xf borderId="2" fillId="3" fontId="20" numFmtId="0" xfId="0" applyAlignment="1" applyBorder="1" applyFont="1">
      <alignment horizontal="center" shrinkToFit="0" vertical="center" wrapText="1"/>
    </xf>
    <xf borderId="0" fillId="0" fontId="20" numFmtId="0" xfId="0" applyAlignment="1" applyFont="1">
      <alignment horizontal="right" shrinkToFit="0" vertical="center" wrapText="1"/>
    </xf>
    <xf borderId="26" fillId="6" fontId="8" numFmtId="164" xfId="0" applyAlignment="1" applyBorder="1" applyFont="1" applyNumberFormat="1">
      <alignment shrinkToFit="0" wrapText="1"/>
    </xf>
    <xf borderId="2" fillId="3" fontId="8" numFmtId="164" xfId="0" applyAlignment="1" applyBorder="1" applyFont="1" applyNumberFormat="1">
      <alignment shrinkToFit="0" wrapText="1"/>
    </xf>
    <xf borderId="0" fillId="0" fontId="8" numFmtId="164" xfId="0" applyAlignment="1" applyFont="1" applyNumberFormat="1">
      <alignment horizontal="right" shrinkToFit="0" wrapText="1"/>
    </xf>
    <xf borderId="38" fillId="10" fontId="1" numFmtId="0" xfId="0" applyAlignment="1" applyBorder="1" applyFill="1" applyFont="1">
      <alignment horizontal="center" shrinkToFit="0" vertical="center" wrapText="1"/>
    </xf>
    <xf borderId="39" fillId="0" fontId="7" numFmtId="0" xfId="0" applyBorder="1" applyFont="1"/>
    <xf borderId="2" fillId="3" fontId="1" numFmtId="0" xfId="0" applyAlignment="1" applyBorder="1" applyFont="1">
      <alignment horizontal="center" shrinkToFit="0" vertical="center" wrapText="1"/>
    </xf>
    <xf borderId="0" fillId="0" fontId="1" numFmtId="0" xfId="0" applyAlignment="1" applyFont="1">
      <alignment horizontal="right" shrinkToFit="0" vertical="center" wrapText="1"/>
    </xf>
    <xf borderId="0" fillId="0" fontId="11" numFmtId="0" xfId="0" applyAlignment="1" applyFont="1">
      <alignment shrinkToFit="0" wrapText="1"/>
    </xf>
    <xf borderId="2" fillId="3" fontId="8" numFmtId="0" xfId="0" applyAlignment="1" applyBorder="1" applyFont="1">
      <alignment horizontal="left" shrinkToFit="0" wrapText="1"/>
    </xf>
    <xf borderId="14" fillId="6" fontId="8" numFmtId="0" xfId="0" applyAlignment="1" applyBorder="1" applyFont="1">
      <alignment horizontal="center" shrinkToFit="0" vertical="center" wrapText="1"/>
    </xf>
    <xf borderId="4" fillId="6" fontId="8" numFmtId="0" xfId="0" applyAlignment="1" applyBorder="1" applyFont="1">
      <alignment horizontal="left" shrinkToFit="0" wrapText="1"/>
    </xf>
    <xf borderId="11" fillId="6" fontId="8" numFmtId="0" xfId="0" applyAlignment="1" applyBorder="1" applyFont="1">
      <alignment shrinkToFit="0" wrapText="1"/>
    </xf>
    <xf borderId="7" fillId="6" fontId="8" numFmtId="0" xfId="0" applyAlignment="1" applyBorder="1" applyFont="1">
      <alignment shrinkToFit="0" wrapText="1"/>
    </xf>
    <xf borderId="0" fillId="0" fontId="21" numFmtId="168" xfId="0" applyAlignment="1" applyFont="1" applyNumberFormat="1">
      <alignment shrinkToFit="0" wrapText="1"/>
    </xf>
    <xf borderId="0" fillId="0" fontId="22" numFmtId="164" xfId="0" applyFont="1" applyNumberFormat="1"/>
    <xf borderId="28" fillId="6" fontId="8" numFmtId="0" xfId="0" applyAlignment="1" applyBorder="1" applyFont="1">
      <alignment horizontal="left" shrinkToFit="0" wrapText="1"/>
    </xf>
    <xf borderId="28" fillId="6" fontId="8" numFmtId="164" xfId="0" applyAlignment="1" applyBorder="1" applyFont="1" applyNumberFormat="1">
      <alignment horizontal="center" shrinkToFit="0" wrapText="1"/>
    </xf>
    <xf borderId="28" fillId="6" fontId="8" numFmtId="164" xfId="0" applyAlignment="1" applyBorder="1" applyFont="1" applyNumberFormat="1">
      <alignment shrinkToFit="0" wrapText="1"/>
    </xf>
    <xf borderId="0" fillId="0" fontId="11" numFmtId="168" xfId="0" applyAlignment="1" applyFont="1" applyNumberFormat="1">
      <alignment shrinkToFit="0" wrapText="1"/>
    </xf>
    <xf borderId="8" fillId="6" fontId="11" numFmtId="0" xfId="0" applyAlignment="1" applyBorder="1" applyFont="1">
      <alignment shrinkToFit="0" vertical="center" wrapText="1"/>
    </xf>
    <xf borderId="9" fillId="0" fontId="11" numFmtId="164" xfId="0" applyAlignment="1" applyBorder="1" applyFont="1" applyNumberFormat="1">
      <alignment shrinkToFit="0" wrapText="1"/>
    </xf>
    <xf borderId="8" fillId="3" fontId="11" numFmtId="164" xfId="0" applyAlignment="1" applyBorder="1" applyFont="1" applyNumberFormat="1">
      <alignment horizontal="center" shrinkToFit="0" vertical="center" wrapText="1"/>
    </xf>
    <xf borderId="8" fillId="6" fontId="8" numFmtId="164" xfId="0" applyAlignment="1" applyBorder="1" applyFont="1" applyNumberFormat="1">
      <alignment shrinkToFit="0" wrapText="1"/>
    </xf>
    <xf borderId="0" fillId="0" fontId="1" numFmtId="169" xfId="0" applyFont="1" applyNumberFormat="1"/>
    <xf borderId="7" fillId="0" fontId="11" numFmtId="164" xfId="0" applyAlignment="1" applyBorder="1" applyFont="1" applyNumberFormat="1">
      <alignment shrinkToFit="0" wrapText="1"/>
    </xf>
    <xf borderId="7" fillId="6" fontId="8" numFmtId="164" xfId="0" applyAlignment="1" applyBorder="1" applyFont="1" applyNumberFormat="1">
      <alignment shrinkToFit="0" wrapText="1"/>
    </xf>
    <xf borderId="12" fillId="0" fontId="11" numFmtId="164" xfId="0" applyAlignment="1" applyBorder="1" applyFont="1" applyNumberFormat="1">
      <alignment shrinkToFit="0" wrapText="1"/>
    </xf>
    <xf borderId="7" fillId="9" fontId="8" numFmtId="164" xfId="0" applyAlignment="1" applyBorder="1" applyFont="1" applyNumberFormat="1">
      <alignment shrinkToFit="0" wrapText="1"/>
    </xf>
    <xf borderId="30" fillId="6" fontId="8" numFmtId="164" xfId="0" applyAlignment="1" applyBorder="1" applyFont="1" applyNumberFormat="1">
      <alignment shrinkToFit="0" wrapText="1"/>
    </xf>
    <xf borderId="2" fillId="3" fontId="11" numFmtId="0" xfId="0" applyAlignment="1" applyBorder="1" applyFont="1">
      <alignment shrinkToFit="0" wrapText="1"/>
    </xf>
    <xf borderId="30" fillId="3" fontId="8" numFmtId="164" xfId="0" applyAlignment="1" applyBorder="1" applyFont="1" applyNumberFormat="1">
      <alignment shrinkToFit="0" wrapText="1"/>
    </xf>
    <xf borderId="10" fillId="3" fontId="8" numFmtId="164" xfId="0" applyAlignment="1" applyBorder="1" applyFont="1" applyNumberFormat="1">
      <alignment shrinkToFit="0" wrapText="1"/>
    </xf>
    <xf borderId="11" fillId="3" fontId="8" numFmtId="164" xfId="0" applyAlignment="1" applyBorder="1" applyFont="1" applyNumberFormat="1">
      <alignment shrinkToFit="0" wrapText="1"/>
    </xf>
    <xf borderId="32" fillId="3" fontId="8" numFmtId="0" xfId="0" applyAlignment="1" applyBorder="1" applyFont="1">
      <alignment horizontal="left" shrinkToFit="0" wrapText="1"/>
    </xf>
    <xf borderId="40" fillId="3" fontId="8" numFmtId="0" xfId="0" applyAlignment="1" applyBorder="1" applyFont="1">
      <alignment horizontal="left" shrinkToFit="0" wrapText="1"/>
    </xf>
    <xf borderId="41" fillId="3" fontId="8" numFmtId="0" xfId="0" applyAlignment="1" applyBorder="1" applyFont="1">
      <alignment horizontal="left" shrinkToFit="0" wrapText="1"/>
    </xf>
    <xf borderId="13" fillId="0" fontId="1" numFmtId="164" xfId="0" applyAlignment="1" applyBorder="1" applyFont="1" applyNumberFormat="1">
      <alignment horizontal="right"/>
    </xf>
    <xf borderId="13" fillId="0" fontId="23" numFmtId="164" xfId="0" applyAlignment="1" applyBorder="1" applyFont="1" applyNumberFormat="1">
      <alignment horizontal="right" vertical="bottom"/>
    </xf>
    <xf borderId="13" fillId="0" fontId="1" numFmtId="164" xfId="0" applyBorder="1" applyFont="1" applyNumberFormat="1"/>
    <xf borderId="42" fillId="7" fontId="1" numFmtId="164" xfId="0" applyAlignment="1" applyBorder="1" applyFont="1" applyNumberFormat="1">
      <alignment horizontal="right"/>
    </xf>
    <xf borderId="7" fillId="0" fontId="17" numFmtId="164" xfId="0" applyAlignment="1" applyBorder="1" applyFont="1" applyNumberFormat="1">
      <alignment horizontal="right" shrinkToFit="0" vertical="bottom" wrapText="1"/>
    </xf>
    <xf borderId="0" fillId="0" fontId="11" numFmtId="164" xfId="0" applyAlignment="1" applyFont="1" applyNumberFormat="1">
      <alignment shrinkToFit="0" wrapText="1"/>
    </xf>
    <xf borderId="0" fillId="0" fontId="11" numFmtId="169" xfId="0" applyAlignment="1" applyFont="1" applyNumberFormat="1">
      <alignment shrinkToFit="0" wrapText="1"/>
    </xf>
    <xf borderId="7" fillId="7" fontId="17" numFmtId="164" xfId="0" applyAlignment="1" applyBorder="1" applyFont="1" applyNumberFormat="1">
      <alignment horizontal="center" shrinkToFit="0" wrapText="1"/>
    </xf>
    <xf borderId="7" fillId="0" fontId="11" numFmtId="164" xfId="0" applyAlignment="1" applyBorder="1" applyFont="1" applyNumberFormat="1">
      <alignment horizontal="right" shrinkToFit="0" vertical="bottom" wrapText="1"/>
    </xf>
    <xf borderId="7" fillId="0" fontId="17" numFmtId="164" xfId="0" applyAlignment="1" applyBorder="1" applyFont="1" applyNumberFormat="1">
      <alignment shrinkToFit="0" wrapText="1"/>
    </xf>
    <xf borderId="2" fillId="3" fontId="11" numFmtId="164" xfId="0" applyAlignment="1" applyBorder="1" applyFont="1" applyNumberFormat="1">
      <alignment shrinkToFit="0" wrapText="1"/>
    </xf>
    <xf borderId="43" fillId="6" fontId="8" numFmtId="0" xfId="0" applyAlignment="1" applyBorder="1" applyFont="1">
      <alignment horizontal="center" shrinkToFit="0" wrapText="1"/>
    </xf>
    <xf borderId="44" fillId="0" fontId="7" numFmtId="0" xfId="0" applyBorder="1" applyFont="1"/>
    <xf borderId="45" fillId="0" fontId="7" numFmtId="0" xfId="0" applyBorder="1" applyFont="1"/>
    <xf borderId="46" fillId="6" fontId="8" numFmtId="0" xfId="0" applyAlignment="1" applyBorder="1" applyFont="1">
      <alignment horizontal="center" shrinkToFit="0" wrapText="1"/>
    </xf>
    <xf borderId="47" fillId="6" fontId="8" numFmtId="0" xfId="0" applyAlignment="1" applyBorder="1" applyFont="1">
      <alignment horizontal="center" shrinkToFit="0" wrapText="1"/>
    </xf>
    <xf borderId="48" fillId="6" fontId="8" numFmtId="0" xfId="0" applyAlignment="1" applyBorder="1" applyFont="1">
      <alignment horizontal="center" shrinkToFit="0" vertical="center" wrapText="1"/>
    </xf>
    <xf borderId="8" fillId="6" fontId="11" numFmtId="164" xfId="0" applyAlignment="1" applyBorder="1" applyFont="1" applyNumberFormat="1">
      <alignment shrinkToFit="0" wrapText="1"/>
    </xf>
    <xf borderId="49" fillId="6" fontId="8" numFmtId="164" xfId="0" applyAlignment="1" applyBorder="1" applyFont="1" applyNumberFormat="1">
      <alignment shrinkToFit="0" wrapText="1"/>
    </xf>
    <xf borderId="2" fillId="3" fontId="11" numFmtId="168" xfId="0" applyAlignment="1" applyBorder="1" applyFont="1" applyNumberFormat="1">
      <alignment shrinkToFit="0" vertical="center" wrapText="1"/>
    </xf>
    <xf borderId="7" fillId="6" fontId="11" numFmtId="164" xfId="0" applyAlignment="1" applyBorder="1" applyFont="1" applyNumberFormat="1">
      <alignment shrinkToFit="0" wrapText="1"/>
    </xf>
    <xf borderId="25" fillId="6" fontId="11" numFmtId="164" xfId="0" applyAlignment="1" applyBorder="1" applyFont="1" applyNumberFormat="1">
      <alignment shrinkToFit="0" wrapText="1"/>
    </xf>
    <xf borderId="26" fillId="6" fontId="11" numFmtId="164" xfId="0" applyAlignment="1" applyBorder="1" applyFont="1" applyNumberFormat="1">
      <alignment shrinkToFit="0" wrapText="1"/>
    </xf>
    <xf borderId="27" fillId="6" fontId="11" numFmtId="0" xfId="0" applyAlignment="1" applyBorder="1" applyFont="1">
      <alignment shrinkToFit="0" wrapText="1"/>
    </xf>
    <xf borderId="28" fillId="6" fontId="11" numFmtId="164" xfId="0" applyAlignment="1" applyBorder="1" applyFont="1" applyNumberFormat="1">
      <alignment shrinkToFit="0" wrapText="1"/>
    </xf>
    <xf borderId="50" fillId="6" fontId="8" numFmtId="0" xfId="0" applyAlignment="1" applyBorder="1" applyFont="1">
      <alignment shrinkToFit="0" wrapText="1"/>
    </xf>
    <xf borderId="51" fillId="6" fontId="8" numFmtId="164" xfId="0" applyAlignment="1" applyBorder="1" applyFont="1" applyNumberFormat="1">
      <alignment shrinkToFit="0" wrapText="1"/>
    </xf>
    <xf borderId="52" fillId="6" fontId="8" numFmtId="164" xfId="0" applyAlignment="1" applyBorder="1" applyFont="1" applyNumberFormat="1">
      <alignment shrinkToFit="0" wrapText="1"/>
    </xf>
    <xf borderId="0" fillId="0" fontId="8" numFmtId="164" xfId="0" applyAlignment="1" applyFont="1" applyNumberFormat="1">
      <alignment shrinkToFit="0" wrapText="1"/>
    </xf>
    <xf borderId="2" fillId="3" fontId="11" numFmtId="3" xfId="0" applyAlignment="1" applyBorder="1" applyFont="1" applyNumberFormat="1">
      <alignment shrinkToFit="0" wrapText="1"/>
    </xf>
    <xf borderId="1" fillId="11" fontId="20" numFmtId="0" xfId="0" applyBorder="1" applyFill="1" applyFont="1"/>
    <xf borderId="53" fillId="11" fontId="1" numFmtId="0" xfId="0" applyBorder="1" applyFont="1"/>
    <xf borderId="54" fillId="11" fontId="1" numFmtId="0" xfId="0" applyAlignment="1" applyBorder="1" applyFont="1">
      <alignment shrinkToFit="0" wrapText="1"/>
    </xf>
    <xf borderId="55" fillId="11" fontId="1" numFmtId="0" xfId="0" applyAlignment="1" applyBorder="1" applyFont="1">
      <alignment shrinkToFit="0" wrapText="1"/>
    </xf>
    <xf borderId="56" fillId="2" fontId="20" numFmtId="0" xfId="0" applyAlignment="1" applyBorder="1" applyFont="1">
      <alignment horizontal="center" vertical="center"/>
    </xf>
    <xf borderId="57" fillId="0" fontId="7" numFmtId="0" xfId="0" applyBorder="1" applyFont="1"/>
    <xf borderId="58" fillId="0" fontId="7" numFmtId="0" xfId="0" applyBorder="1" applyFont="1"/>
    <xf borderId="59" fillId="0" fontId="7" numFmtId="0" xfId="0" applyBorder="1" applyFont="1"/>
    <xf borderId="60" fillId="0" fontId="7" numFmtId="0" xfId="0" applyBorder="1" applyFont="1"/>
    <xf borderId="61" fillId="0" fontId="7" numFmtId="0" xfId="0" applyBorder="1" applyFont="1"/>
    <xf borderId="18" fillId="6" fontId="20" numFmtId="0" xfId="0" applyAlignment="1" applyBorder="1" applyFont="1">
      <alignment horizontal="left"/>
    </xf>
    <xf borderId="38" fillId="6" fontId="1" numFmtId="49" xfId="0" applyAlignment="1" applyBorder="1" applyFont="1" applyNumberFormat="1">
      <alignment horizontal="center" shrinkToFit="0" wrapText="1"/>
    </xf>
    <xf borderId="62" fillId="0" fontId="7" numFmtId="0" xfId="0" applyBorder="1" applyFont="1"/>
    <xf borderId="63" fillId="6" fontId="20" numFmtId="0" xfId="0" applyBorder="1" applyFont="1"/>
    <xf borderId="64" fillId="6" fontId="20" numFmtId="164" xfId="0" applyAlignment="1" applyBorder="1" applyFont="1" applyNumberFormat="1">
      <alignment horizontal="center"/>
    </xf>
    <xf borderId="65" fillId="0" fontId="7" numFmtId="0" xfId="0" applyBorder="1" applyFont="1"/>
    <xf borderId="4" fillId="6" fontId="20" numFmtId="164" xfId="0" applyAlignment="1" applyBorder="1" applyFont="1" applyNumberFormat="1">
      <alignment horizontal="center"/>
    </xf>
    <xf borderId="25" fillId="6" fontId="20" numFmtId="0" xfId="0" applyBorder="1" applyFont="1"/>
    <xf borderId="7" fillId="6" fontId="20" numFmtId="0" xfId="0" applyBorder="1" applyFont="1"/>
    <xf borderId="26" fillId="6" fontId="20" numFmtId="0" xfId="0" applyBorder="1" applyFont="1"/>
    <xf borderId="25" fillId="6" fontId="1" numFmtId="0" xfId="0" applyAlignment="1" applyBorder="1" applyFont="1">
      <alignment shrinkToFit="0" vertical="top" wrapText="1"/>
    </xf>
    <xf borderId="7" fillId="6" fontId="1" numFmtId="9" xfId="0" applyAlignment="1" applyBorder="1" applyFont="1" applyNumberFormat="1">
      <alignment vertical="center"/>
    </xf>
    <xf borderId="26" fillId="6" fontId="1" numFmtId="164" xfId="0" applyAlignment="1" applyBorder="1" applyFont="1" applyNumberFormat="1">
      <alignment vertical="center"/>
    </xf>
    <xf borderId="25" fillId="6" fontId="1" numFmtId="0" xfId="0" applyAlignment="1" applyBorder="1" applyFont="1">
      <alignment vertical="top"/>
    </xf>
    <xf borderId="27" fillId="6" fontId="1" numFmtId="0" xfId="0" applyAlignment="1" applyBorder="1" applyFont="1">
      <alignment vertical="top"/>
    </xf>
    <xf borderId="29" fillId="6" fontId="1" numFmtId="164" xfId="0" applyAlignment="1" applyBorder="1" applyFont="1" applyNumberFormat="1">
      <alignment vertical="center"/>
    </xf>
    <xf borderId="38" fillId="6" fontId="1" numFmtId="0" xfId="0" applyAlignment="1" applyBorder="1" applyFont="1">
      <alignment horizontal="center" shrinkToFit="0" wrapText="1"/>
    </xf>
    <xf borderId="25" fillId="6" fontId="1" numFmtId="0" xfId="0" applyAlignment="1" applyBorder="1" applyFont="1">
      <alignment shrinkToFit="0" vertical="center" wrapText="1"/>
    </xf>
    <xf borderId="25" fillId="6" fontId="1" numFmtId="0" xfId="0" applyAlignment="1" applyBorder="1" applyFont="1">
      <alignment shrinkToFit="0" wrapText="1"/>
    </xf>
    <xf borderId="25" fillId="6" fontId="1" numFmtId="0" xfId="0" applyBorder="1" applyFont="1"/>
    <xf borderId="27" fillId="6" fontId="1" numFmtId="0" xfId="0" applyBorder="1" applyFont="1"/>
    <xf borderId="0" fillId="0" fontId="11" numFmtId="0" xfId="0" applyFont="1"/>
    <xf borderId="56" fillId="2" fontId="8" numFmtId="0" xfId="0" applyAlignment="1" applyBorder="1" applyFont="1">
      <alignment horizontal="center" vertical="center"/>
    </xf>
    <xf borderId="66" fillId="6" fontId="8" numFmtId="0" xfId="0" applyAlignment="1" applyBorder="1" applyFont="1">
      <alignment shrinkToFit="0" wrapText="1"/>
    </xf>
    <xf borderId="43" fillId="0" fontId="20" numFmtId="0" xfId="0" applyAlignment="1" applyBorder="1" applyFont="1">
      <alignment horizontal="center" vertical="center"/>
    </xf>
    <xf borderId="44" fillId="0" fontId="20" numFmtId="0" xfId="0" applyAlignment="1" applyBorder="1" applyFont="1">
      <alignment horizontal="center" vertical="center"/>
    </xf>
    <xf borderId="67" fillId="12" fontId="8" numFmtId="0" xfId="0" applyAlignment="1" applyBorder="1" applyFill="1" applyFont="1">
      <alignment horizontal="center" shrinkToFit="0" vertical="center" wrapText="1"/>
    </xf>
    <xf borderId="15" fillId="12" fontId="8" numFmtId="0" xfId="0" applyAlignment="1" applyBorder="1" applyFont="1">
      <alignment horizontal="center" shrinkToFit="0" vertical="center" wrapText="1"/>
    </xf>
    <xf borderId="68" fillId="0" fontId="8" numFmtId="0" xfId="0" applyAlignment="1" applyBorder="1" applyFont="1">
      <alignment horizontal="center" shrinkToFit="0" wrapText="1"/>
    </xf>
    <xf borderId="47" fillId="0" fontId="8" numFmtId="0" xfId="0" applyAlignment="1" applyBorder="1" applyFont="1">
      <alignment horizontal="center" shrinkToFit="0" wrapText="1"/>
    </xf>
    <xf borderId="69" fillId="6" fontId="8" numFmtId="0" xfId="0" applyAlignment="1" applyBorder="1" applyFont="1">
      <alignment horizontal="center" shrinkToFit="0" vertical="center" wrapText="1"/>
    </xf>
    <xf borderId="68" fillId="0" fontId="8" numFmtId="0" xfId="0" applyAlignment="1" applyBorder="1" applyFont="1">
      <alignment horizontal="center" shrinkToFit="0" vertical="center" wrapText="1"/>
    </xf>
    <xf borderId="47" fillId="0" fontId="8" numFmtId="0" xfId="0" applyAlignment="1" applyBorder="1" applyFont="1">
      <alignment horizontal="center" shrinkToFit="0" vertical="center" wrapText="1"/>
    </xf>
    <xf borderId="70" fillId="0" fontId="7" numFmtId="0" xfId="0" applyBorder="1" applyFont="1"/>
    <xf borderId="71" fillId="0" fontId="7" numFmtId="0" xfId="0" applyBorder="1" applyFont="1"/>
    <xf borderId="72" fillId="0" fontId="7" numFmtId="0" xfId="0" applyBorder="1" applyFont="1"/>
    <xf borderId="73" fillId="6" fontId="8" numFmtId="166" xfId="0" applyAlignment="1" applyBorder="1" applyFont="1" applyNumberFormat="1">
      <alignment shrinkToFit="0" vertical="center" wrapText="1"/>
    </xf>
    <xf borderId="23" fillId="0" fontId="11" numFmtId="166" xfId="0" applyAlignment="1" applyBorder="1" applyFont="1" applyNumberFormat="1">
      <alignment shrinkToFit="0" vertical="center" wrapText="1"/>
    </xf>
    <xf borderId="9" fillId="0" fontId="11" numFmtId="166" xfId="0" applyAlignment="1" applyBorder="1" applyFont="1" applyNumberFormat="1">
      <alignment shrinkToFit="0" vertical="center" wrapText="1"/>
    </xf>
    <xf borderId="49" fillId="6" fontId="11" numFmtId="166" xfId="0" applyAlignment="1" applyBorder="1" applyFont="1" applyNumberFormat="1">
      <alignment shrinkToFit="0" vertical="center" wrapText="1"/>
    </xf>
    <xf borderId="13" fillId="0" fontId="14" numFmtId="166" xfId="0" applyAlignment="1" applyBorder="1" applyFont="1" applyNumberFormat="1">
      <alignment shrinkToFit="0" vertical="center" wrapText="1"/>
    </xf>
    <xf borderId="9" fillId="0" fontId="14" numFmtId="166" xfId="0" applyAlignment="1" applyBorder="1" applyFont="1" applyNumberFormat="1">
      <alignment shrinkToFit="0" vertical="center" wrapText="1"/>
    </xf>
    <xf borderId="23" fillId="0" fontId="14" numFmtId="166" xfId="0" applyAlignment="1" applyBorder="1" applyFont="1" applyNumberFormat="1">
      <alignment shrinkToFit="0" vertical="center" wrapText="1"/>
    </xf>
    <xf borderId="49" fillId="6" fontId="14" numFmtId="166" xfId="0" applyAlignment="1" applyBorder="1" applyFont="1" applyNumberFormat="1">
      <alignment shrinkToFit="0" vertical="center" wrapText="1"/>
    </xf>
    <xf borderId="11" fillId="12" fontId="11" numFmtId="9" xfId="0" applyAlignment="1" applyBorder="1" applyFont="1" applyNumberFormat="1">
      <alignment horizontal="center" vertical="center"/>
    </xf>
    <xf borderId="7" fillId="12" fontId="11" numFmtId="9" xfId="0" applyAlignment="1" applyBorder="1" applyFont="1" applyNumberFormat="1">
      <alignment horizontal="center" vertical="center"/>
    </xf>
    <xf borderId="74" fillId="6" fontId="8" numFmtId="166" xfId="0" applyAlignment="1" applyBorder="1" applyFont="1" applyNumberFormat="1">
      <alignment shrinkToFit="0" vertical="center" wrapText="1"/>
    </xf>
    <xf borderId="21" fillId="0" fontId="11" numFmtId="166" xfId="0" applyAlignment="1" applyBorder="1" applyFont="1" applyNumberFormat="1">
      <alignment shrinkToFit="0" vertical="center" wrapText="1"/>
    </xf>
    <xf borderId="15" fillId="0" fontId="11" numFmtId="166" xfId="0" applyAlignment="1" applyBorder="1" applyFont="1" applyNumberFormat="1">
      <alignment shrinkToFit="0" vertical="center" wrapText="1"/>
    </xf>
    <xf borderId="75" fillId="6" fontId="11" numFmtId="166" xfId="0" applyAlignment="1" applyBorder="1" applyFont="1" applyNumberFormat="1">
      <alignment shrinkToFit="0" vertical="center" wrapText="1"/>
    </xf>
    <xf borderId="76" fillId="0" fontId="14" numFmtId="166" xfId="0" applyAlignment="1" applyBorder="1" applyFont="1" applyNumberFormat="1">
      <alignment shrinkToFit="0" vertical="center" wrapText="1"/>
    </xf>
    <xf borderId="15" fillId="0" fontId="14" numFmtId="166" xfId="0" applyAlignment="1" applyBorder="1" applyFont="1" applyNumberFormat="1">
      <alignment shrinkToFit="0" vertical="center" wrapText="1"/>
    </xf>
    <xf borderId="75" fillId="6" fontId="14" numFmtId="166" xfId="0" applyAlignment="1" applyBorder="1" applyFont="1" applyNumberFormat="1">
      <alignment shrinkToFit="0" vertical="center" wrapText="1"/>
    </xf>
    <xf borderId="46" fillId="6" fontId="11" numFmtId="166" xfId="0" applyAlignment="1" applyBorder="1" applyFont="1" applyNumberFormat="1">
      <alignment shrinkToFit="0" wrapText="1"/>
    </xf>
    <xf borderId="68" fillId="0" fontId="8" numFmtId="166" xfId="0" applyAlignment="1" applyBorder="1" applyFont="1" applyNumberFormat="1">
      <alignment shrinkToFit="0" vertical="center" wrapText="1"/>
    </xf>
    <xf borderId="47" fillId="0" fontId="8" numFmtId="166" xfId="0" applyAlignment="1" applyBorder="1" applyFont="1" applyNumberFormat="1">
      <alignment shrinkToFit="0" vertical="center" wrapText="1"/>
    </xf>
    <xf borderId="35" fillId="6" fontId="8" numFmtId="166" xfId="0" applyAlignment="1" applyBorder="1" applyFont="1" applyNumberFormat="1">
      <alignment shrinkToFit="0" vertical="center" wrapText="1"/>
    </xf>
    <xf borderId="68" fillId="0" fontId="12" numFmtId="166" xfId="0" applyAlignment="1" applyBorder="1" applyFont="1" applyNumberFormat="1">
      <alignment shrinkToFit="0" vertical="center" wrapText="1"/>
    </xf>
    <xf borderId="47" fillId="0" fontId="12" numFmtId="166" xfId="0" applyAlignment="1" applyBorder="1" applyFont="1" applyNumberFormat="1">
      <alignment shrinkToFit="0" vertical="center" wrapText="1"/>
    </xf>
    <xf borderId="35" fillId="6" fontId="11" numFmtId="166" xfId="0" applyAlignment="1" applyBorder="1" applyFont="1" applyNumberFormat="1">
      <alignment shrinkToFit="0" vertical="center" wrapText="1"/>
    </xf>
    <xf borderId="77" fillId="7" fontId="8" numFmtId="166" xfId="0" applyAlignment="1" applyBorder="1" applyFont="1" applyNumberFormat="1">
      <alignment shrinkToFit="0" vertical="center" wrapText="1"/>
    </xf>
    <xf borderId="73" fillId="6" fontId="11" numFmtId="166" xfId="0" applyAlignment="1" applyBorder="1" applyFont="1" applyNumberFormat="1">
      <alignment shrinkToFit="0" wrapText="1"/>
    </xf>
    <xf borderId="25" fillId="0" fontId="8" numFmtId="166" xfId="0" applyAlignment="1" applyBorder="1" applyFont="1" applyNumberFormat="1">
      <alignment shrinkToFit="0" vertical="center" wrapText="1"/>
    </xf>
    <xf borderId="7" fillId="0" fontId="8" numFmtId="166" xfId="0" applyAlignment="1" applyBorder="1" applyFont="1" applyNumberFormat="1">
      <alignment shrinkToFit="0" vertical="center" wrapText="1"/>
    </xf>
    <xf borderId="49" fillId="6" fontId="8" numFmtId="166" xfId="0" applyAlignment="1" applyBorder="1" applyFont="1" applyNumberFormat="1">
      <alignment shrinkToFit="0" vertical="center" wrapText="1"/>
    </xf>
    <xf borderId="25" fillId="0" fontId="12" numFmtId="166" xfId="0" applyAlignment="1" applyBorder="1" applyFont="1" applyNumberFormat="1">
      <alignment shrinkToFit="0" vertical="center" wrapText="1"/>
    </xf>
    <xf borderId="7" fillId="0" fontId="12" numFmtId="166" xfId="0" applyAlignment="1" applyBorder="1" applyFont="1" applyNumberFormat="1">
      <alignment shrinkToFit="0" vertical="center" wrapText="1"/>
    </xf>
    <xf borderId="74" fillId="6" fontId="8" numFmtId="166" xfId="0" applyAlignment="1" applyBorder="1" applyFont="1" applyNumberFormat="1">
      <alignment shrinkToFit="0" wrapText="1"/>
    </xf>
    <xf borderId="27" fillId="0" fontId="8" numFmtId="166" xfId="0" applyAlignment="1" applyBorder="1" applyFont="1" applyNumberFormat="1">
      <alignment shrinkToFit="0" vertical="center" wrapText="1"/>
    </xf>
    <xf borderId="28" fillId="0" fontId="8" numFmtId="166" xfId="0" applyAlignment="1" applyBorder="1" applyFont="1" applyNumberFormat="1">
      <alignment shrinkToFit="0" vertical="center" wrapText="1"/>
    </xf>
    <xf borderId="52" fillId="6" fontId="8" numFmtId="166" xfId="0" applyAlignment="1" applyBorder="1" applyFont="1" applyNumberFormat="1">
      <alignment shrinkToFit="0" vertical="center" wrapText="1"/>
    </xf>
    <xf borderId="27" fillId="0" fontId="12" numFmtId="166" xfId="0" applyAlignment="1" applyBorder="1" applyFont="1" applyNumberFormat="1">
      <alignment shrinkToFit="0" vertical="center" wrapText="1"/>
    </xf>
    <xf borderId="28" fillId="0" fontId="12" numFmtId="166" xfId="0" applyAlignment="1" applyBorder="1" applyFont="1" applyNumberFormat="1">
      <alignment shrinkToFit="0" vertical="center" wrapText="1"/>
    </xf>
    <xf borderId="52" fillId="6" fontId="11" numFmtId="166" xfId="0" applyAlignment="1" applyBorder="1" applyFont="1" applyNumberFormat="1">
      <alignment shrinkToFit="0" vertical="center" wrapText="1"/>
    </xf>
    <xf borderId="28" fillId="7" fontId="8" numFmtId="166" xfId="0" applyAlignment="1" applyBorder="1" applyFont="1" applyNumberFormat="1">
      <alignment shrinkToFit="0" vertical="center" wrapText="1"/>
    </xf>
    <xf borderId="0" fillId="0" fontId="11" numFmtId="166" xfId="0" applyFont="1" applyNumberFormat="1"/>
    <xf borderId="18" fillId="6" fontId="8" numFmtId="166" xfId="0" applyAlignment="1" applyBorder="1" applyFont="1" applyNumberFormat="1">
      <alignment horizontal="center" shrinkToFit="0" vertical="center" wrapText="1"/>
    </xf>
    <xf borderId="21" fillId="6" fontId="8" numFmtId="166" xfId="0" applyAlignment="1" applyBorder="1" applyFont="1" applyNumberFormat="1">
      <alignment horizontal="center" shrinkToFit="0" vertical="center" wrapText="1"/>
    </xf>
    <xf borderId="15" fillId="6" fontId="8" numFmtId="166" xfId="0" applyAlignment="1" applyBorder="1" applyFont="1" applyNumberFormat="1">
      <alignment horizontal="center" shrinkToFit="0" vertical="center" wrapText="1"/>
    </xf>
    <xf borderId="22" fillId="6" fontId="8" numFmtId="166" xfId="0" applyAlignment="1" applyBorder="1" applyFont="1" applyNumberFormat="1">
      <alignment horizontal="center" shrinkToFit="0" vertical="center" wrapText="1"/>
    </xf>
    <xf borderId="0" fillId="0" fontId="1" numFmtId="166" xfId="0" applyFont="1" applyNumberFormat="1"/>
    <xf borderId="25" fillId="6" fontId="8" numFmtId="166" xfId="0" applyAlignment="1" applyBorder="1" applyFont="1" applyNumberFormat="1">
      <alignment shrinkToFit="0" vertical="center" wrapText="1"/>
    </xf>
    <xf borderId="7" fillId="6" fontId="11" numFmtId="166" xfId="0" applyAlignment="1" applyBorder="1" applyFont="1" applyNumberFormat="1">
      <alignment shrinkToFit="0" vertical="center" wrapText="1"/>
    </xf>
    <xf borderId="30" fillId="6" fontId="8" numFmtId="166" xfId="0" applyAlignment="1" applyBorder="1" applyFont="1" applyNumberFormat="1">
      <alignment shrinkToFit="0" vertical="center" wrapText="1"/>
    </xf>
    <xf borderId="26" fillId="6" fontId="8" numFmtId="9" xfId="0" applyAlignment="1" applyBorder="1" applyFont="1" applyNumberFormat="1">
      <alignment shrinkToFit="0" vertical="center" wrapText="1"/>
    </xf>
    <xf borderId="26" fillId="6" fontId="8" numFmtId="166" xfId="0" applyAlignment="1" applyBorder="1" applyFont="1" applyNumberFormat="1">
      <alignment shrinkToFit="0" vertical="center" wrapText="1"/>
    </xf>
    <xf borderId="27" fillId="6" fontId="8" numFmtId="166" xfId="0" applyAlignment="1" applyBorder="1" applyFont="1" applyNumberFormat="1">
      <alignment shrinkToFit="0" vertical="center" wrapText="1"/>
    </xf>
    <xf borderId="28" fillId="6" fontId="20" numFmtId="166" xfId="0" applyBorder="1" applyFont="1" applyNumberFormat="1"/>
    <xf borderId="78" fillId="6" fontId="20" numFmtId="166" xfId="0" applyBorder="1" applyFont="1" applyNumberFormat="1"/>
    <xf borderId="29" fillId="6" fontId="1" numFmtId="166" xfId="0" applyBorder="1" applyFont="1" applyNumberFormat="1"/>
    <xf borderId="0" fillId="0" fontId="1" numFmtId="9" xfId="0" applyFont="1" applyNumberFormat="1"/>
    <xf borderId="0" fillId="0" fontId="24" numFmtId="0" xfId="0" applyFont="1"/>
    <xf borderId="0" fillId="0" fontId="1" numFmtId="49" xfId="0" applyFont="1" applyNumberFormat="1"/>
    <xf borderId="0" fillId="0" fontId="24" numFmtId="0" xfId="0" applyAlignment="1" applyFont="1">
      <alignment vertical="center"/>
    </xf>
    <xf borderId="0" fillId="0" fontId="1" numFmtId="49" xfId="0" applyAlignment="1" applyFont="1" applyNumberFormat="1">
      <alignment horizontal="left"/>
    </xf>
    <xf borderId="0" fillId="0" fontId="1" numFmtId="49" xfId="0" applyAlignment="1" applyFont="1" applyNumberFormat="1">
      <alignment horizontal="lef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2F3"/>
    <pageSetUpPr/>
  </sheetPr>
  <sheetViews>
    <sheetView showGridLines="0" workbookViewId="0"/>
  </sheetViews>
  <sheetFormatPr customHeight="1" defaultColWidth="14.43" defaultRowHeight="15.0"/>
  <cols>
    <col customWidth="1" min="1" max="1" width="8.86"/>
    <col customWidth="1" min="2" max="2" width="127.14"/>
    <col customWidth="1" min="3" max="6" width="8.86"/>
  </cols>
  <sheetData>
    <row r="1">
      <c r="A1" s="1">
        <v>6.0</v>
      </c>
    </row>
    <row r="2" ht="36.75" customHeight="1">
      <c r="B2" s="2" t="s">
        <v>0</v>
      </c>
    </row>
    <row r="3" ht="295.5" customHeight="1">
      <c r="B3" s="3" t="s">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E2"/>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showGridLines="0"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1" max="1" width="11.57"/>
    <col customWidth="1" min="2" max="2" width="19.57"/>
    <col customWidth="1" min="3" max="3" width="32.43"/>
    <col customWidth="1" min="4" max="4" width="25.14"/>
    <col customWidth="1" min="5" max="5" width="25.86"/>
    <col customWidth="1" min="6" max="11" width="23.14"/>
    <col customWidth="1" min="12" max="13" width="22.43"/>
    <col customWidth="1" hidden="1" min="14" max="14" width="25.86"/>
    <col customWidth="1" hidden="1" min="15" max="15" width="1.14"/>
    <col customWidth="1" min="16" max="16" width="18.86"/>
    <col customWidth="1" min="17" max="17" width="9.14"/>
    <col customWidth="1" min="18" max="18" width="17.57"/>
    <col customWidth="1" min="19" max="19" width="15.71"/>
    <col customWidth="1" min="20" max="30" width="9.14"/>
  </cols>
  <sheetData>
    <row r="1" ht="14.25" customHeight="1">
      <c r="B1" s="2" t="s">
        <v>0</v>
      </c>
      <c r="F1" s="4"/>
      <c r="G1" s="5"/>
      <c r="H1" s="5"/>
      <c r="I1" s="5"/>
      <c r="J1" s="5"/>
      <c r="K1" s="4"/>
      <c r="L1" s="6"/>
      <c r="M1" s="7"/>
      <c r="N1" s="8"/>
      <c r="O1" s="6"/>
      <c r="P1" s="9"/>
      <c r="Q1" s="9"/>
      <c r="R1" s="9"/>
      <c r="S1" s="9"/>
      <c r="T1" s="9"/>
      <c r="U1" s="9"/>
      <c r="V1" s="9"/>
      <c r="W1" s="9"/>
      <c r="X1" s="9"/>
      <c r="Y1" s="9"/>
      <c r="Z1" s="9"/>
      <c r="AA1" s="9"/>
      <c r="AB1" s="9"/>
      <c r="AC1" s="9"/>
      <c r="AD1" s="9"/>
    </row>
    <row r="2" ht="24.0" customHeight="1">
      <c r="B2" s="10" t="s">
        <v>2</v>
      </c>
      <c r="C2" s="11"/>
      <c r="D2" s="11"/>
      <c r="E2" s="11"/>
      <c r="F2" s="12"/>
      <c r="G2" s="13"/>
      <c r="H2" s="13"/>
      <c r="I2" s="13"/>
      <c r="J2" s="13"/>
      <c r="K2" s="12"/>
      <c r="L2" s="12"/>
      <c r="M2" s="14"/>
      <c r="N2" s="14"/>
      <c r="O2" s="9"/>
      <c r="P2" s="9"/>
      <c r="Q2" s="9"/>
      <c r="R2" s="9"/>
      <c r="S2" s="9"/>
      <c r="T2" s="9"/>
      <c r="U2" s="9"/>
      <c r="V2" s="9"/>
      <c r="W2" s="9"/>
      <c r="X2" s="9"/>
      <c r="Y2" s="9"/>
      <c r="Z2" s="9"/>
      <c r="AA2" s="9"/>
      <c r="AB2" s="9"/>
      <c r="AC2" s="9"/>
      <c r="AD2" s="9"/>
    </row>
    <row r="3" ht="14.25" customHeight="1">
      <c r="B3" s="9"/>
      <c r="C3" s="9"/>
      <c r="D3" s="9"/>
      <c r="E3" s="9"/>
      <c r="F3" s="9"/>
      <c r="G3" s="15"/>
      <c r="H3" s="15"/>
      <c r="I3" s="15"/>
      <c r="J3" s="15"/>
      <c r="K3" s="9"/>
      <c r="L3" s="9"/>
      <c r="M3" s="16"/>
      <c r="N3" s="17"/>
      <c r="O3" s="9"/>
      <c r="P3" s="9"/>
      <c r="Q3" s="9"/>
      <c r="R3" s="9"/>
      <c r="S3" s="9"/>
      <c r="T3" s="9"/>
      <c r="U3" s="9"/>
      <c r="V3" s="9"/>
      <c r="W3" s="9"/>
      <c r="X3" s="9"/>
      <c r="Y3" s="9"/>
      <c r="Z3" s="9"/>
      <c r="AA3" s="9"/>
      <c r="AB3" s="9"/>
      <c r="AC3" s="9"/>
      <c r="AD3" s="9"/>
    </row>
    <row r="4" ht="14.25" customHeight="1">
      <c r="B4" s="9"/>
      <c r="C4" s="9"/>
      <c r="D4" s="18" t="s">
        <v>3</v>
      </c>
      <c r="E4" s="19"/>
      <c r="F4" s="20"/>
      <c r="G4" s="21" t="s">
        <v>4</v>
      </c>
      <c r="H4" s="19"/>
      <c r="I4" s="22" t="s">
        <v>5</v>
      </c>
      <c r="J4" s="19"/>
      <c r="K4" s="20"/>
      <c r="L4" s="9"/>
      <c r="M4" s="16"/>
      <c r="N4" s="17"/>
      <c r="O4" s="9"/>
      <c r="P4" s="9"/>
      <c r="Q4" s="9"/>
      <c r="R4" s="9"/>
      <c r="S4" s="9"/>
      <c r="T4" s="9"/>
      <c r="U4" s="9"/>
      <c r="V4" s="9"/>
      <c r="W4" s="9"/>
      <c r="X4" s="9"/>
      <c r="Y4" s="9"/>
      <c r="Z4" s="9"/>
      <c r="AA4" s="9"/>
      <c r="AB4" s="9"/>
      <c r="AC4" s="9"/>
      <c r="AD4" s="9"/>
    </row>
    <row r="5" ht="62.25" customHeight="1">
      <c r="B5" s="23" t="s">
        <v>6</v>
      </c>
      <c r="C5" s="23" t="s">
        <v>7</v>
      </c>
      <c r="D5" s="24" t="s">
        <v>8</v>
      </c>
      <c r="E5" s="24" t="s">
        <v>9</v>
      </c>
      <c r="F5" s="25" t="s">
        <v>10</v>
      </c>
      <c r="G5" s="26" t="s">
        <v>8</v>
      </c>
      <c r="H5" s="26" t="s">
        <v>9</v>
      </c>
      <c r="I5" s="26" t="s">
        <v>8</v>
      </c>
      <c r="J5" s="26" t="s">
        <v>9</v>
      </c>
      <c r="K5" s="25" t="s">
        <v>10</v>
      </c>
      <c r="L5" s="23" t="s">
        <v>11</v>
      </c>
      <c r="M5" s="23" t="s">
        <v>12</v>
      </c>
      <c r="N5" s="23" t="s">
        <v>13</v>
      </c>
      <c r="O5" s="23" t="s">
        <v>14</v>
      </c>
      <c r="P5" s="27"/>
      <c r="Q5" s="9"/>
      <c r="R5" s="9"/>
      <c r="S5" s="9"/>
      <c r="T5" s="9"/>
      <c r="U5" s="9"/>
      <c r="V5" s="9"/>
      <c r="W5" s="9"/>
      <c r="X5" s="9"/>
      <c r="Y5" s="9"/>
      <c r="Z5" s="9"/>
      <c r="AA5" s="9"/>
      <c r="AB5" s="9"/>
      <c r="AC5" s="9"/>
      <c r="AD5" s="9"/>
    </row>
    <row r="6" ht="22.5" customHeight="1">
      <c r="B6" s="28" t="s">
        <v>15</v>
      </c>
      <c r="C6" s="29" t="s">
        <v>16</v>
      </c>
      <c r="D6" s="30"/>
      <c r="E6" s="30"/>
      <c r="F6" s="30"/>
      <c r="G6" s="31"/>
      <c r="H6" s="31"/>
      <c r="I6" s="31"/>
      <c r="J6" s="31"/>
      <c r="K6" s="30"/>
      <c r="L6" s="30"/>
      <c r="M6" s="30"/>
      <c r="N6" s="30"/>
      <c r="O6" s="32"/>
      <c r="P6" s="33"/>
      <c r="Q6" s="34"/>
      <c r="R6" s="34"/>
      <c r="S6" s="34"/>
      <c r="T6" s="34"/>
      <c r="U6" s="34"/>
      <c r="V6" s="9"/>
      <c r="W6" s="9"/>
      <c r="X6" s="9"/>
      <c r="Y6" s="9"/>
      <c r="Z6" s="9"/>
      <c r="AA6" s="9"/>
      <c r="AB6" s="9"/>
      <c r="AC6" s="9"/>
      <c r="AD6" s="9"/>
    </row>
    <row r="7" ht="24.75" customHeight="1">
      <c r="B7" s="28" t="s">
        <v>17</v>
      </c>
      <c r="C7" s="35" t="s">
        <v>18</v>
      </c>
      <c r="D7" s="11"/>
      <c r="E7" s="11"/>
      <c r="F7" s="11"/>
      <c r="G7" s="11"/>
      <c r="H7" s="11"/>
      <c r="I7" s="11"/>
      <c r="J7" s="11"/>
      <c r="K7" s="11"/>
      <c r="L7" s="11"/>
      <c r="M7" s="11"/>
      <c r="N7" s="11"/>
      <c r="O7" s="36"/>
      <c r="P7" s="37"/>
      <c r="Q7" s="34"/>
      <c r="R7" s="34"/>
      <c r="S7" s="34"/>
      <c r="T7" s="34"/>
      <c r="U7" s="34"/>
      <c r="V7" s="9"/>
      <c r="W7" s="9"/>
      <c r="X7" s="9"/>
      <c r="Y7" s="9"/>
      <c r="Z7" s="9"/>
      <c r="AA7" s="9"/>
      <c r="AB7" s="9"/>
      <c r="AC7" s="9"/>
      <c r="AD7" s="9"/>
    </row>
    <row r="8" ht="54.0" customHeight="1">
      <c r="B8" s="38" t="s">
        <v>19</v>
      </c>
      <c r="C8" s="39" t="s">
        <v>20</v>
      </c>
      <c r="D8" s="40">
        <v>50000.0</v>
      </c>
      <c r="E8" s="40"/>
      <c r="F8" s="41">
        <f t="shared" ref="F8:F15" si="1">SUM(D8:E8)</f>
        <v>50000</v>
      </c>
      <c r="G8" s="42">
        <v>15000.0</v>
      </c>
      <c r="H8" s="43"/>
      <c r="I8" s="43">
        <v>65000.0</v>
      </c>
      <c r="J8" s="43"/>
      <c r="K8" s="41">
        <f t="shared" ref="K8:K15" si="2">SUM(I8:J8)</f>
        <v>65000</v>
      </c>
      <c r="L8" s="44">
        <v>0.75</v>
      </c>
      <c r="M8" s="40">
        <f>0+1541.33+31283.78</f>
        <v>32825.11</v>
      </c>
      <c r="N8" s="40" t="s">
        <v>21</v>
      </c>
      <c r="O8" s="45"/>
      <c r="P8" s="46"/>
      <c r="Q8" s="34"/>
      <c r="R8" s="34"/>
      <c r="S8" s="34"/>
      <c r="T8" s="34"/>
      <c r="U8" s="34"/>
      <c r="V8" s="9"/>
      <c r="W8" s="9"/>
      <c r="X8" s="9"/>
      <c r="Y8" s="9"/>
      <c r="Z8" s="9"/>
      <c r="AA8" s="9"/>
      <c r="AB8" s="9"/>
      <c r="AC8" s="9"/>
      <c r="AD8" s="9"/>
    </row>
    <row r="9" ht="54.0" customHeight="1">
      <c r="B9" s="38" t="s">
        <v>22</v>
      </c>
      <c r="C9" s="39" t="s">
        <v>23</v>
      </c>
      <c r="D9" s="40">
        <v>77554.0</v>
      </c>
      <c r="E9" s="40"/>
      <c r="F9" s="41">
        <f t="shared" si="1"/>
        <v>77554</v>
      </c>
      <c r="G9" s="42">
        <v>0.0</v>
      </c>
      <c r="H9" s="43"/>
      <c r="I9" s="43">
        <v>0.0</v>
      </c>
      <c r="J9" s="43"/>
      <c r="K9" s="41">
        <f t="shared" si="2"/>
        <v>0</v>
      </c>
      <c r="L9" s="44">
        <v>0.75</v>
      </c>
      <c r="M9" s="40">
        <f>2454.79+0+160.04+15980</f>
        <v>18594.83</v>
      </c>
      <c r="N9" s="40" t="s">
        <v>21</v>
      </c>
      <c r="O9" s="47"/>
      <c r="P9" s="34"/>
      <c r="Q9" s="34"/>
      <c r="R9" s="34"/>
      <c r="S9" s="34"/>
      <c r="T9" s="34"/>
      <c r="U9" s="34"/>
      <c r="V9" s="9"/>
      <c r="W9" s="9"/>
      <c r="X9" s="9"/>
      <c r="Y9" s="9"/>
      <c r="Z9" s="9"/>
      <c r="AA9" s="9"/>
      <c r="AB9" s="9"/>
      <c r="AC9" s="9"/>
    </row>
    <row r="10" ht="54.0" customHeight="1">
      <c r="B10" s="38" t="s">
        <v>24</v>
      </c>
      <c r="C10" s="39" t="s">
        <v>25</v>
      </c>
      <c r="D10" s="40">
        <v>60000.0</v>
      </c>
      <c r="E10" s="40"/>
      <c r="F10" s="41">
        <f t="shared" si="1"/>
        <v>60000</v>
      </c>
      <c r="G10" s="42">
        <v>25000.0</v>
      </c>
      <c r="H10" s="43"/>
      <c r="I10" s="43">
        <v>85000.0</v>
      </c>
      <c r="J10" s="43"/>
      <c r="K10" s="41">
        <f t="shared" si="2"/>
        <v>85000</v>
      </c>
      <c r="L10" s="44">
        <v>0.75</v>
      </c>
      <c r="M10" s="40">
        <v>8356.97</v>
      </c>
      <c r="N10" s="40" t="s">
        <v>21</v>
      </c>
      <c r="O10" s="48"/>
      <c r="P10" s="46"/>
      <c r="Q10" s="34"/>
      <c r="R10" s="34"/>
      <c r="S10" s="34"/>
      <c r="T10" s="34"/>
      <c r="U10" s="34"/>
      <c r="V10" s="9"/>
      <c r="W10" s="9"/>
      <c r="X10" s="9"/>
      <c r="Y10" s="9"/>
      <c r="Z10" s="9"/>
      <c r="AA10" s="9"/>
      <c r="AB10" s="9"/>
      <c r="AC10" s="9"/>
      <c r="AD10" s="9"/>
    </row>
    <row r="11" ht="54.0" customHeight="1">
      <c r="B11" s="38" t="s">
        <v>26</v>
      </c>
      <c r="C11" s="39" t="s">
        <v>27</v>
      </c>
      <c r="D11" s="40">
        <v>35000.0</v>
      </c>
      <c r="E11" s="40"/>
      <c r="F11" s="41">
        <f t="shared" si="1"/>
        <v>35000</v>
      </c>
      <c r="G11" s="42">
        <v>53000.0</v>
      </c>
      <c r="H11" s="43"/>
      <c r="I11" s="43">
        <v>88000.0</v>
      </c>
      <c r="J11" s="43"/>
      <c r="K11" s="41">
        <f t="shared" si="2"/>
        <v>88000</v>
      </c>
      <c r="L11" s="44">
        <v>0.75</v>
      </c>
      <c r="M11" s="40">
        <f>642.75+53000</f>
        <v>53642.75</v>
      </c>
      <c r="N11" s="40" t="s">
        <v>21</v>
      </c>
      <c r="O11" s="49"/>
      <c r="P11" s="46"/>
      <c r="Q11" s="34"/>
      <c r="R11" s="34"/>
      <c r="S11" s="34"/>
      <c r="T11" s="34"/>
      <c r="U11" s="34"/>
      <c r="V11" s="9"/>
      <c r="W11" s="9"/>
      <c r="X11" s="9"/>
      <c r="Y11" s="9"/>
      <c r="Z11" s="9"/>
      <c r="AA11" s="9"/>
      <c r="AB11" s="9"/>
      <c r="AC11" s="9"/>
      <c r="AD11" s="9"/>
    </row>
    <row r="12" ht="54.0" customHeight="1">
      <c r="B12" s="38" t="s">
        <v>28</v>
      </c>
      <c r="C12" s="50" t="s">
        <v>29</v>
      </c>
      <c r="D12" s="51">
        <v>0.0</v>
      </c>
      <c r="E12" s="51"/>
      <c r="F12" s="41">
        <f t="shared" si="1"/>
        <v>0</v>
      </c>
      <c r="G12" s="52">
        <v>52000.0</v>
      </c>
      <c r="H12" s="43"/>
      <c r="I12" s="43">
        <v>52000.0</v>
      </c>
      <c r="J12" s="43"/>
      <c r="K12" s="41">
        <f t="shared" si="2"/>
        <v>52000</v>
      </c>
      <c r="L12" s="44">
        <v>0.75</v>
      </c>
      <c r="M12" s="40">
        <v>29566.56</v>
      </c>
      <c r="N12" s="53"/>
      <c r="O12" s="48"/>
      <c r="P12" s="46"/>
      <c r="Q12" s="34"/>
      <c r="R12" s="34"/>
      <c r="S12" s="34"/>
      <c r="T12" s="34"/>
      <c r="U12" s="34"/>
      <c r="V12" s="9"/>
      <c r="W12" s="9"/>
      <c r="X12" s="9"/>
      <c r="Y12" s="9"/>
      <c r="Z12" s="9"/>
      <c r="AA12" s="9"/>
      <c r="AB12" s="9"/>
      <c r="AC12" s="9"/>
      <c r="AD12" s="9"/>
    </row>
    <row r="13" ht="14.25" hidden="1" customHeight="1">
      <c r="B13" s="38" t="s">
        <v>30</v>
      </c>
      <c r="C13" s="54"/>
      <c r="D13" s="40"/>
      <c r="E13" s="40"/>
      <c r="F13" s="41">
        <f t="shared" si="1"/>
        <v>0</v>
      </c>
      <c r="G13" s="43"/>
      <c r="H13" s="43"/>
      <c r="I13" s="43"/>
      <c r="J13" s="43"/>
      <c r="K13" s="41">
        <f t="shared" si="2"/>
        <v>0</v>
      </c>
      <c r="L13" s="44"/>
      <c r="M13" s="40"/>
      <c r="N13" s="53"/>
      <c r="O13" s="49"/>
      <c r="P13" s="46"/>
      <c r="Q13" s="34"/>
      <c r="R13" s="34"/>
      <c r="S13" s="34"/>
      <c r="T13" s="34"/>
      <c r="U13" s="34"/>
      <c r="V13" s="9"/>
      <c r="W13" s="9"/>
      <c r="X13" s="9"/>
      <c r="Y13" s="9"/>
      <c r="Z13" s="9"/>
      <c r="AA13" s="9"/>
      <c r="AB13" s="9"/>
      <c r="AC13" s="9"/>
      <c r="AD13" s="9"/>
    </row>
    <row r="14" ht="14.25" hidden="1" customHeight="1">
      <c r="B14" s="38" t="s">
        <v>31</v>
      </c>
      <c r="D14" s="53"/>
      <c r="E14" s="53"/>
      <c r="F14" s="41">
        <f t="shared" si="1"/>
        <v>0</v>
      </c>
      <c r="G14" s="43"/>
      <c r="H14" s="43"/>
      <c r="I14" s="43"/>
      <c r="J14" s="43"/>
      <c r="K14" s="41">
        <f t="shared" si="2"/>
        <v>0</v>
      </c>
      <c r="L14" s="55"/>
      <c r="M14" s="53"/>
      <c r="N14" s="53"/>
      <c r="O14" s="56"/>
      <c r="P14" s="46"/>
      <c r="Q14" s="34"/>
      <c r="R14" s="34"/>
      <c r="S14" s="34"/>
      <c r="T14" s="34"/>
      <c r="U14" s="34"/>
      <c r="V14" s="9"/>
      <c r="W14" s="9"/>
      <c r="X14" s="9"/>
      <c r="Y14" s="9"/>
      <c r="Z14" s="9"/>
      <c r="AA14" s="9"/>
      <c r="AB14" s="9"/>
      <c r="AC14" s="9"/>
      <c r="AD14" s="9"/>
    </row>
    <row r="15" ht="14.25" hidden="1" customHeight="1">
      <c r="B15" s="38" t="s">
        <v>32</v>
      </c>
      <c r="C15" s="54"/>
      <c r="D15" s="53"/>
      <c r="E15" s="53"/>
      <c r="F15" s="41">
        <f t="shared" si="1"/>
        <v>0</v>
      </c>
      <c r="G15" s="43"/>
      <c r="H15" s="43"/>
      <c r="I15" s="43"/>
      <c r="J15" s="43"/>
      <c r="K15" s="41">
        <f t="shared" si="2"/>
        <v>0</v>
      </c>
      <c r="L15" s="55"/>
      <c r="M15" s="53"/>
      <c r="N15" s="53"/>
      <c r="O15" s="56"/>
      <c r="P15" s="34"/>
      <c r="Q15" s="34"/>
      <c r="R15" s="34"/>
      <c r="S15" s="34"/>
      <c r="T15" s="34"/>
      <c r="U15" s="34"/>
      <c r="V15" s="9"/>
      <c r="W15" s="9"/>
      <c r="X15" s="9"/>
      <c r="Y15" s="9"/>
      <c r="Z15" s="9"/>
      <c r="AA15" s="9"/>
      <c r="AB15" s="9"/>
      <c r="AC15" s="9"/>
      <c r="AD15" s="9"/>
    </row>
    <row r="16" ht="14.25" customHeight="1">
      <c r="B16" s="9"/>
      <c r="C16" s="28" t="s">
        <v>33</v>
      </c>
      <c r="D16" s="57">
        <f t="shared" ref="D16:K16" si="3">SUM(D8:D15)</f>
        <v>222554</v>
      </c>
      <c r="E16" s="57">
        <f t="shared" si="3"/>
        <v>0</v>
      </c>
      <c r="F16" s="57">
        <f t="shared" si="3"/>
        <v>222554</v>
      </c>
      <c r="G16" s="58">
        <f t="shared" si="3"/>
        <v>145000</v>
      </c>
      <c r="H16" s="59">
        <f t="shared" si="3"/>
        <v>0</v>
      </c>
      <c r="I16" s="60">
        <f t="shared" si="3"/>
        <v>290000</v>
      </c>
      <c r="J16" s="60">
        <f t="shared" si="3"/>
        <v>0</v>
      </c>
      <c r="K16" s="57">
        <f t="shared" si="3"/>
        <v>290000</v>
      </c>
      <c r="L16" s="57">
        <f>(L8*F8)+(L9*F9)+(L10*F10)+(L11*F11)+(L12*F12)+(L13*F13)+(L14*F14)+(L15*F15)</f>
        <v>166915.5</v>
      </c>
      <c r="M16" s="57">
        <f>SUM(M8:M15)</f>
        <v>142986.22</v>
      </c>
      <c r="N16" s="61"/>
      <c r="O16" s="56"/>
      <c r="P16" s="62"/>
      <c r="Q16" s="34"/>
      <c r="R16" s="34"/>
      <c r="S16" s="34"/>
      <c r="T16" s="34"/>
      <c r="U16" s="34"/>
      <c r="V16" s="9"/>
      <c r="W16" s="9"/>
      <c r="X16" s="9"/>
      <c r="Y16" s="9"/>
      <c r="Z16" s="9"/>
      <c r="AA16" s="9"/>
      <c r="AB16" s="9"/>
      <c r="AC16" s="9"/>
      <c r="AD16" s="9"/>
    </row>
    <row r="17" ht="33.0" customHeight="1">
      <c r="B17" s="28" t="s">
        <v>34</v>
      </c>
      <c r="C17" s="63" t="s">
        <v>35</v>
      </c>
      <c r="D17" s="64"/>
      <c r="E17" s="64"/>
      <c r="F17" s="64"/>
      <c r="G17" s="65"/>
      <c r="H17" s="65"/>
      <c r="I17" s="65"/>
      <c r="J17" s="65"/>
      <c r="K17" s="64"/>
      <c r="L17" s="64"/>
      <c r="M17" s="64"/>
      <c r="N17" s="64"/>
      <c r="O17" s="66"/>
      <c r="P17" s="37"/>
      <c r="Q17" s="34"/>
      <c r="R17" s="34"/>
      <c r="S17" s="34"/>
      <c r="T17" s="34"/>
      <c r="U17" s="34"/>
      <c r="V17" s="9"/>
      <c r="W17" s="9"/>
      <c r="X17" s="9"/>
      <c r="Y17" s="9"/>
      <c r="Z17" s="9"/>
      <c r="AA17" s="9"/>
      <c r="AB17" s="9"/>
      <c r="AC17" s="9"/>
      <c r="AD17" s="9"/>
    </row>
    <row r="18">
      <c r="B18" s="38" t="s">
        <v>36</v>
      </c>
      <c r="C18" s="50" t="s">
        <v>37</v>
      </c>
      <c r="D18" s="40">
        <v>0.0</v>
      </c>
      <c r="E18" s="40">
        <v>0.0</v>
      </c>
      <c r="F18" s="41">
        <f t="shared" ref="F18:F27" si="4">SUM(D18:E18)</f>
        <v>0</v>
      </c>
      <c r="G18" s="42">
        <v>5000.0</v>
      </c>
      <c r="H18" s="67"/>
      <c r="I18" s="67">
        <v>5000.0</v>
      </c>
      <c r="J18" s="67"/>
      <c r="K18" s="41">
        <f t="shared" ref="K18:K24" si="5">SUM(I18:J18)</f>
        <v>5000</v>
      </c>
      <c r="L18" s="44"/>
      <c r="M18" s="40">
        <f>0+0</f>
        <v>0</v>
      </c>
      <c r="N18" s="40"/>
      <c r="O18" s="66"/>
      <c r="P18" s="37"/>
      <c r="Q18" s="34"/>
      <c r="R18" s="34"/>
      <c r="S18" s="34"/>
      <c r="T18" s="34"/>
      <c r="U18" s="34"/>
      <c r="V18" s="9"/>
      <c r="W18" s="9"/>
      <c r="X18" s="9"/>
      <c r="Y18" s="9"/>
      <c r="Z18" s="9"/>
      <c r="AA18" s="9"/>
      <c r="AB18" s="9"/>
      <c r="AC18" s="9"/>
      <c r="AD18" s="9"/>
    </row>
    <row r="19" ht="62.25" customHeight="1">
      <c r="B19" s="38" t="s">
        <v>38</v>
      </c>
      <c r="C19" s="39" t="s">
        <v>39</v>
      </c>
      <c r="D19" s="40">
        <v>60000.0</v>
      </c>
      <c r="E19" s="40"/>
      <c r="F19" s="41">
        <f t="shared" si="4"/>
        <v>60000</v>
      </c>
      <c r="G19" s="42">
        <v>0.0</v>
      </c>
      <c r="H19" s="43"/>
      <c r="I19" s="43">
        <v>60000.0</v>
      </c>
      <c r="J19" s="43"/>
      <c r="K19" s="41">
        <f t="shared" si="5"/>
        <v>60000</v>
      </c>
      <c r="L19" s="68">
        <v>0.5</v>
      </c>
      <c r="M19" s="40">
        <f>10751.6+36341.45+12906.95</f>
        <v>60000</v>
      </c>
      <c r="N19" s="40" t="s">
        <v>40</v>
      </c>
      <c r="O19" s="49"/>
      <c r="P19" s="46"/>
      <c r="Q19" s="34"/>
      <c r="R19" s="34"/>
      <c r="S19" s="34"/>
      <c r="T19" s="34"/>
      <c r="U19" s="34"/>
      <c r="V19" s="9"/>
      <c r="W19" s="9"/>
      <c r="X19" s="9"/>
      <c r="Y19" s="9"/>
      <c r="Z19" s="9"/>
      <c r="AA19" s="9"/>
      <c r="AB19" s="9"/>
      <c r="AC19" s="9"/>
      <c r="AD19" s="9"/>
    </row>
    <row r="20" ht="43.5" customHeight="1">
      <c r="B20" s="38" t="s">
        <v>41</v>
      </c>
      <c r="C20" s="39" t="s">
        <v>42</v>
      </c>
      <c r="D20" s="40">
        <v>40000.0</v>
      </c>
      <c r="E20" s="40"/>
      <c r="F20" s="41">
        <f t="shared" si="4"/>
        <v>40000</v>
      </c>
      <c r="G20" s="42">
        <v>-8775.0</v>
      </c>
      <c r="H20" s="43"/>
      <c r="I20" s="43">
        <v>31225.0</v>
      </c>
      <c r="J20" s="43"/>
      <c r="K20" s="41">
        <f t="shared" si="5"/>
        <v>31225</v>
      </c>
      <c r="L20" s="68">
        <v>0.75</v>
      </c>
      <c r="M20" s="40">
        <f>13766.55+18233.45+8000</f>
        <v>40000</v>
      </c>
      <c r="N20" s="40" t="s">
        <v>43</v>
      </c>
      <c r="O20" s="49"/>
      <c r="P20" s="46"/>
      <c r="Q20" s="34"/>
      <c r="R20" s="34"/>
      <c r="S20" s="34"/>
      <c r="T20" s="34"/>
      <c r="U20" s="34"/>
      <c r="V20" s="9"/>
      <c r="W20" s="9"/>
      <c r="X20" s="9"/>
      <c r="Y20" s="9"/>
      <c r="Z20" s="9"/>
      <c r="AA20" s="9"/>
      <c r="AB20" s="9"/>
      <c r="AC20" s="9"/>
      <c r="AD20" s="9"/>
    </row>
    <row r="21">
      <c r="B21" s="38" t="s">
        <v>44</v>
      </c>
      <c r="C21" s="39" t="s">
        <v>45</v>
      </c>
      <c r="D21" s="40">
        <v>60000.0</v>
      </c>
      <c r="E21" s="40"/>
      <c r="F21" s="41">
        <f t="shared" si="4"/>
        <v>60000</v>
      </c>
      <c r="G21" s="42">
        <v>25000.0</v>
      </c>
      <c r="H21" s="43"/>
      <c r="I21" s="43">
        <v>85000.0</v>
      </c>
      <c r="J21" s="43"/>
      <c r="K21" s="41">
        <f t="shared" si="5"/>
        <v>85000</v>
      </c>
      <c r="L21" s="68">
        <v>0.5</v>
      </c>
      <c r="M21" s="40">
        <f>48994.05+653.82+3139.51+2445.28</f>
        <v>55232.66</v>
      </c>
      <c r="N21" s="53" t="s">
        <v>46</v>
      </c>
      <c r="O21" s="49" t="s">
        <v>47</v>
      </c>
      <c r="P21" s="46"/>
      <c r="Q21" s="34"/>
      <c r="R21" s="34"/>
      <c r="S21" s="34"/>
      <c r="T21" s="34"/>
      <c r="U21" s="34"/>
      <c r="V21" s="9"/>
      <c r="W21" s="9"/>
      <c r="X21" s="9"/>
      <c r="Y21" s="9"/>
      <c r="Z21" s="9"/>
      <c r="AA21" s="9"/>
      <c r="AB21" s="9"/>
      <c r="AC21" s="9"/>
      <c r="AD21" s="9"/>
    </row>
    <row r="22" ht="49.5" customHeight="1">
      <c r="B22" s="38" t="s">
        <v>48</v>
      </c>
      <c r="C22" s="69" t="s">
        <v>49</v>
      </c>
      <c r="D22" s="40">
        <v>0.0</v>
      </c>
      <c r="E22" s="40">
        <v>0.0</v>
      </c>
      <c r="F22" s="41">
        <f t="shared" si="4"/>
        <v>0</v>
      </c>
      <c r="G22" s="42">
        <v>5000.0</v>
      </c>
      <c r="H22" s="43"/>
      <c r="I22" s="43">
        <v>5000.0</v>
      </c>
      <c r="J22" s="43"/>
      <c r="K22" s="41">
        <f t="shared" si="5"/>
        <v>5000</v>
      </c>
      <c r="L22" s="44"/>
      <c r="M22" s="40">
        <f>0+0</f>
        <v>0</v>
      </c>
      <c r="N22" s="53"/>
      <c r="O22" s="49"/>
      <c r="P22" s="46"/>
      <c r="Q22" s="34"/>
      <c r="R22" s="34"/>
      <c r="S22" s="34"/>
      <c r="T22" s="34"/>
      <c r="U22" s="34"/>
      <c r="V22" s="9"/>
      <c r="W22" s="9"/>
      <c r="X22" s="9"/>
      <c r="Y22" s="9"/>
      <c r="Z22" s="9"/>
      <c r="AA22" s="9"/>
      <c r="AB22" s="9"/>
      <c r="AC22" s="9"/>
      <c r="AD22" s="9"/>
    </row>
    <row r="23" ht="49.5" customHeight="1">
      <c r="B23" s="38" t="s">
        <v>50</v>
      </c>
      <c r="C23" s="39" t="s">
        <v>51</v>
      </c>
      <c r="D23" s="40">
        <v>0.0</v>
      </c>
      <c r="E23" s="40"/>
      <c r="F23" s="41">
        <f t="shared" si="4"/>
        <v>0</v>
      </c>
      <c r="G23" s="42">
        <v>67000.0</v>
      </c>
      <c r="H23" s="43"/>
      <c r="I23" s="43">
        <v>67000.0</v>
      </c>
      <c r="J23" s="43"/>
      <c r="K23" s="41">
        <f t="shared" si="5"/>
        <v>67000</v>
      </c>
      <c r="L23" s="44"/>
      <c r="M23" s="40">
        <f>11468.05+43658.55</f>
        <v>55126.6</v>
      </c>
      <c r="N23" s="53"/>
      <c r="O23" s="49"/>
      <c r="P23" s="46"/>
      <c r="Q23" s="34"/>
      <c r="R23" s="34"/>
      <c r="S23" s="34"/>
      <c r="T23" s="34"/>
      <c r="U23" s="34"/>
      <c r="V23" s="9"/>
      <c r="W23" s="9"/>
      <c r="X23" s="9"/>
      <c r="Y23" s="9"/>
      <c r="Z23" s="9"/>
      <c r="AA23" s="9"/>
      <c r="AB23" s="9"/>
      <c r="AC23" s="9"/>
      <c r="AD23" s="9"/>
    </row>
    <row r="24" ht="49.5" customHeight="1">
      <c r="B24" s="38" t="s">
        <v>52</v>
      </c>
      <c r="C24" s="50" t="s">
        <v>53</v>
      </c>
      <c r="D24" s="40">
        <v>0.0</v>
      </c>
      <c r="E24" s="40">
        <v>0.0</v>
      </c>
      <c r="F24" s="41">
        <f t="shared" si="4"/>
        <v>0</v>
      </c>
      <c r="G24" s="52">
        <v>26000.0</v>
      </c>
      <c r="H24" s="43"/>
      <c r="I24" s="52">
        <f>D24+G24</f>
        <v>26000</v>
      </c>
      <c r="J24" s="43"/>
      <c r="K24" s="41">
        <f t="shared" si="5"/>
        <v>26000</v>
      </c>
      <c r="L24" s="44"/>
      <c r="M24" s="40">
        <f>0+0</f>
        <v>0</v>
      </c>
      <c r="N24" s="53"/>
      <c r="O24" s="49"/>
      <c r="P24" s="46"/>
      <c r="Q24" s="34"/>
      <c r="R24" s="34"/>
      <c r="S24" s="34"/>
      <c r="T24" s="34"/>
      <c r="U24" s="34"/>
      <c r="V24" s="9"/>
      <c r="W24" s="9"/>
      <c r="X24" s="9"/>
      <c r="Y24" s="9"/>
      <c r="Z24" s="9"/>
      <c r="AA24" s="9"/>
      <c r="AB24" s="9"/>
      <c r="AC24" s="9"/>
      <c r="AD24" s="9"/>
    </row>
    <row r="25" ht="14.25" customHeight="1">
      <c r="B25" s="38" t="s">
        <v>54</v>
      </c>
      <c r="C25" s="39"/>
      <c r="D25" s="40"/>
      <c r="E25" s="40"/>
      <c r="F25" s="41">
        <f t="shared" si="4"/>
        <v>0</v>
      </c>
      <c r="G25" s="43"/>
      <c r="H25" s="43"/>
      <c r="I25" s="43"/>
      <c r="J25" s="43"/>
      <c r="K25" s="41"/>
      <c r="L25" s="44"/>
      <c r="M25" s="40"/>
      <c r="N25" s="53"/>
      <c r="O25" s="49"/>
      <c r="P25" s="46"/>
      <c r="Q25" s="34"/>
      <c r="R25" s="34"/>
      <c r="S25" s="34"/>
      <c r="T25" s="34"/>
      <c r="U25" s="34"/>
      <c r="V25" s="34"/>
      <c r="W25" s="34"/>
      <c r="X25" s="34"/>
      <c r="Y25" s="9"/>
      <c r="Z25" s="9"/>
      <c r="AA25" s="9"/>
      <c r="AB25" s="9"/>
      <c r="AC25" s="9"/>
      <c r="AD25" s="9"/>
    </row>
    <row r="26" ht="14.25" customHeight="1">
      <c r="B26" s="38" t="s">
        <v>55</v>
      </c>
      <c r="C26" s="54"/>
      <c r="D26" s="53"/>
      <c r="E26" s="53"/>
      <c r="F26" s="41">
        <f t="shared" si="4"/>
        <v>0</v>
      </c>
      <c r="G26" s="43"/>
      <c r="H26" s="43"/>
      <c r="I26" s="43"/>
      <c r="J26" s="43"/>
      <c r="K26" s="41"/>
      <c r="L26" s="55"/>
      <c r="M26" s="53"/>
      <c r="N26" s="53"/>
      <c r="O26" s="56"/>
      <c r="P26" s="46"/>
      <c r="Q26" s="34"/>
      <c r="R26" s="34"/>
      <c r="S26" s="34"/>
      <c r="T26" s="34"/>
      <c r="U26" s="34"/>
      <c r="V26" s="34"/>
      <c r="W26" s="34"/>
      <c r="X26" s="34"/>
      <c r="Y26" s="9"/>
      <c r="Z26" s="9"/>
      <c r="AA26" s="9"/>
      <c r="AB26" s="9"/>
      <c r="AC26" s="9"/>
      <c r="AD26" s="9"/>
    </row>
    <row r="27" ht="14.25" customHeight="1">
      <c r="B27" s="38" t="s">
        <v>56</v>
      </c>
      <c r="C27" s="54"/>
      <c r="D27" s="53"/>
      <c r="E27" s="53"/>
      <c r="F27" s="41">
        <f t="shared" si="4"/>
        <v>0</v>
      </c>
      <c r="G27" s="43"/>
      <c r="H27" s="43"/>
      <c r="I27" s="43"/>
      <c r="J27" s="43"/>
      <c r="K27" s="41"/>
      <c r="L27" s="55"/>
      <c r="M27" s="53"/>
      <c r="N27" s="53"/>
      <c r="O27" s="56"/>
      <c r="P27" s="46"/>
      <c r="Q27" s="34"/>
      <c r="R27" s="34"/>
      <c r="S27" s="34"/>
      <c r="T27" s="34"/>
      <c r="U27" s="34"/>
      <c r="V27" s="34"/>
      <c r="W27" s="34"/>
      <c r="X27" s="34"/>
      <c r="Y27" s="9"/>
      <c r="Z27" s="9"/>
      <c r="AA27" s="9"/>
      <c r="AB27" s="9"/>
      <c r="AC27" s="9"/>
      <c r="AD27" s="9"/>
    </row>
    <row r="28" ht="14.25" customHeight="1">
      <c r="B28" s="9"/>
      <c r="C28" s="28" t="s">
        <v>33</v>
      </c>
      <c r="D28" s="57">
        <f t="shared" ref="D28:F28" si="6">SUM(D19:D27)</f>
        <v>160000</v>
      </c>
      <c r="E28" s="57">
        <f t="shared" si="6"/>
        <v>0</v>
      </c>
      <c r="F28" s="57">
        <f t="shared" si="6"/>
        <v>160000</v>
      </c>
      <c r="G28" s="58">
        <f t="shared" ref="G28:I28" si="7">SUM(G18:G27)</f>
        <v>119225</v>
      </c>
      <c r="H28" s="59">
        <f t="shared" si="7"/>
        <v>0</v>
      </c>
      <c r="I28" s="59">
        <f t="shared" si="7"/>
        <v>279225</v>
      </c>
      <c r="J28" s="59">
        <f>SUM(J19:J27)</f>
        <v>0</v>
      </c>
      <c r="K28" s="57">
        <f>SUM(K18:K27)</f>
        <v>279225</v>
      </c>
      <c r="L28" s="57">
        <f>(L19*F19)+(L20*F20)+(L21*F21)+(L23*F23)+(L24*F24)+(L25*F25)+(L26*F26)+(L27*F27)</f>
        <v>90000</v>
      </c>
      <c r="M28" s="57">
        <f>SUM(M19:M27)</f>
        <v>210359.26</v>
      </c>
      <c r="N28" s="61"/>
      <c r="O28" s="56"/>
      <c r="P28" s="62"/>
      <c r="Q28" s="34"/>
      <c r="R28" s="34"/>
      <c r="S28" s="34"/>
      <c r="T28" s="34"/>
      <c r="U28" s="34"/>
      <c r="V28" s="34"/>
      <c r="W28" s="34"/>
      <c r="X28" s="34"/>
      <c r="Y28" s="9"/>
      <c r="Z28" s="9"/>
      <c r="AA28" s="9"/>
      <c r="AB28" s="9"/>
      <c r="AC28" s="9"/>
      <c r="AD28" s="9"/>
    </row>
    <row r="29" ht="14.25" customHeight="1">
      <c r="B29" s="28" t="s">
        <v>57</v>
      </c>
      <c r="C29" s="70"/>
      <c r="D29" s="19"/>
      <c r="E29" s="19"/>
      <c r="F29" s="19"/>
      <c r="G29" s="19"/>
      <c r="H29" s="19"/>
      <c r="I29" s="19"/>
      <c r="J29" s="19"/>
      <c r="K29" s="19"/>
      <c r="L29" s="19"/>
      <c r="M29" s="19"/>
      <c r="N29" s="19"/>
      <c r="O29" s="20"/>
      <c r="P29" s="37"/>
      <c r="Q29" s="34"/>
      <c r="R29" s="34"/>
      <c r="S29" s="34"/>
      <c r="T29" s="34"/>
      <c r="U29" s="34"/>
      <c r="V29" s="34"/>
      <c r="W29" s="34"/>
      <c r="X29" s="34"/>
      <c r="Y29" s="9"/>
      <c r="Z29" s="9"/>
      <c r="AA29" s="9"/>
      <c r="AB29" s="9"/>
      <c r="AC29" s="9"/>
      <c r="AD29" s="9"/>
    </row>
    <row r="30" ht="14.25" hidden="1" customHeight="1">
      <c r="B30" s="38" t="s">
        <v>58</v>
      </c>
      <c r="C30" s="39"/>
      <c r="D30" s="40"/>
      <c r="E30" s="40"/>
      <c r="F30" s="41">
        <f t="shared" ref="F30:F37" si="8">SUM(D30:E30)</f>
        <v>0</v>
      </c>
      <c r="G30" s="43"/>
      <c r="H30" s="43"/>
      <c r="I30" s="43"/>
      <c r="J30" s="43"/>
      <c r="K30" s="41"/>
      <c r="L30" s="44"/>
      <c r="M30" s="40"/>
      <c r="N30" s="53"/>
      <c r="O30" s="49"/>
      <c r="P30" s="46"/>
      <c r="Q30" s="34"/>
      <c r="R30" s="34"/>
      <c r="S30" s="34"/>
      <c r="T30" s="34"/>
      <c r="U30" s="34"/>
      <c r="V30" s="34"/>
      <c r="W30" s="34"/>
      <c r="X30" s="34"/>
      <c r="Y30" s="9"/>
      <c r="Z30" s="9"/>
      <c r="AA30" s="9"/>
      <c r="AB30" s="9"/>
      <c r="AC30" s="9"/>
      <c r="AD30" s="9"/>
    </row>
    <row r="31" ht="14.25" hidden="1" customHeight="1">
      <c r="B31" s="38" t="s">
        <v>59</v>
      </c>
      <c r="C31" s="39"/>
      <c r="D31" s="40"/>
      <c r="E31" s="40"/>
      <c r="F31" s="41">
        <f t="shared" si="8"/>
        <v>0</v>
      </c>
      <c r="G31" s="43"/>
      <c r="H31" s="43"/>
      <c r="I31" s="43"/>
      <c r="J31" s="43"/>
      <c r="K31" s="41"/>
      <c r="L31" s="44"/>
      <c r="M31" s="40"/>
      <c r="N31" s="53"/>
      <c r="O31" s="49"/>
      <c r="P31" s="46"/>
      <c r="Q31" s="34"/>
      <c r="R31" s="34"/>
      <c r="S31" s="34"/>
      <c r="T31" s="34"/>
      <c r="U31" s="34"/>
      <c r="V31" s="34"/>
      <c r="W31" s="34"/>
      <c r="X31" s="34"/>
      <c r="Y31" s="9"/>
      <c r="Z31" s="9"/>
      <c r="AA31" s="9"/>
      <c r="AB31" s="9"/>
      <c r="AC31" s="9"/>
      <c r="AD31" s="9"/>
    </row>
    <row r="32" ht="14.25" hidden="1" customHeight="1">
      <c r="B32" s="38" t="s">
        <v>60</v>
      </c>
      <c r="C32" s="39"/>
      <c r="D32" s="40"/>
      <c r="E32" s="40"/>
      <c r="F32" s="41">
        <f t="shared" si="8"/>
        <v>0</v>
      </c>
      <c r="G32" s="43"/>
      <c r="H32" s="43"/>
      <c r="I32" s="43"/>
      <c r="J32" s="43"/>
      <c r="K32" s="41"/>
      <c r="L32" s="44"/>
      <c r="M32" s="40"/>
      <c r="N32" s="53"/>
      <c r="O32" s="49"/>
      <c r="P32" s="46"/>
      <c r="Q32" s="34"/>
      <c r="R32" s="34"/>
      <c r="S32" s="34"/>
      <c r="T32" s="34"/>
      <c r="U32" s="34"/>
      <c r="V32" s="34"/>
      <c r="W32" s="34"/>
      <c r="X32" s="34"/>
      <c r="Y32" s="9"/>
      <c r="Z32" s="9"/>
      <c r="AA32" s="9"/>
      <c r="AB32" s="9"/>
      <c r="AC32" s="9"/>
      <c r="AD32" s="9"/>
    </row>
    <row r="33" ht="14.25" hidden="1" customHeight="1">
      <c r="B33" s="38" t="s">
        <v>61</v>
      </c>
      <c r="C33" s="39"/>
      <c r="D33" s="40"/>
      <c r="E33" s="40"/>
      <c r="F33" s="41">
        <f t="shared" si="8"/>
        <v>0</v>
      </c>
      <c r="G33" s="43"/>
      <c r="H33" s="43"/>
      <c r="I33" s="43"/>
      <c r="J33" s="43"/>
      <c r="K33" s="41"/>
      <c r="L33" s="44"/>
      <c r="M33" s="40"/>
      <c r="N33" s="53"/>
      <c r="O33" s="49"/>
      <c r="P33" s="46"/>
      <c r="Q33" s="34"/>
      <c r="R33" s="34"/>
      <c r="S33" s="34"/>
      <c r="T33" s="34"/>
      <c r="U33" s="34"/>
      <c r="V33" s="34"/>
      <c r="W33" s="34"/>
      <c r="X33" s="34"/>
      <c r="Y33" s="9"/>
      <c r="Z33" s="9"/>
      <c r="AA33" s="9"/>
      <c r="AB33" s="9"/>
      <c r="AC33" s="9"/>
      <c r="AD33" s="9"/>
    </row>
    <row r="34" ht="14.25" hidden="1" customHeight="1">
      <c r="B34" s="38" t="s">
        <v>62</v>
      </c>
      <c r="C34" s="39"/>
      <c r="D34" s="40"/>
      <c r="E34" s="40"/>
      <c r="F34" s="41">
        <f t="shared" si="8"/>
        <v>0</v>
      </c>
      <c r="G34" s="43"/>
      <c r="H34" s="43"/>
      <c r="I34" s="43"/>
      <c r="J34" s="43"/>
      <c r="K34" s="41"/>
      <c r="L34" s="44"/>
      <c r="M34" s="40"/>
      <c r="N34" s="53"/>
      <c r="O34" s="49"/>
      <c r="P34" s="46"/>
      <c r="Q34" s="34"/>
      <c r="R34" s="34"/>
      <c r="S34" s="34"/>
      <c r="T34" s="34"/>
      <c r="U34" s="34"/>
      <c r="V34" s="34"/>
      <c r="W34" s="34"/>
      <c r="X34" s="34"/>
      <c r="Y34" s="71"/>
      <c r="Z34" s="71"/>
      <c r="AA34" s="71"/>
      <c r="AB34" s="71"/>
      <c r="AC34" s="71"/>
      <c r="AD34" s="71"/>
    </row>
    <row r="35" ht="14.25" hidden="1" customHeight="1">
      <c r="B35" s="38" t="s">
        <v>63</v>
      </c>
      <c r="C35" s="39"/>
      <c r="D35" s="40"/>
      <c r="E35" s="40"/>
      <c r="F35" s="41">
        <f t="shared" si="8"/>
        <v>0</v>
      </c>
      <c r="G35" s="43"/>
      <c r="H35" s="43"/>
      <c r="I35" s="43"/>
      <c r="J35" s="43"/>
      <c r="K35" s="41"/>
      <c r="L35" s="44"/>
      <c r="M35" s="40"/>
      <c r="N35" s="53"/>
      <c r="O35" s="49"/>
      <c r="P35" s="46"/>
      <c r="Q35" s="34"/>
      <c r="R35" s="34"/>
      <c r="S35" s="34"/>
      <c r="T35" s="34"/>
      <c r="U35" s="34"/>
      <c r="V35" s="34"/>
      <c r="W35" s="34"/>
      <c r="X35" s="34"/>
      <c r="Y35" s="71"/>
      <c r="Z35" s="71"/>
      <c r="AA35" s="71"/>
      <c r="AB35" s="71"/>
      <c r="AC35" s="71"/>
      <c r="AD35" s="71"/>
    </row>
    <row r="36" ht="14.25" hidden="1" customHeight="1">
      <c r="B36" s="38" t="s">
        <v>64</v>
      </c>
      <c r="C36" s="54"/>
      <c r="D36" s="53"/>
      <c r="E36" s="53"/>
      <c r="F36" s="41">
        <f t="shared" si="8"/>
        <v>0</v>
      </c>
      <c r="G36" s="43"/>
      <c r="H36" s="43"/>
      <c r="I36" s="43"/>
      <c r="J36" s="43"/>
      <c r="K36" s="41"/>
      <c r="L36" s="55"/>
      <c r="M36" s="53"/>
      <c r="N36" s="53"/>
      <c r="O36" s="56"/>
      <c r="P36" s="46"/>
      <c r="Q36" s="34"/>
      <c r="R36" s="34"/>
      <c r="S36" s="34"/>
      <c r="T36" s="34"/>
      <c r="U36" s="34"/>
      <c r="V36" s="34"/>
      <c r="W36" s="34"/>
      <c r="X36" s="34"/>
      <c r="Y36" s="71"/>
      <c r="Z36" s="71"/>
      <c r="AA36" s="71"/>
      <c r="AB36" s="71"/>
      <c r="AC36" s="71"/>
      <c r="AD36" s="71"/>
    </row>
    <row r="37" ht="14.25" hidden="1" customHeight="1">
      <c r="B37" s="38" t="s">
        <v>65</v>
      </c>
      <c r="C37" s="54"/>
      <c r="D37" s="53"/>
      <c r="E37" s="53"/>
      <c r="F37" s="41">
        <f t="shared" si="8"/>
        <v>0</v>
      </c>
      <c r="G37" s="43"/>
      <c r="H37" s="43"/>
      <c r="I37" s="43"/>
      <c r="J37" s="43"/>
      <c r="K37" s="41"/>
      <c r="L37" s="55"/>
      <c r="M37" s="53"/>
      <c r="N37" s="53"/>
      <c r="O37" s="56"/>
      <c r="P37" s="46"/>
      <c r="Q37" s="34"/>
      <c r="R37" s="34"/>
      <c r="S37" s="34"/>
      <c r="T37" s="34"/>
      <c r="U37" s="34"/>
      <c r="V37" s="34"/>
      <c r="W37" s="34"/>
      <c r="X37" s="34"/>
      <c r="Y37" s="9"/>
      <c r="Z37" s="9"/>
      <c r="AA37" s="9"/>
      <c r="AB37" s="9"/>
      <c r="AC37" s="9"/>
      <c r="AD37" s="9"/>
    </row>
    <row r="38" ht="14.25" hidden="1" customHeight="1">
      <c r="B38" s="9"/>
      <c r="C38" s="28" t="s">
        <v>33</v>
      </c>
      <c r="D38" s="72">
        <f t="shared" ref="D38:F38" si="9">SUM(D30:D37)</f>
        <v>0</v>
      </c>
      <c r="E38" s="72">
        <f t="shared" si="9"/>
        <v>0</v>
      </c>
      <c r="F38" s="72">
        <f t="shared" si="9"/>
        <v>0</v>
      </c>
      <c r="G38" s="73"/>
      <c r="H38" s="73"/>
      <c r="I38" s="73"/>
      <c r="J38" s="73"/>
      <c r="K38" s="72"/>
      <c r="L38" s="57">
        <f>(L30*F30)+(L31*F31)+(L32*F32)+(L33*F33)+(L34*F34)+(L35*F35)+(L36*F36)+(L37*F37)</f>
        <v>0</v>
      </c>
      <c r="M38" s="57">
        <f>SUM(M30:M37)</f>
        <v>0</v>
      </c>
      <c r="N38" s="61"/>
      <c r="O38" s="56"/>
      <c r="P38" s="74"/>
      <c r="Q38" s="34"/>
      <c r="R38" s="34"/>
      <c r="S38" s="34"/>
      <c r="T38" s="34"/>
      <c r="U38" s="34"/>
      <c r="V38" s="34"/>
      <c r="W38" s="34"/>
      <c r="X38" s="34"/>
      <c r="Y38" s="9"/>
      <c r="Z38" s="9"/>
      <c r="AA38" s="9"/>
      <c r="AB38" s="9"/>
      <c r="AC38" s="9"/>
      <c r="AD38" s="9"/>
    </row>
    <row r="39" ht="14.25" hidden="1" customHeight="1">
      <c r="B39" s="28" t="s">
        <v>66</v>
      </c>
      <c r="C39" s="70"/>
      <c r="D39" s="19"/>
      <c r="E39" s="19"/>
      <c r="F39" s="19"/>
      <c r="G39" s="19"/>
      <c r="H39" s="19"/>
      <c r="I39" s="19"/>
      <c r="J39" s="19"/>
      <c r="K39" s="19"/>
      <c r="L39" s="19"/>
      <c r="M39" s="19"/>
      <c r="N39" s="19"/>
      <c r="O39" s="20"/>
      <c r="P39" s="37"/>
      <c r="Q39" s="34"/>
      <c r="R39" s="34"/>
      <c r="S39" s="34"/>
      <c r="T39" s="34"/>
      <c r="U39" s="34"/>
      <c r="V39" s="34"/>
      <c r="W39" s="34"/>
      <c r="X39" s="34"/>
      <c r="Y39" s="9"/>
      <c r="Z39" s="9"/>
      <c r="AA39" s="9"/>
      <c r="AB39" s="9"/>
      <c r="AC39" s="9"/>
      <c r="AD39" s="9"/>
    </row>
    <row r="40" ht="14.25" hidden="1" customHeight="1">
      <c r="B40" s="38" t="s">
        <v>67</v>
      </c>
      <c r="C40" s="39"/>
      <c r="D40" s="40"/>
      <c r="E40" s="40"/>
      <c r="F40" s="41">
        <f t="shared" ref="F40:F47" si="10">SUM(D40:E40)</f>
        <v>0</v>
      </c>
      <c r="G40" s="43"/>
      <c r="H40" s="43"/>
      <c r="I40" s="43"/>
      <c r="J40" s="43"/>
      <c r="K40" s="41"/>
      <c r="L40" s="44"/>
      <c r="M40" s="40"/>
      <c r="N40" s="53"/>
      <c r="O40" s="49"/>
      <c r="P40" s="46"/>
      <c r="Q40" s="34"/>
      <c r="R40" s="34"/>
      <c r="S40" s="34"/>
      <c r="T40" s="34"/>
      <c r="U40" s="34"/>
      <c r="V40" s="34"/>
      <c r="W40" s="34"/>
      <c r="X40" s="34"/>
      <c r="Y40" s="9"/>
      <c r="Z40" s="9"/>
      <c r="AA40" s="9"/>
      <c r="AB40" s="9"/>
      <c r="AC40" s="9"/>
      <c r="AD40" s="9"/>
    </row>
    <row r="41" ht="14.25" hidden="1" customHeight="1">
      <c r="B41" s="38" t="s">
        <v>68</v>
      </c>
      <c r="C41" s="39"/>
      <c r="D41" s="40"/>
      <c r="E41" s="40"/>
      <c r="F41" s="41">
        <f t="shared" si="10"/>
        <v>0</v>
      </c>
      <c r="G41" s="43"/>
      <c r="H41" s="43"/>
      <c r="I41" s="43"/>
      <c r="J41" s="43"/>
      <c r="K41" s="41"/>
      <c r="L41" s="44"/>
      <c r="M41" s="40"/>
      <c r="N41" s="53"/>
      <c r="O41" s="49"/>
      <c r="P41" s="46"/>
      <c r="Q41" s="34"/>
      <c r="R41" s="34"/>
      <c r="S41" s="34"/>
      <c r="T41" s="34"/>
      <c r="U41" s="34"/>
      <c r="V41" s="34"/>
      <c r="W41" s="34"/>
      <c r="X41" s="34"/>
      <c r="Y41" s="9"/>
      <c r="Z41" s="9"/>
      <c r="AA41" s="9"/>
      <c r="AB41" s="9"/>
      <c r="AC41" s="9"/>
      <c r="AD41" s="9"/>
    </row>
    <row r="42" ht="14.25" hidden="1" customHeight="1">
      <c r="B42" s="38" t="s">
        <v>69</v>
      </c>
      <c r="C42" s="39"/>
      <c r="D42" s="40"/>
      <c r="E42" s="40"/>
      <c r="F42" s="41">
        <f t="shared" si="10"/>
        <v>0</v>
      </c>
      <c r="G42" s="43"/>
      <c r="H42" s="43"/>
      <c r="I42" s="43"/>
      <c r="J42" s="43"/>
      <c r="K42" s="41"/>
      <c r="L42" s="44"/>
      <c r="M42" s="40"/>
      <c r="N42" s="53"/>
      <c r="O42" s="49"/>
      <c r="P42" s="46"/>
      <c r="Q42" s="34"/>
      <c r="R42" s="34"/>
      <c r="S42" s="34"/>
      <c r="T42" s="34"/>
      <c r="U42" s="34"/>
      <c r="V42" s="34"/>
      <c r="W42" s="34"/>
      <c r="X42" s="34"/>
      <c r="Y42" s="9"/>
      <c r="Z42" s="9"/>
      <c r="AA42" s="9"/>
      <c r="AB42" s="9"/>
      <c r="AC42" s="9"/>
      <c r="AD42" s="9"/>
    </row>
    <row r="43" ht="14.25" hidden="1" customHeight="1">
      <c r="B43" s="38" t="s">
        <v>70</v>
      </c>
      <c r="C43" s="39"/>
      <c r="D43" s="40"/>
      <c r="E43" s="40"/>
      <c r="F43" s="41">
        <f t="shared" si="10"/>
        <v>0</v>
      </c>
      <c r="G43" s="43"/>
      <c r="H43" s="43"/>
      <c r="I43" s="43"/>
      <c r="J43" s="43"/>
      <c r="K43" s="41"/>
      <c r="L43" s="44"/>
      <c r="M43" s="40"/>
      <c r="N43" s="53"/>
      <c r="O43" s="49"/>
      <c r="P43" s="46"/>
      <c r="Q43" s="34"/>
      <c r="R43" s="34"/>
      <c r="S43" s="34"/>
      <c r="T43" s="34"/>
      <c r="U43" s="34"/>
      <c r="V43" s="34"/>
      <c r="W43" s="34"/>
      <c r="X43" s="34"/>
      <c r="Y43" s="9"/>
      <c r="Z43" s="9"/>
      <c r="AA43" s="9"/>
      <c r="AB43" s="9"/>
      <c r="AC43" s="9"/>
      <c r="AD43" s="9"/>
    </row>
    <row r="44" ht="14.25" hidden="1" customHeight="1">
      <c r="B44" s="38" t="s">
        <v>71</v>
      </c>
      <c r="C44" s="39"/>
      <c r="D44" s="40"/>
      <c r="E44" s="40"/>
      <c r="F44" s="41">
        <f t="shared" si="10"/>
        <v>0</v>
      </c>
      <c r="G44" s="43"/>
      <c r="H44" s="43"/>
      <c r="I44" s="43"/>
      <c r="J44" s="43"/>
      <c r="K44" s="41"/>
      <c r="L44" s="44"/>
      <c r="M44" s="40"/>
      <c r="N44" s="53"/>
      <c r="O44" s="49"/>
      <c r="P44" s="46"/>
      <c r="Q44" s="34"/>
      <c r="R44" s="34"/>
      <c r="S44" s="34"/>
      <c r="T44" s="34"/>
      <c r="U44" s="34"/>
      <c r="V44" s="34"/>
      <c r="W44" s="34"/>
      <c r="X44" s="34"/>
      <c r="Y44" s="9"/>
      <c r="Z44" s="9"/>
      <c r="AA44" s="9"/>
      <c r="AB44" s="9"/>
      <c r="AC44" s="9"/>
      <c r="AD44" s="9"/>
    </row>
    <row r="45" ht="14.25" hidden="1" customHeight="1">
      <c r="B45" s="38" t="s">
        <v>72</v>
      </c>
      <c r="C45" s="39"/>
      <c r="D45" s="40"/>
      <c r="E45" s="40"/>
      <c r="F45" s="41">
        <f t="shared" si="10"/>
        <v>0</v>
      </c>
      <c r="G45" s="43"/>
      <c r="H45" s="43"/>
      <c r="I45" s="43"/>
      <c r="J45" s="43"/>
      <c r="K45" s="41"/>
      <c r="L45" s="44"/>
      <c r="M45" s="40"/>
      <c r="N45" s="53"/>
      <c r="O45" s="49"/>
      <c r="P45" s="46"/>
      <c r="Q45" s="34"/>
      <c r="R45" s="34"/>
      <c r="S45" s="34"/>
      <c r="T45" s="34"/>
      <c r="U45" s="34"/>
      <c r="V45" s="34"/>
      <c r="W45" s="34"/>
      <c r="X45" s="34"/>
      <c r="Y45" s="9"/>
      <c r="Z45" s="9"/>
      <c r="AA45" s="9"/>
      <c r="AB45" s="9"/>
      <c r="AC45" s="9"/>
      <c r="AD45" s="9"/>
    </row>
    <row r="46" ht="14.25" hidden="1" customHeight="1">
      <c r="B46" s="38" t="s">
        <v>73</v>
      </c>
      <c r="C46" s="54"/>
      <c r="D46" s="53"/>
      <c r="E46" s="53"/>
      <c r="F46" s="41">
        <f t="shared" si="10"/>
        <v>0</v>
      </c>
      <c r="G46" s="43"/>
      <c r="H46" s="43"/>
      <c r="I46" s="43"/>
      <c r="J46" s="43"/>
      <c r="K46" s="41"/>
      <c r="L46" s="55"/>
      <c r="M46" s="53"/>
      <c r="N46" s="53"/>
      <c r="O46" s="56"/>
      <c r="P46" s="46"/>
      <c r="Q46" s="34"/>
      <c r="R46" s="34"/>
      <c r="S46" s="34"/>
      <c r="T46" s="34"/>
      <c r="U46" s="34"/>
      <c r="V46" s="34"/>
      <c r="W46" s="34"/>
      <c r="X46" s="34"/>
      <c r="Y46" s="71"/>
      <c r="Z46" s="71"/>
      <c r="AA46" s="71"/>
      <c r="AB46" s="71"/>
      <c r="AC46" s="71"/>
      <c r="AD46" s="71"/>
    </row>
    <row r="47" ht="14.25" hidden="1" customHeight="1">
      <c r="B47" s="38" t="s">
        <v>74</v>
      </c>
      <c r="C47" s="54"/>
      <c r="D47" s="53"/>
      <c r="E47" s="53"/>
      <c r="F47" s="41">
        <f t="shared" si="10"/>
        <v>0</v>
      </c>
      <c r="G47" s="43"/>
      <c r="H47" s="43"/>
      <c r="I47" s="43"/>
      <c r="J47" s="43"/>
      <c r="K47" s="41"/>
      <c r="L47" s="55"/>
      <c r="M47" s="53"/>
      <c r="N47" s="53"/>
      <c r="O47" s="56"/>
      <c r="P47" s="46"/>
      <c r="Q47" s="34"/>
      <c r="R47" s="34"/>
      <c r="S47" s="34"/>
      <c r="T47" s="34"/>
      <c r="U47" s="34"/>
      <c r="V47" s="34"/>
      <c r="W47" s="34"/>
      <c r="X47" s="34"/>
      <c r="Y47" s="9"/>
      <c r="Z47" s="9"/>
      <c r="AA47" s="9"/>
      <c r="AB47" s="9"/>
      <c r="AC47" s="9"/>
      <c r="AD47" s="9"/>
    </row>
    <row r="48" ht="14.25" hidden="1" customHeight="1">
      <c r="B48" s="9"/>
      <c r="C48" s="28" t="s">
        <v>33</v>
      </c>
      <c r="D48" s="57">
        <f t="shared" ref="D48:F48" si="11">SUM(D40:D47)</f>
        <v>0</v>
      </c>
      <c r="E48" s="57">
        <f t="shared" si="11"/>
        <v>0</v>
      </c>
      <c r="F48" s="57">
        <f t="shared" si="11"/>
        <v>0</v>
      </c>
      <c r="G48" s="60"/>
      <c r="H48" s="60"/>
      <c r="I48" s="60"/>
      <c r="J48" s="60"/>
      <c r="K48" s="57"/>
      <c r="L48" s="57">
        <f>(L40*F40)+(L41*F41)+(L42*F42)+(L43*F43)+(L44*F44)+(L45*F45)+(L46*F46)+(L47*F47)</f>
        <v>0</v>
      </c>
      <c r="M48" s="57">
        <f>SUM(M40:M47)</f>
        <v>0</v>
      </c>
      <c r="N48" s="61"/>
      <c r="O48" s="56"/>
      <c r="P48" s="74"/>
      <c r="Q48" s="34"/>
      <c r="R48" s="34"/>
      <c r="S48" s="34"/>
      <c r="T48" s="34"/>
      <c r="U48" s="34"/>
      <c r="V48" s="34"/>
      <c r="W48" s="34"/>
      <c r="X48" s="34"/>
      <c r="Y48" s="9"/>
      <c r="Z48" s="9"/>
      <c r="AA48" s="9"/>
      <c r="AB48" s="9"/>
      <c r="AC48" s="9"/>
      <c r="AD48" s="9"/>
    </row>
    <row r="49" ht="14.25" hidden="1" customHeight="1">
      <c r="B49" s="75"/>
      <c r="C49" s="76"/>
      <c r="D49" s="77"/>
      <c r="E49" s="77"/>
      <c r="F49" s="77"/>
      <c r="G49" s="78"/>
      <c r="H49" s="78"/>
      <c r="I49" s="78"/>
      <c r="J49" s="78"/>
      <c r="K49" s="77"/>
      <c r="L49" s="77"/>
      <c r="M49" s="77"/>
      <c r="N49" s="77"/>
      <c r="O49" s="77"/>
      <c r="P49" s="46"/>
      <c r="Q49" s="34"/>
      <c r="R49" s="34"/>
      <c r="S49" s="34"/>
      <c r="T49" s="34"/>
      <c r="U49" s="34"/>
      <c r="V49" s="34"/>
      <c r="W49" s="34"/>
      <c r="X49" s="34"/>
      <c r="Y49" s="9"/>
      <c r="Z49" s="9"/>
      <c r="AA49" s="9"/>
      <c r="AB49" s="9"/>
      <c r="AC49" s="9"/>
      <c r="AD49" s="9"/>
    </row>
    <row r="50" ht="14.25" customHeight="1">
      <c r="B50" s="28" t="s">
        <v>75</v>
      </c>
      <c r="C50" s="29" t="s">
        <v>76</v>
      </c>
      <c r="D50" s="79"/>
      <c r="E50" s="79"/>
      <c r="F50" s="79"/>
      <c r="G50" s="80"/>
      <c r="H50" s="80"/>
      <c r="I50" s="80"/>
      <c r="J50" s="80"/>
      <c r="K50" s="79"/>
      <c r="L50" s="79"/>
      <c r="M50" s="79"/>
      <c r="N50" s="79"/>
      <c r="O50" s="81"/>
      <c r="P50" s="33"/>
      <c r="Q50" s="34"/>
      <c r="R50" s="34"/>
      <c r="S50" s="34"/>
      <c r="T50" s="34"/>
      <c r="U50" s="34"/>
      <c r="V50" s="34"/>
      <c r="W50" s="34"/>
      <c r="X50" s="34"/>
      <c r="Y50" s="9"/>
      <c r="Z50" s="9"/>
      <c r="AA50" s="9"/>
      <c r="AB50" s="9"/>
      <c r="AC50" s="9"/>
      <c r="AD50" s="9"/>
    </row>
    <row r="51" ht="36.0" customHeight="1">
      <c r="B51" s="28" t="s">
        <v>77</v>
      </c>
      <c r="C51" s="82" t="s">
        <v>78</v>
      </c>
      <c r="D51" s="11"/>
      <c r="E51" s="11"/>
      <c r="F51" s="11"/>
      <c r="G51" s="11"/>
      <c r="H51" s="11"/>
      <c r="I51" s="11"/>
      <c r="J51" s="11"/>
      <c r="K51" s="11"/>
      <c r="L51" s="11"/>
      <c r="M51" s="11"/>
      <c r="N51" s="11"/>
      <c r="O51" s="36"/>
      <c r="P51" s="37"/>
      <c r="Q51" s="34"/>
      <c r="R51" s="34"/>
      <c r="S51" s="34"/>
      <c r="T51" s="34"/>
      <c r="U51" s="34"/>
      <c r="V51" s="34"/>
      <c r="W51" s="34"/>
      <c r="X51" s="34"/>
      <c r="Y51" s="9"/>
      <c r="Z51" s="9"/>
      <c r="AA51" s="9"/>
      <c r="AB51" s="9"/>
      <c r="AC51" s="9"/>
      <c r="AD51" s="9"/>
    </row>
    <row r="52" ht="56.25" customHeight="1">
      <c r="A52" s="1">
        <v>1.1</v>
      </c>
      <c r="B52" s="38" t="s">
        <v>79</v>
      </c>
      <c r="C52" s="39" t="s">
        <v>80</v>
      </c>
      <c r="D52" s="40">
        <v>22000.0</v>
      </c>
      <c r="E52" s="40">
        <v>65896.0</v>
      </c>
      <c r="F52" s="41">
        <f t="shared" ref="F52:F59" si="13">SUM(D52:E52)</f>
        <v>87896</v>
      </c>
      <c r="G52" s="52">
        <v>-22000.0</v>
      </c>
      <c r="H52" s="43">
        <v>-38891.0</v>
      </c>
      <c r="I52" s="43">
        <f t="shared" ref="I52:J52" si="12">D52+G52</f>
        <v>0</v>
      </c>
      <c r="J52" s="43">
        <f t="shared" si="12"/>
        <v>27005</v>
      </c>
      <c r="K52" s="41">
        <f t="shared" ref="K52:K59" si="15">SUM(I52:J52)</f>
        <v>27005</v>
      </c>
      <c r="L52" s="44">
        <v>0.5</v>
      </c>
      <c r="M52" s="83">
        <v>65876.68</v>
      </c>
      <c r="N52" s="40" t="s">
        <v>81</v>
      </c>
      <c r="O52" s="49"/>
      <c r="P52" s="46"/>
      <c r="Q52" s="34"/>
      <c r="R52" s="34"/>
      <c r="S52" s="34"/>
      <c r="T52" s="34"/>
      <c r="U52" s="34"/>
      <c r="V52" s="34"/>
      <c r="W52" s="34"/>
      <c r="X52" s="34"/>
      <c r="Y52" s="9"/>
      <c r="Z52" s="9"/>
      <c r="AA52" s="9"/>
      <c r="AB52" s="9"/>
      <c r="AC52" s="9"/>
      <c r="AD52" s="9"/>
    </row>
    <row r="53" ht="41.25" customHeight="1">
      <c r="A53" s="1">
        <v>1.2</v>
      </c>
      <c r="B53" s="38" t="s">
        <v>82</v>
      </c>
      <c r="C53" s="39" t="s">
        <v>83</v>
      </c>
      <c r="D53" s="40">
        <v>30000.0</v>
      </c>
      <c r="E53" s="40">
        <v>41203.0</v>
      </c>
      <c r="F53" s="41">
        <f t="shared" si="13"/>
        <v>71203</v>
      </c>
      <c r="G53" s="52">
        <v>-30000.0</v>
      </c>
      <c r="H53" s="43"/>
      <c r="I53" s="43">
        <f t="shared" ref="I53:J53" si="14">D53+G53</f>
        <v>0</v>
      </c>
      <c r="J53" s="43">
        <f t="shared" si="14"/>
        <v>41203</v>
      </c>
      <c r="K53" s="41">
        <f t="shared" si="15"/>
        <v>41203</v>
      </c>
      <c r="L53" s="44">
        <v>0.5</v>
      </c>
      <c r="M53" s="84">
        <v>41202.65</v>
      </c>
      <c r="N53" s="40" t="s">
        <v>84</v>
      </c>
      <c r="O53" s="49"/>
      <c r="P53" s="46"/>
      <c r="Q53" s="34"/>
      <c r="R53" s="34"/>
      <c r="S53" s="34"/>
      <c r="T53" s="34"/>
      <c r="U53" s="34"/>
      <c r="V53" s="9"/>
      <c r="W53" s="9"/>
      <c r="X53" s="9"/>
      <c r="Y53" s="9"/>
      <c r="Z53" s="9"/>
      <c r="AA53" s="9"/>
      <c r="AB53" s="9"/>
      <c r="AC53" s="9"/>
      <c r="AD53" s="9"/>
    </row>
    <row r="54" ht="22.5" customHeight="1">
      <c r="A54" s="1">
        <v>1.3</v>
      </c>
      <c r="B54" s="38" t="s">
        <v>85</v>
      </c>
      <c r="C54" s="39" t="s">
        <v>86</v>
      </c>
      <c r="D54" s="40">
        <v>25000.0</v>
      </c>
      <c r="E54" s="40">
        <v>68445.0</v>
      </c>
      <c r="F54" s="41">
        <f t="shared" si="13"/>
        <v>93445</v>
      </c>
      <c r="G54" s="52">
        <v>-25000.0</v>
      </c>
      <c r="H54" s="43">
        <v>-31000.0</v>
      </c>
      <c r="I54" s="43">
        <f t="shared" ref="I54:J54" si="16">D54+G54</f>
        <v>0</v>
      </c>
      <c r="J54" s="43">
        <f t="shared" si="16"/>
        <v>37445</v>
      </c>
      <c r="K54" s="41">
        <f t="shared" si="15"/>
        <v>37445</v>
      </c>
      <c r="L54" s="44">
        <v>0.5</v>
      </c>
      <c r="M54" s="84">
        <v>68173.56</v>
      </c>
      <c r="N54" s="40" t="s">
        <v>87</v>
      </c>
      <c r="O54" s="49"/>
      <c r="P54" s="46"/>
      <c r="Q54" s="34"/>
      <c r="R54" s="34"/>
      <c r="S54" s="34"/>
      <c r="T54" s="34"/>
      <c r="U54" s="34"/>
      <c r="V54" s="9"/>
      <c r="W54" s="9"/>
      <c r="X54" s="9"/>
      <c r="Y54" s="9"/>
      <c r="Z54" s="9"/>
      <c r="AA54" s="9"/>
      <c r="AB54" s="9"/>
      <c r="AC54" s="9"/>
      <c r="AD54" s="9"/>
    </row>
    <row r="55" ht="54.0" customHeight="1">
      <c r="A55" s="1">
        <v>1.4</v>
      </c>
      <c r="B55" s="38" t="s">
        <v>88</v>
      </c>
      <c r="C55" s="39" t="s">
        <v>89</v>
      </c>
      <c r="D55" s="40">
        <v>30000.0</v>
      </c>
      <c r="E55" s="40">
        <v>51782.0</v>
      </c>
      <c r="F55" s="41">
        <f t="shared" si="13"/>
        <v>81782</v>
      </c>
      <c r="G55" s="52">
        <v>-30000.0</v>
      </c>
      <c r="H55" s="43"/>
      <c r="I55" s="43">
        <f t="shared" ref="I55:J55" si="17">D55+G55</f>
        <v>0</v>
      </c>
      <c r="J55" s="43">
        <f t="shared" si="17"/>
        <v>51782</v>
      </c>
      <c r="K55" s="41">
        <f t="shared" si="15"/>
        <v>51782</v>
      </c>
      <c r="L55" s="44">
        <v>0.5</v>
      </c>
      <c r="M55" s="84">
        <v>30638.94</v>
      </c>
      <c r="N55" s="40" t="s">
        <v>84</v>
      </c>
      <c r="O55" s="49"/>
      <c r="P55" s="46"/>
      <c r="Q55" s="34"/>
      <c r="R55" s="34"/>
      <c r="S55" s="34"/>
      <c r="T55" s="34"/>
      <c r="U55" s="34"/>
      <c r="V55" s="9"/>
      <c r="W55" s="9"/>
      <c r="X55" s="9"/>
      <c r="Y55" s="9"/>
      <c r="Z55" s="9"/>
      <c r="AA55" s="9"/>
      <c r="AB55" s="9"/>
      <c r="AC55" s="9"/>
      <c r="AD55" s="9"/>
    </row>
    <row r="56" ht="41.25" customHeight="1">
      <c r="B56" s="38" t="s">
        <v>90</v>
      </c>
      <c r="C56" s="50" t="s">
        <v>91</v>
      </c>
      <c r="D56" s="40">
        <v>0.0</v>
      </c>
      <c r="E56" s="40">
        <v>0.0</v>
      </c>
      <c r="F56" s="41">
        <f t="shared" si="13"/>
        <v>0</v>
      </c>
      <c r="G56" s="52">
        <v>40000.0</v>
      </c>
      <c r="H56" s="43"/>
      <c r="I56" s="43">
        <f t="shared" ref="I56:J56" si="18">D56+G56</f>
        <v>40000</v>
      </c>
      <c r="J56" s="43">
        <f t="shared" si="18"/>
        <v>0</v>
      </c>
      <c r="K56" s="41">
        <f t="shared" si="15"/>
        <v>40000</v>
      </c>
      <c r="L56" s="44"/>
      <c r="M56" s="40"/>
      <c r="N56" s="53"/>
      <c r="O56" s="49"/>
      <c r="P56" s="46"/>
      <c r="Q56" s="34"/>
      <c r="R56" s="34"/>
      <c r="S56" s="34"/>
      <c r="T56" s="34"/>
      <c r="U56" s="34"/>
      <c r="V56" s="34"/>
      <c r="W56" s="9"/>
      <c r="X56" s="9"/>
      <c r="Y56" s="9"/>
      <c r="Z56" s="9"/>
      <c r="AA56" s="9"/>
      <c r="AB56" s="9"/>
      <c r="AC56" s="9"/>
      <c r="AD56" s="9"/>
    </row>
    <row r="57" ht="25.5" customHeight="1">
      <c r="B57" s="38" t="s">
        <v>92</v>
      </c>
      <c r="C57" s="50"/>
      <c r="D57" s="40">
        <v>0.0</v>
      </c>
      <c r="E57" s="40">
        <v>0.0</v>
      </c>
      <c r="F57" s="41">
        <f t="shared" si="13"/>
        <v>0</v>
      </c>
      <c r="G57" s="52"/>
      <c r="H57" s="43"/>
      <c r="I57" s="43">
        <f>D57+G57</f>
        <v>0</v>
      </c>
      <c r="J57" s="43"/>
      <c r="K57" s="41">
        <f t="shared" si="15"/>
        <v>0</v>
      </c>
      <c r="L57" s="44"/>
      <c r="M57" s="40"/>
      <c r="N57" s="53"/>
      <c r="O57" s="49"/>
      <c r="P57" s="46"/>
      <c r="Q57" s="34"/>
      <c r="R57" s="34"/>
      <c r="S57" s="34"/>
      <c r="T57" s="34"/>
      <c r="U57" s="34"/>
      <c r="V57" s="34"/>
      <c r="W57" s="9"/>
      <c r="X57" s="9"/>
      <c r="Y57" s="9"/>
      <c r="Z57" s="9"/>
      <c r="AA57" s="9"/>
      <c r="AB57" s="9"/>
      <c r="AC57" s="9"/>
      <c r="AD57" s="9"/>
    </row>
    <row r="58" ht="14.25" customHeight="1">
      <c r="B58" s="38" t="s">
        <v>93</v>
      </c>
      <c r="C58" s="54"/>
      <c r="D58" s="53"/>
      <c r="E58" s="53"/>
      <c r="F58" s="41">
        <f t="shared" si="13"/>
        <v>0</v>
      </c>
      <c r="G58" s="43"/>
      <c r="H58" s="43"/>
      <c r="I58" s="43"/>
      <c r="J58" s="43"/>
      <c r="K58" s="41">
        <f t="shared" si="15"/>
        <v>0</v>
      </c>
      <c r="L58" s="55"/>
      <c r="M58" s="40"/>
      <c r="N58" s="53"/>
      <c r="O58" s="56"/>
      <c r="P58" s="46"/>
      <c r="Q58" s="34"/>
      <c r="R58" s="34"/>
      <c r="S58" s="34"/>
      <c r="T58" s="34"/>
      <c r="U58" s="34"/>
      <c r="V58" s="34"/>
      <c r="W58" s="9"/>
      <c r="X58" s="9"/>
      <c r="Y58" s="9"/>
      <c r="Z58" s="9"/>
      <c r="AA58" s="9"/>
      <c r="AB58" s="9"/>
      <c r="AC58" s="9"/>
      <c r="AD58" s="9"/>
    </row>
    <row r="59" ht="14.25" customHeight="1">
      <c r="B59" s="38" t="s">
        <v>94</v>
      </c>
      <c r="C59" s="54"/>
      <c r="D59" s="53"/>
      <c r="E59" s="53"/>
      <c r="F59" s="41">
        <f t="shared" si="13"/>
        <v>0</v>
      </c>
      <c r="G59" s="43"/>
      <c r="H59" s="43"/>
      <c r="I59" s="43"/>
      <c r="J59" s="43"/>
      <c r="K59" s="41">
        <f t="shared" si="15"/>
        <v>0</v>
      </c>
      <c r="L59" s="55"/>
      <c r="M59" s="53"/>
      <c r="N59" s="53"/>
      <c r="O59" s="56"/>
      <c r="P59" s="46"/>
      <c r="Q59" s="34"/>
      <c r="R59" s="34"/>
      <c r="S59" s="34"/>
      <c r="T59" s="34"/>
      <c r="U59" s="34"/>
      <c r="V59" s="34"/>
      <c r="W59" s="71"/>
      <c r="X59" s="71"/>
      <c r="Y59" s="71"/>
      <c r="Z59" s="71"/>
      <c r="AA59" s="71"/>
      <c r="AB59" s="71"/>
      <c r="AC59" s="71"/>
      <c r="AD59" s="71"/>
    </row>
    <row r="60" ht="14.25" customHeight="1">
      <c r="B60" s="9"/>
      <c r="C60" s="28" t="s">
        <v>33</v>
      </c>
      <c r="D60" s="57">
        <f t="shared" ref="D60:K60" si="19">SUM(D52:D59)</f>
        <v>107000</v>
      </c>
      <c r="E60" s="57">
        <f t="shared" si="19"/>
        <v>227326</v>
      </c>
      <c r="F60" s="72">
        <f t="shared" si="19"/>
        <v>334326</v>
      </c>
      <c r="G60" s="85">
        <f t="shared" si="19"/>
        <v>-67000</v>
      </c>
      <c r="H60" s="85">
        <f t="shared" si="19"/>
        <v>-69891</v>
      </c>
      <c r="I60" s="85">
        <f t="shared" si="19"/>
        <v>40000</v>
      </c>
      <c r="J60" s="85">
        <f t="shared" si="19"/>
        <v>157435</v>
      </c>
      <c r="K60" s="72">
        <f t="shared" si="19"/>
        <v>197435</v>
      </c>
      <c r="L60" s="57">
        <f>(L52*F52)+(L53*F53)+(L54*F54)+(L55*F55)+(L56*F56)+(L57*F57)+(L58*F58)+(L59*F59)</f>
        <v>167163</v>
      </c>
      <c r="M60" s="57">
        <f>SUM(M52:M59)</f>
        <v>205891.83</v>
      </c>
      <c r="N60" s="61"/>
      <c r="O60" s="56"/>
      <c r="P60" s="62"/>
      <c r="Q60" s="34"/>
      <c r="R60" s="34"/>
      <c r="S60" s="34"/>
      <c r="T60" s="34"/>
      <c r="U60" s="34"/>
      <c r="V60" s="34"/>
      <c r="W60" s="71"/>
      <c r="X60" s="71"/>
      <c r="Y60" s="71"/>
      <c r="Z60" s="71"/>
      <c r="AA60" s="71"/>
      <c r="AB60" s="71"/>
      <c r="AC60" s="71"/>
      <c r="AD60" s="71"/>
    </row>
    <row r="61" ht="24.75" customHeight="1">
      <c r="B61" s="28" t="s">
        <v>95</v>
      </c>
      <c r="C61" s="86" t="s">
        <v>96</v>
      </c>
      <c r="D61" s="19"/>
      <c r="E61" s="19"/>
      <c r="F61" s="19"/>
      <c r="G61" s="19"/>
      <c r="H61" s="19"/>
      <c r="I61" s="19"/>
      <c r="J61" s="19"/>
      <c r="K61" s="19"/>
      <c r="L61" s="19"/>
      <c r="M61" s="19"/>
      <c r="N61" s="19"/>
      <c r="O61" s="20"/>
      <c r="P61" s="37"/>
      <c r="Q61" s="34"/>
      <c r="R61" s="34"/>
      <c r="S61" s="34"/>
      <c r="T61" s="34"/>
      <c r="U61" s="34"/>
      <c r="V61" s="34"/>
      <c r="W61" s="9"/>
      <c r="X61" s="9"/>
      <c r="Y61" s="9"/>
      <c r="Z61" s="9"/>
      <c r="AA61" s="9"/>
      <c r="AB61" s="9"/>
      <c r="AC61" s="9"/>
      <c r="AD61" s="9"/>
    </row>
    <row r="62" ht="33.0" customHeight="1">
      <c r="A62" s="1">
        <v>2.1</v>
      </c>
      <c r="B62" s="38" t="s">
        <v>97</v>
      </c>
      <c r="C62" s="87" t="s">
        <v>98</v>
      </c>
      <c r="D62" s="40">
        <v>0.0</v>
      </c>
      <c r="E62" s="40">
        <v>56034.0</v>
      </c>
      <c r="F62" s="41">
        <f t="shared" ref="F62:F69" si="21">SUM(D62:E62)</f>
        <v>56034</v>
      </c>
      <c r="G62" s="43"/>
      <c r="H62" s="43"/>
      <c r="I62" s="43">
        <f t="shared" ref="I62:J62" si="20">D62+G62</f>
        <v>0</v>
      </c>
      <c r="J62" s="43">
        <f t="shared" si="20"/>
        <v>56034</v>
      </c>
      <c r="K62" s="41">
        <f t="shared" ref="K62:K69" si="23">SUM(I62:J62)</f>
        <v>56034</v>
      </c>
      <c r="L62" s="44">
        <v>0.5</v>
      </c>
      <c r="M62" s="83">
        <v>56039.65</v>
      </c>
      <c r="N62" s="40" t="s">
        <v>99</v>
      </c>
      <c r="O62" s="49"/>
      <c r="P62" s="46"/>
      <c r="Q62" s="34"/>
      <c r="R62" s="34"/>
      <c r="S62" s="34"/>
      <c r="T62" s="34"/>
      <c r="U62" s="34"/>
      <c r="V62" s="34"/>
      <c r="W62" s="9"/>
      <c r="X62" s="9"/>
      <c r="Y62" s="9"/>
      <c r="Z62" s="9"/>
      <c r="AA62" s="9"/>
      <c r="AB62" s="9"/>
      <c r="AC62" s="9"/>
      <c r="AD62" s="9"/>
    </row>
    <row r="63" ht="33.0" customHeight="1">
      <c r="A63" s="1">
        <v>2.2</v>
      </c>
      <c r="B63" s="38" t="s">
        <v>100</v>
      </c>
      <c r="C63" s="87" t="s">
        <v>101</v>
      </c>
      <c r="D63" s="40">
        <v>0.0</v>
      </c>
      <c r="E63" s="40">
        <v>30135.0</v>
      </c>
      <c r="F63" s="41">
        <f t="shared" si="21"/>
        <v>30135</v>
      </c>
      <c r="G63" s="52"/>
      <c r="H63" s="43">
        <v>6481.83</v>
      </c>
      <c r="I63" s="43">
        <f t="shared" ref="I63:J63" si="22">D63+G63</f>
        <v>0</v>
      </c>
      <c r="J63" s="43">
        <f t="shared" si="22"/>
        <v>36616.83</v>
      </c>
      <c r="K63" s="41">
        <f t="shared" si="23"/>
        <v>36616.83</v>
      </c>
      <c r="L63" s="44">
        <v>0.5</v>
      </c>
      <c r="M63" s="84">
        <v>30123.91</v>
      </c>
      <c r="N63" s="40" t="s">
        <v>102</v>
      </c>
      <c r="O63" s="49"/>
      <c r="P63" s="46"/>
      <c r="Q63" s="34"/>
      <c r="R63" s="34"/>
      <c r="S63" s="34"/>
      <c r="T63" s="34"/>
      <c r="U63" s="34"/>
      <c r="V63" s="9"/>
      <c r="W63" s="9"/>
      <c r="X63" s="9"/>
      <c r="Y63" s="9"/>
      <c r="Z63" s="9"/>
      <c r="AA63" s="9"/>
      <c r="AB63" s="9"/>
      <c r="AC63" s="9"/>
      <c r="AD63" s="9"/>
    </row>
    <row r="64" ht="33.0" customHeight="1">
      <c r="A64" s="1">
        <v>2.3</v>
      </c>
      <c r="B64" s="38" t="s">
        <v>103</v>
      </c>
      <c r="C64" s="87" t="s">
        <v>104</v>
      </c>
      <c r="D64" s="40">
        <v>0.0</v>
      </c>
      <c r="E64" s="40">
        <v>30135.0</v>
      </c>
      <c r="F64" s="41">
        <f t="shared" si="21"/>
        <v>30135</v>
      </c>
      <c r="G64" s="52"/>
      <c r="H64" s="43">
        <v>6481.83</v>
      </c>
      <c r="I64" s="43">
        <f t="shared" ref="I64:J64" si="24">D64+G64</f>
        <v>0</v>
      </c>
      <c r="J64" s="43">
        <f t="shared" si="24"/>
        <v>36616.83</v>
      </c>
      <c r="K64" s="41">
        <f t="shared" si="23"/>
        <v>36616.83</v>
      </c>
      <c r="L64" s="44">
        <v>0.5</v>
      </c>
      <c r="M64" s="84">
        <v>30131.66</v>
      </c>
      <c r="N64" s="53" t="s">
        <v>102</v>
      </c>
      <c r="O64" s="49"/>
      <c r="P64" s="46"/>
      <c r="Q64" s="34"/>
      <c r="R64" s="34"/>
      <c r="S64" s="34"/>
      <c r="T64" s="34"/>
      <c r="U64" s="34"/>
      <c r="V64" s="9"/>
      <c r="W64" s="9"/>
      <c r="X64" s="9"/>
      <c r="Y64" s="9"/>
      <c r="Z64" s="9"/>
      <c r="AA64" s="9"/>
      <c r="AB64" s="9"/>
      <c r="AC64" s="9"/>
      <c r="AD64" s="9"/>
    </row>
    <row r="65" ht="33.0" customHeight="1">
      <c r="A65" s="1">
        <v>2.4</v>
      </c>
      <c r="B65" s="38" t="s">
        <v>105</v>
      </c>
      <c r="C65" s="87" t="s">
        <v>106</v>
      </c>
      <c r="D65" s="40">
        <v>0.0</v>
      </c>
      <c r="E65" s="40">
        <v>27004.0</v>
      </c>
      <c r="F65" s="41">
        <f t="shared" si="21"/>
        <v>27004</v>
      </c>
      <c r="G65" s="52"/>
      <c r="H65" s="43">
        <v>11929.83</v>
      </c>
      <c r="I65" s="43">
        <f t="shared" ref="I65:J65" si="25">D65+G65</f>
        <v>0</v>
      </c>
      <c r="J65" s="43">
        <f t="shared" si="25"/>
        <v>38933.83</v>
      </c>
      <c r="K65" s="41">
        <f t="shared" si="23"/>
        <v>38933.83</v>
      </c>
      <c r="L65" s="44">
        <v>0.5</v>
      </c>
      <c r="M65" s="84">
        <v>18687.04</v>
      </c>
      <c r="N65" s="53" t="s">
        <v>102</v>
      </c>
      <c r="O65" s="49"/>
      <c r="P65" s="46"/>
      <c r="Q65" s="34"/>
      <c r="R65" s="34"/>
      <c r="S65" s="34"/>
      <c r="T65" s="34"/>
      <c r="U65" s="34"/>
      <c r="V65" s="9"/>
      <c r="W65" s="9"/>
      <c r="X65" s="9"/>
      <c r="Y65" s="9"/>
      <c r="Z65" s="9"/>
      <c r="AA65" s="9"/>
      <c r="AB65" s="9"/>
      <c r="AC65" s="9"/>
      <c r="AD65" s="9"/>
    </row>
    <row r="66" ht="46.5" customHeight="1">
      <c r="A66" s="1">
        <v>2.5</v>
      </c>
      <c r="B66" s="38" t="s">
        <v>107</v>
      </c>
      <c r="C66" s="87" t="s">
        <v>108</v>
      </c>
      <c r="D66" s="40">
        <v>0.0</v>
      </c>
      <c r="E66" s="40">
        <v>56521.0</v>
      </c>
      <c r="F66" s="41">
        <f t="shared" si="21"/>
        <v>56521</v>
      </c>
      <c r="G66" s="52">
        <v>30000.0</v>
      </c>
      <c r="H66" s="43">
        <v>21481.83</v>
      </c>
      <c r="I66" s="43">
        <f t="shared" ref="I66:J66" si="26">D66+G66</f>
        <v>30000</v>
      </c>
      <c r="J66" s="43">
        <f t="shared" si="26"/>
        <v>78002.83</v>
      </c>
      <c r="K66" s="41">
        <f t="shared" si="23"/>
        <v>108002.83</v>
      </c>
      <c r="L66" s="44">
        <v>0.5</v>
      </c>
      <c r="M66" s="40">
        <f t="shared" ref="M66:M67" si="27">0+0</f>
        <v>0</v>
      </c>
      <c r="N66" s="88" t="s">
        <v>109</v>
      </c>
      <c r="O66" s="49" t="s">
        <v>110</v>
      </c>
      <c r="P66" s="46"/>
      <c r="Q66" s="34"/>
      <c r="R66" s="34"/>
      <c r="S66" s="34"/>
      <c r="T66" s="34"/>
      <c r="U66" s="34"/>
      <c r="V66" s="9"/>
      <c r="W66" s="9"/>
      <c r="X66" s="9"/>
      <c r="Y66" s="9"/>
      <c r="Z66" s="9"/>
      <c r="AA66" s="9"/>
      <c r="AB66" s="9"/>
      <c r="AC66" s="9"/>
      <c r="AD66" s="9"/>
    </row>
    <row r="67" ht="54.75" customHeight="1">
      <c r="B67" s="38" t="s">
        <v>111</v>
      </c>
      <c r="C67" s="50" t="s">
        <v>112</v>
      </c>
      <c r="D67" s="51">
        <v>0.0</v>
      </c>
      <c r="E67" s="40"/>
      <c r="F67" s="41">
        <f t="shared" si="21"/>
        <v>0</v>
      </c>
      <c r="G67" s="52">
        <v>30000.0</v>
      </c>
      <c r="H67" s="43"/>
      <c r="I67" s="43">
        <v>30000.0</v>
      </c>
      <c r="J67" s="43"/>
      <c r="K67" s="41">
        <f t="shared" si="23"/>
        <v>30000</v>
      </c>
      <c r="L67" s="44"/>
      <c r="M67" s="40">
        <f t="shared" si="27"/>
        <v>0</v>
      </c>
      <c r="N67" s="53"/>
      <c r="O67" s="49"/>
      <c r="P67" s="46"/>
      <c r="Q67" s="34"/>
      <c r="R67" s="34"/>
      <c r="S67" s="34"/>
      <c r="T67" s="34"/>
      <c r="U67" s="34"/>
      <c r="V67" s="34"/>
      <c r="W67" s="34"/>
      <c r="X67" s="34"/>
      <c r="Y67" s="9"/>
      <c r="Z67" s="9"/>
      <c r="AA67" s="9"/>
      <c r="AB67" s="9"/>
      <c r="AC67" s="9"/>
      <c r="AD67" s="9"/>
    </row>
    <row r="68" ht="14.25" customHeight="1">
      <c r="B68" s="38" t="s">
        <v>113</v>
      </c>
      <c r="C68" s="54"/>
      <c r="D68" s="53"/>
      <c r="E68" s="53"/>
      <c r="F68" s="41">
        <f t="shared" si="21"/>
        <v>0</v>
      </c>
      <c r="G68" s="43"/>
      <c r="H68" s="43"/>
      <c r="I68" s="43"/>
      <c r="J68" s="43"/>
      <c r="K68" s="41">
        <f t="shared" si="23"/>
        <v>0</v>
      </c>
      <c r="L68" s="55"/>
      <c r="M68" s="53"/>
      <c r="N68" s="53"/>
      <c r="O68" s="56"/>
      <c r="P68" s="46"/>
      <c r="Q68" s="34"/>
      <c r="R68" s="34"/>
      <c r="S68" s="34"/>
      <c r="T68" s="34"/>
      <c r="U68" s="34"/>
      <c r="V68" s="34"/>
      <c r="W68" s="34"/>
      <c r="X68" s="34"/>
      <c r="Y68" s="9"/>
      <c r="Z68" s="9"/>
      <c r="AA68" s="9"/>
      <c r="AB68" s="9"/>
      <c r="AC68" s="9"/>
      <c r="AD68" s="9"/>
    </row>
    <row r="69" ht="14.25" customHeight="1">
      <c r="B69" s="38" t="s">
        <v>114</v>
      </c>
      <c r="C69" s="54"/>
      <c r="D69" s="53"/>
      <c r="E69" s="53"/>
      <c r="F69" s="41">
        <f t="shared" si="21"/>
        <v>0</v>
      </c>
      <c r="G69" s="43"/>
      <c r="H69" s="43"/>
      <c r="I69" s="43"/>
      <c r="J69" s="43"/>
      <c r="K69" s="41">
        <f t="shared" si="23"/>
        <v>0</v>
      </c>
      <c r="L69" s="55"/>
      <c r="M69" s="53"/>
      <c r="N69" s="53"/>
      <c r="O69" s="56"/>
      <c r="P69" s="46"/>
      <c r="Q69" s="34"/>
      <c r="R69" s="34"/>
      <c r="S69" s="34"/>
      <c r="T69" s="34"/>
      <c r="U69" s="34"/>
      <c r="V69" s="34"/>
      <c r="W69" s="34"/>
      <c r="X69" s="34"/>
      <c r="Y69" s="9"/>
      <c r="Z69" s="9"/>
      <c r="AA69" s="9"/>
      <c r="AB69" s="9"/>
      <c r="AC69" s="9"/>
      <c r="AD69" s="9"/>
    </row>
    <row r="70" ht="14.25" customHeight="1">
      <c r="B70" s="9"/>
      <c r="C70" s="28" t="s">
        <v>33</v>
      </c>
      <c r="D70" s="72">
        <f t="shared" ref="D70:K70" si="28">SUM(D62:D69)</f>
        <v>0</v>
      </c>
      <c r="E70" s="72">
        <f t="shared" si="28"/>
        <v>199829</v>
      </c>
      <c r="F70" s="72">
        <f t="shared" si="28"/>
        <v>199829</v>
      </c>
      <c r="G70" s="85">
        <f t="shared" si="28"/>
        <v>60000</v>
      </c>
      <c r="H70" s="85">
        <f t="shared" si="28"/>
        <v>46375.32</v>
      </c>
      <c r="I70" s="85">
        <f t="shared" si="28"/>
        <v>60000</v>
      </c>
      <c r="J70" s="85">
        <f t="shared" si="28"/>
        <v>246204.32</v>
      </c>
      <c r="K70" s="72">
        <f t="shared" si="28"/>
        <v>306204.32</v>
      </c>
      <c r="L70" s="57">
        <f>(L62*F62)+(L63*F63)+(L64*F64)+(L65*F65)+(L66*F66)+(L67*F67)+(L68*F68)+(L69*F69)</f>
        <v>99914.5</v>
      </c>
      <c r="M70" s="89">
        <f>SUM(M62:M69)</f>
        <v>134982.26</v>
      </c>
      <c r="N70" s="90"/>
      <c r="O70" s="56"/>
      <c r="P70" s="62"/>
      <c r="Q70" s="34"/>
      <c r="R70" s="34"/>
      <c r="S70" s="34"/>
      <c r="T70" s="34"/>
      <c r="U70" s="34"/>
      <c r="V70" s="34"/>
      <c r="W70" s="34"/>
      <c r="X70" s="34"/>
      <c r="Y70" s="9"/>
      <c r="Z70" s="9"/>
      <c r="AA70" s="9"/>
      <c r="AB70" s="9"/>
      <c r="AC70" s="9"/>
      <c r="AD70" s="9"/>
    </row>
    <row r="71" ht="14.25" hidden="1" customHeight="1">
      <c r="B71" s="28" t="s">
        <v>115</v>
      </c>
      <c r="C71" s="70"/>
      <c r="D71" s="19"/>
      <c r="E71" s="19"/>
      <c r="F71" s="19"/>
      <c r="G71" s="19"/>
      <c r="H71" s="19"/>
      <c r="I71" s="19"/>
      <c r="J71" s="19"/>
      <c r="K71" s="19"/>
      <c r="L71" s="19"/>
      <c r="M71" s="19"/>
      <c r="N71" s="19"/>
      <c r="O71" s="20"/>
      <c r="P71" s="37"/>
      <c r="Q71" s="34"/>
      <c r="R71" s="34"/>
      <c r="S71" s="34"/>
      <c r="T71" s="34"/>
      <c r="U71" s="34"/>
      <c r="V71" s="34"/>
      <c r="W71" s="34"/>
      <c r="X71" s="34"/>
      <c r="Y71" s="9"/>
      <c r="Z71" s="9"/>
      <c r="AA71" s="9"/>
      <c r="AB71" s="9"/>
      <c r="AC71" s="9"/>
      <c r="AD71" s="9"/>
    </row>
    <row r="72" ht="14.25" hidden="1" customHeight="1">
      <c r="B72" s="38" t="s">
        <v>116</v>
      </c>
      <c r="C72" s="39"/>
      <c r="D72" s="40"/>
      <c r="E72" s="40"/>
      <c r="F72" s="41">
        <f t="shared" ref="F72:F79" si="29">SUM(D72:E72)</f>
        <v>0</v>
      </c>
      <c r="G72" s="43"/>
      <c r="H72" s="43"/>
      <c r="I72" s="43"/>
      <c r="J72" s="43"/>
      <c r="K72" s="41"/>
      <c r="L72" s="44"/>
      <c r="M72" s="40"/>
      <c r="N72" s="53"/>
      <c r="O72" s="49"/>
      <c r="P72" s="46"/>
      <c r="Q72" s="34"/>
      <c r="R72" s="34"/>
      <c r="S72" s="34"/>
      <c r="T72" s="34"/>
      <c r="U72" s="34"/>
      <c r="V72" s="34"/>
      <c r="W72" s="34"/>
      <c r="X72" s="34"/>
      <c r="Y72" s="9"/>
      <c r="Z72" s="9"/>
      <c r="AA72" s="9"/>
      <c r="AB72" s="9"/>
      <c r="AC72" s="9"/>
      <c r="AD72" s="9"/>
    </row>
    <row r="73" ht="14.25" hidden="1" customHeight="1">
      <c r="B73" s="38" t="s">
        <v>117</v>
      </c>
      <c r="C73" s="39"/>
      <c r="D73" s="40"/>
      <c r="E73" s="40"/>
      <c r="F73" s="41">
        <f t="shared" si="29"/>
        <v>0</v>
      </c>
      <c r="G73" s="43"/>
      <c r="H73" s="43"/>
      <c r="I73" s="43"/>
      <c r="J73" s="43"/>
      <c r="K73" s="41"/>
      <c r="L73" s="44"/>
      <c r="M73" s="40"/>
      <c r="N73" s="53"/>
      <c r="O73" s="49"/>
      <c r="P73" s="46"/>
      <c r="Q73" s="34"/>
      <c r="R73" s="34"/>
      <c r="S73" s="34"/>
      <c r="T73" s="34"/>
      <c r="U73" s="34"/>
      <c r="V73" s="34"/>
      <c r="W73" s="34"/>
      <c r="X73" s="34"/>
      <c r="Y73" s="9"/>
      <c r="Z73" s="9"/>
      <c r="AA73" s="9"/>
      <c r="AB73" s="9"/>
      <c r="AC73" s="9"/>
      <c r="AD73" s="9"/>
    </row>
    <row r="74" ht="14.25" hidden="1" customHeight="1">
      <c r="B74" s="38" t="s">
        <v>118</v>
      </c>
      <c r="C74" s="39"/>
      <c r="D74" s="40"/>
      <c r="E74" s="40"/>
      <c r="F74" s="41">
        <f t="shared" si="29"/>
        <v>0</v>
      </c>
      <c r="G74" s="43"/>
      <c r="H74" s="43"/>
      <c r="I74" s="43"/>
      <c r="J74" s="43"/>
      <c r="K74" s="41"/>
      <c r="L74" s="44"/>
      <c r="M74" s="40"/>
      <c r="N74" s="53"/>
      <c r="O74" s="49"/>
      <c r="P74" s="46"/>
      <c r="Q74" s="34"/>
      <c r="R74" s="34"/>
      <c r="S74" s="34"/>
      <c r="T74" s="34"/>
      <c r="U74" s="34"/>
      <c r="V74" s="34"/>
      <c r="W74" s="34"/>
      <c r="X74" s="34"/>
      <c r="Y74" s="9"/>
      <c r="Z74" s="9"/>
      <c r="AA74" s="9"/>
      <c r="AB74" s="9"/>
      <c r="AC74" s="9"/>
      <c r="AD74" s="9"/>
    </row>
    <row r="75" ht="14.25" hidden="1" customHeight="1">
      <c r="B75" s="38" t="s">
        <v>119</v>
      </c>
      <c r="C75" s="39"/>
      <c r="D75" s="40"/>
      <c r="E75" s="40"/>
      <c r="F75" s="41">
        <f t="shared" si="29"/>
        <v>0</v>
      </c>
      <c r="G75" s="43"/>
      <c r="H75" s="43"/>
      <c r="I75" s="43"/>
      <c r="J75" s="43"/>
      <c r="K75" s="41"/>
      <c r="L75" s="44"/>
      <c r="M75" s="40"/>
      <c r="N75" s="53"/>
      <c r="O75" s="49"/>
      <c r="P75" s="46"/>
      <c r="Q75" s="34"/>
      <c r="R75" s="34"/>
      <c r="S75" s="34"/>
      <c r="T75" s="34"/>
      <c r="U75" s="34"/>
      <c r="V75" s="34"/>
      <c r="W75" s="34"/>
      <c r="X75" s="34"/>
      <c r="Y75" s="9"/>
      <c r="Z75" s="9"/>
      <c r="AA75" s="9"/>
      <c r="AB75" s="9"/>
      <c r="AC75" s="9"/>
      <c r="AD75" s="9"/>
    </row>
    <row r="76" ht="14.25" hidden="1" customHeight="1">
      <c r="B76" s="38" t="s">
        <v>120</v>
      </c>
      <c r="C76" s="39"/>
      <c r="D76" s="40"/>
      <c r="E76" s="40"/>
      <c r="F76" s="41">
        <f t="shared" si="29"/>
        <v>0</v>
      </c>
      <c r="G76" s="43"/>
      <c r="H76" s="43"/>
      <c r="I76" s="43"/>
      <c r="J76" s="43"/>
      <c r="K76" s="41"/>
      <c r="L76" s="44"/>
      <c r="M76" s="40"/>
      <c r="N76" s="53"/>
      <c r="O76" s="49"/>
      <c r="P76" s="46"/>
      <c r="Q76" s="34"/>
      <c r="R76" s="34"/>
      <c r="S76" s="34"/>
      <c r="T76" s="34"/>
      <c r="U76" s="34"/>
      <c r="V76" s="34"/>
      <c r="W76" s="34"/>
      <c r="X76" s="34"/>
      <c r="Y76" s="71"/>
      <c r="Z76" s="71"/>
      <c r="AA76" s="71"/>
      <c r="AB76" s="71"/>
      <c r="AC76" s="71"/>
      <c r="AD76" s="71"/>
    </row>
    <row r="77" ht="14.25" hidden="1" customHeight="1">
      <c r="B77" s="38" t="s">
        <v>121</v>
      </c>
      <c r="C77" s="39"/>
      <c r="D77" s="40"/>
      <c r="E77" s="40"/>
      <c r="F77" s="41">
        <f t="shared" si="29"/>
        <v>0</v>
      </c>
      <c r="G77" s="43"/>
      <c r="H77" s="43"/>
      <c r="I77" s="43"/>
      <c r="J77" s="43"/>
      <c r="K77" s="41"/>
      <c r="L77" s="44"/>
      <c r="M77" s="40"/>
      <c r="N77" s="53"/>
      <c r="O77" s="49"/>
      <c r="P77" s="46"/>
      <c r="Q77" s="34"/>
      <c r="R77" s="34"/>
      <c r="S77" s="34"/>
      <c r="T77" s="34"/>
      <c r="U77" s="34"/>
      <c r="V77" s="34"/>
      <c r="W77" s="34"/>
      <c r="X77" s="34"/>
      <c r="Y77" s="9"/>
      <c r="Z77" s="9"/>
      <c r="AA77" s="9"/>
      <c r="AB77" s="9"/>
      <c r="AC77" s="9"/>
      <c r="AD77" s="9"/>
    </row>
    <row r="78" ht="14.25" hidden="1" customHeight="1">
      <c r="B78" s="38" t="s">
        <v>122</v>
      </c>
      <c r="C78" s="54"/>
      <c r="D78" s="53"/>
      <c r="E78" s="53"/>
      <c r="F78" s="41">
        <f t="shared" si="29"/>
        <v>0</v>
      </c>
      <c r="G78" s="43"/>
      <c r="H78" s="43"/>
      <c r="I78" s="43"/>
      <c r="J78" s="43"/>
      <c r="K78" s="41"/>
      <c r="L78" s="55"/>
      <c r="M78" s="53"/>
      <c r="N78" s="53"/>
      <c r="O78" s="56"/>
      <c r="P78" s="46"/>
      <c r="Q78" s="34"/>
      <c r="R78" s="34"/>
      <c r="S78" s="34"/>
      <c r="T78" s="34"/>
      <c r="U78" s="34"/>
      <c r="V78" s="34"/>
      <c r="W78" s="34"/>
      <c r="X78" s="34"/>
      <c r="Y78" s="9"/>
      <c r="Z78" s="9"/>
      <c r="AA78" s="9"/>
      <c r="AB78" s="9"/>
      <c r="AC78" s="9"/>
      <c r="AD78" s="9"/>
    </row>
    <row r="79" ht="14.25" hidden="1" customHeight="1">
      <c r="B79" s="38" t="s">
        <v>123</v>
      </c>
      <c r="C79" s="54"/>
      <c r="D79" s="53"/>
      <c r="E79" s="53"/>
      <c r="F79" s="41">
        <f t="shared" si="29"/>
        <v>0</v>
      </c>
      <c r="G79" s="43"/>
      <c r="H79" s="43"/>
      <c r="I79" s="43"/>
      <c r="J79" s="43"/>
      <c r="K79" s="41"/>
      <c r="L79" s="55"/>
      <c r="M79" s="53"/>
      <c r="N79" s="53"/>
      <c r="O79" s="56"/>
      <c r="P79" s="46"/>
      <c r="Q79" s="34"/>
      <c r="R79" s="34"/>
      <c r="S79" s="34"/>
      <c r="T79" s="34"/>
      <c r="U79" s="34"/>
      <c r="V79" s="34"/>
      <c r="W79" s="34"/>
      <c r="X79" s="34"/>
      <c r="Y79" s="9"/>
      <c r="Z79" s="9"/>
      <c r="AA79" s="9"/>
      <c r="AB79" s="9"/>
      <c r="AC79" s="9"/>
      <c r="AD79" s="9"/>
    </row>
    <row r="80" ht="14.25" hidden="1" customHeight="1">
      <c r="B80" s="9"/>
      <c r="C80" s="28" t="s">
        <v>33</v>
      </c>
      <c r="D80" s="72">
        <f t="shared" ref="D80:F80" si="30">SUM(D72:D79)</f>
        <v>0</v>
      </c>
      <c r="E80" s="72">
        <f t="shared" si="30"/>
        <v>0</v>
      </c>
      <c r="F80" s="72">
        <f t="shared" si="30"/>
        <v>0</v>
      </c>
      <c r="G80" s="73"/>
      <c r="H80" s="73"/>
      <c r="I80" s="73"/>
      <c r="J80" s="73"/>
      <c r="K80" s="72"/>
      <c r="L80" s="57">
        <f>(L72*F72)+(L73*F73)+(L74*F74)+(L75*F75)+(L76*F76)+(L77*F77)+(L78*F78)+(L79*F79)</f>
        <v>0</v>
      </c>
      <c r="M80" s="89">
        <f>SUM(M72:M79)</f>
        <v>0</v>
      </c>
      <c r="N80" s="90"/>
      <c r="O80" s="56"/>
      <c r="P80" s="74"/>
      <c r="Q80" s="34"/>
      <c r="R80" s="34"/>
      <c r="S80" s="34"/>
      <c r="T80" s="34"/>
      <c r="U80" s="34"/>
      <c r="V80" s="34"/>
      <c r="W80" s="34"/>
      <c r="X80" s="34"/>
      <c r="Y80" s="9"/>
      <c r="Z80" s="9"/>
      <c r="AA80" s="9"/>
      <c r="AB80" s="9"/>
      <c r="AC80" s="9"/>
      <c r="AD80" s="9"/>
    </row>
    <row r="81" ht="14.25" hidden="1" customHeight="1">
      <c r="B81" s="28" t="s">
        <v>124</v>
      </c>
      <c r="C81" s="70"/>
      <c r="D81" s="19"/>
      <c r="E81" s="19"/>
      <c r="F81" s="19"/>
      <c r="G81" s="19"/>
      <c r="H81" s="19"/>
      <c r="I81" s="19"/>
      <c r="J81" s="19"/>
      <c r="K81" s="19"/>
      <c r="L81" s="19"/>
      <c r="M81" s="19"/>
      <c r="N81" s="19"/>
      <c r="O81" s="20"/>
      <c r="P81" s="37"/>
      <c r="Q81" s="34"/>
      <c r="R81" s="34"/>
      <c r="S81" s="34"/>
      <c r="T81" s="34"/>
      <c r="U81" s="34"/>
      <c r="V81" s="34"/>
      <c r="W81" s="34"/>
      <c r="X81" s="34"/>
      <c r="Y81" s="9"/>
      <c r="Z81" s="9"/>
      <c r="AA81" s="9"/>
      <c r="AB81" s="9"/>
      <c r="AC81" s="9"/>
      <c r="AD81" s="9"/>
    </row>
    <row r="82" ht="14.25" hidden="1" customHeight="1">
      <c r="B82" s="38" t="s">
        <v>125</v>
      </c>
      <c r="C82" s="39"/>
      <c r="D82" s="40"/>
      <c r="E82" s="40"/>
      <c r="F82" s="41">
        <f t="shared" ref="F82:F89" si="31">SUM(D82:E82)</f>
        <v>0</v>
      </c>
      <c r="G82" s="43"/>
      <c r="H82" s="43"/>
      <c r="I82" s="43"/>
      <c r="J82" s="43"/>
      <c r="K82" s="41"/>
      <c r="L82" s="44"/>
      <c r="M82" s="40"/>
      <c r="N82" s="53"/>
      <c r="O82" s="49"/>
      <c r="P82" s="46"/>
      <c r="Q82" s="34"/>
      <c r="R82" s="34"/>
      <c r="S82" s="34"/>
      <c r="T82" s="34"/>
      <c r="U82" s="34"/>
      <c r="V82" s="34"/>
      <c r="W82" s="34"/>
      <c r="X82" s="34"/>
      <c r="Y82" s="9"/>
      <c r="Z82" s="9"/>
      <c r="AA82" s="9"/>
      <c r="AB82" s="9"/>
      <c r="AC82" s="9"/>
      <c r="AD82" s="9"/>
    </row>
    <row r="83" ht="14.25" hidden="1" customHeight="1">
      <c r="B83" s="38" t="s">
        <v>126</v>
      </c>
      <c r="C83" s="39"/>
      <c r="D83" s="40"/>
      <c r="E83" s="40"/>
      <c r="F83" s="41">
        <f t="shared" si="31"/>
        <v>0</v>
      </c>
      <c r="G83" s="43"/>
      <c r="H83" s="43"/>
      <c r="I83" s="43"/>
      <c r="J83" s="43"/>
      <c r="K83" s="41"/>
      <c r="L83" s="44"/>
      <c r="M83" s="40"/>
      <c r="N83" s="53"/>
      <c r="O83" s="49"/>
      <c r="P83" s="46"/>
      <c r="Q83" s="34"/>
      <c r="R83" s="34"/>
      <c r="S83" s="34"/>
      <c r="T83" s="34"/>
      <c r="U83" s="34"/>
      <c r="V83" s="34"/>
      <c r="W83" s="34"/>
      <c r="X83" s="34"/>
      <c r="Y83" s="9"/>
      <c r="Z83" s="9"/>
      <c r="AA83" s="9"/>
      <c r="AB83" s="9"/>
      <c r="AC83" s="9"/>
      <c r="AD83" s="9"/>
    </row>
    <row r="84" ht="14.25" hidden="1" customHeight="1">
      <c r="B84" s="38" t="s">
        <v>127</v>
      </c>
      <c r="C84" s="39"/>
      <c r="D84" s="40"/>
      <c r="E84" s="40"/>
      <c r="F84" s="41">
        <f t="shared" si="31"/>
        <v>0</v>
      </c>
      <c r="G84" s="43"/>
      <c r="H84" s="43"/>
      <c r="I84" s="43"/>
      <c r="J84" s="43"/>
      <c r="K84" s="41"/>
      <c r="L84" s="44"/>
      <c r="M84" s="40"/>
      <c r="N84" s="53"/>
      <c r="O84" s="49"/>
      <c r="P84" s="46"/>
      <c r="Q84" s="34"/>
      <c r="R84" s="34"/>
      <c r="S84" s="34"/>
      <c r="T84" s="34"/>
      <c r="U84" s="34"/>
      <c r="V84" s="34"/>
      <c r="W84" s="34"/>
      <c r="X84" s="34"/>
      <c r="Y84" s="9"/>
      <c r="Z84" s="9"/>
      <c r="AA84" s="9"/>
      <c r="AB84" s="9"/>
      <c r="AC84" s="9"/>
      <c r="AD84" s="9"/>
    </row>
    <row r="85" ht="14.25" hidden="1" customHeight="1">
      <c r="B85" s="38" t="s">
        <v>128</v>
      </c>
      <c r="C85" s="39"/>
      <c r="D85" s="40"/>
      <c r="E85" s="40"/>
      <c r="F85" s="41">
        <f t="shared" si="31"/>
        <v>0</v>
      </c>
      <c r="G85" s="43"/>
      <c r="H85" s="43"/>
      <c r="I85" s="43"/>
      <c r="J85" s="43"/>
      <c r="K85" s="41"/>
      <c r="L85" s="44"/>
      <c r="M85" s="40"/>
      <c r="N85" s="53"/>
      <c r="O85" s="49"/>
      <c r="P85" s="46"/>
      <c r="Q85" s="34"/>
      <c r="R85" s="34"/>
      <c r="S85" s="34"/>
      <c r="T85" s="34"/>
      <c r="U85" s="34"/>
      <c r="V85" s="34"/>
      <c r="W85" s="34"/>
      <c r="X85" s="34"/>
      <c r="Y85" s="9"/>
      <c r="Z85" s="9"/>
      <c r="AA85" s="9"/>
      <c r="AB85" s="9"/>
      <c r="AC85" s="9"/>
      <c r="AD85" s="9"/>
    </row>
    <row r="86" ht="14.25" hidden="1" customHeight="1">
      <c r="B86" s="38" t="s">
        <v>129</v>
      </c>
      <c r="C86" s="39"/>
      <c r="D86" s="40"/>
      <c r="E86" s="40"/>
      <c r="F86" s="41">
        <f t="shared" si="31"/>
        <v>0</v>
      </c>
      <c r="G86" s="43"/>
      <c r="H86" s="43"/>
      <c r="I86" s="43"/>
      <c r="J86" s="43"/>
      <c r="K86" s="41"/>
      <c r="L86" s="44"/>
      <c r="M86" s="40"/>
      <c r="N86" s="53"/>
      <c r="O86" s="49"/>
      <c r="P86" s="46"/>
      <c r="Q86" s="34"/>
      <c r="R86" s="34"/>
      <c r="S86" s="34"/>
      <c r="T86" s="34"/>
      <c r="U86" s="34"/>
      <c r="V86" s="34"/>
      <c r="W86" s="34"/>
      <c r="X86" s="34"/>
      <c r="Y86" s="9"/>
      <c r="Z86" s="9"/>
      <c r="AA86" s="9"/>
      <c r="AB86" s="9"/>
      <c r="AC86" s="9"/>
      <c r="AD86" s="9"/>
    </row>
    <row r="87" ht="14.25" hidden="1" customHeight="1">
      <c r="B87" s="38" t="s">
        <v>130</v>
      </c>
      <c r="C87" s="39"/>
      <c r="D87" s="40"/>
      <c r="E87" s="40"/>
      <c r="F87" s="41">
        <f t="shared" si="31"/>
        <v>0</v>
      </c>
      <c r="G87" s="43"/>
      <c r="H87" s="43"/>
      <c r="I87" s="43"/>
      <c r="J87" s="43"/>
      <c r="K87" s="41"/>
      <c r="L87" s="44"/>
      <c r="M87" s="40"/>
      <c r="N87" s="53"/>
      <c r="O87" s="49"/>
      <c r="P87" s="46"/>
      <c r="Q87" s="34"/>
      <c r="R87" s="34"/>
      <c r="S87" s="34"/>
      <c r="T87" s="34"/>
      <c r="U87" s="34"/>
      <c r="V87" s="34"/>
      <c r="W87" s="34"/>
      <c r="X87" s="34"/>
      <c r="Y87" s="9"/>
      <c r="Z87" s="9"/>
      <c r="AA87" s="9"/>
      <c r="AB87" s="9"/>
      <c r="AC87" s="9"/>
      <c r="AD87" s="9"/>
    </row>
    <row r="88" ht="14.25" hidden="1" customHeight="1">
      <c r="B88" s="38" t="s">
        <v>131</v>
      </c>
      <c r="C88" s="54"/>
      <c r="D88" s="53"/>
      <c r="E88" s="53"/>
      <c r="F88" s="41">
        <f t="shared" si="31"/>
        <v>0</v>
      </c>
      <c r="G88" s="43"/>
      <c r="H88" s="43"/>
      <c r="I88" s="43"/>
      <c r="J88" s="43"/>
      <c r="K88" s="41"/>
      <c r="L88" s="55"/>
      <c r="M88" s="53"/>
      <c r="N88" s="53"/>
      <c r="O88" s="56"/>
      <c r="P88" s="46"/>
      <c r="Q88" s="34"/>
      <c r="R88" s="34"/>
      <c r="S88" s="34"/>
      <c r="T88" s="34"/>
      <c r="U88" s="34"/>
      <c r="V88" s="34"/>
      <c r="W88" s="34"/>
      <c r="X88" s="34"/>
      <c r="Y88" s="9"/>
      <c r="Z88" s="9"/>
      <c r="AA88" s="9"/>
      <c r="AB88" s="9"/>
      <c r="AC88" s="9"/>
      <c r="AD88" s="9"/>
    </row>
    <row r="89" ht="14.25" hidden="1" customHeight="1">
      <c r="B89" s="38" t="s">
        <v>132</v>
      </c>
      <c r="C89" s="54"/>
      <c r="D89" s="53"/>
      <c r="E89" s="53"/>
      <c r="F89" s="41">
        <f t="shared" si="31"/>
        <v>0</v>
      </c>
      <c r="G89" s="43"/>
      <c r="H89" s="43"/>
      <c r="I89" s="43"/>
      <c r="J89" s="43"/>
      <c r="K89" s="41"/>
      <c r="L89" s="55"/>
      <c r="M89" s="53"/>
      <c r="N89" s="53"/>
      <c r="O89" s="56"/>
      <c r="P89" s="46"/>
      <c r="Q89" s="34"/>
      <c r="R89" s="34"/>
      <c r="S89" s="34"/>
      <c r="T89" s="34"/>
      <c r="U89" s="34"/>
      <c r="V89" s="34"/>
      <c r="W89" s="34"/>
      <c r="X89" s="34"/>
      <c r="Y89" s="9"/>
      <c r="Z89" s="9"/>
      <c r="AA89" s="9"/>
      <c r="AB89" s="9"/>
      <c r="AC89" s="9"/>
      <c r="AD89" s="9"/>
    </row>
    <row r="90" ht="14.25" hidden="1" customHeight="1">
      <c r="B90" s="9"/>
      <c r="C90" s="28" t="s">
        <v>33</v>
      </c>
      <c r="D90" s="57">
        <f t="shared" ref="D90:F90" si="32">SUM(D82:D89)</f>
        <v>0</v>
      </c>
      <c r="E90" s="57">
        <f t="shared" si="32"/>
        <v>0</v>
      </c>
      <c r="F90" s="57">
        <f t="shared" si="32"/>
        <v>0</v>
      </c>
      <c r="G90" s="60"/>
      <c r="H90" s="60"/>
      <c r="I90" s="60"/>
      <c r="J90" s="60"/>
      <c r="K90" s="57"/>
      <c r="L90" s="57">
        <f>(L82*F82)+(L83*F83)+(L84*F84)+(L85*F85)+(L86*F86)+(L87*F87)+(L88*F88)+(L89*F89)</f>
        <v>0</v>
      </c>
      <c r="M90" s="89">
        <f>SUM(M82:M89)</f>
        <v>0</v>
      </c>
      <c r="N90" s="90"/>
      <c r="O90" s="56"/>
      <c r="P90" s="74"/>
      <c r="Q90" s="34"/>
      <c r="R90" s="34"/>
      <c r="S90" s="34"/>
      <c r="T90" s="34"/>
      <c r="U90" s="34"/>
      <c r="V90" s="34"/>
      <c r="W90" s="34"/>
      <c r="X90" s="34"/>
      <c r="Y90" s="9"/>
      <c r="Z90" s="9"/>
      <c r="AA90" s="9"/>
      <c r="AB90" s="9"/>
      <c r="AC90" s="9"/>
      <c r="AD90" s="9"/>
    </row>
    <row r="91" ht="14.25" customHeight="1">
      <c r="B91" s="91"/>
      <c r="C91" s="75"/>
      <c r="D91" s="92"/>
      <c r="E91" s="92"/>
      <c r="F91" s="92"/>
      <c r="G91" s="78"/>
      <c r="H91" s="78"/>
      <c r="I91" s="78"/>
      <c r="J91" s="78"/>
      <c r="K91" s="92"/>
      <c r="L91" s="92"/>
      <c r="M91" s="92"/>
      <c r="N91" s="92"/>
      <c r="O91" s="75"/>
      <c r="P91" s="93"/>
      <c r="Q91" s="34"/>
      <c r="R91" s="34"/>
      <c r="S91" s="34"/>
      <c r="T91" s="34"/>
      <c r="U91" s="34"/>
      <c r="V91" s="34"/>
      <c r="W91" s="34"/>
      <c r="X91" s="34"/>
      <c r="Y91" s="9"/>
      <c r="Z91" s="9"/>
      <c r="AA91" s="9"/>
      <c r="AB91" s="9"/>
      <c r="AC91" s="9"/>
      <c r="AD91" s="9"/>
    </row>
    <row r="92" ht="23.25" customHeight="1">
      <c r="B92" s="28" t="s">
        <v>133</v>
      </c>
      <c r="C92" s="94" t="s">
        <v>134</v>
      </c>
      <c r="O92" s="95"/>
      <c r="P92" s="96"/>
      <c r="Q92" s="34"/>
      <c r="R92" s="34"/>
      <c r="S92" s="34"/>
      <c r="T92" s="34"/>
      <c r="U92" s="34"/>
      <c r="V92" s="34"/>
      <c r="W92" s="34"/>
      <c r="X92" s="34"/>
      <c r="Y92" s="9"/>
      <c r="Z92" s="9"/>
      <c r="AA92" s="9"/>
      <c r="AB92" s="9"/>
      <c r="AC92" s="9"/>
      <c r="AD92" s="9"/>
    </row>
    <row r="93" ht="37.5" customHeight="1">
      <c r="B93" s="28" t="s">
        <v>135</v>
      </c>
      <c r="C93" s="82" t="s">
        <v>136</v>
      </c>
      <c r="D93" s="11"/>
      <c r="E93" s="11"/>
      <c r="F93" s="11"/>
      <c r="G93" s="11"/>
      <c r="H93" s="11"/>
      <c r="I93" s="11"/>
      <c r="J93" s="11"/>
      <c r="K93" s="11"/>
      <c r="L93" s="11"/>
      <c r="M93" s="11"/>
      <c r="N93" s="11"/>
      <c r="O93" s="36"/>
      <c r="P93" s="37"/>
      <c r="Q93" s="34"/>
      <c r="R93" s="34"/>
      <c r="S93" s="34"/>
      <c r="T93" s="34"/>
      <c r="U93" s="34"/>
      <c r="V93" s="34"/>
      <c r="W93" s="34"/>
      <c r="X93" s="34"/>
      <c r="Y93" s="9"/>
      <c r="Z93" s="9"/>
      <c r="AA93" s="9"/>
      <c r="AB93" s="9"/>
      <c r="AC93" s="9"/>
      <c r="AD93" s="9"/>
    </row>
    <row r="94" ht="14.25" customHeight="1">
      <c r="B94" s="38" t="s">
        <v>137</v>
      </c>
      <c r="C94" s="87" t="s">
        <v>138</v>
      </c>
      <c r="D94" s="40">
        <v>60000.0</v>
      </c>
      <c r="E94" s="40"/>
      <c r="F94" s="41">
        <f t="shared" ref="F94:F101" si="33">SUM(D94:E94)</f>
        <v>60000</v>
      </c>
      <c r="G94" s="52">
        <f>+I94-D94</f>
        <v>0</v>
      </c>
      <c r="H94" s="43"/>
      <c r="I94" s="43">
        <v>60000.0</v>
      </c>
      <c r="J94" s="43">
        <f t="shared" ref="J94:J98" si="34">E94+H94</f>
        <v>0</v>
      </c>
      <c r="K94" s="41">
        <f t="shared" ref="K94:K101" si="35">SUM(I94:J94)</f>
        <v>60000</v>
      </c>
      <c r="L94" s="44">
        <v>0.5</v>
      </c>
      <c r="M94" s="40">
        <f>16228+2168.17+29566.56+9875.85</f>
        <v>57838.58</v>
      </c>
      <c r="N94" s="53" t="s">
        <v>139</v>
      </c>
      <c r="O94" s="49"/>
      <c r="P94" s="46"/>
      <c r="Q94" s="34"/>
      <c r="R94" s="34"/>
      <c r="S94" s="34"/>
      <c r="T94" s="34"/>
      <c r="U94" s="34"/>
      <c r="V94" s="34"/>
      <c r="W94" s="34"/>
      <c r="X94" s="34"/>
      <c r="Y94" s="9"/>
      <c r="Z94" s="9"/>
      <c r="AA94" s="9"/>
      <c r="AB94" s="9"/>
      <c r="AC94" s="9"/>
      <c r="AD94" s="9"/>
    </row>
    <row r="95" ht="14.25" customHeight="1">
      <c r="A95" s="1">
        <v>3.1</v>
      </c>
      <c r="B95" s="38" t="s">
        <v>140</v>
      </c>
      <c r="C95" s="87" t="s">
        <v>141</v>
      </c>
      <c r="D95" s="40">
        <v>30000.0</v>
      </c>
      <c r="E95" s="40">
        <v>35044.0</v>
      </c>
      <c r="F95" s="41">
        <f t="shared" si="33"/>
        <v>65044</v>
      </c>
      <c r="G95" s="52"/>
      <c r="H95" s="43"/>
      <c r="I95" s="43">
        <v>0.0</v>
      </c>
      <c r="J95" s="43">
        <f t="shared" si="34"/>
        <v>35044</v>
      </c>
      <c r="K95" s="41">
        <f t="shared" si="35"/>
        <v>35044</v>
      </c>
      <c r="L95" s="44">
        <v>0.5</v>
      </c>
      <c r="M95" s="97">
        <v>37445.71</v>
      </c>
      <c r="N95" s="53" t="s">
        <v>139</v>
      </c>
      <c r="O95" s="49"/>
      <c r="P95" s="40"/>
      <c r="Q95" s="34"/>
      <c r="R95" s="34"/>
      <c r="S95" s="34"/>
      <c r="T95" s="34"/>
      <c r="U95" s="34"/>
      <c r="V95" s="34"/>
      <c r="W95" s="34"/>
      <c r="X95" s="34"/>
      <c r="Y95" s="9"/>
      <c r="Z95" s="9"/>
      <c r="AA95" s="9"/>
      <c r="AB95" s="9"/>
      <c r="AC95" s="9"/>
      <c r="AD95" s="9"/>
    </row>
    <row r="96" ht="14.25" customHeight="1">
      <c r="B96" s="38" t="s">
        <v>142</v>
      </c>
      <c r="C96" s="87" t="s">
        <v>143</v>
      </c>
      <c r="D96" s="40">
        <v>50000.0</v>
      </c>
      <c r="E96" s="40"/>
      <c r="F96" s="41">
        <f t="shared" si="33"/>
        <v>50000</v>
      </c>
      <c r="G96" s="52">
        <f t="shared" ref="G96:G98" si="36">+I96-D96</f>
        <v>0</v>
      </c>
      <c r="H96" s="43"/>
      <c r="I96" s="43">
        <v>50000.0</v>
      </c>
      <c r="J96" s="43">
        <f t="shared" si="34"/>
        <v>0</v>
      </c>
      <c r="K96" s="41">
        <f t="shared" si="35"/>
        <v>50000</v>
      </c>
      <c r="L96" s="44">
        <v>0.65</v>
      </c>
      <c r="M96" s="98">
        <v>20000.79</v>
      </c>
      <c r="N96" s="53" t="s">
        <v>144</v>
      </c>
      <c r="O96" s="49"/>
      <c r="P96" s="46"/>
      <c r="Q96" s="34"/>
      <c r="R96" s="34"/>
      <c r="S96" s="34"/>
      <c r="T96" s="34"/>
      <c r="U96" s="34"/>
      <c r="V96" s="34"/>
      <c r="W96" s="34"/>
      <c r="X96" s="34"/>
      <c r="Y96" s="9"/>
      <c r="Z96" s="9"/>
      <c r="AA96" s="9"/>
      <c r="AB96" s="9"/>
      <c r="AC96" s="9"/>
      <c r="AD96" s="9"/>
    </row>
    <row r="97" ht="14.25" customHeight="1">
      <c r="B97" s="38" t="s">
        <v>145</v>
      </c>
      <c r="C97" s="87" t="s">
        <v>146</v>
      </c>
      <c r="D97" s="40">
        <v>60000.0</v>
      </c>
      <c r="E97" s="40"/>
      <c r="F97" s="41">
        <f t="shared" si="33"/>
        <v>60000</v>
      </c>
      <c r="G97" s="52">
        <f t="shared" si="36"/>
        <v>0</v>
      </c>
      <c r="H97" s="43"/>
      <c r="I97" s="43">
        <v>60000.0</v>
      </c>
      <c r="J97" s="43">
        <f t="shared" si="34"/>
        <v>0</v>
      </c>
      <c r="K97" s="41">
        <f t="shared" si="35"/>
        <v>60000</v>
      </c>
      <c r="L97" s="44">
        <v>1.0</v>
      </c>
      <c r="M97" s="99">
        <f>27415.33+4450.23+2852.04+16622.93</f>
        <v>51340.53</v>
      </c>
      <c r="N97" s="53" t="s">
        <v>144</v>
      </c>
      <c r="O97" s="49"/>
      <c r="P97" s="46"/>
      <c r="Q97" s="34"/>
      <c r="R97" s="34"/>
      <c r="S97" s="34"/>
      <c r="T97" s="34"/>
      <c r="U97" s="34"/>
      <c r="V97" s="34"/>
      <c r="W97" s="34"/>
      <c r="X97" s="34"/>
      <c r="Y97" s="9"/>
      <c r="Z97" s="9"/>
      <c r="AA97" s="9"/>
      <c r="AB97" s="9"/>
      <c r="AC97" s="9"/>
      <c r="AD97" s="9"/>
    </row>
    <row r="98" ht="14.25" customHeight="1">
      <c r="B98" s="38" t="s">
        <v>147</v>
      </c>
      <c r="C98" s="87" t="s">
        <v>148</v>
      </c>
      <c r="D98" s="40">
        <v>50000.0</v>
      </c>
      <c r="E98" s="40"/>
      <c r="F98" s="41">
        <f t="shared" si="33"/>
        <v>50000</v>
      </c>
      <c r="G98" s="52">
        <f t="shared" si="36"/>
        <v>-20000</v>
      </c>
      <c r="H98" s="43"/>
      <c r="I98" s="43">
        <v>30000.0</v>
      </c>
      <c r="J98" s="43">
        <f t="shared" si="34"/>
        <v>0</v>
      </c>
      <c r="K98" s="41">
        <f t="shared" si="35"/>
        <v>30000</v>
      </c>
      <c r="L98" s="44">
        <v>0.5</v>
      </c>
      <c r="M98" s="40"/>
      <c r="N98" s="53" t="s">
        <v>149</v>
      </c>
      <c r="O98" s="49"/>
      <c r="P98" s="46"/>
      <c r="Q98" s="34"/>
      <c r="R98" s="34"/>
      <c r="S98" s="34"/>
      <c r="T98" s="34"/>
      <c r="U98" s="34"/>
      <c r="V98" s="34"/>
      <c r="W98" s="34"/>
      <c r="X98" s="34"/>
      <c r="Y98" s="9"/>
      <c r="Z98" s="9"/>
      <c r="AA98" s="9"/>
      <c r="AB98" s="9"/>
      <c r="AC98" s="9"/>
      <c r="AD98" s="9"/>
    </row>
    <row r="99" ht="14.25" customHeight="1">
      <c r="B99" s="38" t="s">
        <v>150</v>
      </c>
      <c r="C99" s="39"/>
      <c r="D99" s="40"/>
      <c r="E99" s="40"/>
      <c r="F99" s="41">
        <f t="shared" si="33"/>
        <v>0</v>
      </c>
      <c r="G99" s="43"/>
      <c r="H99" s="43"/>
      <c r="I99" s="43"/>
      <c r="J99" s="43"/>
      <c r="K99" s="41">
        <f t="shared" si="35"/>
        <v>0</v>
      </c>
      <c r="L99" s="44">
        <v>0.0</v>
      </c>
      <c r="M99" s="40"/>
      <c r="N99" s="53"/>
      <c r="O99" s="49"/>
      <c r="P99" s="46"/>
      <c r="Q99" s="34"/>
      <c r="R99" s="34"/>
      <c r="S99" s="34"/>
      <c r="T99" s="34"/>
      <c r="U99" s="34"/>
      <c r="V99" s="34"/>
      <c r="W99" s="34"/>
      <c r="X99" s="34"/>
      <c r="Y99" s="9"/>
      <c r="Z99" s="9"/>
      <c r="AA99" s="9"/>
      <c r="AB99" s="9"/>
      <c r="AC99" s="9"/>
      <c r="AD99" s="9"/>
    </row>
    <row r="100" ht="14.25" customHeight="1">
      <c r="B100" s="38" t="s">
        <v>151</v>
      </c>
      <c r="C100" s="54"/>
      <c r="D100" s="53"/>
      <c r="E100" s="53"/>
      <c r="F100" s="41">
        <f t="shared" si="33"/>
        <v>0</v>
      </c>
      <c r="G100" s="43"/>
      <c r="H100" s="43"/>
      <c r="I100" s="43"/>
      <c r="J100" s="43"/>
      <c r="K100" s="41">
        <f t="shared" si="35"/>
        <v>0</v>
      </c>
      <c r="L100" s="55">
        <v>0.0</v>
      </c>
      <c r="M100" s="53"/>
      <c r="N100" s="53"/>
      <c r="O100" s="56"/>
      <c r="P100" s="46"/>
      <c r="Q100" s="34"/>
      <c r="R100" s="34"/>
      <c r="S100" s="34"/>
      <c r="T100" s="34"/>
      <c r="U100" s="34"/>
      <c r="V100" s="34"/>
      <c r="W100" s="34"/>
      <c r="X100" s="34"/>
      <c r="Y100" s="9"/>
      <c r="Z100" s="9"/>
      <c r="AA100" s="9"/>
      <c r="AB100" s="9"/>
      <c r="AC100" s="9"/>
      <c r="AD100" s="9"/>
    </row>
    <row r="101" ht="14.25" customHeight="1">
      <c r="B101" s="38" t="s">
        <v>152</v>
      </c>
      <c r="C101" s="54"/>
      <c r="D101" s="53"/>
      <c r="E101" s="53"/>
      <c r="F101" s="41">
        <f t="shared" si="33"/>
        <v>0</v>
      </c>
      <c r="G101" s="43"/>
      <c r="H101" s="43"/>
      <c r="I101" s="43"/>
      <c r="J101" s="43"/>
      <c r="K101" s="41">
        <f t="shared" si="35"/>
        <v>0</v>
      </c>
      <c r="L101" s="55">
        <v>0.0</v>
      </c>
      <c r="M101" s="53"/>
      <c r="N101" s="53"/>
      <c r="O101" s="56"/>
      <c r="P101" s="46"/>
      <c r="Q101" s="34"/>
      <c r="R101" s="34"/>
      <c r="S101" s="34"/>
      <c r="T101" s="34"/>
      <c r="U101" s="34"/>
      <c r="V101" s="34"/>
      <c r="W101" s="34"/>
      <c r="X101" s="34"/>
      <c r="Y101" s="9"/>
      <c r="Z101" s="9"/>
      <c r="AA101" s="9"/>
      <c r="AB101" s="9"/>
      <c r="AC101" s="9"/>
      <c r="AD101" s="9"/>
    </row>
    <row r="102" ht="14.25" customHeight="1">
      <c r="B102" s="9"/>
      <c r="C102" s="28" t="s">
        <v>33</v>
      </c>
      <c r="D102" s="57">
        <f t="shared" ref="D102:K102" si="37">SUM(D94:D101)</f>
        <v>250000</v>
      </c>
      <c r="E102" s="57">
        <f t="shared" si="37"/>
        <v>35044</v>
      </c>
      <c r="F102" s="72">
        <f t="shared" si="37"/>
        <v>285044</v>
      </c>
      <c r="G102" s="85">
        <f t="shared" si="37"/>
        <v>-20000</v>
      </c>
      <c r="H102" s="85">
        <f t="shared" si="37"/>
        <v>0</v>
      </c>
      <c r="I102" s="85">
        <f t="shared" si="37"/>
        <v>200000</v>
      </c>
      <c r="J102" s="85">
        <f t="shared" si="37"/>
        <v>35044</v>
      </c>
      <c r="K102" s="72">
        <f t="shared" si="37"/>
        <v>235044</v>
      </c>
      <c r="L102" s="57">
        <f>(L94*F94)+(L95*F95)+(L96*F96)+(L97*F97)+(L98*F98)+(L99*F99)+(L100*F100)+(L101*F101)</f>
        <v>180022</v>
      </c>
      <c r="M102" s="89">
        <f>SUM(M94:M101)</f>
        <v>166625.61</v>
      </c>
      <c r="N102" s="90"/>
      <c r="O102" s="56"/>
      <c r="P102" s="62"/>
      <c r="Q102" s="34"/>
      <c r="R102" s="34"/>
      <c r="S102" s="34"/>
      <c r="T102" s="34"/>
      <c r="U102" s="34"/>
      <c r="V102" s="34"/>
      <c r="W102" s="34"/>
      <c r="X102" s="34"/>
      <c r="Y102" s="9"/>
      <c r="Z102" s="9"/>
      <c r="AA102" s="9"/>
      <c r="AB102" s="9"/>
      <c r="AC102" s="9"/>
      <c r="AD102" s="9"/>
    </row>
    <row r="103" ht="31.5" customHeight="1">
      <c r="B103" s="28" t="s">
        <v>153</v>
      </c>
      <c r="C103" s="86" t="s">
        <v>154</v>
      </c>
      <c r="D103" s="19"/>
      <c r="E103" s="19"/>
      <c r="F103" s="19"/>
      <c r="G103" s="19"/>
      <c r="H103" s="19"/>
      <c r="I103" s="19"/>
      <c r="J103" s="19"/>
      <c r="K103" s="19"/>
      <c r="L103" s="19"/>
      <c r="M103" s="19"/>
      <c r="N103" s="19"/>
      <c r="O103" s="20"/>
      <c r="P103" s="37"/>
      <c r="Q103" s="34"/>
      <c r="R103" s="34"/>
      <c r="S103" s="34"/>
      <c r="T103" s="34"/>
      <c r="U103" s="34"/>
      <c r="V103" s="34"/>
      <c r="W103" s="34"/>
      <c r="X103" s="34"/>
      <c r="Y103" s="9"/>
      <c r="Z103" s="9"/>
      <c r="AA103" s="9"/>
      <c r="AB103" s="9"/>
      <c r="AC103" s="9"/>
      <c r="AD103" s="9"/>
    </row>
    <row r="104" ht="44.25" customHeight="1">
      <c r="A104" s="1">
        <v>3.2</v>
      </c>
      <c r="B104" s="38" t="s">
        <v>155</v>
      </c>
      <c r="C104" s="87" t="s">
        <v>156</v>
      </c>
      <c r="D104" s="40">
        <v>50000.0</v>
      </c>
      <c r="E104" s="40">
        <v>48800.0</v>
      </c>
      <c r="F104" s="41">
        <f t="shared" ref="F104:F112" si="38">SUM(D104:E104)</f>
        <v>98800</v>
      </c>
      <c r="G104" s="52">
        <f>+I104-D104</f>
        <v>-50000</v>
      </c>
      <c r="H104" s="43">
        <v>-5448.0</v>
      </c>
      <c r="I104" s="43">
        <v>0.0</v>
      </c>
      <c r="J104" s="43">
        <f>E104+H104</f>
        <v>43352</v>
      </c>
      <c r="K104" s="41">
        <f t="shared" ref="K104:K108" si="40">SUM(I104:J104)</f>
        <v>43352</v>
      </c>
      <c r="L104" s="44">
        <v>0.5</v>
      </c>
      <c r="M104" s="83">
        <v>49385.58</v>
      </c>
      <c r="N104" s="53" t="s">
        <v>157</v>
      </c>
      <c r="O104" s="49"/>
      <c r="P104" s="46"/>
      <c r="Q104" s="34"/>
      <c r="R104" s="34"/>
      <c r="S104" s="34"/>
      <c r="T104" s="34"/>
      <c r="U104" s="34"/>
      <c r="V104" s="34"/>
      <c r="W104" s="34"/>
      <c r="X104" s="34"/>
      <c r="Y104" s="9"/>
      <c r="Z104" s="9"/>
      <c r="AA104" s="9"/>
      <c r="AB104" s="9"/>
      <c r="AC104" s="9"/>
      <c r="AD104" s="9"/>
    </row>
    <row r="105">
      <c r="B105" s="38" t="s">
        <v>158</v>
      </c>
      <c r="C105" s="50" t="s">
        <v>159</v>
      </c>
      <c r="D105" s="40">
        <v>0.0</v>
      </c>
      <c r="E105" s="40">
        <v>0.0</v>
      </c>
      <c r="F105" s="41">
        <f t="shared" si="38"/>
        <v>0</v>
      </c>
      <c r="G105" s="52">
        <v>20000.0</v>
      </c>
      <c r="H105" s="43"/>
      <c r="I105" s="43">
        <f t="shared" ref="I105:J105" si="39">D105+G105</f>
        <v>20000</v>
      </c>
      <c r="J105" s="43">
        <f t="shared" si="39"/>
        <v>0</v>
      </c>
      <c r="K105" s="41">
        <f t="shared" si="40"/>
        <v>20000</v>
      </c>
      <c r="L105" s="44"/>
      <c r="M105" s="84">
        <f>0+0</f>
        <v>0</v>
      </c>
      <c r="N105" s="53"/>
      <c r="O105" s="49"/>
      <c r="P105" s="46"/>
      <c r="Q105" s="34"/>
      <c r="R105" s="34"/>
      <c r="S105" s="34"/>
      <c r="T105" s="34"/>
      <c r="U105" s="34"/>
      <c r="V105" s="34"/>
      <c r="W105" s="34"/>
      <c r="X105" s="34"/>
      <c r="Y105" s="9"/>
      <c r="Z105" s="9"/>
      <c r="AA105" s="9"/>
      <c r="AB105" s="9"/>
      <c r="AC105" s="9"/>
      <c r="AD105" s="9"/>
    </row>
    <row r="106" ht="67.5" customHeight="1">
      <c r="A106" s="1">
        <v>3.3</v>
      </c>
      <c r="B106" s="38" t="s">
        <v>160</v>
      </c>
      <c r="C106" s="39" t="s">
        <v>161</v>
      </c>
      <c r="D106" s="40">
        <v>100000.0</v>
      </c>
      <c r="E106" s="40">
        <v>120364.0</v>
      </c>
      <c r="F106" s="41">
        <f t="shared" si="38"/>
        <v>220364</v>
      </c>
      <c r="G106" s="52">
        <v>-95300.0</v>
      </c>
      <c r="H106" s="43"/>
      <c r="I106" s="43">
        <f t="shared" ref="I106:J106" si="41">D106+G106</f>
        <v>4700</v>
      </c>
      <c r="J106" s="43">
        <f t="shared" si="41"/>
        <v>120364</v>
      </c>
      <c r="K106" s="41">
        <f t="shared" si="40"/>
        <v>125064</v>
      </c>
      <c r="L106" s="44">
        <v>0.75</v>
      </c>
      <c r="M106" s="84">
        <f>85222.04+4700</f>
        <v>89922.04</v>
      </c>
      <c r="N106" s="53" t="s">
        <v>162</v>
      </c>
      <c r="O106" s="49"/>
      <c r="P106" s="46"/>
      <c r="Q106" s="34"/>
      <c r="R106" s="34"/>
      <c r="S106" s="34"/>
      <c r="T106" s="34"/>
      <c r="U106" s="34"/>
      <c r="V106" s="34"/>
      <c r="W106" s="34"/>
      <c r="X106" s="34"/>
      <c r="Y106" s="9"/>
      <c r="Z106" s="9"/>
      <c r="AA106" s="9"/>
      <c r="AB106" s="9"/>
      <c r="AC106" s="9"/>
      <c r="AD106" s="9"/>
    </row>
    <row r="107" ht="56.25" customHeight="1">
      <c r="A107" s="1">
        <v>3.4</v>
      </c>
      <c r="B107" s="38" t="s">
        <v>163</v>
      </c>
      <c r="C107" s="39" t="s">
        <v>164</v>
      </c>
      <c r="D107" s="40">
        <v>40000.0</v>
      </c>
      <c r="E107" s="40">
        <v>38632.0</v>
      </c>
      <c r="F107" s="41">
        <f t="shared" si="38"/>
        <v>78632</v>
      </c>
      <c r="G107" s="52">
        <f>+I107-D107</f>
        <v>-10000</v>
      </c>
      <c r="H107" s="43">
        <v>21481.83</v>
      </c>
      <c r="I107" s="43">
        <v>30000.0</v>
      </c>
      <c r="J107" s="43">
        <f t="shared" ref="J107:J108" si="42">E107+H107</f>
        <v>60113.83</v>
      </c>
      <c r="K107" s="41">
        <f t="shared" si="40"/>
        <v>90113.83</v>
      </c>
      <c r="L107" s="44">
        <v>0.5</v>
      </c>
      <c r="M107" s="40"/>
      <c r="N107" s="53" t="s">
        <v>165</v>
      </c>
      <c r="O107" s="100" t="s">
        <v>166</v>
      </c>
      <c r="P107" s="46"/>
      <c r="Q107" s="34"/>
      <c r="R107" s="34"/>
      <c r="S107" s="34"/>
      <c r="T107" s="34"/>
      <c r="U107" s="34"/>
      <c r="V107" s="34"/>
      <c r="W107" s="34"/>
      <c r="X107" s="34"/>
      <c r="Y107" s="9"/>
      <c r="Z107" s="9"/>
      <c r="AA107" s="9"/>
      <c r="AB107" s="9"/>
      <c r="AC107" s="9"/>
      <c r="AD107" s="9"/>
    </row>
    <row r="108" ht="14.25" customHeight="1">
      <c r="A108" s="1">
        <v>3.5</v>
      </c>
      <c r="B108" s="38" t="s">
        <v>167</v>
      </c>
      <c r="C108" s="39" t="s">
        <v>168</v>
      </c>
      <c r="D108" s="40">
        <v>30000.0</v>
      </c>
      <c r="E108" s="40">
        <v>30940.0</v>
      </c>
      <c r="F108" s="41">
        <f t="shared" si="38"/>
        <v>60940</v>
      </c>
      <c r="G108" s="52">
        <v>5629.0</v>
      </c>
      <c r="H108" s="43">
        <v>7481.83</v>
      </c>
      <c r="I108" s="43">
        <f>G108+D108</f>
        <v>35629</v>
      </c>
      <c r="J108" s="43">
        <f t="shared" si="42"/>
        <v>38421.83</v>
      </c>
      <c r="K108" s="41">
        <f t="shared" si="40"/>
        <v>74050.83</v>
      </c>
      <c r="L108" s="44">
        <v>0.5</v>
      </c>
      <c r="M108" s="40"/>
      <c r="N108" s="53" t="s">
        <v>169</v>
      </c>
      <c r="O108" s="49" t="s">
        <v>170</v>
      </c>
      <c r="P108" s="46"/>
      <c r="Q108" s="34"/>
      <c r="R108" s="34"/>
      <c r="S108" s="34"/>
      <c r="T108" s="34"/>
      <c r="U108" s="34"/>
      <c r="V108" s="34"/>
      <c r="W108" s="34"/>
      <c r="X108" s="34"/>
      <c r="Y108" s="9"/>
      <c r="Z108" s="9"/>
      <c r="AA108" s="9"/>
      <c r="AB108" s="9"/>
      <c r="AC108" s="9"/>
      <c r="AD108" s="9"/>
    </row>
    <row r="109" ht="14.25" hidden="1" customHeight="1">
      <c r="B109" s="38" t="s">
        <v>171</v>
      </c>
      <c r="C109" s="39"/>
      <c r="D109" s="40"/>
      <c r="E109" s="40"/>
      <c r="F109" s="41">
        <f t="shared" si="38"/>
        <v>0</v>
      </c>
      <c r="G109" s="43"/>
      <c r="H109" s="43"/>
      <c r="I109" s="43"/>
      <c r="J109" s="43"/>
      <c r="K109" s="41"/>
      <c r="L109" s="44">
        <v>0.0</v>
      </c>
      <c r="M109" s="40"/>
      <c r="N109" s="53"/>
      <c r="O109" s="49"/>
      <c r="P109" s="46"/>
      <c r="Q109" s="34"/>
      <c r="R109" s="34"/>
      <c r="S109" s="34"/>
      <c r="T109" s="34"/>
      <c r="U109" s="34"/>
      <c r="V109" s="34"/>
      <c r="W109" s="34"/>
      <c r="X109" s="34"/>
      <c r="Y109" s="9"/>
      <c r="Z109" s="9"/>
      <c r="AA109" s="9"/>
      <c r="AB109" s="9"/>
      <c r="AC109" s="9"/>
      <c r="AD109" s="9"/>
    </row>
    <row r="110" ht="14.25" hidden="1" customHeight="1">
      <c r="B110" s="38" t="s">
        <v>172</v>
      </c>
      <c r="C110" s="39"/>
      <c r="D110" s="40"/>
      <c r="E110" s="40"/>
      <c r="F110" s="41">
        <f t="shared" si="38"/>
        <v>0</v>
      </c>
      <c r="G110" s="43"/>
      <c r="H110" s="43"/>
      <c r="I110" s="43"/>
      <c r="J110" s="43"/>
      <c r="K110" s="41"/>
      <c r="L110" s="44">
        <v>0.0</v>
      </c>
      <c r="M110" s="40"/>
      <c r="N110" s="53"/>
      <c r="O110" s="49"/>
      <c r="P110" s="46"/>
      <c r="Q110" s="34"/>
      <c r="R110" s="34"/>
      <c r="S110" s="34"/>
      <c r="T110" s="34"/>
      <c r="U110" s="34"/>
      <c r="V110" s="34"/>
      <c r="W110" s="34"/>
      <c r="X110" s="34"/>
      <c r="Y110" s="9"/>
      <c r="Z110" s="9"/>
      <c r="AA110" s="9"/>
      <c r="AB110" s="9"/>
      <c r="AC110" s="9"/>
      <c r="AD110" s="9"/>
    </row>
    <row r="111" ht="14.25" hidden="1" customHeight="1">
      <c r="B111" s="38" t="s">
        <v>173</v>
      </c>
      <c r="C111" s="54"/>
      <c r="D111" s="53"/>
      <c r="E111" s="53"/>
      <c r="F111" s="41">
        <f t="shared" si="38"/>
        <v>0</v>
      </c>
      <c r="G111" s="43"/>
      <c r="H111" s="43"/>
      <c r="I111" s="43"/>
      <c r="J111" s="43"/>
      <c r="K111" s="41"/>
      <c r="L111" s="55"/>
      <c r="M111" s="53"/>
      <c r="N111" s="53"/>
      <c r="O111" s="56"/>
      <c r="P111" s="46"/>
      <c r="Q111" s="34"/>
      <c r="R111" s="34"/>
      <c r="S111" s="34"/>
      <c r="T111" s="34"/>
      <c r="U111" s="34"/>
      <c r="V111" s="34"/>
      <c r="W111" s="34"/>
      <c r="X111" s="34"/>
      <c r="Y111" s="9"/>
      <c r="Z111" s="9"/>
      <c r="AA111" s="9"/>
      <c r="AB111" s="9"/>
      <c r="AC111" s="9"/>
      <c r="AD111" s="9"/>
    </row>
    <row r="112" ht="14.25" hidden="1" customHeight="1">
      <c r="B112" s="38" t="s">
        <v>174</v>
      </c>
      <c r="C112" s="54"/>
      <c r="D112" s="53"/>
      <c r="E112" s="53"/>
      <c r="F112" s="41">
        <f t="shared" si="38"/>
        <v>0</v>
      </c>
      <c r="G112" s="43"/>
      <c r="H112" s="43"/>
      <c r="I112" s="43"/>
      <c r="J112" s="43"/>
      <c r="K112" s="41"/>
      <c r="L112" s="55"/>
      <c r="M112" s="53"/>
      <c r="N112" s="53"/>
      <c r="O112" s="56"/>
      <c r="P112" s="46"/>
      <c r="Q112" s="34"/>
      <c r="R112" s="34"/>
      <c r="S112" s="34"/>
      <c r="T112" s="34"/>
      <c r="U112" s="34"/>
      <c r="V112" s="34"/>
      <c r="W112" s="34"/>
      <c r="X112" s="34"/>
      <c r="Y112" s="9"/>
      <c r="Z112" s="9"/>
      <c r="AA112" s="9"/>
      <c r="AB112" s="9"/>
      <c r="AC112" s="9"/>
      <c r="AD112" s="9"/>
    </row>
    <row r="113" ht="14.25" customHeight="1">
      <c r="B113" s="9"/>
      <c r="C113" s="28" t="s">
        <v>33</v>
      </c>
      <c r="D113" s="57">
        <f t="shared" ref="D113:K113" si="43">SUM(D104:D112)</f>
        <v>220000</v>
      </c>
      <c r="E113" s="57">
        <f t="shared" si="43"/>
        <v>238736</v>
      </c>
      <c r="F113" s="57">
        <f t="shared" si="43"/>
        <v>458736</v>
      </c>
      <c r="G113" s="59">
        <f t="shared" si="43"/>
        <v>-129671</v>
      </c>
      <c r="H113" s="59">
        <f t="shared" si="43"/>
        <v>23515.66</v>
      </c>
      <c r="I113" s="59">
        <f t="shared" si="43"/>
        <v>90329</v>
      </c>
      <c r="J113" s="59">
        <f t="shared" si="43"/>
        <v>262251.66</v>
      </c>
      <c r="K113" s="101">
        <f t="shared" si="43"/>
        <v>352580.66</v>
      </c>
      <c r="L113" s="57">
        <f>(L104*F104)+(L106*F106)+(L107*F107)+(L108*F108)+(L109*F109)+(L110*F110)+(L111*F111)+(L112*F112)</f>
        <v>284459</v>
      </c>
      <c r="M113" s="89">
        <f>SUM(M104:M112)</f>
        <v>139307.62</v>
      </c>
      <c r="N113" s="90"/>
      <c r="O113" s="56"/>
      <c r="P113" s="62"/>
      <c r="Q113" s="34"/>
      <c r="R113" s="34"/>
      <c r="S113" s="34"/>
      <c r="T113" s="34"/>
      <c r="U113" s="34"/>
      <c r="V113" s="34"/>
      <c r="W113" s="34"/>
      <c r="X113" s="34"/>
      <c r="Y113" s="9"/>
      <c r="Z113" s="9"/>
      <c r="AA113" s="9"/>
      <c r="AB113" s="9"/>
      <c r="AC113" s="9"/>
      <c r="AD113" s="9"/>
    </row>
    <row r="114" ht="14.25" hidden="1" customHeight="1">
      <c r="B114" s="28" t="s">
        <v>175</v>
      </c>
      <c r="C114" s="70"/>
      <c r="D114" s="19"/>
      <c r="E114" s="19"/>
      <c r="F114" s="19"/>
      <c r="G114" s="19"/>
      <c r="H114" s="19"/>
      <c r="I114" s="19"/>
      <c r="J114" s="19"/>
      <c r="K114" s="19"/>
      <c r="L114" s="19"/>
      <c r="M114" s="19"/>
      <c r="N114" s="19"/>
      <c r="O114" s="20"/>
      <c r="P114" s="37"/>
      <c r="Q114" s="34"/>
      <c r="R114" s="34"/>
      <c r="S114" s="34"/>
      <c r="T114" s="34"/>
      <c r="U114" s="34"/>
      <c r="V114" s="34"/>
      <c r="W114" s="34"/>
      <c r="X114" s="34"/>
      <c r="Y114" s="9"/>
      <c r="Z114" s="9"/>
      <c r="AA114" s="9"/>
      <c r="AB114" s="9"/>
      <c r="AC114" s="9"/>
      <c r="AD114" s="9"/>
    </row>
    <row r="115" ht="14.25" hidden="1" customHeight="1">
      <c r="B115" s="38" t="s">
        <v>176</v>
      </c>
      <c r="C115" s="39"/>
      <c r="D115" s="40"/>
      <c r="E115" s="40"/>
      <c r="F115" s="41">
        <f t="shared" ref="F115:F122" si="44">SUM(D115:E115)</f>
        <v>0</v>
      </c>
      <c r="G115" s="43"/>
      <c r="H115" s="43"/>
      <c r="I115" s="43"/>
      <c r="J115" s="43"/>
      <c r="K115" s="41"/>
      <c r="L115" s="44">
        <v>0.0</v>
      </c>
      <c r="M115" s="40"/>
      <c r="N115" s="53"/>
      <c r="O115" s="49"/>
      <c r="P115" s="46"/>
      <c r="Q115" s="34"/>
      <c r="R115" s="34"/>
      <c r="S115" s="34"/>
      <c r="T115" s="34"/>
      <c r="U115" s="34"/>
      <c r="V115" s="34"/>
      <c r="W115" s="34"/>
      <c r="X115" s="34"/>
      <c r="Y115" s="9"/>
      <c r="Z115" s="9"/>
      <c r="AA115" s="9"/>
      <c r="AB115" s="9"/>
      <c r="AC115" s="9"/>
      <c r="AD115" s="9"/>
    </row>
    <row r="116" ht="14.25" hidden="1" customHeight="1">
      <c r="B116" s="38" t="s">
        <v>177</v>
      </c>
      <c r="C116" s="39"/>
      <c r="D116" s="40"/>
      <c r="E116" s="40"/>
      <c r="F116" s="41">
        <f t="shared" si="44"/>
        <v>0</v>
      </c>
      <c r="G116" s="43"/>
      <c r="H116" s="43"/>
      <c r="I116" s="43"/>
      <c r="J116" s="43"/>
      <c r="K116" s="41"/>
      <c r="L116" s="44">
        <v>0.0</v>
      </c>
      <c r="M116" s="40"/>
      <c r="N116" s="53"/>
      <c r="O116" s="49"/>
      <c r="P116" s="46"/>
      <c r="Q116" s="34"/>
      <c r="R116" s="34"/>
      <c r="S116" s="34"/>
      <c r="T116" s="34"/>
      <c r="U116" s="34"/>
      <c r="V116" s="34"/>
      <c r="W116" s="34"/>
      <c r="X116" s="34"/>
      <c r="Y116" s="9"/>
      <c r="Z116" s="9"/>
      <c r="AA116" s="9"/>
      <c r="AB116" s="9"/>
      <c r="AC116" s="9"/>
      <c r="AD116" s="9"/>
    </row>
    <row r="117" ht="14.25" hidden="1" customHeight="1">
      <c r="B117" s="38" t="s">
        <v>178</v>
      </c>
      <c r="C117" s="39"/>
      <c r="D117" s="40"/>
      <c r="E117" s="40"/>
      <c r="F117" s="41">
        <f t="shared" si="44"/>
        <v>0</v>
      </c>
      <c r="G117" s="43"/>
      <c r="H117" s="43"/>
      <c r="I117" s="43"/>
      <c r="J117" s="43"/>
      <c r="K117" s="41"/>
      <c r="L117" s="44">
        <v>0.0</v>
      </c>
      <c r="M117" s="40"/>
      <c r="N117" s="53"/>
      <c r="O117" s="49"/>
      <c r="P117" s="46"/>
      <c r="Q117" s="34"/>
      <c r="R117" s="34"/>
      <c r="S117" s="34"/>
      <c r="T117" s="34"/>
      <c r="U117" s="34"/>
      <c r="V117" s="34"/>
      <c r="W117" s="34"/>
      <c r="X117" s="34"/>
      <c r="Y117" s="9"/>
      <c r="Z117" s="9"/>
      <c r="AA117" s="9"/>
      <c r="AB117" s="9"/>
      <c r="AC117" s="9"/>
      <c r="AD117" s="9"/>
    </row>
    <row r="118" ht="14.25" hidden="1" customHeight="1">
      <c r="B118" s="38" t="s">
        <v>179</v>
      </c>
      <c r="C118" s="39"/>
      <c r="D118" s="40"/>
      <c r="E118" s="40"/>
      <c r="F118" s="41">
        <f t="shared" si="44"/>
        <v>0</v>
      </c>
      <c r="G118" s="43"/>
      <c r="H118" s="43"/>
      <c r="I118" s="43"/>
      <c r="J118" s="43"/>
      <c r="K118" s="41"/>
      <c r="L118" s="44">
        <v>0.0</v>
      </c>
      <c r="M118" s="40"/>
      <c r="N118" s="53"/>
      <c r="O118" s="49"/>
      <c r="P118" s="46"/>
      <c r="Q118" s="34"/>
      <c r="R118" s="34"/>
      <c r="S118" s="34"/>
      <c r="T118" s="34"/>
      <c r="U118" s="34"/>
      <c r="V118" s="34"/>
      <c r="W118" s="34"/>
      <c r="X118" s="34"/>
      <c r="Y118" s="9"/>
      <c r="Z118" s="9"/>
      <c r="AA118" s="9"/>
      <c r="AB118" s="9"/>
      <c r="AC118" s="9"/>
      <c r="AD118" s="9"/>
    </row>
    <row r="119" ht="14.25" hidden="1" customHeight="1">
      <c r="B119" s="38" t="s">
        <v>180</v>
      </c>
      <c r="C119" s="39"/>
      <c r="D119" s="40"/>
      <c r="E119" s="40"/>
      <c r="F119" s="41">
        <f t="shared" si="44"/>
        <v>0</v>
      </c>
      <c r="G119" s="43"/>
      <c r="H119" s="43"/>
      <c r="I119" s="43"/>
      <c r="J119" s="43"/>
      <c r="K119" s="41"/>
      <c r="L119" s="44">
        <v>0.0</v>
      </c>
      <c r="M119" s="40"/>
      <c r="N119" s="53"/>
      <c r="O119" s="49"/>
      <c r="P119" s="46"/>
      <c r="Q119" s="34"/>
      <c r="R119" s="34"/>
      <c r="S119" s="34"/>
      <c r="T119" s="34"/>
      <c r="U119" s="34"/>
      <c r="V119" s="34"/>
      <c r="W119" s="34"/>
      <c r="X119" s="34"/>
      <c r="Y119" s="9"/>
      <c r="Z119" s="9"/>
      <c r="AA119" s="9"/>
      <c r="AB119" s="9"/>
      <c r="AC119" s="9"/>
      <c r="AD119" s="9"/>
    </row>
    <row r="120" ht="14.25" hidden="1" customHeight="1">
      <c r="B120" s="38" t="s">
        <v>181</v>
      </c>
      <c r="C120" s="39"/>
      <c r="D120" s="40"/>
      <c r="E120" s="40"/>
      <c r="F120" s="41">
        <f t="shared" si="44"/>
        <v>0</v>
      </c>
      <c r="G120" s="43"/>
      <c r="H120" s="43"/>
      <c r="I120" s="43"/>
      <c r="J120" s="43"/>
      <c r="K120" s="41"/>
      <c r="L120" s="44">
        <v>0.0</v>
      </c>
      <c r="M120" s="40"/>
      <c r="N120" s="53"/>
      <c r="O120" s="49"/>
      <c r="P120" s="46"/>
      <c r="Q120" s="34"/>
      <c r="R120" s="34"/>
      <c r="S120" s="34"/>
      <c r="T120" s="34"/>
      <c r="U120" s="34"/>
      <c r="V120" s="34"/>
      <c r="W120" s="34"/>
      <c r="X120" s="34"/>
      <c r="Y120" s="9"/>
      <c r="Z120" s="9"/>
      <c r="AA120" s="9"/>
      <c r="AB120" s="9"/>
      <c r="AC120" s="9"/>
      <c r="AD120" s="9"/>
    </row>
    <row r="121" ht="14.25" hidden="1" customHeight="1">
      <c r="B121" s="38" t="s">
        <v>182</v>
      </c>
      <c r="C121" s="54"/>
      <c r="D121" s="53"/>
      <c r="E121" s="53"/>
      <c r="F121" s="41">
        <f t="shared" si="44"/>
        <v>0</v>
      </c>
      <c r="G121" s="43"/>
      <c r="H121" s="43"/>
      <c r="I121" s="43"/>
      <c r="J121" s="43"/>
      <c r="K121" s="41"/>
      <c r="L121" s="55">
        <v>0.0</v>
      </c>
      <c r="M121" s="53"/>
      <c r="N121" s="53"/>
      <c r="O121" s="56"/>
      <c r="P121" s="46"/>
      <c r="Q121" s="34"/>
      <c r="R121" s="34"/>
      <c r="S121" s="34"/>
      <c r="T121" s="34"/>
      <c r="U121" s="34"/>
      <c r="V121" s="34"/>
      <c r="W121" s="34"/>
      <c r="X121" s="34"/>
      <c r="Y121" s="9"/>
      <c r="Z121" s="9"/>
      <c r="AA121" s="9"/>
      <c r="AB121" s="9"/>
      <c r="AC121" s="9"/>
      <c r="AD121" s="9"/>
    </row>
    <row r="122" ht="14.25" hidden="1" customHeight="1">
      <c r="B122" s="38" t="s">
        <v>183</v>
      </c>
      <c r="C122" s="54"/>
      <c r="D122" s="53"/>
      <c r="E122" s="53"/>
      <c r="F122" s="41">
        <f t="shared" si="44"/>
        <v>0</v>
      </c>
      <c r="G122" s="43"/>
      <c r="H122" s="43"/>
      <c r="I122" s="43"/>
      <c r="J122" s="43"/>
      <c r="K122" s="41"/>
      <c r="L122" s="55">
        <v>0.0</v>
      </c>
      <c r="M122" s="53"/>
      <c r="N122" s="53"/>
      <c r="O122" s="56"/>
      <c r="P122" s="46"/>
      <c r="Q122" s="34"/>
      <c r="R122" s="34"/>
      <c r="S122" s="34"/>
      <c r="T122" s="34"/>
      <c r="U122" s="34"/>
      <c r="V122" s="34"/>
      <c r="W122" s="34"/>
      <c r="X122" s="34"/>
      <c r="Y122" s="9"/>
      <c r="Z122" s="9"/>
      <c r="AA122" s="9"/>
      <c r="AB122" s="9"/>
      <c r="AC122" s="9"/>
      <c r="AD122" s="9"/>
    </row>
    <row r="123" ht="14.25" hidden="1" customHeight="1">
      <c r="B123" s="9"/>
      <c r="C123" s="28" t="s">
        <v>33</v>
      </c>
      <c r="D123" s="72">
        <f t="shared" ref="D123:F123" si="45">SUM(D115:D122)</f>
        <v>0</v>
      </c>
      <c r="E123" s="72">
        <f t="shared" si="45"/>
        <v>0</v>
      </c>
      <c r="F123" s="72">
        <f t="shared" si="45"/>
        <v>0</v>
      </c>
      <c r="G123" s="73"/>
      <c r="H123" s="73"/>
      <c r="I123" s="73"/>
      <c r="J123" s="73"/>
      <c r="K123" s="72"/>
      <c r="L123" s="57">
        <f>(L115*F115)+(L116*F116)+(L117*F117)+(L118*F118)+(L119*F119)+(L120*F120)+(L121*F121)+(L122*F122)</f>
        <v>0</v>
      </c>
      <c r="M123" s="89">
        <f>SUM(M115:M122)</f>
        <v>0</v>
      </c>
      <c r="N123" s="90"/>
      <c r="O123" s="56"/>
      <c r="P123" s="74"/>
      <c r="Q123" s="34"/>
      <c r="R123" s="34"/>
      <c r="S123" s="34"/>
      <c r="T123" s="34"/>
      <c r="U123" s="34"/>
      <c r="V123" s="34"/>
      <c r="W123" s="34"/>
      <c r="X123" s="34"/>
      <c r="Y123" s="9"/>
      <c r="Z123" s="9"/>
      <c r="AA123" s="9"/>
      <c r="AB123" s="9"/>
      <c r="AC123" s="9"/>
      <c r="AD123" s="9"/>
    </row>
    <row r="124" ht="14.25" hidden="1" customHeight="1">
      <c r="B124" s="28" t="s">
        <v>184</v>
      </c>
      <c r="C124" s="70"/>
      <c r="D124" s="19"/>
      <c r="E124" s="19"/>
      <c r="F124" s="19"/>
      <c r="G124" s="19"/>
      <c r="H124" s="19"/>
      <c r="I124" s="19"/>
      <c r="J124" s="19"/>
      <c r="K124" s="19"/>
      <c r="L124" s="19"/>
      <c r="M124" s="19"/>
      <c r="N124" s="19"/>
      <c r="O124" s="20"/>
      <c r="P124" s="37"/>
      <c r="Q124" s="34"/>
      <c r="R124" s="34"/>
      <c r="S124" s="34"/>
      <c r="T124" s="34"/>
      <c r="U124" s="34"/>
      <c r="V124" s="34"/>
      <c r="W124" s="34"/>
      <c r="X124" s="34"/>
      <c r="Y124" s="9"/>
      <c r="Z124" s="9"/>
      <c r="AA124" s="9"/>
      <c r="AB124" s="9"/>
      <c r="AC124" s="9"/>
      <c r="AD124" s="9"/>
    </row>
    <row r="125" ht="14.25" hidden="1" customHeight="1">
      <c r="B125" s="38" t="s">
        <v>185</v>
      </c>
      <c r="C125" s="39"/>
      <c r="D125" s="40"/>
      <c r="E125" s="40"/>
      <c r="F125" s="41">
        <f t="shared" ref="F125:F132" si="46">SUM(D125:E125)</f>
        <v>0</v>
      </c>
      <c r="G125" s="43"/>
      <c r="H125" s="43"/>
      <c r="I125" s="43"/>
      <c r="J125" s="43"/>
      <c r="K125" s="41"/>
      <c r="L125" s="44">
        <v>0.0</v>
      </c>
      <c r="M125" s="40"/>
      <c r="N125" s="53"/>
      <c r="O125" s="49"/>
      <c r="P125" s="46"/>
      <c r="Q125" s="34"/>
      <c r="R125" s="34"/>
      <c r="S125" s="34"/>
      <c r="T125" s="34"/>
      <c r="U125" s="34"/>
      <c r="V125" s="34"/>
      <c r="W125" s="34"/>
      <c r="X125" s="34"/>
      <c r="Y125" s="9"/>
      <c r="Z125" s="9"/>
      <c r="AA125" s="9"/>
      <c r="AB125" s="9"/>
      <c r="AC125" s="9"/>
      <c r="AD125" s="9"/>
    </row>
    <row r="126" ht="14.25" hidden="1" customHeight="1">
      <c r="B126" s="38" t="s">
        <v>186</v>
      </c>
      <c r="C126" s="39"/>
      <c r="D126" s="40"/>
      <c r="E126" s="40"/>
      <c r="F126" s="41">
        <f t="shared" si="46"/>
        <v>0</v>
      </c>
      <c r="G126" s="43"/>
      <c r="H126" s="43"/>
      <c r="I126" s="43"/>
      <c r="J126" s="43"/>
      <c r="K126" s="41"/>
      <c r="L126" s="44">
        <v>0.0</v>
      </c>
      <c r="M126" s="40"/>
      <c r="N126" s="53"/>
      <c r="O126" s="49"/>
      <c r="P126" s="46"/>
      <c r="Q126" s="34"/>
      <c r="R126" s="34"/>
      <c r="S126" s="34"/>
      <c r="T126" s="34"/>
      <c r="U126" s="34"/>
      <c r="V126" s="34"/>
      <c r="W126" s="34"/>
      <c r="X126" s="34"/>
      <c r="Y126" s="9"/>
      <c r="Z126" s="9"/>
      <c r="AA126" s="9"/>
      <c r="AB126" s="9"/>
      <c r="AC126" s="9"/>
      <c r="AD126" s="9"/>
    </row>
    <row r="127" ht="14.25" hidden="1" customHeight="1">
      <c r="B127" s="38" t="s">
        <v>187</v>
      </c>
      <c r="C127" s="39"/>
      <c r="D127" s="40"/>
      <c r="E127" s="40"/>
      <c r="F127" s="41">
        <f t="shared" si="46"/>
        <v>0</v>
      </c>
      <c r="G127" s="43"/>
      <c r="H127" s="43"/>
      <c r="I127" s="43"/>
      <c r="J127" s="43"/>
      <c r="K127" s="41"/>
      <c r="L127" s="44">
        <v>0.0</v>
      </c>
      <c r="M127" s="40"/>
      <c r="N127" s="53"/>
      <c r="O127" s="49"/>
      <c r="P127" s="46"/>
      <c r="Q127" s="34"/>
      <c r="R127" s="34"/>
      <c r="S127" s="34"/>
      <c r="T127" s="34"/>
      <c r="U127" s="34"/>
      <c r="V127" s="34"/>
      <c r="W127" s="34"/>
      <c r="X127" s="34"/>
      <c r="Y127" s="9"/>
      <c r="Z127" s="9"/>
      <c r="AA127" s="9"/>
      <c r="AB127" s="9"/>
      <c r="AC127" s="9"/>
      <c r="AD127" s="9"/>
    </row>
    <row r="128" ht="14.25" hidden="1" customHeight="1">
      <c r="B128" s="38" t="s">
        <v>188</v>
      </c>
      <c r="C128" s="39"/>
      <c r="D128" s="40"/>
      <c r="E128" s="40"/>
      <c r="F128" s="41">
        <f t="shared" si="46"/>
        <v>0</v>
      </c>
      <c r="G128" s="43"/>
      <c r="H128" s="43"/>
      <c r="I128" s="43"/>
      <c r="J128" s="43"/>
      <c r="K128" s="41"/>
      <c r="L128" s="44">
        <v>0.0</v>
      </c>
      <c r="M128" s="40"/>
      <c r="N128" s="53"/>
      <c r="O128" s="49"/>
      <c r="P128" s="46"/>
      <c r="Q128" s="34"/>
      <c r="R128" s="34"/>
      <c r="S128" s="34"/>
      <c r="T128" s="34"/>
      <c r="U128" s="34"/>
      <c r="V128" s="34"/>
      <c r="W128" s="34"/>
      <c r="X128" s="34"/>
      <c r="Y128" s="9"/>
      <c r="Z128" s="9"/>
      <c r="AA128" s="9"/>
      <c r="AB128" s="9"/>
      <c r="AC128" s="9"/>
      <c r="AD128" s="9"/>
    </row>
    <row r="129" ht="14.25" hidden="1" customHeight="1">
      <c r="B129" s="38" t="s">
        <v>189</v>
      </c>
      <c r="C129" s="39"/>
      <c r="D129" s="40"/>
      <c r="E129" s="40"/>
      <c r="F129" s="41">
        <f t="shared" si="46"/>
        <v>0</v>
      </c>
      <c r="G129" s="43"/>
      <c r="H129" s="43"/>
      <c r="I129" s="43"/>
      <c r="J129" s="43"/>
      <c r="K129" s="41"/>
      <c r="L129" s="44">
        <v>0.0</v>
      </c>
      <c r="M129" s="40"/>
      <c r="N129" s="53"/>
      <c r="O129" s="49"/>
      <c r="P129" s="46"/>
      <c r="Q129" s="34"/>
      <c r="R129" s="34"/>
      <c r="S129" s="34"/>
      <c r="T129" s="34"/>
      <c r="U129" s="34"/>
      <c r="V129" s="34"/>
      <c r="W129" s="34"/>
      <c r="X129" s="34"/>
      <c r="Y129" s="9"/>
      <c r="Z129" s="9"/>
      <c r="AA129" s="9"/>
      <c r="AB129" s="9"/>
      <c r="AC129" s="9"/>
      <c r="AD129" s="9"/>
    </row>
    <row r="130" ht="14.25" hidden="1" customHeight="1">
      <c r="B130" s="38" t="s">
        <v>190</v>
      </c>
      <c r="C130" s="39"/>
      <c r="D130" s="40"/>
      <c r="E130" s="40"/>
      <c r="F130" s="41">
        <f t="shared" si="46"/>
        <v>0</v>
      </c>
      <c r="G130" s="43"/>
      <c r="H130" s="43"/>
      <c r="I130" s="43"/>
      <c r="J130" s="43"/>
      <c r="K130" s="41"/>
      <c r="L130" s="44">
        <v>0.0</v>
      </c>
      <c r="M130" s="40"/>
      <c r="N130" s="53"/>
      <c r="O130" s="49"/>
      <c r="P130" s="46"/>
      <c r="Q130" s="34"/>
      <c r="R130" s="34"/>
      <c r="S130" s="34"/>
      <c r="T130" s="34"/>
      <c r="U130" s="34"/>
      <c r="V130" s="34"/>
      <c r="W130" s="34"/>
      <c r="X130" s="34"/>
      <c r="Y130" s="9"/>
      <c r="Z130" s="9"/>
      <c r="AA130" s="9"/>
      <c r="AB130" s="9"/>
      <c r="AC130" s="9"/>
      <c r="AD130" s="9"/>
    </row>
    <row r="131" ht="14.25" hidden="1" customHeight="1">
      <c r="B131" s="38" t="s">
        <v>191</v>
      </c>
      <c r="C131" s="54"/>
      <c r="D131" s="53"/>
      <c r="E131" s="53"/>
      <c r="F131" s="41">
        <f t="shared" si="46"/>
        <v>0</v>
      </c>
      <c r="G131" s="43"/>
      <c r="H131" s="43"/>
      <c r="I131" s="43"/>
      <c r="J131" s="43"/>
      <c r="K131" s="41"/>
      <c r="L131" s="55">
        <v>0.0</v>
      </c>
      <c r="M131" s="53"/>
      <c r="N131" s="53"/>
      <c r="O131" s="56"/>
      <c r="P131" s="46"/>
      <c r="Q131" s="34"/>
      <c r="R131" s="34"/>
      <c r="S131" s="34"/>
      <c r="T131" s="34"/>
      <c r="U131" s="34"/>
      <c r="V131" s="34"/>
      <c r="W131" s="34"/>
      <c r="X131" s="34"/>
      <c r="Y131" s="9"/>
      <c r="Z131" s="9"/>
      <c r="AA131" s="9"/>
      <c r="AB131" s="9"/>
      <c r="AC131" s="9"/>
      <c r="AD131" s="9"/>
    </row>
    <row r="132" ht="14.25" hidden="1" customHeight="1">
      <c r="B132" s="38" t="s">
        <v>192</v>
      </c>
      <c r="C132" s="54"/>
      <c r="D132" s="53"/>
      <c r="E132" s="53"/>
      <c r="F132" s="41">
        <f t="shared" si="46"/>
        <v>0</v>
      </c>
      <c r="G132" s="43"/>
      <c r="H132" s="43"/>
      <c r="I132" s="43"/>
      <c r="J132" s="43"/>
      <c r="K132" s="41"/>
      <c r="L132" s="55">
        <v>0.0</v>
      </c>
      <c r="M132" s="53"/>
      <c r="N132" s="53"/>
      <c r="O132" s="56"/>
      <c r="P132" s="46"/>
      <c r="Q132" s="34"/>
      <c r="R132" s="34"/>
      <c r="S132" s="34"/>
      <c r="T132" s="34"/>
      <c r="U132" s="34"/>
      <c r="V132" s="34"/>
      <c r="W132" s="34"/>
      <c r="X132" s="34"/>
      <c r="Y132" s="9"/>
      <c r="Z132" s="9"/>
      <c r="AA132" s="9"/>
      <c r="AB132" s="9"/>
      <c r="AC132" s="9"/>
      <c r="AD132" s="9"/>
    </row>
    <row r="133" ht="14.25" hidden="1" customHeight="1">
      <c r="B133" s="9"/>
      <c r="C133" s="28" t="s">
        <v>33</v>
      </c>
      <c r="D133" s="57">
        <f t="shared" ref="D133:F133" si="47">SUM(D125:D132)</f>
        <v>0</v>
      </c>
      <c r="E133" s="57">
        <f t="shared" si="47"/>
        <v>0</v>
      </c>
      <c r="F133" s="57">
        <f t="shared" si="47"/>
        <v>0</v>
      </c>
      <c r="G133" s="60"/>
      <c r="H133" s="60"/>
      <c r="I133" s="60"/>
      <c r="J133" s="60"/>
      <c r="K133" s="57"/>
      <c r="L133" s="57">
        <f>(L125*F125)+(L126*F126)+(L127*F127)+(L128*F128)+(L129*F129)+(L130*F130)+(L131*F131)+(L132*F132)</f>
        <v>0</v>
      </c>
      <c r="M133" s="89">
        <f>SUM(M125:M132)</f>
        <v>0</v>
      </c>
      <c r="N133" s="90"/>
      <c r="O133" s="56"/>
      <c r="P133" s="74"/>
      <c r="Q133" s="34"/>
      <c r="R133" s="34"/>
      <c r="S133" s="34"/>
      <c r="T133" s="34"/>
      <c r="U133" s="34"/>
      <c r="V133" s="34"/>
      <c r="W133" s="34"/>
      <c r="X133" s="34"/>
      <c r="Y133" s="9"/>
      <c r="Z133" s="9"/>
      <c r="AA133" s="9"/>
      <c r="AB133" s="9"/>
      <c r="AC133" s="9"/>
      <c r="AD133" s="9"/>
    </row>
    <row r="134" ht="14.25" hidden="1" customHeight="1">
      <c r="B134" s="91"/>
      <c r="C134" s="75"/>
      <c r="D134" s="92"/>
      <c r="E134" s="92"/>
      <c r="F134" s="92"/>
      <c r="G134" s="78"/>
      <c r="H134" s="78"/>
      <c r="I134" s="78"/>
      <c r="J134" s="78"/>
      <c r="K134" s="92"/>
      <c r="L134" s="92"/>
      <c r="M134" s="92"/>
      <c r="N134" s="92"/>
      <c r="O134" s="102"/>
      <c r="P134" s="93"/>
      <c r="Q134" s="34"/>
      <c r="R134" s="34"/>
      <c r="S134" s="34"/>
      <c r="T134" s="34"/>
      <c r="U134" s="34"/>
      <c r="V134" s="34"/>
      <c r="W134" s="34"/>
      <c r="X134" s="34"/>
      <c r="Y134" s="9"/>
      <c r="Z134" s="9"/>
      <c r="AA134" s="9"/>
      <c r="AB134" s="9"/>
      <c r="AC134" s="9"/>
      <c r="AD134" s="9"/>
    </row>
    <row r="135" ht="14.25" hidden="1" customHeight="1">
      <c r="B135" s="28" t="s">
        <v>193</v>
      </c>
      <c r="C135" s="103"/>
      <c r="D135" s="19"/>
      <c r="E135" s="19"/>
      <c r="F135" s="19"/>
      <c r="G135" s="19"/>
      <c r="H135" s="19"/>
      <c r="I135" s="19"/>
      <c r="J135" s="19"/>
      <c r="K135" s="19"/>
      <c r="L135" s="19"/>
      <c r="M135" s="19"/>
      <c r="N135" s="19"/>
      <c r="O135" s="20"/>
      <c r="P135" s="33"/>
      <c r="Q135" s="34"/>
      <c r="R135" s="34"/>
      <c r="S135" s="34"/>
      <c r="T135" s="34"/>
      <c r="U135" s="34"/>
      <c r="V135" s="34"/>
      <c r="W135" s="34"/>
      <c r="X135" s="34"/>
      <c r="Y135" s="9"/>
      <c r="Z135" s="9"/>
      <c r="AA135" s="9"/>
      <c r="AB135" s="9"/>
      <c r="AC135" s="9"/>
      <c r="AD135" s="9"/>
    </row>
    <row r="136" ht="14.25" hidden="1" customHeight="1">
      <c r="B136" s="28" t="s">
        <v>194</v>
      </c>
      <c r="C136" s="70"/>
      <c r="D136" s="19"/>
      <c r="E136" s="19"/>
      <c r="F136" s="19"/>
      <c r="G136" s="19"/>
      <c r="H136" s="19"/>
      <c r="I136" s="19"/>
      <c r="J136" s="19"/>
      <c r="K136" s="19"/>
      <c r="L136" s="19"/>
      <c r="M136" s="19"/>
      <c r="N136" s="19"/>
      <c r="O136" s="20"/>
      <c r="P136" s="37"/>
      <c r="Q136" s="34"/>
      <c r="R136" s="34"/>
      <c r="S136" s="34"/>
      <c r="T136" s="34"/>
      <c r="U136" s="34"/>
      <c r="V136" s="34"/>
      <c r="W136" s="34"/>
      <c r="X136" s="34"/>
      <c r="Y136" s="9"/>
      <c r="Z136" s="9"/>
      <c r="AA136" s="9"/>
      <c r="AB136" s="9"/>
      <c r="AC136" s="9"/>
      <c r="AD136" s="9"/>
    </row>
    <row r="137" ht="14.25" hidden="1" customHeight="1">
      <c r="B137" s="38" t="s">
        <v>195</v>
      </c>
      <c r="C137" s="39"/>
      <c r="D137" s="40"/>
      <c r="E137" s="40"/>
      <c r="F137" s="41">
        <f t="shared" ref="F137:F144" si="48">SUM(D137:E137)</f>
        <v>0</v>
      </c>
      <c r="G137" s="43"/>
      <c r="H137" s="43"/>
      <c r="I137" s="43"/>
      <c r="J137" s="43"/>
      <c r="K137" s="41"/>
      <c r="L137" s="44"/>
      <c r="M137" s="40"/>
      <c r="N137" s="53"/>
      <c r="O137" s="49"/>
      <c r="P137" s="46"/>
      <c r="Q137" s="34"/>
      <c r="R137" s="34"/>
      <c r="S137" s="34"/>
      <c r="T137" s="34"/>
      <c r="U137" s="34"/>
      <c r="V137" s="34"/>
      <c r="W137" s="34"/>
      <c r="X137" s="34"/>
      <c r="Y137" s="9"/>
      <c r="Z137" s="9"/>
      <c r="AA137" s="9"/>
      <c r="AB137" s="9"/>
      <c r="AC137" s="9"/>
      <c r="AD137" s="9"/>
    </row>
    <row r="138" ht="14.25" hidden="1" customHeight="1">
      <c r="B138" s="38" t="s">
        <v>196</v>
      </c>
      <c r="C138" s="39"/>
      <c r="D138" s="40"/>
      <c r="E138" s="40"/>
      <c r="F138" s="41">
        <f t="shared" si="48"/>
        <v>0</v>
      </c>
      <c r="G138" s="43"/>
      <c r="H138" s="43"/>
      <c r="I138" s="43"/>
      <c r="J138" s="43"/>
      <c r="K138" s="41"/>
      <c r="L138" s="44"/>
      <c r="M138" s="40"/>
      <c r="N138" s="53"/>
      <c r="O138" s="49"/>
      <c r="P138" s="46"/>
      <c r="Q138" s="34"/>
      <c r="R138" s="34"/>
      <c r="S138" s="34"/>
      <c r="T138" s="34"/>
      <c r="U138" s="34"/>
      <c r="V138" s="34"/>
      <c r="W138" s="34"/>
      <c r="X138" s="34"/>
      <c r="Y138" s="9"/>
      <c r="Z138" s="9"/>
      <c r="AA138" s="9"/>
      <c r="AB138" s="9"/>
      <c r="AC138" s="9"/>
      <c r="AD138" s="9"/>
    </row>
    <row r="139" ht="14.25" hidden="1" customHeight="1">
      <c r="B139" s="38" t="s">
        <v>197</v>
      </c>
      <c r="C139" s="39"/>
      <c r="D139" s="40"/>
      <c r="E139" s="40"/>
      <c r="F139" s="41">
        <f t="shared" si="48"/>
        <v>0</v>
      </c>
      <c r="G139" s="43"/>
      <c r="H139" s="43"/>
      <c r="I139" s="43"/>
      <c r="J139" s="43"/>
      <c r="K139" s="41"/>
      <c r="L139" s="44"/>
      <c r="M139" s="40"/>
      <c r="N139" s="53"/>
      <c r="O139" s="49"/>
      <c r="P139" s="46"/>
      <c r="Q139" s="34"/>
      <c r="R139" s="34"/>
      <c r="S139" s="34"/>
      <c r="T139" s="34"/>
      <c r="U139" s="34"/>
      <c r="V139" s="34"/>
      <c r="W139" s="34"/>
      <c r="X139" s="34"/>
      <c r="Y139" s="9"/>
      <c r="Z139" s="9"/>
      <c r="AA139" s="9"/>
      <c r="AB139" s="9"/>
      <c r="AC139" s="9"/>
      <c r="AD139" s="9"/>
    </row>
    <row r="140" ht="14.25" hidden="1" customHeight="1">
      <c r="B140" s="38" t="s">
        <v>198</v>
      </c>
      <c r="C140" s="39"/>
      <c r="D140" s="40"/>
      <c r="E140" s="40"/>
      <c r="F140" s="41">
        <f t="shared" si="48"/>
        <v>0</v>
      </c>
      <c r="G140" s="43"/>
      <c r="H140" s="43"/>
      <c r="I140" s="43"/>
      <c r="J140" s="43"/>
      <c r="K140" s="41"/>
      <c r="L140" s="44"/>
      <c r="M140" s="40"/>
      <c r="N140" s="53"/>
      <c r="O140" s="49"/>
      <c r="P140" s="46"/>
      <c r="Q140" s="34"/>
      <c r="R140" s="34"/>
      <c r="S140" s="34"/>
      <c r="T140" s="34"/>
      <c r="U140" s="34"/>
      <c r="V140" s="34"/>
      <c r="W140" s="34"/>
      <c r="X140" s="34"/>
      <c r="Y140" s="9"/>
      <c r="Z140" s="9"/>
      <c r="AA140" s="9"/>
      <c r="AB140" s="9"/>
      <c r="AC140" s="9"/>
      <c r="AD140" s="9"/>
    </row>
    <row r="141" ht="14.25" hidden="1" customHeight="1">
      <c r="B141" s="38" t="s">
        <v>199</v>
      </c>
      <c r="C141" s="39"/>
      <c r="D141" s="40"/>
      <c r="E141" s="40"/>
      <c r="F141" s="41">
        <f t="shared" si="48"/>
        <v>0</v>
      </c>
      <c r="G141" s="43"/>
      <c r="H141" s="43"/>
      <c r="I141" s="43"/>
      <c r="J141" s="43"/>
      <c r="K141" s="41"/>
      <c r="L141" s="44"/>
      <c r="M141" s="40"/>
      <c r="N141" s="53"/>
      <c r="O141" s="49"/>
      <c r="P141" s="46"/>
      <c r="Q141" s="34"/>
      <c r="R141" s="34"/>
      <c r="S141" s="34"/>
      <c r="T141" s="34"/>
      <c r="U141" s="34"/>
      <c r="V141" s="34"/>
      <c r="W141" s="34"/>
      <c r="X141" s="34"/>
      <c r="Y141" s="9"/>
      <c r="Z141" s="9"/>
      <c r="AA141" s="9"/>
      <c r="AB141" s="9"/>
      <c r="AC141" s="9"/>
      <c r="AD141" s="9"/>
    </row>
    <row r="142" ht="14.25" hidden="1" customHeight="1">
      <c r="B142" s="38" t="s">
        <v>200</v>
      </c>
      <c r="C142" s="39"/>
      <c r="D142" s="40"/>
      <c r="E142" s="40"/>
      <c r="F142" s="41">
        <f t="shared" si="48"/>
        <v>0</v>
      </c>
      <c r="G142" s="43"/>
      <c r="H142" s="43"/>
      <c r="I142" s="43"/>
      <c r="J142" s="43"/>
      <c r="K142" s="41"/>
      <c r="L142" s="44"/>
      <c r="M142" s="40"/>
      <c r="N142" s="53"/>
      <c r="O142" s="49"/>
      <c r="P142" s="46"/>
      <c r="Q142" s="34"/>
      <c r="R142" s="34"/>
      <c r="S142" s="34"/>
      <c r="T142" s="34"/>
      <c r="U142" s="34"/>
      <c r="V142" s="34"/>
      <c r="W142" s="34"/>
      <c r="X142" s="34"/>
      <c r="Y142" s="9"/>
      <c r="Z142" s="9"/>
      <c r="AA142" s="9"/>
      <c r="AB142" s="9"/>
      <c r="AC142" s="9"/>
      <c r="AD142" s="9"/>
    </row>
    <row r="143" ht="14.25" hidden="1" customHeight="1">
      <c r="B143" s="38" t="s">
        <v>201</v>
      </c>
      <c r="C143" s="54"/>
      <c r="D143" s="53"/>
      <c r="E143" s="53"/>
      <c r="F143" s="41">
        <f t="shared" si="48"/>
        <v>0</v>
      </c>
      <c r="G143" s="43"/>
      <c r="H143" s="43"/>
      <c r="I143" s="43"/>
      <c r="J143" s="43"/>
      <c r="K143" s="41"/>
      <c r="L143" s="55"/>
      <c r="M143" s="53"/>
      <c r="N143" s="53"/>
      <c r="O143" s="56"/>
      <c r="P143" s="46"/>
      <c r="Q143" s="34"/>
      <c r="R143" s="34"/>
      <c r="S143" s="34"/>
      <c r="T143" s="34"/>
      <c r="U143" s="34"/>
      <c r="V143" s="34"/>
      <c r="W143" s="34"/>
      <c r="X143" s="34"/>
      <c r="Y143" s="9"/>
      <c r="Z143" s="9"/>
      <c r="AA143" s="9"/>
      <c r="AB143" s="9"/>
      <c r="AC143" s="9"/>
      <c r="AD143" s="9"/>
    </row>
    <row r="144" ht="14.25" hidden="1" customHeight="1">
      <c r="B144" s="38" t="s">
        <v>202</v>
      </c>
      <c r="C144" s="54"/>
      <c r="D144" s="53"/>
      <c r="E144" s="53"/>
      <c r="F144" s="41">
        <f t="shared" si="48"/>
        <v>0</v>
      </c>
      <c r="G144" s="43"/>
      <c r="H144" s="43"/>
      <c r="I144" s="43"/>
      <c r="J144" s="43"/>
      <c r="K144" s="41"/>
      <c r="L144" s="55"/>
      <c r="M144" s="53"/>
      <c r="N144" s="53"/>
      <c r="O144" s="56"/>
      <c r="P144" s="46"/>
      <c r="Q144" s="34"/>
      <c r="R144" s="34"/>
      <c r="S144" s="34"/>
      <c r="T144" s="34"/>
      <c r="U144" s="34"/>
      <c r="V144" s="34"/>
      <c r="W144" s="34"/>
      <c r="X144" s="34"/>
      <c r="Y144" s="9"/>
      <c r="Z144" s="9"/>
      <c r="AA144" s="9"/>
      <c r="AB144" s="9"/>
      <c r="AC144" s="9"/>
      <c r="AD144" s="9"/>
    </row>
    <row r="145" ht="14.25" hidden="1" customHeight="1">
      <c r="B145" s="9"/>
      <c r="C145" s="28" t="s">
        <v>33</v>
      </c>
      <c r="D145" s="57">
        <f t="shared" ref="D145:F145" si="49">SUM(D137:D144)</f>
        <v>0</v>
      </c>
      <c r="E145" s="57">
        <f t="shared" si="49"/>
        <v>0</v>
      </c>
      <c r="F145" s="72">
        <f t="shared" si="49"/>
        <v>0</v>
      </c>
      <c r="G145" s="73"/>
      <c r="H145" s="73"/>
      <c r="I145" s="73"/>
      <c r="J145" s="73"/>
      <c r="K145" s="72"/>
      <c r="L145" s="57">
        <f>(L137*F137)+(L138*F138)+(L139*F139)+(L140*F140)+(L141*F141)+(L142*F142)+(L143*F143)+(L144*F144)</f>
        <v>0</v>
      </c>
      <c r="M145" s="89">
        <f>SUM(M137:M144)</f>
        <v>0</v>
      </c>
      <c r="N145" s="90"/>
      <c r="O145" s="56"/>
      <c r="P145" s="74"/>
      <c r="Q145" s="34"/>
      <c r="R145" s="34"/>
      <c r="S145" s="34"/>
      <c r="T145" s="34"/>
      <c r="U145" s="34"/>
      <c r="V145" s="34"/>
      <c r="W145" s="34"/>
      <c r="X145" s="34"/>
      <c r="Y145" s="9"/>
      <c r="Z145" s="9"/>
      <c r="AA145" s="9"/>
      <c r="AB145" s="9"/>
      <c r="AC145" s="9"/>
      <c r="AD145" s="9"/>
    </row>
    <row r="146" ht="14.25" hidden="1" customHeight="1">
      <c r="B146" s="28" t="s">
        <v>203</v>
      </c>
      <c r="C146" s="70"/>
      <c r="D146" s="19"/>
      <c r="E146" s="19"/>
      <c r="F146" s="19"/>
      <c r="G146" s="19"/>
      <c r="H146" s="19"/>
      <c r="I146" s="19"/>
      <c r="J146" s="19"/>
      <c r="K146" s="19"/>
      <c r="L146" s="19"/>
      <c r="M146" s="19"/>
      <c r="N146" s="19"/>
      <c r="O146" s="20"/>
      <c r="P146" s="37"/>
      <c r="Q146" s="34"/>
      <c r="R146" s="34"/>
      <c r="S146" s="34"/>
      <c r="T146" s="34"/>
      <c r="U146" s="34"/>
      <c r="V146" s="34"/>
      <c r="W146" s="34"/>
      <c r="X146" s="34"/>
      <c r="Y146" s="9"/>
      <c r="Z146" s="9"/>
      <c r="AA146" s="9"/>
      <c r="AB146" s="9"/>
      <c r="AC146" s="9"/>
      <c r="AD146" s="9"/>
    </row>
    <row r="147" ht="14.25" hidden="1" customHeight="1">
      <c r="B147" s="38" t="s">
        <v>204</v>
      </c>
      <c r="C147" s="39"/>
      <c r="D147" s="40"/>
      <c r="E147" s="40"/>
      <c r="F147" s="41">
        <f t="shared" ref="F147:F154" si="50">SUM(D147:E147)</f>
        <v>0</v>
      </c>
      <c r="G147" s="43"/>
      <c r="H147" s="43"/>
      <c r="I147" s="43"/>
      <c r="J147" s="43"/>
      <c r="K147" s="41"/>
      <c r="L147" s="44"/>
      <c r="M147" s="40"/>
      <c r="N147" s="53"/>
      <c r="O147" s="49"/>
      <c r="P147" s="46"/>
      <c r="Q147" s="34"/>
      <c r="R147" s="34"/>
      <c r="S147" s="34"/>
      <c r="T147" s="34"/>
      <c r="U147" s="34"/>
      <c r="V147" s="34"/>
      <c r="W147" s="34"/>
      <c r="X147" s="34"/>
      <c r="Y147" s="9"/>
      <c r="Z147" s="9"/>
      <c r="AA147" s="9"/>
      <c r="AB147" s="9"/>
      <c r="AC147" s="9"/>
      <c r="AD147" s="9"/>
    </row>
    <row r="148" ht="14.25" hidden="1" customHeight="1">
      <c r="B148" s="38" t="s">
        <v>205</v>
      </c>
      <c r="C148" s="39"/>
      <c r="D148" s="40"/>
      <c r="E148" s="40"/>
      <c r="F148" s="41">
        <f t="shared" si="50"/>
        <v>0</v>
      </c>
      <c r="G148" s="43"/>
      <c r="H148" s="43"/>
      <c r="I148" s="43"/>
      <c r="J148" s="43"/>
      <c r="K148" s="41"/>
      <c r="L148" s="44"/>
      <c r="M148" s="40"/>
      <c r="N148" s="53"/>
      <c r="O148" s="49"/>
      <c r="P148" s="46"/>
      <c r="Q148" s="34"/>
      <c r="R148" s="34"/>
      <c r="S148" s="34"/>
      <c r="T148" s="34"/>
      <c r="U148" s="34"/>
      <c r="V148" s="34"/>
      <c r="W148" s="34"/>
      <c r="X148" s="34"/>
      <c r="Y148" s="9"/>
      <c r="Z148" s="9"/>
      <c r="AA148" s="9"/>
      <c r="AB148" s="9"/>
      <c r="AC148" s="9"/>
      <c r="AD148" s="9"/>
    </row>
    <row r="149" ht="14.25" hidden="1" customHeight="1">
      <c r="B149" s="38" t="s">
        <v>206</v>
      </c>
      <c r="C149" s="39"/>
      <c r="D149" s="40"/>
      <c r="E149" s="40"/>
      <c r="F149" s="41">
        <f t="shared" si="50"/>
        <v>0</v>
      </c>
      <c r="G149" s="43"/>
      <c r="H149" s="43"/>
      <c r="I149" s="43"/>
      <c r="J149" s="43"/>
      <c r="K149" s="41"/>
      <c r="L149" s="44"/>
      <c r="M149" s="40"/>
      <c r="N149" s="53"/>
      <c r="O149" s="49"/>
      <c r="P149" s="46"/>
      <c r="Q149" s="34"/>
      <c r="R149" s="34"/>
      <c r="S149" s="34"/>
      <c r="T149" s="34"/>
      <c r="U149" s="34"/>
      <c r="V149" s="34"/>
      <c r="W149" s="34"/>
      <c r="X149" s="34"/>
      <c r="Y149" s="9"/>
      <c r="Z149" s="9"/>
      <c r="AA149" s="9"/>
      <c r="AB149" s="9"/>
      <c r="AC149" s="9"/>
      <c r="AD149" s="9"/>
    </row>
    <row r="150" ht="14.25" hidden="1" customHeight="1">
      <c r="B150" s="38" t="s">
        <v>207</v>
      </c>
      <c r="C150" s="39"/>
      <c r="D150" s="40"/>
      <c r="E150" s="40"/>
      <c r="F150" s="41">
        <f t="shared" si="50"/>
        <v>0</v>
      </c>
      <c r="G150" s="43"/>
      <c r="H150" s="43"/>
      <c r="I150" s="43"/>
      <c r="J150" s="43"/>
      <c r="K150" s="41"/>
      <c r="L150" s="44"/>
      <c r="M150" s="40"/>
      <c r="N150" s="53"/>
      <c r="O150" s="49"/>
      <c r="P150" s="46"/>
      <c r="Q150" s="34"/>
      <c r="R150" s="34"/>
      <c r="S150" s="34"/>
      <c r="T150" s="34"/>
      <c r="U150" s="34"/>
      <c r="V150" s="34"/>
      <c r="W150" s="34"/>
      <c r="X150" s="34"/>
      <c r="Y150" s="9"/>
      <c r="Z150" s="9"/>
      <c r="AA150" s="9"/>
      <c r="AB150" s="9"/>
      <c r="AC150" s="9"/>
      <c r="AD150" s="9"/>
    </row>
    <row r="151" ht="14.25" hidden="1" customHeight="1">
      <c r="B151" s="38" t="s">
        <v>208</v>
      </c>
      <c r="C151" s="39"/>
      <c r="D151" s="40"/>
      <c r="E151" s="40"/>
      <c r="F151" s="41">
        <f t="shared" si="50"/>
        <v>0</v>
      </c>
      <c r="G151" s="43"/>
      <c r="H151" s="43"/>
      <c r="I151" s="43"/>
      <c r="J151" s="43"/>
      <c r="K151" s="41"/>
      <c r="L151" s="44"/>
      <c r="M151" s="40"/>
      <c r="N151" s="53"/>
      <c r="O151" s="49"/>
      <c r="P151" s="46"/>
      <c r="Q151" s="34"/>
      <c r="R151" s="34"/>
      <c r="S151" s="34"/>
      <c r="T151" s="34"/>
      <c r="U151" s="34"/>
      <c r="V151" s="34"/>
      <c r="W151" s="34"/>
      <c r="X151" s="34"/>
      <c r="Y151" s="9"/>
      <c r="Z151" s="9"/>
      <c r="AA151" s="9"/>
      <c r="AB151" s="9"/>
      <c r="AC151" s="9"/>
      <c r="AD151" s="9"/>
    </row>
    <row r="152" ht="14.25" hidden="1" customHeight="1">
      <c r="B152" s="38" t="s">
        <v>209</v>
      </c>
      <c r="C152" s="39"/>
      <c r="D152" s="40"/>
      <c r="E152" s="40"/>
      <c r="F152" s="41">
        <f t="shared" si="50"/>
        <v>0</v>
      </c>
      <c r="G152" s="43"/>
      <c r="H152" s="43"/>
      <c r="I152" s="43"/>
      <c r="J152" s="43"/>
      <c r="K152" s="41"/>
      <c r="L152" s="44"/>
      <c r="M152" s="40"/>
      <c r="N152" s="53"/>
      <c r="O152" s="49"/>
      <c r="P152" s="46"/>
      <c r="Q152" s="34"/>
      <c r="R152" s="34"/>
      <c r="S152" s="34"/>
      <c r="T152" s="34"/>
      <c r="U152" s="34"/>
      <c r="V152" s="34"/>
      <c r="W152" s="34"/>
      <c r="X152" s="34"/>
      <c r="Y152" s="9"/>
      <c r="Z152" s="9"/>
      <c r="AA152" s="9"/>
      <c r="AB152" s="9"/>
      <c r="AC152" s="9"/>
      <c r="AD152" s="9"/>
    </row>
    <row r="153" ht="14.25" hidden="1" customHeight="1">
      <c r="B153" s="38" t="s">
        <v>210</v>
      </c>
      <c r="C153" s="54"/>
      <c r="D153" s="53"/>
      <c r="E153" s="53"/>
      <c r="F153" s="41">
        <f t="shared" si="50"/>
        <v>0</v>
      </c>
      <c r="G153" s="43"/>
      <c r="H153" s="43"/>
      <c r="I153" s="43"/>
      <c r="J153" s="43"/>
      <c r="K153" s="41"/>
      <c r="L153" s="55"/>
      <c r="M153" s="53"/>
      <c r="N153" s="53"/>
      <c r="O153" s="56"/>
      <c r="P153" s="46"/>
      <c r="Q153" s="34"/>
      <c r="R153" s="34"/>
      <c r="S153" s="34"/>
      <c r="T153" s="34"/>
      <c r="U153" s="34"/>
      <c r="V153" s="34"/>
      <c r="W153" s="34"/>
      <c r="X153" s="34"/>
      <c r="Y153" s="9"/>
      <c r="Z153" s="9"/>
      <c r="AA153" s="9"/>
      <c r="AB153" s="9"/>
      <c r="AC153" s="9"/>
      <c r="AD153" s="9"/>
    </row>
    <row r="154" ht="14.25" hidden="1" customHeight="1">
      <c r="B154" s="38" t="s">
        <v>211</v>
      </c>
      <c r="C154" s="54"/>
      <c r="D154" s="53"/>
      <c r="E154" s="53"/>
      <c r="F154" s="41">
        <f t="shared" si="50"/>
        <v>0</v>
      </c>
      <c r="G154" s="43"/>
      <c r="H154" s="43"/>
      <c r="I154" s="43"/>
      <c r="J154" s="43"/>
      <c r="K154" s="41"/>
      <c r="L154" s="55"/>
      <c r="M154" s="53"/>
      <c r="N154" s="53"/>
      <c r="O154" s="56"/>
      <c r="P154" s="46"/>
      <c r="Q154" s="34"/>
      <c r="R154" s="34"/>
      <c r="S154" s="34"/>
      <c r="T154" s="34"/>
      <c r="U154" s="34"/>
      <c r="V154" s="34"/>
      <c r="W154" s="34"/>
      <c r="X154" s="34"/>
      <c r="Y154" s="9"/>
      <c r="Z154" s="9"/>
      <c r="AA154" s="9"/>
      <c r="AB154" s="9"/>
      <c r="AC154" s="9"/>
      <c r="AD154" s="9"/>
    </row>
    <row r="155" ht="14.25" hidden="1" customHeight="1">
      <c r="B155" s="9"/>
      <c r="C155" s="28" t="s">
        <v>33</v>
      </c>
      <c r="D155" s="72">
        <f t="shared" ref="D155:F155" si="51">SUM(D147:D154)</f>
        <v>0</v>
      </c>
      <c r="E155" s="72">
        <f t="shared" si="51"/>
        <v>0</v>
      </c>
      <c r="F155" s="72">
        <f t="shared" si="51"/>
        <v>0</v>
      </c>
      <c r="G155" s="73"/>
      <c r="H155" s="73"/>
      <c r="I155" s="73"/>
      <c r="J155" s="73"/>
      <c r="K155" s="72"/>
      <c r="L155" s="57">
        <f>(L147*F147)+(L148*F148)+(L149*F149)+(L150*F150)+(L151*F151)+(L152*F152)+(L153*F153)+(L154*F154)</f>
        <v>0</v>
      </c>
      <c r="M155" s="89">
        <f>SUM(M147:M154)</f>
        <v>0</v>
      </c>
      <c r="N155" s="90"/>
      <c r="O155" s="56"/>
      <c r="P155" s="74"/>
      <c r="Q155" s="34"/>
      <c r="R155" s="34"/>
      <c r="S155" s="34"/>
      <c r="T155" s="34"/>
      <c r="U155" s="34"/>
      <c r="V155" s="34"/>
      <c r="W155" s="34"/>
      <c r="X155" s="34"/>
      <c r="Y155" s="9"/>
      <c r="Z155" s="9"/>
      <c r="AA155" s="9"/>
      <c r="AB155" s="9"/>
      <c r="AC155" s="9"/>
      <c r="AD155" s="9"/>
    </row>
    <row r="156" ht="14.25" hidden="1" customHeight="1">
      <c r="B156" s="28" t="s">
        <v>212</v>
      </c>
      <c r="C156" s="70"/>
      <c r="D156" s="19"/>
      <c r="E156" s="19"/>
      <c r="F156" s="19"/>
      <c r="G156" s="19"/>
      <c r="H156" s="19"/>
      <c r="I156" s="19"/>
      <c r="J156" s="19"/>
      <c r="K156" s="19"/>
      <c r="L156" s="19"/>
      <c r="M156" s="19"/>
      <c r="N156" s="19"/>
      <c r="O156" s="20"/>
      <c r="P156" s="37"/>
      <c r="Q156" s="34"/>
      <c r="R156" s="34"/>
      <c r="S156" s="34"/>
      <c r="T156" s="34"/>
      <c r="U156" s="34"/>
      <c r="V156" s="34"/>
      <c r="W156" s="34"/>
      <c r="X156" s="34"/>
      <c r="Y156" s="9"/>
      <c r="Z156" s="9"/>
      <c r="AA156" s="9"/>
      <c r="AB156" s="9"/>
      <c r="AC156" s="9"/>
      <c r="AD156" s="9"/>
    </row>
    <row r="157" ht="14.25" hidden="1" customHeight="1">
      <c r="B157" s="38" t="s">
        <v>213</v>
      </c>
      <c r="C157" s="39"/>
      <c r="D157" s="40"/>
      <c r="E157" s="40"/>
      <c r="F157" s="41">
        <f t="shared" ref="F157:F164" si="52">SUM(D157:E157)</f>
        <v>0</v>
      </c>
      <c r="G157" s="43"/>
      <c r="H157" s="43"/>
      <c r="I157" s="43"/>
      <c r="J157" s="43"/>
      <c r="K157" s="41"/>
      <c r="L157" s="44"/>
      <c r="M157" s="40"/>
      <c r="N157" s="53"/>
      <c r="O157" s="49"/>
      <c r="P157" s="46"/>
      <c r="Q157" s="34"/>
      <c r="R157" s="34"/>
      <c r="S157" s="34"/>
      <c r="T157" s="34"/>
      <c r="U157" s="34"/>
      <c r="V157" s="34"/>
      <c r="W157" s="34"/>
      <c r="X157" s="34"/>
      <c r="Y157" s="9"/>
      <c r="Z157" s="9"/>
      <c r="AA157" s="9"/>
      <c r="AB157" s="9"/>
      <c r="AC157" s="9"/>
      <c r="AD157" s="9"/>
    </row>
    <row r="158" ht="14.25" hidden="1" customHeight="1">
      <c r="B158" s="38" t="s">
        <v>214</v>
      </c>
      <c r="C158" s="39"/>
      <c r="D158" s="40"/>
      <c r="E158" s="40"/>
      <c r="F158" s="41">
        <f t="shared" si="52"/>
        <v>0</v>
      </c>
      <c r="G158" s="43"/>
      <c r="H158" s="43"/>
      <c r="I158" s="43"/>
      <c r="J158" s="43"/>
      <c r="K158" s="41"/>
      <c r="L158" s="44"/>
      <c r="M158" s="40"/>
      <c r="N158" s="53"/>
      <c r="O158" s="49"/>
      <c r="P158" s="46"/>
      <c r="Q158" s="34"/>
      <c r="R158" s="34"/>
      <c r="S158" s="34"/>
      <c r="T158" s="34"/>
      <c r="U158" s="34"/>
      <c r="V158" s="34"/>
      <c r="W158" s="34"/>
      <c r="X158" s="34"/>
      <c r="Y158" s="9"/>
      <c r="Z158" s="9"/>
      <c r="AA158" s="9"/>
      <c r="AB158" s="9"/>
      <c r="AC158" s="9"/>
      <c r="AD158" s="9"/>
    </row>
    <row r="159" ht="14.25" hidden="1" customHeight="1">
      <c r="B159" s="38" t="s">
        <v>215</v>
      </c>
      <c r="C159" s="39"/>
      <c r="D159" s="40"/>
      <c r="E159" s="40"/>
      <c r="F159" s="41">
        <f t="shared" si="52"/>
        <v>0</v>
      </c>
      <c r="G159" s="43"/>
      <c r="H159" s="43"/>
      <c r="I159" s="43"/>
      <c r="J159" s="43"/>
      <c r="K159" s="41"/>
      <c r="L159" s="44"/>
      <c r="M159" s="40"/>
      <c r="N159" s="53"/>
      <c r="O159" s="49"/>
      <c r="P159" s="46"/>
      <c r="Q159" s="34"/>
      <c r="R159" s="34"/>
      <c r="S159" s="34"/>
      <c r="T159" s="34"/>
      <c r="U159" s="34"/>
      <c r="V159" s="34"/>
      <c r="W159" s="34"/>
      <c r="X159" s="34"/>
      <c r="Y159" s="9"/>
      <c r="Z159" s="9"/>
      <c r="AA159" s="9"/>
      <c r="AB159" s="9"/>
      <c r="AC159" s="9"/>
      <c r="AD159" s="9"/>
    </row>
    <row r="160" ht="14.25" hidden="1" customHeight="1">
      <c r="B160" s="38" t="s">
        <v>216</v>
      </c>
      <c r="C160" s="39"/>
      <c r="D160" s="40"/>
      <c r="E160" s="40"/>
      <c r="F160" s="41">
        <f t="shared" si="52"/>
        <v>0</v>
      </c>
      <c r="G160" s="43"/>
      <c r="H160" s="43"/>
      <c r="I160" s="43"/>
      <c r="J160" s="43"/>
      <c r="K160" s="41"/>
      <c r="L160" s="44"/>
      <c r="M160" s="40"/>
      <c r="N160" s="53"/>
      <c r="O160" s="49"/>
      <c r="P160" s="46"/>
      <c r="Q160" s="34"/>
      <c r="R160" s="34"/>
      <c r="S160" s="34"/>
      <c r="T160" s="34"/>
      <c r="U160" s="34"/>
      <c r="V160" s="34"/>
      <c r="W160" s="34"/>
      <c r="X160" s="34"/>
      <c r="Y160" s="9"/>
      <c r="Z160" s="9"/>
      <c r="AA160" s="9"/>
      <c r="AB160" s="9"/>
      <c r="AC160" s="9"/>
      <c r="AD160" s="9"/>
    </row>
    <row r="161" ht="14.25" hidden="1" customHeight="1">
      <c r="B161" s="38" t="s">
        <v>217</v>
      </c>
      <c r="C161" s="39"/>
      <c r="D161" s="40"/>
      <c r="E161" s="40"/>
      <c r="F161" s="41">
        <f t="shared" si="52"/>
        <v>0</v>
      </c>
      <c r="G161" s="43"/>
      <c r="H161" s="43"/>
      <c r="I161" s="43"/>
      <c r="J161" s="43"/>
      <c r="K161" s="41"/>
      <c r="L161" s="44"/>
      <c r="M161" s="40"/>
      <c r="N161" s="53"/>
      <c r="O161" s="49"/>
      <c r="P161" s="46"/>
      <c r="Q161" s="34"/>
      <c r="R161" s="34"/>
      <c r="S161" s="34"/>
      <c r="T161" s="34"/>
      <c r="U161" s="34"/>
      <c r="V161" s="34"/>
      <c r="W161" s="34"/>
      <c r="X161" s="34"/>
      <c r="Y161" s="9"/>
      <c r="Z161" s="9"/>
      <c r="AA161" s="9"/>
      <c r="AB161" s="9"/>
      <c r="AC161" s="9"/>
      <c r="AD161" s="9"/>
    </row>
    <row r="162" ht="14.25" hidden="1" customHeight="1">
      <c r="B162" s="38" t="s">
        <v>218</v>
      </c>
      <c r="C162" s="39"/>
      <c r="D162" s="40"/>
      <c r="E162" s="40"/>
      <c r="F162" s="41">
        <f t="shared" si="52"/>
        <v>0</v>
      </c>
      <c r="G162" s="43"/>
      <c r="H162" s="43"/>
      <c r="I162" s="43"/>
      <c r="J162" s="43"/>
      <c r="K162" s="41"/>
      <c r="L162" s="44"/>
      <c r="M162" s="40"/>
      <c r="N162" s="53"/>
      <c r="O162" s="49"/>
      <c r="P162" s="46"/>
      <c r="Q162" s="34"/>
      <c r="R162" s="34"/>
      <c r="S162" s="34"/>
      <c r="T162" s="34"/>
      <c r="U162" s="34"/>
      <c r="V162" s="34"/>
      <c r="W162" s="34"/>
      <c r="X162" s="34"/>
      <c r="Y162" s="9"/>
      <c r="Z162" s="9"/>
      <c r="AA162" s="9"/>
      <c r="AB162" s="9"/>
      <c r="AC162" s="9"/>
      <c r="AD162" s="9"/>
    </row>
    <row r="163" ht="14.25" hidden="1" customHeight="1">
      <c r="B163" s="38" t="s">
        <v>219</v>
      </c>
      <c r="C163" s="54"/>
      <c r="D163" s="53"/>
      <c r="E163" s="53"/>
      <c r="F163" s="41">
        <f t="shared" si="52"/>
        <v>0</v>
      </c>
      <c r="G163" s="43"/>
      <c r="H163" s="43"/>
      <c r="I163" s="43"/>
      <c r="J163" s="43"/>
      <c r="K163" s="41"/>
      <c r="L163" s="55"/>
      <c r="M163" s="53"/>
      <c r="N163" s="53"/>
      <c r="O163" s="56"/>
      <c r="P163" s="46"/>
      <c r="Q163" s="34"/>
      <c r="R163" s="34"/>
      <c r="S163" s="34"/>
      <c r="T163" s="34"/>
      <c r="U163" s="34"/>
      <c r="V163" s="34"/>
      <c r="W163" s="34"/>
      <c r="X163" s="34"/>
      <c r="Y163" s="9"/>
      <c r="Z163" s="9"/>
      <c r="AA163" s="9"/>
      <c r="AB163" s="9"/>
      <c r="AC163" s="9"/>
      <c r="AD163" s="9"/>
    </row>
    <row r="164" ht="14.25" hidden="1" customHeight="1">
      <c r="B164" s="38" t="s">
        <v>220</v>
      </c>
      <c r="C164" s="54"/>
      <c r="D164" s="53"/>
      <c r="E164" s="53"/>
      <c r="F164" s="41">
        <f t="shared" si="52"/>
        <v>0</v>
      </c>
      <c r="G164" s="43"/>
      <c r="H164" s="43"/>
      <c r="I164" s="43"/>
      <c r="J164" s="43"/>
      <c r="K164" s="41"/>
      <c r="L164" s="55"/>
      <c r="M164" s="53"/>
      <c r="N164" s="53"/>
      <c r="O164" s="56"/>
      <c r="P164" s="46"/>
      <c r="Q164" s="34"/>
      <c r="R164" s="34"/>
      <c r="S164" s="34"/>
      <c r="T164" s="34"/>
      <c r="U164" s="34"/>
      <c r="V164" s="34"/>
      <c r="W164" s="34"/>
      <c r="X164" s="34"/>
      <c r="Y164" s="9"/>
      <c r="Z164" s="9"/>
      <c r="AA164" s="9"/>
      <c r="AB164" s="9"/>
      <c r="AC164" s="9"/>
      <c r="AD164" s="9"/>
    </row>
    <row r="165" ht="14.25" hidden="1" customHeight="1">
      <c r="B165" s="9"/>
      <c r="C165" s="28" t="s">
        <v>33</v>
      </c>
      <c r="D165" s="72">
        <f t="shared" ref="D165:F165" si="53">SUM(D157:D164)</f>
        <v>0</v>
      </c>
      <c r="E165" s="72">
        <f t="shared" si="53"/>
        <v>0</v>
      </c>
      <c r="F165" s="72">
        <f t="shared" si="53"/>
        <v>0</v>
      </c>
      <c r="G165" s="73"/>
      <c r="H165" s="73"/>
      <c r="I165" s="73"/>
      <c r="J165" s="73"/>
      <c r="K165" s="72"/>
      <c r="L165" s="57">
        <f>(L157*F157)+(L158*F158)+(L159*F159)+(L160*F160)+(L161*F161)+(L162*F162)+(L163*F163)+(L164*F164)</f>
        <v>0</v>
      </c>
      <c r="M165" s="89">
        <f>SUM(M157:M164)</f>
        <v>0</v>
      </c>
      <c r="N165" s="90"/>
      <c r="O165" s="56"/>
      <c r="P165" s="74"/>
      <c r="Q165" s="34"/>
      <c r="R165" s="34"/>
      <c r="S165" s="34"/>
      <c r="T165" s="34"/>
      <c r="U165" s="34"/>
      <c r="V165" s="34"/>
      <c r="W165" s="34"/>
      <c r="X165" s="34"/>
      <c r="Y165" s="9"/>
      <c r="Z165" s="9"/>
      <c r="AA165" s="9"/>
      <c r="AB165" s="9"/>
      <c r="AC165" s="9"/>
      <c r="AD165" s="9"/>
    </row>
    <row r="166" ht="14.25" hidden="1" customHeight="1">
      <c r="B166" s="28" t="s">
        <v>221</v>
      </c>
      <c r="C166" s="70"/>
      <c r="D166" s="19"/>
      <c r="E166" s="19"/>
      <c r="F166" s="19"/>
      <c r="G166" s="19"/>
      <c r="H166" s="19"/>
      <c r="I166" s="19"/>
      <c r="J166" s="19"/>
      <c r="K166" s="19"/>
      <c r="L166" s="19"/>
      <c r="M166" s="19"/>
      <c r="N166" s="19"/>
      <c r="O166" s="20"/>
      <c r="P166" s="37"/>
      <c r="Q166" s="34"/>
      <c r="R166" s="34"/>
      <c r="S166" s="34"/>
      <c r="T166" s="34"/>
      <c r="U166" s="34"/>
      <c r="V166" s="34"/>
      <c r="W166" s="34"/>
      <c r="X166" s="34"/>
      <c r="Y166" s="9"/>
      <c r="Z166" s="9"/>
      <c r="AA166" s="9"/>
      <c r="AB166" s="9"/>
      <c r="AC166" s="9"/>
      <c r="AD166" s="9"/>
    </row>
    <row r="167" ht="14.25" hidden="1" customHeight="1">
      <c r="B167" s="38" t="s">
        <v>222</v>
      </c>
      <c r="C167" s="39"/>
      <c r="D167" s="40"/>
      <c r="E167" s="40"/>
      <c r="F167" s="41">
        <f t="shared" ref="F167:F174" si="54">SUM(D167:E167)</f>
        <v>0</v>
      </c>
      <c r="G167" s="43"/>
      <c r="H167" s="43"/>
      <c r="I167" s="43"/>
      <c r="J167" s="43"/>
      <c r="K167" s="41"/>
      <c r="L167" s="44"/>
      <c r="M167" s="40"/>
      <c r="N167" s="53"/>
      <c r="O167" s="49"/>
      <c r="P167" s="46"/>
      <c r="Q167" s="34"/>
      <c r="R167" s="34"/>
      <c r="S167" s="34"/>
      <c r="T167" s="34"/>
      <c r="U167" s="34"/>
      <c r="V167" s="34"/>
      <c r="W167" s="34"/>
      <c r="X167" s="34"/>
      <c r="Y167" s="9"/>
      <c r="Z167" s="9"/>
      <c r="AA167" s="9"/>
      <c r="AB167" s="9"/>
      <c r="AC167" s="9"/>
      <c r="AD167" s="9"/>
    </row>
    <row r="168" ht="14.25" hidden="1" customHeight="1">
      <c r="B168" s="38" t="s">
        <v>223</v>
      </c>
      <c r="C168" s="39"/>
      <c r="D168" s="40"/>
      <c r="E168" s="40"/>
      <c r="F168" s="41">
        <f t="shared" si="54"/>
        <v>0</v>
      </c>
      <c r="G168" s="43"/>
      <c r="H168" s="43"/>
      <c r="I168" s="43"/>
      <c r="J168" s="43"/>
      <c r="K168" s="41"/>
      <c r="L168" s="44"/>
      <c r="M168" s="40"/>
      <c r="N168" s="53"/>
      <c r="O168" s="49"/>
      <c r="P168" s="46"/>
      <c r="Q168" s="34"/>
      <c r="R168" s="34"/>
      <c r="S168" s="34"/>
      <c r="T168" s="34"/>
      <c r="U168" s="34"/>
      <c r="V168" s="34"/>
      <c r="W168" s="34"/>
      <c r="X168" s="34"/>
      <c r="Y168" s="9"/>
      <c r="Z168" s="9"/>
      <c r="AA168" s="9"/>
      <c r="AB168" s="9"/>
      <c r="AC168" s="9"/>
      <c r="AD168" s="9"/>
    </row>
    <row r="169" ht="14.25" hidden="1" customHeight="1">
      <c r="B169" s="38" t="s">
        <v>224</v>
      </c>
      <c r="C169" s="39"/>
      <c r="D169" s="40"/>
      <c r="E169" s="40"/>
      <c r="F169" s="41">
        <f t="shared" si="54"/>
        <v>0</v>
      </c>
      <c r="G169" s="43"/>
      <c r="H169" s="43"/>
      <c r="I169" s="43"/>
      <c r="J169" s="43"/>
      <c r="K169" s="41"/>
      <c r="L169" s="44"/>
      <c r="M169" s="40"/>
      <c r="N169" s="53"/>
      <c r="O169" s="49"/>
      <c r="P169" s="46"/>
      <c r="Q169" s="34"/>
      <c r="R169" s="34"/>
      <c r="S169" s="34"/>
      <c r="T169" s="34"/>
      <c r="U169" s="34"/>
      <c r="V169" s="34"/>
      <c r="W169" s="34"/>
      <c r="X169" s="34"/>
      <c r="Y169" s="9"/>
      <c r="Z169" s="9"/>
      <c r="AA169" s="9"/>
      <c r="AB169" s="9"/>
      <c r="AC169" s="9"/>
      <c r="AD169" s="9"/>
    </row>
    <row r="170" ht="14.25" hidden="1" customHeight="1">
      <c r="B170" s="38" t="s">
        <v>225</v>
      </c>
      <c r="C170" s="39"/>
      <c r="D170" s="40"/>
      <c r="E170" s="40"/>
      <c r="F170" s="41">
        <f t="shared" si="54"/>
        <v>0</v>
      </c>
      <c r="G170" s="43"/>
      <c r="H170" s="43"/>
      <c r="I170" s="43"/>
      <c r="J170" s="43"/>
      <c r="K170" s="41"/>
      <c r="L170" s="44"/>
      <c r="M170" s="40"/>
      <c r="N170" s="53"/>
      <c r="O170" s="49"/>
      <c r="P170" s="46"/>
      <c r="Q170" s="34"/>
      <c r="R170" s="34"/>
      <c r="S170" s="34"/>
      <c r="T170" s="34"/>
      <c r="U170" s="34"/>
      <c r="V170" s="34"/>
      <c r="W170" s="34"/>
      <c r="X170" s="34"/>
      <c r="Y170" s="9"/>
      <c r="Z170" s="9"/>
      <c r="AA170" s="9"/>
      <c r="AB170" s="9"/>
      <c r="AC170" s="9"/>
      <c r="AD170" s="9"/>
    </row>
    <row r="171" ht="14.25" hidden="1" customHeight="1">
      <c r="B171" s="38" t="s">
        <v>226</v>
      </c>
      <c r="C171" s="39"/>
      <c r="D171" s="40"/>
      <c r="E171" s="40"/>
      <c r="F171" s="41">
        <f t="shared" si="54"/>
        <v>0</v>
      </c>
      <c r="G171" s="43"/>
      <c r="H171" s="43"/>
      <c r="I171" s="43"/>
      <c r="J171" s="43"/>
      <c r="K171" s="41"/>
      <c r="L171" s="44"/>
      <c r="M171" s="40"/>
      <c r="N171" s="53"/>
      <c r="O171" s="49"/>
      <c r="P171" s="46"/>
      <c r="Q171" s="34"/>
      <c r="R171" s="34"/>
      <c r="S171" s="34"/>
      <c r="T171" s="34"/>
      <c r="U171" s="34"/>
      <c r="V171" s="34"/>
      <c r="W171" s="34"/>
      <c r="X171" s="34"/>
      <c r="Y171" s="9"/>
      <c r="Z171" s="9"/>
      <c r="AA171" s="9"/>
      <c r="AB171" s="9"/>
      <c r="AC171" s="9"/>
      <c r="AD171" s="9"/>
    </row>
    <row r="172" ht="14.25" hidden="1" customHeight="1">
      <c r="B172" s="38" t="s">
        <v>227</v>
      </c>
      <c r="C172" s="39"/>
      <c r="D172" s="40"/>
      <c r="E172" s="40"/>
      <c r="F172" s="41">
        <f t="shared" si="54"/>
        <v>0</v>
      </c>
      <c r="G172" s="43"/>
      <c r="H172" s="43"/>
      <c r="I172" s="43"/>
      <c r="J172" s="43"/>
      <c r="K172" s="41"/>
      <c r="L172" s="44"/>
      <c r="M172" s="40"/>
      <c r="N172" s="53"/>
      <c r="O172" s="49"/>
      <c r="P172" s="46"/>
      <c r="Q172" s="34"/>
      <c r="R172" s="34"/>
      <c r="S172" s="34"/>
      <c r="T172" s="34"/>
      <c r="U172" s="34"/>
      <c r="V172" s="34"/>
      <c r="W172" s="34"/>
      <c r="X172" s="34"/>
      <c r="Y172" s="9"/>
      <c r="Z172" s="9"/>
      <c r="AA172" s="9"/>
      <c r="AB172" s="9"/>
      <c r="AC172" s="9"/>
      <c r="AD172" s="9"/>
    </row>
    <row r="173" ht="14.25" hidden="1" customHeight="1">
      <c r="B173" s="38" t="s">
        <v>228</v>
      </c>
      <c r="C173" s="54"/>
      <c r="D173" s="53"/>
      <c r="E173" s="53"/>
      <c r="F173" s="41">
        <f t="shared" si="54"/>
        <v>0</v>
      </c>
      <c r="G173" s="43"/>
      <c r="H173" s="43"/>
      <c r="I173" s="43"/>
      <c r="J173" s="43"/>
      <c r="K173" s="41"/>
      <c r="L173" s="55"/>
      <c r="M173" s="53"/>
      <c r="N173" s="53"/>
      <c r="O173" s="56"/>
      <c r="P173" s="46"/>
      <c r="Q173" s="34"/>
      <c r="R173" s="34"/>
      <c r="S173" s="34"/>
      <c r="T173" s="34"/>
      <c r="U173" s="34"/>
      <c r="V173" s="34"/>
      <c r="W173" s="34"/>
      <c r="X173" s="34"/>
      <c r="Y173" s="9"/>
      <c r="Z173" s="9"/>
      <c r="AA173" s="9"/>
      <c r="AB173" s="9"/>
      <c r="AC173" s="9"/>
      <c r="AD173" s="9"/>
    </row>
    <row r="174" ht="14.25" hidden="1" customHeight="1">
      <c r="B174" s="38" t="s">
        <v>229</v>
      </c>
      <c r="C174" s="54"/>
      <c r="D174" s="53"/>
      <c r="E174" s="53"/>
      <c r="F174" s="41">
        <f t="shared" si="54"/>
        <v>0</v>
      </c>
      <c r="G174" s="43"/>
      <c r="H174" s="43"/>
      <c r="I174" s="43"/>
      <c r="J174" s="43"/>
      <c r="K174" s="41"/>
      <c r="L174" s="55"/>
      <c r="M174" s="53"/>
      <c r="N174" s="53"/>
      <c r="O174" s="56"/>
      <c r="P174" s="46"/>
      <c r="Q174" s="34"/>
      <c r="R174" s="34"/>
      <c r="S174" s="34"/>
      <c r="T174" s="34"/>
      <c r="U174" s="34"/>
      <c r="V174" s="34"/>
      <c r="W174" s="34"/>
      <c r="X174" s="34"/>
      <c r="Y174" s="9"/>
      <c r="Z174" s="9"/>
      <c r="AA174" s="9"/>
      <c r="AB174" s="9"/>
      <c r="AC174" s="9"/>
      <c r="AD174" s="9"/>
    </row>
    <row r="175" ht="14.25" hidden="1" customHeight="1">
      <c r="B175" s="9"/>
      <c r="C175" s="28" t="s">
        <v>33</v>
      </c>
      <c r="D175" s="57">
        <f t="shared" ref="D175:F175" si="55">SUM(D167:D174)</f>
        <v>0</v>
      </c>
      <c r="E175" s="57">
        <f t="shared" si="55"/>
        <v>0</v>
      </c>
      <c r="F175" s="57">
        <f t="shared" si="55"/>
        <v>0</v>
      </c>
      <c r="G175" s="60"/>
      <c r="H175" s="60"/>
      <c r="I175" s="60"/>
      <c r="J175" s="60"/>
      <c r="K175" s="57"/>
      <c r="L175" s="57">
        <f>(L167*F167)+(L168*F168)+(L169*F169)+(L170*F170)+(L171*F171)+(L172*F172)+(L173*F173)+(L174*F174)</f>
        <v>0</v>
      </c>
      <c r="M175" s="89">
        <f>SUM(M167:M174)</f>
        <v>0</v>
      </c>
      <c r="N175" s="90"/>
      <c r="O175" s="56"/>
      <c r="P175" s="74"/>
      <c r="Q175" s="34"/>
      <c r="R175" s="34"/>
      <c r="S175" s="34"/>
      <c r="T175" s="34"/>
      <c r="U175" s="34"/>
      <c r="V175" s="34"/>
      <c r="W175" s="34"/>
      <c r="X175" s="34"/>
      <c r="Y175" s="9"/>
      <c r="Z175" s="9"/>
      <c r="AA175" s="9"/>
      <c r="AB175" s="9"/>
      <c r="AC175" s="9"/>
      <c r="AD175" s="9"/>
    </row>
    <row r="176" ht="14.25" hidden="1" customHeight="1">
      <c r="B176" s="91"/>
      <c r="C176" s="75"/>
      <c r="D176" s="92"/>
      <c r="E176" s="92"/>
      <c r="F176" s="92"/>
      <c r="G176" s="78"/>
      <c r="H176" s="78"/>
      <c r="I176" s="78"/>
      <c r="J176" s="78"/>
      <c r="K176" s="92"/>
      <c r="L176" s="92"/>
      <c r="M176" s="92"/>
      <c r="N176" s="92"/>
      <c r="O176" s="75"/>
      <c r="P176" s="93"/>
      <c r="Q176" s="34"/>
      <c r="R176" s="34"/>
      <c r="S176" s="34"/>
      <c r="T176" s="34"/>
      <c r="U176" s="34"/>
      <c r="V176" s="34"/>
      <c r="W176" s="34"/>
      <c r="X176" s="34"/>
      <c r="Y176" s="9"/>
      <c r="Z176" s="9"/>
      <c r="AA176" s="9"/>
      <c r="AB176" s="9"/>
      <c r="AC176" s="9"/>
      <c r="AD176" s="9"/>
    </row>
    <row r="177" ht="14.25" customHeight="1">
      <c r="B177" s="91"/>
      <c r="C177" s="75"/>
      <c r="D177" s="92"/>
      <c r="E177" s="92"/>
      <c r="F177" s="92"/>
      <c r="G177" s="78"/>
      <c r="H177" s="78"/>
      <c r="I177" s="78"/>
      <c r="J177" s="78"/>
      <c r="K177" s="92"/>
      <c r="L177" s="92"/>
      <c r="M177" s="92"/>
      <c r="N177" s="92"/>
      <c r="O177" s="75"/>
      <c r="P177" s="93"/>
      <c r="Q177" s="34"/>
      <c r="R177" s="34"/>
      <c r="S177" s="34"/>
      <c r="T177" s="34"/>
      <c r="U177" s="34"/>
      <c r="V177" s="34"/>
      <c r="W177" s="34"/>
      <c r="X177" s="34"/>
      <c r="Y177" s="9"/>
      <c r="Z177" s="9"/>
      <c r="AA177" s="9"/>
      <c r="AB177" s="9"/>
      <c r="AC177" s="9"/>
      <c r="AD177" s="9"/>
    </row>
    <row r="178">
      <c r="B178" s="28" t="s">
        <v>230</v>
      </c>
      <c r="C178" s="104" t="s">
        <v>231</v>
      </c>
      <c r="D178" s="105">
        <v>80000.0</v>
      </c>
      <c r="E178" s="105"/>
      <c r="F178" s="106">
        <f t="shared" ref="F178:F181" si="56">SUM(D178:E178)</f>
        <v>80000</v>
      </c>
      <c r="G178" s="52"/>
      <c r="H178" s="43"/>
      <c r="I178" s="43">
        <f t="shared" ref="I178:I181" si="57">G178+D178</f>
        <v>80000</v>
      </c>
      <c r="J178" s="43"/>
      <c r="K178" s="41">
        <f t="shared" ref="K178:K181" si="58">SUM(I178:J178)</f>
        <v>80000</v>
      </c>
      <c r="L178" s="107"/>
      <c r="M178" s="105">
        <f>38082.82+46505.52+30605.64</f>
        <v>115193.98</v>
      </c>
      <c r="N178" s="108"/>
      <c r="O178" s="49"/>
      <c r="P178" s="74"/>
      <c r="Q178" s="34"/>
      <c r="R178" s="34"/>
      <c r="S178" s="34"/>
      <c r="T178" s="34"/>
      <c r="U178" s="34"/>
      <c r="V178" s="34"/>
      <c r="W178" s="34"/>
      <c r="X178" s="34"/>
      <c r="Y178" s="9"/>
      <c r="Z178" s="9"/>
      <c r="AA178" s="9"/>
      <c r="AB178" s="9"/>
      <c r="AC178" s="9"/>
      <c r="AD178" s="9"/>
    </row>
    <row r="179">
      <c r="B179" s="28" t="s">
        <v>232</v>
      </c>
      <c r="C179" s="104" t="s">
        <v>233</v>
      </c>
      <c r="D179" s="105">
        <v>23670.5</v>
      </c>
      <c r="E179" s="105"/>
      <c r="F179" s="106">
        <f t="shared" si="56"/>
        <v>23670.5</v>
      </c>
      <c r="G179" s="52"/>
      <c r="H179" s="43"/>
      <c r="I179" s="43">
        <f t="shared" si="57"/>
        <v>23670.5</v>
      </c>
      <c r="J179" s="43"/>
      <c r="K179" s="41">
        <f t="shared" si="58"/>
        <v>23670.5</v>
      </c>
      <c r="L179" s="107"/>
      <c r="M179" s="105"/>
      <c r="N179" s="108"/>
      <c r="O179" s="49"/>
      <c r="P179" s="74"/>
      <c r="Q179" s="34"/>
      <c r="R179" s="34"/>
      <c r="S179" s="34"/>
      <c r="T179" s="34"/>
      <c r="U179" s="34"/>
      <c r="V179" s="34"/>
      <c r="W179" s="34"/>
      <c r="X179" s="34"/>
      <c r="Y179" s="9"/>
      <c r="Z179" s="9"/>
      <c r="AA179" s="9"/>
      <c r="AB179" s="9"/>
      <c r="AC179" s="9"/>
      <c r="AD179" s="9"/>
    </row>
    <row r="180" ht="27.0" customHeight="1">
      <c r="B180" s="28" t="s">
        <v>234</v>
      </c>
      <c r="C180" s="109" t="s">
        <v>235</v>
      </c>
      <c r="D180" s="105">
        <v>15000.0</v>
      </c>
      <c r="E180" s="105"/>
      <c r="F180" s="106">
        <f t="shared" si="56"/>
        <v>15000</v>
      </c>
      <c r="G180" s="52"/>
      <c r="H180" s="43"/>
      <c r="I180" s="43">
        <f t="shared" si="57"/>
        <v>15000</v>
      </c>
      <c r="J180" s="43"/>
      <c r="K180" s="41">
        <f t="shared" si="58"/>
        <v>15000</v>
      </c>
      <c r="L180" s="107"/>
      <c r="M180" s="105"/>
      <c r="N180" s="108"/>
      <c r="O180" s="49"/>
      <c r="P180" s="74"/>
      <c r="Q180" s="34"/>
      <c r="R180" s="34"/>
      <c r="S180" s="34"/>
      <c r="T180" s="34"/>
      <c r="U180" s="34"/>
      <c r="V180" s="34"/>
      <c r="W180" s="34"/>
      <c r="X180" s="34"/>
      <c r="Y180" s="9"/>
      <c r="Z180" s="9"/>
      <c r="AA180" s="9"/>
      <c r="AB180" s="9"/>
      <c r="AC180" s="9"/>
      <c r="AD180" s="9"/>
    </row>
    <row r="181" ht="31.5" customHeight="1">
      <c r="B181" s="110" t="s">
        <v>236</v>
      </c>
      <c r="C181" s="104" t="s">
        <v>237</v>
      </c>
      <c r="D181" s="105">
        <v>90000.0</v>
      </c>
      <c r="E181" s="105"/>
      <c r="F181" s="106">
        <f t="shared" si="56"/>
        <v>90000</v>
      </c>
      <c r="G181" s="52"/>
      <c r="H181" s="43"/>
      <c r="I181" s="43">
        <f t="shared" si="57"/>
        <v>90000</v>
      </c>
      <c r="J181" s="43"/>
      <c r="K181" s="41">
        <f t="shared" si="58"/>
        <v>90000</v>
      </c>
      <c r="L181" s="107"/>
      <c r="M181" s="105">
        <f>1031.04+1146.91+10000</f>
        <v>12177.95</v>
      </c>
      <c r="N181" s="108"/>
      <c r="O181" s="49"/>
      <c r="P181" s="74"/>
      <c r="Q181" s="34"/>
      <c r="R181" s="34"/>
      <c r="S181" s="34"/>
      <c r="T181" s="34"/>
      <c r="U181" s="34"/>
      <c r="V181" s="34"/>
      <c r="W181" s="34"/>
      <c r="X181" s="34"/>
      <c r="Y181" s="9"/>
      <c r="Z181" s="9"/>
      <c r="AA181" s="9"/>
      <c r="AB181" s="9"/>
      <c r="AC181" s="9"/>
      <c r="AD181" s="9"/>
    </row>
    <row r="182" ht="14.25" customHeight="1">
      <c r="B182" s="91"/>
      <c r="C182" s="111" t="s">
        <v>238</v>
      </c>
      <c r="D182" s="112">
        <f t="shared" ref="D182:K182" si="59">SUM(D178:D181)</f>
        <v>208670.5</v>
      </c>
      <c r="E182" s="112">
        <f t="shared" si="59"/>
        <v>0</v>
      </c>
      <c r="F182" s="112">
        <f t="shared" si="59"/>
        <v>208670.5</v>
      </c>
      <c r="G182" s="113">
        <f t="shared" si="59"/>
        <v>0</v>
      </c>
      <c r="H182" s="113">
        <f t="shared" si="59"/>
        <v>0</v>
      </c>
      <c r="I182" s="113">
        <f t="shared" si="59"/>
        <v>208670.5</v>
      </c>
      <c r="J182" s="113">
        <f t="shared" si="59"/>
        <v>0</v>
      </c>
      <c r="K182" s="112">
        <f t="shared" si="59"/>
        <v>208670.5</v>
      </c>
      <c r="L182" s="57">
        <f>(L178*F178)+(L179*F179)+(L180*F180)+(L181*F181)</f>
        <v>0</v>
      </c>
      <c r="M182" s="89">
        <f>SUM(M178:M181)</f>
        <v>127371.93</v>
      </c>
      <c r="N182" s="90"/>
      <c r="O182" s="104"/>
      <c r="P182" s="62"/>
      <c r="Q182" s="34"/>
      <c r="R182" s="34"/>
      <c r="S182" s="34"/>
      <c r="T182" s="34"/>
      <c r="U182" s="34"/>
      <c r="V182" s="34"/>
      <c r="W182" s="34"/>
      <c r="X182" s="34"/>
      <c r="Y182" s="9"/>
      <c r="Z182" s="9"/>
      <c r="AA182" s="9"/>
      <c r="AB182" s="9"/>
      <c r="AC182" s="9"/>
      <c r="AD182" s="9"/>
    </row>
    <row r="183" ht="14.25" customHeight="1">
      <c r="B183" s="91"/>
      <c r="C183" s="75"/>
      <c r="D183" s="92"/>
      <c r="E183" s="92"/>
      <c r="F183" s="92"/>
      <c r="G183" s="78"/>
      <c r="H183" s="78"/>
      <c r="I183" s="78"/>
      <c r="J183" s="78"/>
      <c r="K183" s="92"/>
      <c r="L183" s="92"/>
      <c r="M183" s="92"/>
      <c r="N183" s="92"/>
      <c r="O183" s="75"/>
      <c r="P183" s="93"/>
      <c r="Q183" s="34"/>
      <c r="R183" s="34"/>
      <c r="S183" s="34"/>
      <c r="T183" s="34"/>
      <c r="U183" s="34"/>
      <c r="V183" s="34"/>
      <c r="W183" s="34"/>
      <c r="X183" s="34"/>
      <c r="Y183" s="9"/>
      <c r="Z183" s="9"/>
      <c r="AA183" s="9"/>
      <c r="AB183" s="9"/>
      <c r="AC183" s="9"/>
      <c r="AD183" s="9"/>
    </row>
    <row r="184" ht="14.25" hidden="1" customHeight="1">
      <c r="B184" s="91"/>
      <c r="C184" s="75"/>
      <c r="D184" s="92"/>
      <c r="E184" s="92"/>
      <c r="F184" s="92"/>
      <c r="G184" s="78"/>
      <c r="H184" s="78"/>
      <c r="I184" s="78"/>
      <c r="J184" s="78"/>
      <c r="K184" s="92"/>
      <c r="L184" s="92"/>
      <c r="M184" s="92"/>
      <c r="N184" s="92"/>
      <c r="O184" s="75"/>
      <c r="P184" s="93"/>
      <c r="Q184" s="34"/>
      <c r="R184" s="34"/>
      <c r="S184" s="34"/>
      <c r="T184" s="34"/>
      <c r="U184" s="34"/>
      <c r="V184" s="34"/>
      <c r="W184" s="34"/>
      <c r="X184" s="34"/>
      <c r="Y184" s="9"/>
      <c r="Z184" s="9"/>
      <c r="AA184" s="9"/>
      <c r="AB184" s="9"/>
      <c r="AC184" s="9"/>
      <c r="AD184" s="9"/>
    </row>
    <row r="185" ht="14.25" hidden="1" customHeight="1">
      <c r="B185" s="91"/>
      <c r="C185" s="75"/>
      <c r="D185" s="92"/>
      <c r="E185" s="92"/>
      <c r="F185" s="92"/>
      <c r="G185" s="78"/>
      <c r="H185" s="78"/>
      <c r="I185" s="78"/>
      <c r="J185" s="78"/>
      <c r="K185" s="92"/>
      <c r="L185" s="92"/>
      <c r="M185" s="92"/>
      <c r="N185" s="92"/>
      <c r="O185" s="75"/>
      <c r="P185" s="93"/>
      <c r="Q185" s="34"/>
      <c r="R185" s="34"/>
      <c r="S185" s="34"/>
      <c r="T185" s="34"/>
      <c r="U185" s="34"/>
      <c r="V185" s="34"/>
      <c r="W185" s="34"/>
      <c r="X185" s="34"/>
      <c r="Y185" s="9"/>
      <c r="Z185" s="9"/>
      <c r="AA185" s="9"/>
      <c r="AB185" s="9"/>
      <c r="AC185" s="9"/>
      <c r="AD185" s="9"/>
    </row>
    <row r="186" ht="14.25" hidden="1" customHeight="1">
      <c r="B186" s="91"/>
      <c r="C186" s="75"/>
      <c r="D186" s="92"/>
      <c r="E186" s="92"/>
      <c r="F186" s="92"/>
      <c r="G186" s="78"/>
      <c r="H186" s="78"/>
      <c r="I186" s="78"/>
      <c r="J186" s="78"/>
      <c r="K186" s="92"/>
      <c r="L186" s="92"/>
      <c r="M186" s="92"/>
      <c r="N186" s="92"/>
      <c r="O186" s="75"/>
      <c r="P186" s="93"/>
      <c r="Q186" s="34"/>
      <c r="R186" s="34"/>
      <c r="S186" s="34"/>
      <c r="T186" s="34"/>
      <c r="U186" s="34"/>
      <c r="V186" s="34"/>
      <c r="W186" s="34"/>
      <c r="X186" s="34"/>
      <c r="Y186" s="9"/>
      <c r="Z186" s="9"/>
      <c r="AA186" s="9"/>
      <c r="AB186" s="9"/>
      <c r="AC186" s="9"/>
      <c r="AD186" s="9"/>
    </row>
    <row r="187" ht="14.25" hidden="1" customHeight="1">
      <c r="B187" s="91"/>
      <c r="C187" s="75"/>
      <c r="D187" s="92"/>
      <c r="E187" s="92"/>
      <c r="F187" s="92"/>
      <c r="G187" s="78"/>
      <c r="H187" s="78"/>
      <c r="I187" s="78"/>
      <c r="J187" s="78"/>
      <c r="K187" s="92"/>
      <c r="L187" s="92"/>
      <c r="M187" s="92"/>
      <c r="N187" s="92"/>
      <c r="O187" s="75"/>
      <c r="P187" s="93"/>
      <c r="Q187" s="34"/>
      <c r="R187" s="34"/>
      <c r="S187" s="34"/>
      <c r="T187" s="34"/>
      <c r="U187" s="34"/>
      <c r="V187" s="34"/>
      <c r="W187" s="34"/>
      <c r="X187" s="34"/>
      <c r="Y187" s="9"/>
      <c r="Z187" s="9"/>
      <c r="AA187" s="9"/>
      <c r="AB187" s="9"/>
      <c r="AC187" s="9"/>
      <c r="AD187" s="9"/>
    </row>
    <row r="188" ht="14.25" hidden="1" customHeight="1">
      <c r="B188" s="91"/>
      <c r="C188" s="75"/>
      <c r="D188" s="92"/>
      <c r="E188" s="92"/>
      <c r="F188" s="92"/>
      <c r="G188" s="78"/>
      <c r="H188" s="114"/>
      <c r="I188" s="78"/>
      <c r="J188" s="78"/>
      <c r="K188" s="92"/>
      <c r="L188" s="92"/>
      <c r="M188" s="92"/>
      <c r="N188" s="92"/>
      <c r="O188" s="75"/>
      <c r="P188" s="93"/>
      <c r="Q188" s="34"/>
      <c r="R188" s="34"/>
      <c r="S188" s="34"/>
      <c r="T188" s="34"/>
      <c r="U188" s="34"/>
      <c r="V188" s="34"/>
      <c r="W188" s="34"/>
      <c r="X188" s="34"/>
      <c r="Y188" s="9"/>
      <c r="Z188" s="9"/>
      <c r="AA188" s="9"/>
      <c r="AB188" s="9"/>
      <c r="AC188" s="9"/>
      <c r="AD188" s="9"/>
    </row>
    <row r="189" ht="14.25" customHeight="1">
      <c r="B189" s="91"/>
      <c r="C189" s="75"/>
      <c r="D189" s="92"/>
      <c r="E189" s="92"/>
      <c r="F189" s="92"/>
      <c r="G189" s="78"/>
      <c r="H189" s="78"/>
      <c r="I189" s="78"/>
      <c r="J189" s="78"/>
      <c r="K189" s="92"/>
      <c r="L189" s="92"/>
      <c r="M189" s="92"/>
      <c r="N189" s="92"/>
      <c r="O189" s="75"/>
      <c r="P189" s="93"/>
      <c r="Q189" s="34"/>
      <c r="R189" s="34"/>
      <c r="S189" s="34"/>
      <c r="T189" s="34"/>
      <c r="U189" s="34"/>
      <c r="V189" s="34"/>
      <c r="W189" s="34"/>
      <c r="X189" s="34"/>
      <c r="Y189" s="9"/>
      <c r="Z189" s="9"/>
      <c r="AA189" s="9"/>
      <c r="AB189" s="9"/>
      <c r="AC189" s="9"/>
      <c r="AD189" s="9"/>
    </row>
    <row r="190" ht="14.25" customHeight="1">
      <c r="B190" s="91"/>
      <c r="C190" s="115" t="s">
        <v>239</v>
      </c>
      <c r="D190" s="116"/>
      <c r="E190" s="116"/>
      <c r="F190" s="117"/>
      <c r="G190" s="118"/>
      <c r="H190" s="118"/>
      <c r="I190" s="115" t="s">
        <v>240</v>
      </c>
      <c r="J190" s="116"/>
      <c r="K190" s="117"/>
      <c r="L190" s="91"/>
      <c r="M190" s="92"/>
      <c r="N190" s="92"/>
      <c r="O190" s="91"/>
      <c r="P190" s="34"/>
      <c r="Q190" s="34"/>
      <c r="R190" s="34"/>
      <c r="S190" s="34"/>
      <c r="T190" s="34"/>
      <c r="U190" s="34"/>
      <c r="V190" s="34"/>
      <c r="W190" s="34"/>
      <c r="X190" s="34"/>
      <c r="Y190" s="9"/>
      <c r="Z190" s="9"/>
      <c r="AA190" s="9"/>
      <c r="AB190" s="9"/>
      <c r="AC190" s="9"/>
      <c r="AD190" s="9"/>
    </row>
    <row r="191" ht="14.25" customHeight="1">
      <c r="B191" s="91"/>
      <c r="C191" s="119"/>
      <c r="D191" s="120" t="str">
        <f t="shared" ref="D191:E191" si="60">D5</f>
        <v>UNFPA</v>
      </c>
      <c r="E191" s="120" t="str">
        <f t="shared" si="60"/>
        <v>Interpeace</v>
      </c>
      <c r="F191" s="121" t="s">
        <v>10</v>
      </c>
      <c r="G191" s="122"/>
      <c r="H191" s="122"/>
      <c r="I191" s="120" t="str">
        <f t="shared" ref="I191:J191" si="61">I5</f>
        <v>UNFPA</v>
      </c>
      <c r="J191" s="120" t="str">
        <f t="shared" si="61"/>
        <v>Interpeace</v>
      </c>
      <c r="K191" s="121" t="s">
        <v>10</v>
      </c>
      <c r="L191" s="75"/>
      <c r="M191" s="92"/>
      <c r="N191" s="92"/>
      <c r="O191" s="91"/>
      <c r="P191" s="34"/>
      <c r="Q191" s="34"/>
      <c r="R191" s="34"/>
      <c r="S191" s="34"/>
      <c r="T191" s="34"/>
      <c r="U191" s="34"/>
      <c r="V191" s="34"/>
      <c r="W191" s="34"/>
      <c r="X191" s="34"/>
      <c r="Y191" s="9"/>
      <c r="Z191" s="9"/>
      <c r="AA191" s="9"/>
      <c r="AB191" s="9"/>
      <c r="AC191" s="9"/>
      <c r="AD191" s="9"/>
    </row>
    <row r="192" ht="14.25" customHeight="1">
      <c r="B192" s="91"/>
      <c r="C192" s="123"/>
      <c r="D192" s="124"/>
      <c r="E192" s="124"/>
      <c r="F192" s="125"/>
      <c r="G192" s="118"/>
      <c r="H192" s="118"/>
      <c r="I192" s="124"/>
      <c r="J192" s="124"/>
      <c r="K192" s="125"/>
      <c r="L192" s="75"/>
      <c r="M192" s="92"/>
      <c r="N192" s="92"/>
      <c r="O192" s="91"/>
      <c r="P192" s="34"/>
      <c r="Q192" s="34"/>
      <c r="R192" s="34"/>
      <c r="S192" s="34"/>
      <c r="T192" s="34"/>
      <c r="U192" s="34"/>
      <c r="V192" s="34"/>
      <c r="W192" s="34"/>
      <c r="X192" s="34"/>
      <c r="Y192" s="9"/>
      <c r="Z192" s="9"/>
      <c r="AA192" s="9"/>
      <c r="AB192" s="9"/>
      <c r="AC192" s="9"/>
      <c r="AD192" s="9"/>
    </row>
    <row r="193" ht="14.25" customHeight="1">
      <c r="B193" s="75"/>
      <c r="C193" s="126" t="s">
        <v>241</v>
      </c>
      <c r="D193" s="106">
        <f t="shared" ref="D193:E193" si="62">SUM(D16,D28,D38,D48,D60,D70,D80,D90,D102,D113,D123,D133,D145,D155,D165,D175,D178,D179,D180,D181)</f>
        <v>1168224.5</v>
      </c>
      <c r="E193" s="106">
        <f t="shared" si="62"/>
        <v>700935</v>
      </c>
      <c r="F193" s="127">
        <f>SUM(D193:E193)-0.5</f>
        <v>1869159</v>
      </c>
      <c r="G193" s="78"/>
      <c r="H193" s="78"/>
      <c r="I193" s="106">
        <f>SUM(I16,I28,I38,I48,I60,I70,I80,I90,I102,I113,I123,I133,I145,I155,I165,I175,I178,I179,I180,I181)</f>
        <v>1168224.5</v>
      </c>
      <c r="J193" s="106">
        <f>SUM(J16,J28,J38,J48,J60,J70,J80,J90,J102,J113,J123,J133,J145,J155,J165,J175,J178,J179,J180,J181)+0.02</f>
        <v>700935</v>
      </c>
      <c r="K193" s="127">
        <f t="shared" ref="K193:K194" si="63">SUM(I193:J193)</f>
        <v>1869159.5</v>
      </c>
      <c r="L193" s="75"/>
      <c r="M193" s="128"/>
      <c r="N193" s="92"/>
      <c r="O193" s="75"/>
      <c r="P193" s="34"/>
      <c r="Q193" s="34"/>
      <c r="R193" s="34"/>
      <c r="S193" s="34"/>
      <c r="T193" s="34"/>
      <c r="U193" s="34"/>
      <c r="V193" s="34"/>
      <c r="W193" s="34"/>
      <c r="X193" s="34"/>
      <c r="Y193" s="9"/>
      <c r="Z193" s="9"/>
      <c r="AA193" s="9"/>
      <c r="AB193" s="9"/>
      <c r="AC193" s="9"/>
      <c r="AD193" s="9"/>
    </row>
    <row r="194" ht="14.25" customHeight="1">
      <c r="B194" s="129"/>
      <c r="C194" s="126" t="s">
        <v>242</v>
      </c>
      <c r="D194" s="106">
        <f>(D193*0.07)-0.22</f>
        <v>81775.495</v>
      </c>
      <c r="E194" s="106">
        <f>(E193*0.07)-0.45</f>
        <v>49065</v>
      </c>
      <c r="F194" s="106">
        <f>(F193*0.07)-0.13</f>
        <v>130841</v>
      </c>
      <c r="G194" s="78"/>
      <c r="H194" s="78"/>
      <c r="I194" s="106">
        <f>(I193*0.07)-0.22</f>
        <v>81775.495</v>
      </c>
      <c r="J194" s="106">
        <f>(J193*0.07)-0.45</f>
        <v>49065</v>
      </c>
      <c r="K194" s="127">
        <f t="shared" si="63"/>
        <v>130840.495</v>
      </c>
      <c r="L194" s="129"/>
      <c r="M194" s="128"/>
      <c r="N194" s="92"/>
      <c r="O194" s="129"/>
      <c r="P194" s="34"/>
      <c r="Q194" s="34"/>
      <c r="R194" s="34"/>
      <c r="S194" s="34"/>
      <c r="T194" s="34"/>
      <c r="U194" s="34"/>
      <c r="V194" s="34"/>
      <c r="W194" s="34"/>
      <c r="X194" s="34"/>
      <c r="Y194" s="9"/>
      <c r="Z194" s="9"/>
      <c r="AA194" s="9"/>
      <c r="AB194" s="9"/>
      <c r="AC194" s="9"/>
      <c r="AD194" s="9"/>
    </row>
    <row r="195" ht="14.25" customHeight="1">
      <c r="B195" s="129"/>
      <c r="C195" s="130" t="s">
        <v>10</v>
      </c>
      <c r="D195" s="131">
        <f t="shared" ref="D195:F195" si="64">SUM(D193:D194)</f>
        <v>1249999.995</v>
      </c>
      <c r="E195" s="131">
        <f t="shared" si="64"/>
        <v>750000</v>
      </c>
      <c r="F195" s="132">
        <f t="shared" si="64"/>
        <v>2000000</v>
      </c>
      <c r="G195" s="122"/>
      <c r="H195" s="122"/>
      <c r="I195" s="131">
        <f t="shared" ref="I195:K195" si="65">SUM(I193:I194)</f>
        <v>1249999.995</v>
      </c>
      <c r="J195" s="131">
        <f t="shared" si="65"/>
        <v>750000</v>
      </c>
      <c r="K195" s="132">
        <f t="shared" si="65"/>
        <v>1999999.995</v>
      </c>
      <c r="L195" s="129"/>
      <c r="M195" s="16"/>
      <c r="N195" s="17"/>
      <c r="O195" s="129"/>
      <c r="P195" s="34"/>
      <c r="Q195" s="34"/>
      <c r="R195" s="34"/>
      <c r="S195" s="34"/>
      <c r="T195" s="34"/>
      <c r="U195" s="34"/>
      <c r="V195" s="34"/>
      <c r="W195" s="34"/>
      <c r="X195" s="34"/>
      <c r="Y195" s="9"/>
      <c r="Z195" s="9"/>
      <c r="AA195" s="9"/>
      <c r="AB195" s="9"/>
      <c r="AC195" s="9"/>
      <c r="AD195" s="9"/>
    </row>
    <row r="196" ht="14.25" customHeight="1">
      <c r="B196" s="129"/>
      <c r="C196" s="9"/>
      <c r="D196" s="9"/>
      <c r="E196" s="9"/>
      <c r="F196" s="9"/>
      <c r="G196" s="15"/>
      <c r="H196" s="15"/>
      <c r="I196" s="133">
        <f>D195-I195</f>
        <v>0</v>
      </c>
      <c r="J196" s="15"/>
      <c r="K196" s="9"/>
      <c r="L196" s="9"/>
      <c r="M196" s="134"/>
      <c r="N196" s="134"/>
      <c r="O196" s="135"/>
      <c r="P196" s="136"/>
      <c r="Q196" s="34"/>
      <c r="R196" s="34"/>
      <c r="S196" s="34"/>
      <c r="T196" s="34"/>
      <c r="U196" s="34"/>
      <c r="V196" s="34"/>
      <c r="W196" s="34"/>
      <c r="X196" s="34"/>
      <c r="Y196" s="9"/>
      <c r="Z196" s="9"/>
      <c r="AA196" s="9"/>
      <c r="AB196" s="9"/>
      <c r="AC196" s="9"/>
      <c r="AD196" s="9"/>
    </row>
    <row r="197" ht="14.25" customHeight="1">
      <c r="B197" s="75"/>
      <c r="C197" s="91"/>
      <c r="D197" s="134"/>
      <c r="E197" s="134"/>
      <c r="F197" s="134"/>
      <c r="G197" s="122"/>
      <c r="H197" s="122"/>
      <c r="I197" s="122"/>
      <c r="J197" s="122"/>
      <c r="K197" s="137"/>
      <c r="L197" s="137"/>
      <c r="M197" s="137"/>
      <c r="N197" s="138"/>
      <c r="O197" s="91"/>
      <c r="P197" s="136"/>
      <c r="Q197" s="34"/>
      <c r="R197" s="34"/>
      <c r="S197" s="34"/>
      <c r="T197" s="34"/>
      <c r="U197" s="34"/>
      <c r="V197" s="34"/>
      <c r="W197" s="34"/>
      <c r="X197" s="34"/>
      <c r="Y197" s="71"/>
      <c r="Z197" s="71"/>
      <c r="AA197" s="71"/>
      <c r="AB197" s="71"/>
      <c r="AC197" s="71"/>
      <c r="AD197" s="71"/>
    </row>
    <row r="198" ht="14.25" customHeight="1">
      <c r="B198" s="129"/>
      <c r="C198" s="139" t="s">
        <v>243</v>
      </c>
      <c r="D198" s="116"/>
      <c r="E198" s="116"/>
      <c r="F198" s="116"/>
      <c r="G198" s="117"/>
      <c r="H198" s="122"/>
      <c r="I198" s="139"/>
      <c r="J198" s="116"/>
      <c r="K198" s="116"/>
      <c r="L198" s="117"/>
      <c r="M198" s="137"/>
      <c r="N198" s="138"/>
      <c r="O198" s="129"/>
      <c r="P198" s="34"/>
      <c r="Q198" s="34"/>
      <c r="R198" s="34"/>
      <c r="S198" s="34"/>
      <c r="T198" s="34"/>
      <c r="U198" s="34"/>
      <c r="V198" s="34"/>
      <c r="W198" s="34"/>
      <c r="X198" s="34"/>
      <c r="Y198" s="9"/>
      <c r="Z198" s="9"/>
      <c r="AA198" s="9"/>
      <c r="AB198" s="9"/>
      <c r="AC198" s="9"/>
      <c r="AD198" s="9"/>
    </row>
    <row r="199" ht="14.25" customHeight="1">
      <c r="B199" s="129"/>
      <c r="C199" s="140"/>
      <c r="D199" s="141" t="str">
        <f t="shared" ref="D199:E199" si="66">D5</f>
        <v>UNFPA</v>
      </c>
      <c r="E199" s="141" t="str">
        <f t="shared" si="66"/>
        <v>Interpeace</v>
      </c>
      <c r="F199" s="141" t="s">
        <v>10</v>
      </c>
      <c r="G199" s="142" t="s">
        <v>244</v>
      </c>
      <c r="H199" s="122"/>
      <c r="I199" s="141" t="str">
        <f t="shared" ref="I199:J199" si="67">I5</f>
        <v>UNFPA</v>
      </c>
      <c r="J199" s="141" t="str">
        <f t="shared" si="67"/>
        <v>Interpeace</v>
      </c>
      <c r="K199" s="141" t="s">
        <v>10</v>
      </c>
      <c r="L199" s="142" t="s">
        <v>244</v>
      </c>
      <c r="M199" s="137"/>
      <c r="N199" s="9"/>
      <c r="O199" s="9"/>
      <c r="P199" s="34"/>
      <c r="Q199" s="34"/>
      <c r="R199" s="34"/>
      <c r="S199" s="34"/>
      <c r="T199" s="34"/>
      <c r="U199" s="34"/>
      <c r="V199" s="34"/>
      <c r="W199" s="34"/>
      <c r="X199" s="34"/>
    </row>
    <row r="200" ht="14.25" customHeight="1">
      <c r="B200" s="129"/>
      <c r="C200" s="140"/>
      <c r="D200" s="124"/>
      <c r="E200" s="124"/>
      <c r="F200" s="124"/>
      <c r="G200" s="125"/>
      <c r="H200" s="122"/>
      <c r="I200" s="124"/>
      <c r="J200" s="124"/>
      <c r="K200" s="124"/>
      <c r="L200" s="125"/>
      <c r="M200" s="137"/>
      <c r="N200" s="9"/>
      <c r="O200" s="9"/>
      <c r="P200" s="34"/>
      <c r="Q200" s="34"/>
      <c r="R200" s="34"/>
      <c r="S200" s="34"/>
      <c r="T200" s="34"/>
      <c r="U200" s="34"/>
      <c r="V200" s="34"/>
      <c r="W200" s="34"/>
      <c r="X200" s="34"/>
    </row>
    <row r="201" ht="14.25" customHeight="1">
      <c r="B201" s="129"/>
      <c r="C201" s="143" t="s">
        <v>245</v>
      </c>
      <c r="D201" s="144">
        <f t="shared" ref="D201:D203" si="68">$D$195*G201</f>
        <v>874999.9965</v>
      </c>
      <c r="E201" s="145">
        <f t="shared" ref="E201:E203" si="69">$E$195*G201</f>
        <v>525000</v>
      </c>
      <c r="F201" s="145">
        <f t="shared" ref="F201:F203" si="70">SUM(D201:E201)</f>
        <v>1399999.997</v>
      </c>
      <c r="G201" s="146">
        <v>0.7</v>
      </c>
      <c r="H201" s="147"/>
      <c r="I201" s="144">
        <f t="shared" ref="I201:I203" si="71">$D$195*L201</f>
        <v>874999.9965</v>
      </c>
      <c r="J201" s="145">
        <f t="shared" ref="J201:J203" si="72">$E$195*L201</f>
        <v>525000</v>
      </c>
      <c r="K201" s="145">
        <f t="shared" ref="K201:K203" si="73">SUM(I201:J201)</f>
        <v>1399999.997</v>
      </c>
      <c r="L201" s="146">
        <v>0.7</v>
      </c>
      <c r="M201" s="9"/>
      <c r="N201" s="9"/>
      <c r="O201" s="9"/>
      <c r="P201" s="34"/>
      <c r="Q201" s="34"/>
      <c r="R201" s="34"/>
      <c r="S201" s="34"/>
      <c r="T201" s="34"/>
      <c r="U201" s="34"/>
      <c r="V201" s="34"/>
      <c r="W201" s="34"/>
      <c r="X201" s="34"/>
    </row>
    <row r="202" ht="14.25" customHeight="1">
      <c r="B202" s="148"/>
      <c r="C202" s="149" t="s">
        <v>246</v>
      </c>
      <c r="D202" s="144">
        <f t="shared" si="68"/>
        <v>374999.9985</v>
      </c>
      <c r="E202" s="145">
        <f t="shared" si="69"/>
        <v>225000</v>
      </c>
      <c r="F202" s="150">
        <f t="shared" si="70"/>
        <v>599999.9985</v>
      </c>
      <c r="G202" s="151">
        <v>0.3</v>
      </c>
      <c r="H202" s="147"/>
      <c r="I202" s="144">
        <f t="shared" si="71"/>
        <v>374999.9985</v>
      </c>
      <c r="J202" s="145">
        <f t="shared" si="72"/>
        <v>225000</v>
      </c>
      <c r="K202" s="150">
        <f t="shared" si="73"/>
        <v>599999.9985</v>
      </c>
      <c r="L202" s="151">
        <v>0.3</v>
      </c>
      <c r="M202" s="9"/>
      <c r="N202" s="9"/>
      <c r="O202" s="9"/>
      <c r="P202" s="34"/>
      <c r="Q202" s="34"/>
      <c r="R202" s="34"/>
      <c r="S202" s="34"/>
      <c r="T202" s="34"/>
      <c r="U202" s="34"/>
      <c r="V202" s="34"/>
      <c r="W202" s="34"/>
      <c r="X202" s="34"/>
    </row>
    <row r="203" ht="14.25" customHeight="1">
      <c r="C203" s="149" t="s">
        <v>247</v>
      </c>
      <c r="D203" s="144">
        <f t="shared" si="68"/>
        <v>0</v>
      </c>
      <c r="E203" s="145">
        <f t="shared" si="69"/>
        <v>0</v>
      </c>
      <c r="F203" s="150">
        <f t="shared" si="70"/>
        <v>0</v>
      </c>
      <c r="G203" s="151">
        <v>0.0</v>
      </c>
      <c r="H203" s="147"/>
      <c r="I203" s="144">
        <f t="shared" si="71"/>
        <v>0</v>
      </c>
      <c r="J203" s="145">
        <f t="shared" si="72"/>
        <v>0</v>
      </c>
      <c r="K203" s="150">
        <f t="shared" si="73"/>
        <v>0</v>
      </c>
      <c r="L203" s="151">
        <v>0.0</v>
      </c>
      <c r="M203" s="9"/>
      <c r="N203" s="9"/>
      <c r="O203" s="9"/>
      <c r="P203" s="34"/>
      <c r="Q203" s="34"/>
      <c r="R203" s="34"/>
      <c r="S203" s="34"/>
      <c r="T203" s="34"/>
      <c r="U203" s="34"/>
      <c r="V203" s="34"/>
      <c r="W203" s="34"/>
      <c r="X203" s="34"/>
    </row>
    <row r="204" ht="14.25" customHeight="1">
      <c r="C204" s="130" t="s">
        <v>248</v>
      </c>
      <c r="D204" s="131">
        <f t="shared" ref="D204:G204" si="74">SUM(D201:D203)</f>
        <v>1249999.995</v>
      </c>
      <c r="E204" s="131">
        <f t="shared" si="74"/>
        <v>750000</v>
      </c>
      <c r="F204" s="131">
        <f t="shared" si="74"/>
        <v>1999999.995</v>
      </c>
      <c r="G204" s="152">
        <f t="shared" si="74"/>
        <v>1</v>
      </c>
      <c r="H204" s="122"/>
      <c r="I204" s="131">
        <f t="shared" ref="I204:L204" si="75">SUM(I201:I203)</f>
        <v>1249999.995</v>
      </c>
      <c r="J204" s="131">
        <f t="shared" si="75"/>
        <v>750000</v>
      </c>
      <c r="K204" s="131">
        <f t="shared" si="75"/>
        <v>1999999.995</v>
      </c>
      <c r="L204" s="152">
        <f t="shared" si="75"/>
        <v>1</v>
      </c>
      <c r="M204" s="9"/>
      <c r="N204" s="9"/>
      <c r="O204" s="9"/>
      <c r="P204" s="9"/>
      <c r="Q204" s="9"/>
      <c r="R204" s="34"/>
      <c r="S204" s="34"/>
      <c r="T204" s="34"/>
      <c r="U204" s="34"/>
      <c r="V204" s="34"/>
      <c r="W204" s="34"/>
      <c r="X204" s="34"/>
    </row>
    <row r="205" ht="14.25" customHeight="1">
      <c r="C205" s="135"/>
      <c r="D205" s="137"/>
      <c r="E205" s="137"/>
      <c r="F205" s="137"/>
      <c r="G205" s="122"/>
      <c r="H205" s="122"/>
      <c r="I205" s="122"/>
      <c r="J205" s="122"/>
      <c r="K205" s="137"/>
      <c r="L205" s="137"/>
      <c r="M205" s="137"/>
      <c r="N205" s="134"/>
      <c r="O205" s="9"/>
      <c r="P205" s="9"/>
      <c r="Q205" s="9"/>
      <c r="R205" s="34"/>
      <c r="S205" s="34"/>
      <c r="T205" s="34"/>
      <c r="U205" s="34"/>
      <c r="V205" s="34"/>
      <c r="W205" s="34"/>
      <c r="X205" s="34"/>
      <c r="Y205" s="9"/>
      <c r="Z205" s="9"/>
      <c r="AA205" s="9"/>
      <c r="AB205" s="9"/>
      <c r="AC205" s="9"/>
      <c r="AD205" s="9"/>
    </row>
    <row r="206" ht="14.25" customHeight="1">
      <c r="C206" s="153" t="s">
        <v>249</v>
      </c>
      <c r="D206" s="154">
        <f>SUM(L16,L28,L38,L48,L60,L70,L80,L90,L102,L113,L123,L133,L145,L155,L165,L175,L182)*1.07</f>
        <v>1057667.18</v>
      </c>
      <c r="E206" s="134"/>
      <c r="F206" s="155" t="s">
        <v>250</v>
      </c>
      <c r="G206" s="156">
        <f>SUM(M194,M182,M175,M165,M155,M145,M133,M123,M113,M102,M90,M80,M70,M60,M48,M38,M28,M16)</f>
        <v>1127524.73</v>
      </c>
      <c r="H206" s="122"/>
      <c r="I206" s="122"/>
      <c r="J206" s="122"/>
      <c r="K206" s="134"/>
      <c r="M206" s="1"/>
      <c r="N206" s="134"/>
      <c r="O206" s="9"/>
      <c r="P206" s="9"/>
      <c r="Q206" s="9"/>
      <c r="R206" s="34"/>
      <c r="S206" s="34"/>
      <c r="T206" s="34"/>
      <c r="U206" s="34"/>
      <c r="V206" s="34"/>
      <c r="W206" s="34"/>
      <c r="X206" s="34"/>
      <c r="Y206" s="9"/>
      <c r="Z206" s="9"/>
      <c r="AA206" s="9"/>
      <c r="AB206" s="9"/>
      <c r="AC206" s="9"/>
      <c r="AD206" s="9"/>
    </row>
    <row r="207" ht="21.0" customHeight="1">
      <c r="C207" s="157" t="s">
        <v>251</v>
      </c>
      <c r="D207" s="158">
        <f>D206/F195</f>
        <v>0.52883359</v>
      </c>
      <c r="E207" s="159"/>
      <c r="F207" s="160" t="s">
        <v>252</v>
      </c>
      <c r="G207" s="161">
        <f>+G206/F204</f>
        <v>0.5637623664</v>
      </c>
      <c r="H207" s="162"/>
      <c r="I207" s="162"/>
      <c r="J207" s="162"/>
      <c r="K207" s="159"/>
      <c r="M207" s="1"/>
      <c r="N207" s="163"/>
      <c r="O207" s="9"/>
      <c r="P207" s="9"/>
      <c r="Q207" s="9"/>
      <c r="R207" s="34"/>
      <c r="S207" s="34"/>
      <c r="T207" s="34"/>
      <c r="U207" s="34"/>
      <c r="V207" s="34"/>
      <c r="W207" s="34"/>
      <c r="X207" s="34"/>
      <c r="Y207" s="9"/>
      <c r="Z207" s="9"/>
      <c r="AA207" s="9"/>
      <c r="AB207" s="9"/>
      <c r="AC207" s="9"/>
      <c r="AD207" s="9"/>
    </row>
    <row r="208" ht="14.25" customHeight="1">
      <c r="C208" s="164"/>
      <c r="D208" s="165"/>
      <c r="E208" s="166"/>
      <c r="F208" s="166"/>
      <c r="G208" s="167"/>
      <c r="H208" s="167"/>
      <c r="I208" s="167"/>
      <c r="J208" s="167"/>
      <c r="K208" s="166"/>
      <c r="L208" s="9"/>
      <c r="M208" s="16"/>
      <c r="N208" s="17"/>
      <c r="O208" s="9"/>
      <c r="P208" s="9"/>
      <c r="Q208" s="9"/>
      <c r="R208" s="34"/>
      <c r="S208" s="34"/>
      <c r="T208" s="34"/>
      <c r="U208" s="34"/>
      <c r="V208" s="34"/>
      <c r="W208" s="34"/>
      <c r="X208" s="34"/>
      <c r="Y208" s="9"/>
      <c r="Z208" s="9"/>
      <c r="AA208" s="9"/>
      <c r="AB208" s="9"/>
      <c r="AC208" s="9"/>
      <c r="AD208" s="9"/>
    </row>
    <row r="209" ht="14.25" customHeight="1">
      <c r="C209" s="157" t="s">
        <v>253</v>
      </c>
      <c r="D209" s="168">
        <f>SUM(D180:E181)*1.07</f>
        <v>112350</v>
      </c>
      <c r="E209" s="169"/>
      <c r="F209" s="169"/>
      <c r="G209" s="170"/>
      <c r="H209" s="170"/>
      <c r="I209" s="170"/>
      <c r="J209" s="170"/>
      <c r="K209" s="169"/>
      <c r="L209" s="9"/>
      <c r="M209" s="16"/>
      <c r="N209" s="17"/>
      <c r="O209" s="9"/>
      <c r="P209" s="9"/>
      <c r="Q209" s="9"/>
      <c r="R209" s="34"/>
      <c r="S209" s="34"/>
      <c r="T209" s="34"/>
      <c r="U209" s="34"/>
      <c r="V209" s="34"/>
      <c r="W209" s="34"/>
      <c r="X209" s="34"/>
      <c r="Y209" s="9"/>
      <c r="Z209" s="9"/>
      <c r="AA209" s="9"/>
      <c r="AB209" s="9"/>
      <c r="AC209" s="9"/>
      <c r="AD209" s="9"/>
    </row>
    <row r="210" ht="14.25" customHeight="1">
      <c r="C210" s="157" t="s">
        <v>254</v>
      </c>
      <c r="D210" s="158">
        <f>D209/F195</f>
        <v>0.056175</v>
      </c>
      <c r="E210" s="169"/>
      <c r="F210" s="169"/>
      <c r="G210" s="170"/>
      <c r="H210" s="170"/>
      <c r="I210" s="170"/>
      <c r="J210" s="170"/>
      <c r="K210" s="169"/>
      <c r="L210" s="9"/>
      <c r="M210" s="16"/>
      <c r="N210" s="17"/>
      <c r="O210" s="9"/>
      <c r="P210" s="9"/>
      <c r="Q210" s="9"/>
      <c r="R210" s="34"/>
      <c r="S210" s="34"/>
      <c r="T210" s="34"/>
      <c r="U210" s="34"/>
      <c r="V210" s="34"/>
      <c r="W210" s="34"/>
      <c r="X210" s="34"/>
      <c r="Y210" s="9"/>
      <c r="Z210" s="9"/>
      <c r="AA210" s="9"/>
      <c r="AB210" s="9"/>
      <c r="AC210" s="9"/>
      <c r="AD210" s="9"/>
    </row>
    <row r="211" ht="55.5" customHeight="1">
      <c r="C211" s="171" t="s">
        <v>255</v>
      </c>
      <c r="D211" s="172"/>
      <c r="E211" s="173"/>
      <c r="F211" s="173"/>
      <c r="G211" s="174"/>
      <c r="H211" s="174"/>
      <c r="I211" s="174"/>
      <c r="J211" s="174"/>
      <c r="K211" s="173"/>
      <c r="L211" s="9"/>
      <c r="M211" s="16"/>
      <c r="N211" s="17"/>
      <c r="O211" s="9"/>
      <c r="P211" s="9"/>
      <c r="Q211" s="9"/>
      <c r="R211" s="34"/>
      <c r="S211" s="34"/>
      <c r="T211" s="34"/>
      <c r="U211" s="34"/>
      <c r="V211" s="34"/>
      <c r="W211" s="34"/>
      <c r="X211" s="34"/>
      <c r="Y211" s="9"/>
      <c r="Z211" s="9"/>
      <c r="AA211" s="9"/>
      <c r="AB211" s="9"/>
      <c r="AC211" s="9"/>
      <c r="AD211" s="9"/>
    </row>
    <row r="212" ht="14.25" customHeight="1">
      <c r="C212" s="9"/>
      <c r="D212" s="9"/>
      <c r="E212" s="9"/>
      <c r="F212" s="9"/>
      <c r="G212" s="15"/>
      <c r="H212" s="15"/>
      <c r="I212" s="15"/>
      <c r="J212" s="15"/>
      <c r="K212" s="9"/>
      <c r="L212" s="9"/>
      <c r="M212" s="16"/>
      <c r="N212" s="17"/>
      <c r="O212" s="9"/>
      <c r="P212" s="71"/>
      <c r="Q212" s="9"/>
      <c r="R212" s="34"/>
      <c r="S212" s="34"/>
      <c r="T212" s="34"/>
      <c r="U212" s="34"/>
      <c r="V212" s="34"/>
      <c r="W212" s="34"/>
      <c r="X212" s="34"/>
      <c r="Y212" s="9"/>
      <c r="Z212" s="9"/>
      <c r="AA212" s="9"/>
      <c r="AB212" s="9"/>
      <c r="AC212" s="9"/>
      <c r="AD212" s="9"/>
    </row>
    <row r="213" ht="14.25" customHeight="1">
      <c r="C213" s="9"/>
      <c r="D213" s="9"/>
      <c r="E213" s="9"/>
      <c r="F213" s="9"/>
      <c r="G213" s="15"/>
      <c r="H213" s="15"/>
      <c r="I213" s="15"/>
      <c r="J213" s="15"/>
      <c r="K213" s="9"/>
      <c r="L213" s="9"/>
      <c r="M213" s="16"/>
      <c r="N213" s="17"/>
      <c r="O213" s="9"/>
      <c r="P213" s="9"/>
      <c r="Q213" s="9"/>
      <c r="R213" s="34"/>
      <c r="S213" s="34"/>
      <c r="T213" s="34"/>
      <c r="U213" s="34"/>
      <c r="V213" s="34"/>
      <c r="W213" s="34"/>
      <c r="X213" s="34"/>
      <c r="Y213" s="9"/>
      <c r="Z213" s="9"/>
      <c r="AA213" s="9"/>
      <c r="AB213" s="9"/>
      <c r="AC213" s="9"/>
      <c r="AD213" s="9"/>
    </row>
    <row r="214" ht="14.25" customHeight="1">
      <c r="C214" s="9"/>
      <c r="D214" s="9"/>
      <c r="E214" s="9"/>
      <c r="F214" s="9"/>
      <c r="G214" s="15"/>
      <c r="H214" s="15"/>
      <c r="I214" s="15"/>
      <c r="J214" s="15"/>
      <c r="K214" s="9"/>
      <c r="L214" s="9"/>
      <c r="M214" s="16"/>
      <c r="N214" s="17"/>
      <c r="O214" s="9"/>
      <c r="P214" s="9"/>
      <c r="Q214" s="9"/>
      <c r="R214" s="34"/>
      <c r="S214" s="34"/>
      <c r="T214" s="34"/>
      <c r="U214" s="34"/>
      <c r="V214" s="34"/>
      <c r="W214" s="34"/>
      <c r="X214" s="34"/>
      <c r="Y214" s="9"/>
      <c r="Z214" s="9"/>
      <c r="AA214" s="9"/>
      <c r="AB214" s="9"/>
      <c r="AC214" s="9"/>
      <c r="AD214" s="9"/>
    </row>
    <row r="215" ht="14.25" customHeight="1">
      <c r="C215" s="9"/>
      <c r="D215" s="9"/>
      <c r="E215" s="9"/>
      <c r="F215" s="9"/>
      <c r="G215" s="15"/>
      <c r="H215" s="15"/>
      <c r="I215" s="15"/>
      <c r="J215" s="15"/>
      <c r="K215" s="9"/>
      <c r="L215" s="9"/>
      <c r="M215" s="16"/>
      <c r="N215" s="17"/>
      <c r="O215" s="9"/>
      <c r="P215" s="9"/>
      <c r="Q215" s="9"/>
      <c r="R215" s="34"/>
      <c r="S215" s="34"/>
      <c r="T215" s="34"/>
      <c r="U215" s="34"/>
      <c r="V215" s="34"/>
      <c r="W215" s="34"/>
      <c r="X215" s="34"/>
      <c r="Y215" s="9"/>
      <c r="Z215" s="9"/>
      <c r="AA215" s="9"/>
      <c r="AB215" s="9"/>
      <c r="AC215" s="9"/>
      <c r="AD215" s="9"/>
    </row>
    <row r="216" ht="14.25" customHeight="1">
      <c r="C216" s="9"/>
      <c r="D216" s="9"/>
      <c r="E216" s="9"/>
      <c r="F216" s="9"/>
      <c r="G216" s="15"/>
      <c r="H216" s="15"/>
      <c r="I216" s="15"/>
      <c r="J216" s="15"/>
      <c r="K216" s="9"/>
      <c r="L216" s="9"/>
      <c r="M216" s="16"/>
      <c r="N216" s="17"/>
      <c r="O216" s="9"/>
      <c r="P216" s="9"/>
      <c r="Q216" s="9"/>
      <c r="R216" s="34"/>
      <c r="S216" s="34"/>
      <c r="T216" s="34"/>
      <c r="U216" s="34"/>
      <c r="V216" s="34"/>
      <c r="W216" s="34"/>
      <c r="X216" s="34"/>
      <c r="Y216" s="9"/>
      <c r="Z216" s="9"/>
      <c r="AA216" s="9"/>
      <c r="AB216" s="9"/>
      <c r="AC216" s="9"/>
      <c r="AD216" s="9"/>
    </row>
    <row r="217" ht="14.25" customHeight="1">
      <c r="B217" s="9"/>
      <c r="C217" s="9"/>
      <c r="D217" s="9"/>
      <c r="E217" s="9"/>
      <c r="F217" s="9"/>
      <c r="G217" s="15"/>
      <c r="H217" s="15"/>
      <c r="I217" s="15"/>
      <c r="J217" s="15"/>
      <c r="K217" s="9"/>
      <c r="L217" s="9"/>
      <c r="M217" s="16"/>
      <c r="N217" s="17"/>
      <c r="O217" s="9"/>
      <c r="P217" s="9"/>
      <c r="Q217" s="9"/>
      <c r="R217" s="34"/>
      <c r="S217" s="34"/>
      <c r="T217" s="34"/>
      <c r="U217" s="34"/>
      <c r="V217" s="34"/>
      <c r="W217" s="34"/>
      <c r="X217" s="34"/>
      <c r="Y217" s="9"/>
      <c r="Z217" s="9"/>
      <c r="AA217" s="9"/>
      <c r="AB217" s="9"/>
      <c r="AC217" s="9"/>
      <c r="AD217" s="9"/>
    </row>
    <row r="218" ht="14.25" customHeight="1">
      <c r="B218" s="9"/>
      <c r="C218" s="9"/>
      <c r="D218" s="9"/>
      <c r="E218" s="9"/>
      <c r="F218" s="9"/>
      <c r="G218" s="15"/>
      <c r="H218" s="15"/>
      <c r="I218" s="15"/>
      <c r="J218" s="15"/>
      <c r="K218" s="9"/>
      <c r="L218" s="9"/>
      <c r="M218" s="16"/>
      <c r="N218" s="17"/>
      <c r="O218" s="9"/>
      <c r="P218" s="9"/>
      <c r="Q218" s="9"/>
      <c r="R218" s="34"/>
      <c r="S218" s="34"/>
      <c r="T218" s="34"/>
      <c r="U218" s="34"/>
      <c r="V218" s="34"/>
      <c r="W218" s="34"/>
      <c r="X218" s="34"/>
      <c r="Y218" s="9"/>
      <c r="Z218" s="9"/>
      <c r="AA218" s="9"/>
      <c r="AB218" s="9"/>
      <c r="AC218" s="9"/>
      <c r="AD218" s="9"/>
    </row>
    <row r="219" ht="14.25" customHeight="1">
      <c r="B219" s="9"/>
      <c r="C219" s="9"/>
      <c r="D219" s="9"/>
      <c r="E219" s="9"/>
      <c r="F219" s="9"/>
      <c r="G219" s="15"/>
      <c r="H219" s="15"/>
      <c r="I219" s="15"/>
      <c r="J219" s="15"/>
      <c r="K219" s="9"/>
      <c r="L219" s="9"/>
      <c r="M219" s="16"/>
      <c r="N219" s="17"/>
      <c r="O219" s="9"/>
      <c r="P219" s="9"/>
      <c r="Q219" s="9"/>
      <c r="R219" s="9"/>
      <c r="S219" s="9"/>
      <c r="T219" s="9"/>
      <c r="U219" s="9"/>
      <c r="V219" s="9"/>
      <c r="W219" s="9"/>
      <c r="X219" s="9"/>
      <c r="Y219" s="9"/>
      <c r="Z219" s="9"/>
      <c r="AA219" s="9"/>
      <c r="AB219" s="9"/>
      <c r="AC219" s="9"/>
      <c r="AD219" s="9"/>
    </row>
    <row r="220" ht="14.25" customHeight="1">
      <c r="B220" s="9"/>
      <c r="C220" s="9"/>
      <c r="D220" s="9"/>
      <c r="E220" s="9"/>
      <c r="F220" s="9"/>
      <c r="G220" s="15"/>
      <c r="H220" s="15"/>
      <c r="I220" s="15"/>
      <c r="J220" s="15"/>
      <c r="K220" s="9"/>
      <c r="L220" s="9"/>
      <c r="M220" s="16"/>
      <c r="N220" s="17"/>
      <c r="O220" s="9"/>
      <c r="P220" s="9"/>
      <c r="Q220" s="9"/>
      <c r="R220" s="9"/>
      <c r="S220" s="9"/>
      <c r="T220" s="9"/>
      <c r="U220" s="9"/>
      <c r="V220" s="9"/>
      <c r="W220" s="9"/>
      <c r="X220" s="9"/>
      <c r="Y220" s="9"/>
      <c r="Z220" s="9"/>
      <c r="AA220" s="9"/>
      <c r="AB220" s="9"/>
      <c r="AC220" s="9"/>
      <c r="AD220" s="9"/>
    </row>
    <row r="221" ht="14.25" customHeight="1">
      <c r="B221" s="9"/>
      <c r="C221" s="9"/>
      <c r="D221" s="9"/>
      <c r="E221" s="9"/>
      <c r="F221" s="9"/>
      <c r="G221" s="15"/>
      <c r="H221" s="15"/>
      <c r="I221" s="15"/>
      <c r="J221" s="15"/>
      <c r="K221" s="9"/>
      <c r="L221" s="9"/>
      <c r="M221" s="16"/>
      <c r="N221" s="17"/>
      <c r="O221" s="9"/>
      <c r="P221" s="9"/>
      <c r="Q221" s="9"/>
      <c r="R221" s="9"/>
      <c r="S221" s="9"/>
      <c r="T221" s="9"/>
      <c r="U221" s="9"/>
      <c r="V221" s="9"/>
      <c r="W221" s="9"/>
      <c r="X221" s="9"/>
      <c r="Y221" s="9"/>
      <c r="Z221" s="9"/>
      <c r="AA221" s="9"/>
      <c r="AB221" s="9"/>
      <c r="AC221" s="9"/>
      <c r="AD221" s="9"/>
    </row>
    <row r="222" ht="14.25" customHeight="1">
      <c r="B222" s="9"/>
      <c r="C222" s="9"/>
      <c r="D222" s="9"/>
      <c r="E222" s="9"/>
      <c r="F222" s="9"/>
      <c r="G222" s="15"/>
      <c r="H222" s="15"/>
      <c r="I222" s="15"/>
      <c r="J222" s="15"/>
      <c r="K222" s="9"/>
      <c r="L222" s="9"/>
      <c r="M222" s="16"/>
      <c r="N222" s="17"/>
      <c r="O222" s="9"/>
      <c r="P222" s="9"/>
      <c r="Q222" s="9"/>
      <c r="R222" s="9"/>
      <c r="S222" s="9"/>
      <c r="T222" s="9"/>
      <c r="U222" s="9"/>
      <c r="V222" s="9"/>
      <c r="W222" s="9"/>
      <c r="X222" s="9"/>
      <c r="Y222" s="9"/>
      <c r="Z222" s="9"/>
      <c r="AA222" s="9"/>
      <c r="AB222" s="9"/>
      <c r="AC222" s="9"/>
      <c r="AD222" s="9"/>
    </row>
    <row r="223" ht="14.25" customHeight="1">
      <c r="B223" s="9"/>
      <c r="C223" s="9"/>
      <c r="D223" s="9"/>
      <c r="E223" s="9"/>
      <c r="F223" s="9"/>
      <c r="G223" s="15"/>
      <c r="H223" s="15"/>
      <c r="I223" s="15"/>
      <c r="J223" s="15"/>
      <c r="K223" s="9"/>
      <c r="L223" s="9"/>
      <c r="M223" s="16"/>
      <c r="N223" s="17"/>
      <c r="O223" s="9"/>
      <c r="P223" s="9"/>
      <c r="Q223" s="9"/>
      <c r="R223" s="9"/>
      <c r="S223" s="9"/>
      <c r="T223" s="9"/>
      <c r="U223" s="9"/>
      <c r="V223" s="9"/>
      <c r="W223" s="9"/>
      <c r="X223" s="9"/>
      <c r="Y223" s="9"/>
      <c r="Z223" s="9"/>
      <c r="AA223" s="9"/>
      <c r="AB223" s="9"/>
      <c r="AC223" s="9"/>
      <c r="AD223" s="9"/>
    </row>
    <row r="224" ht="14.25" customHeight="1">
      <c r="B224" s="9"/>
      <c r="C224" s="9"/>
      <c r="D224" s="9"/>
      <c r="E224" s="9"/>
      <c r="F224" s="9"/>
      <c r="G224" s="15"/>
      <c r="H224" s="15"/>
      <c r="I224" s="15"/>
      <c r="J224" s="15"/>
      <c r="K224" s="9"/>
      <c r="L224" s="9"/>
      <c r="M224" s="16"/>
      <c r="N224" s="17"/>
      <c r="O224" s="9"/>
      <c r="P224" s="9"/>
      <c r="Q224" s="9"/>
      <c r="R224" s="9"/>
      <c r="S224" s="9"/>
      <c r="T224" s="9"/>
      <c r="U224" s="9"/>
      <c r="V224" s="9"/>
      <c r="W224" s="9"/>
      <c r="X224" s="9"/>
      <c r="Y224" s="9"/>
      <c r="Z224" s="9"/>
      <c r="AA224" s="9"/>
      <c r="AB224" s="9"/>
      <c r="AC224" s="9"/>
      <c r="AD224" s="9"/>
    </row>
    <row r="225" ht="14.25" customHeight="1">
      <c r="B225" s="9"/>
      <c r="C225" s="9"/>
      <c r="D225" s="9"/>
      <c r="E225" s="9"/>
      <c r="F225" s="9"/>
      <c r="G225" s="15"/>
      <c r="H225" s="15"/>
      <c r="I225" s="15"/>
      <c r="J225" s="15"/>
      <c r="K225" s="9"/>
      <c r="L225" s="9"/>
      <c r="M225" s="16"/>
      <c r="N225" s="17"/>
      <c r="O225" s="9"/>
      <c r="P225" s="9"/>
      <c r="Q225" s="9"/>
      <c r="R225" s="9"/>
      <c r="S225" s="9"/>
      <c r="T225" s="9"/>
      <c r="U225" s="9"/>
      <c r="V225" s="9"/>
      <c r="W225" s="9"/>
      <c r="X225" s="9"/>
      <c r="Y225" s="9"/>
      <c r="Z225" s="9"/>
      <c r="AA225" s="9"/>
      <c r="AB225" s="9"/>
      <c r="AC225" s="9"/>
      <c r="AD225" s="9"/>
    </row>
    <row r="226" ht="14.25" customHeight="1">
      <c r="B226" s="9"/>
      <c r="C226" s="9"/>
      <c r="D226" s="9"/>
      <c r="E226" s="9"/>
      <c r="F226" s="9"/>
      <c r="G226" s="15"/>
      <c r="H226" s="15"/>
      <c r="I226" s="15"/>
      <c r="J226" s="15"/>
      <c r="K226" s="9"/>
      <c r="L226" s="9"/>
      <c r="M226" s="16"/>
      <c r="N226" s="17"/>
      <c r="O226" s="9"/>
      <c r="P226" s="9"/>
      <c r="Q226" s="9"/>
      <c r="R226" s="9"/>
      <c r="S226" s="9"/>
      <c r="T226" s="9"/>
      <c r="U226" s="9"/>
      <c r="V226" s="9"/>
      <c r="W226" s="9"/>
      <c r="X226" s="9"/>
      <c r="Y226" s="9"/>
      <c r="Z226" s="9"/>
      <c r="AA226" s="9"/>
      <c r="AB226" s="9"/>
      <c r="AC226" s="9"/>
      <c r="AD226" s="9"/>
    </row>
    <row r="227" ht="14.25" customHeight="1">
      <c r="B227" s="9"/>
      <c r="C227" s="9"/>
      <c r="D227" s="9"/>
      <c r="E227" s="9"/>
      <c r="F227" s="9"/>
      <c r="G227" s="15"/>
      <c r="H227" s="15"/>
      <c r="I227" s="15"/>
      <c r="J227" s="15"/>
      <c r="K227" s="9"/>
      <c r="L227" s="9"/>
      <c r="M227" s="16"/>
      <c r="N227" s="17"/>
      <c r="O227" s="9"/>
      <c r="P227" s="9"/>
      <c r="Q227" s="9"/>
      <c r="R227" s="9"/>
      <c r="S227" s="9"/>
      <c r="T227" s="9"/>
      <c r="U227" s="9"/>
      <c r="V227" s="9"/>
      <c r="W227" s="9"/>
      <c r="X227" s="9"/>
      <c r="Y227" s="9"/>
      <c r="Z227" s="9"/>
      <c r="AA227" s="9"/>
      <c r="AB227" s="9"/>
      <c r="AC227" s="9"/>
      <c r="AD227" s="9"/>
    </row>
    <row r="228" ht="14.25" customHeight="1">
      <c r="B228" s="9"/>
      <c r="C228" s="9"/>
      <c r="D228" s="9"/>
      <c r="E228" s="9"/>
      <c r="F228" s="9"/>
      <c r="G228" s="15"/>
      <c r="H228" s="15"/>
      <c r="I228" s="15"/>
      <c r="J228" s="15"/>
      <c r="K228" s="9"/>
      <c r="L228" s="9"/>
      <c r="M228" s="16"/>
      <c r="N228" s="17"/>
      <c r="O228" s="9"/>
      <c r="P228" s="9"/>
      <c r="Q228" s="9"/>
      <c r="R228" s="9"/>
      <c r="S228" s="9"/>
      <c r="T228" s="9"/>
      <c r="U228" s="9"/>
      <c r="V228" s="9"/>
      <c r="W228" s="9"/>
      <c r="X228" s="9"/>
      <c r="Y228" s="9"/>
      <c r="Z228" s="9"/>
      <c r="AA228" s="9"/>
      <c r="AB228" s="9"/>
      <c r="AC228" s="9"/>
      <c r="AD228" s="9"/>
    </row>
    <row r="229" ht="14.25" customHeight="1">
      <c r="B229" s="9"/>
      <c r="C229" s="9"/>
      <c r="D229" s="9"/>
      <c r="E229" s="9"/>
      <c r="F229" s="9"/>
      <c r="G229" s="15"/>
      <c r="H229" s="15"/>
      <c r="I229" s="15"/>
      <c r="J229" s="15"/>
      <c r="K229" s="9"/>
      <c r="L229" s="9"/>
      <c r="M229" s="16"/>
      <c r="N229" s="17"/>
      <c r="O229" s="9"/>
      <c r="P229" s="9"/>
      <c r="Q229" s="9"/>
      <c r="R229" s="9"/>
      <c r="S229" s="9"/>
      <c r="T229" s="9"/>
      <c r="U229" s="9"/>
      <c r="V229" s="9"/>
      <c r="W229" s="9"/>
      <c r="X229" s="9"/>
      <c r="Y229" s="9"/>
      <c r="Z229" s="9"/>
      <c r="AA229" s="9"/>
      <c r="AB229" s="9"/>
      <c r="AC229" s="9"/>
      <c r="AD229" s="9"/>
    </row>
    <row r="230" ht="14.25" customHeight="1">
      <c r="B230" s="9"/>
      <c r="C230" s="9"/>
      <c r="D230" s="9"/>
      <c r="E230" s="9"/>
      <c r="F230" s="9"/>
      <c r="G230" s="15"/>
      <c r="H230" s="15"/>
      <c r="I230" s="15"/>
      <c r="J230" s="15"/>
      <c r="K230" s="9"/>
      <c r="L230" s="9"/>
      <c r="M230" s="16"/>
      <c r="N230" s="17"/>
      <c r="O230" s="9"/>
      <c r="P230" s="9"/>
      <c r="Q230" s="9"/>
      <c r="R230" s="9"/>
      <c r="S230" s="9"/>
      <c r="T230" s="9"/>
      <c r="U230" s="9"/>
      <c r="V230" s="9"/>
      <c r="W230" s="9"/>
      <c r="X230" s="9"/>
      <c r="Y230" s="9"/>
      <c r="Z230" s="9"/>
      <c r="AA230" s="9"/>
      <c r="AB230" s="9"/>
      <c r="AC230" s="9"/>
      <c r="AD230" s="9"/>
    </row>
    <row r="231" ht="14.25" customHeight="1">
      <c r="B231" s="9"/>
      <c r="C231" s="9"/>
      <c r="D231" s="9"/>
      <c r="E231" s="9"/>
      <c r="F231" s="9"/>
      <c r="G231" s="15"/>
      <c r="H231" s="15"/>
      <c r="I231" s="15"/>
      <c r="J231" s="15"/>
      <c r="K231" s="9"/>
      <c r="L231" s="9"/>
      <c r="M231" s="16"/>
      <c r="N231" s="17"/>
      <c r="O231" s="9"/>
      <c r="P231" s="9"/>
      <c r="Q231" s="9"/>
      <c r="R231" s="9"/>
      <c r="S231" s="9"/>
      <c r="T231" s="9"/>
      <c r="U231" s="9"/>
      <c r="V231" s="9"/>
      <c r="W231" s="9"/>
      <c r="X231" s="9"/>
      <c r="Y231" s="9"/>
      <c r="Z231" s="9"/>
      <c r="AA231" s="9"/>
      <c r="AB231" s="9"/>
      <c r="AC231" s="9"/>
      <c r="AD231" s="9"/>
    </row>
    <row r="232" ht="14.25" customHeight="1">
      <c r="B232" s="9"/>
      <c r="C232" s="9"/>
      <c r="D232" s="9"/>
      <c r="E232" s="9"/>
      <c r="F232" s="9"/>
      <c r="G232" s="15"/>
      <c r="H232" s="15"/>
      <c r="I232" s="15"/>
      <c r="J232" s="15"/>
      <c r="K232" s="9"/>
      <c r="L232" s="9"/>
      <c r="M232" s="16"/>
      <c r="N232" s="17"/>
      <c r="O232" s="9"/>
      <c r="P232" s="9"/>
      <c r="Q232" s="9"/>
      <c r="R232" s="9"/>
      <c r="S232" s="9"/>
      <c r="T232" s="9"/>
      <c r="U232" s="9"/>
      <c r="V232" s="9"/>
      <c r="W232" s="9"/>
      <c r="X232" s="9"/>
      <c r="Y232" s="9"/>
      <c r="Z232" s="9"/>
      <c r="AA232" s="9"/>
      <c r="AB232" s="9"/>
      <c r="AC232" s="9"/>
      <c r="AD232" s="9"/>
    </row>
    <row r="233" ht="14.25" customHeight="1">
      <c r="B233" s="9"/>
      <c r="C233" s="9"/>
      <c r="D233" s="9"/>
      <c r="E233" s="9"/>
      <c r="F233" s="9"/>
      <c r="G233" s="15"/>
      <c r="H233" s="15"/>
      <c r="I233" s="15"/>
      <c r="J233" s="15"/>
      <c r="K233" s="9"/>
      <c r="L233" s="9"/>
      <c r="M233" s="16"/>
      <c r="N233" s="17"/>
      <c r="O233" s="9"/>
      <c r="P233" s="9"/>
      <c r="Q233" s="9"/>
      <c r="R233" s="9"/>
      <c r="S233" s="9"/>
      <c r="T233" s="9"/>
      <c r="U233" s="9"/>
      <c r="V233" s="9"/>
      <c r="W233" s="9"/>
      <c r="X233" s="9"/>
      <c r="Y233" s="9"/>
      <c r="Z233" s="9"/>
      <c r="AA233" s="9"/>
      <c r="AB233" s="9"/>
      <c r="AC233" s="9"/>
      <c r="AD233" s="9"/>
    </row>
    <row r="234" ht="14.25" customHeight="1">
      <c r="B234" s="9"/>
      <c r="C234" s="9"/>
      <c r="D234" s="9"/>
      <c r="E234" s="9"/>
      <c r="F234" s="9"/>
      <c r="G234" s="15"/>
      <c r="H234" s="15"/>
      <c r="I234" s="15"/>
      <c r="J234" s="15"/>
      <c r="K234" s="9"/>
      <c r="L234" s="9"/>
      <c r="M234" s="16"/>
      <c r="N234" s="17"/>
      <c r="O234" s="9"/>
      <c r="P234" s="9"/>
      <c r="Q234" s="9"/>
      <c r="R234" s="9"/>
      <c r="S234" s="9"/>
      <c r="T234" s="9"/>
      <c r="U234" s="9"/>
      <c r="V234" s="9"/>
      <c r="W234" s="9"/>
      <c r="X234" s="9"/>
      <c r="Y234" s="9"/>
      <c r="Z234" s="9"/>
      <c r="AA234" s="9"/>
      <c r="AB234" s="9"/>
      <c r="AC234" s="9"/>
      <c r="AD234" s="9"/>
    </row>
    <row r="235" ht="14.25" customHeight="1">
      <c r="B235" s="9"/>
      <c r="C235" s="9"/>
      <c r="D235" s="9"/>
      <c r="E235" s="9"/>
      <c r="F235" s="9"/>
      <c r="G235" s="15"/>
      <c r="H235" s="15"/>
      <c r="I235" s="15"/>
      <c r="J235" s="15"/>
      <c r="K235" s="9"/>
      <c r="L235" s="9"/>
      <c r="M235" s="16"/>
      <c r="N235" s="17"/>
      <c r="O235" s="9"/>
      <c r="P235" s="9"/>
      <c r="Q235" s="9"/>
      <c r="R235" s="9"/>
      <c r="S235" s="9"/>
      <c r="T235" s="9"/>
      <c r="U235" s="9"/>
      <c r="V235" s="9"/>
      <c r="W235" s="9"/>
      <c r="X235" s="9"/>
      <c r="Y235" s="9"/>
      <c r="Z235" s="9"/>
      <c r="AA235" s="9"/>
      <c r="AB235" s="9"/>
      <c r="AC235" s="9"/>
      <c r="AD235" s="9"/>
    </row>
    <row r="236" ht="14.25" customHeight="1">
      <c r="B236" s="9"/>
      <c r="C236" s="9"/>
      <c r="D236" s="9"/>
      <c r="E236" s="9"/>
      <c r="F236" s="9"/>
      <c r="G236" s="15"/>
      <c r="H236" s="15"/>
      <c r="I236" s="15"/>
      <c r="J236" s="15"/>
      <c r="K236" s="9"/>
      <c r="L236" s="9"/>
      <c r="M236" s="16"/>
      <c r="N236" s="17"/>
      <c r="O236" s="9"/>
      <c r="P236" s="9"/>
      <c r="Q236" s="9"/>
      <c r="R236" s="9"/>
      <c r="S236" s="9"/>
      <c r="T236" s="9"/>
      <c r="U236" s="9"/>
      <c r="V236" s="9"/>
      <c r="W236" s="9"/>
      <c r="X236" s="9"/>
      <c r="Y236" s="9"/>
      <c r="Z236" s="9"/>
      <c r="AA236" s="9"/>
      <c r="AB236" s="9"/>
      <c r="AC236" s="9"/>
      <c r="AD236" s="9"/>
    </row>
    <row r="237" ht="14.25" customHeight="1">
      <c r="B237" s="9"/>
      <c r="C237" s="9"/>
      <c r="D237" s="9"/>
      <c r="E237" s="9"/>
      <c r="F237" s="9"/>
      <c r="G237" s="15"/>
      <c r="H237" s="15"/>
      <c r="I237" s="15"/>
      <c r="J237" s="15"/>
      <c r="K237" s="9"/>
      <c r="L237" s="9"/>
      <c r="M237" s="16"/>
      <c r="N237" s="17"/>
      <c r="O237" s="9"/>
      <c r="P237" s="9"/>
      <c r="Q237" s="9"/>
      <c r="R237" s="9"/>
      <c r="S237" s="9"/>
      <c r="T237" s="9"/>
      <c r="U237" s="9"/>
      <c r="V237" s="9"/>
      <c r="W237" s="9"/>
      <c r="X237" s="9"/>
      <c r="Y237" s="9"/>
      <c r="Z237" s="9"/>
      <c r="AA237" s="9"/>
      <c r="AB237" s="9"/>
      <c r="AC237" s="9"/>
      <c r="AD237" s="9"/>
    </row>
    <row r="238" ht="14.25" customHeight="1">
      <c r="B238" s="9"/>
      <c r="C238" s="9"/>
      <c r="D238" s="9"/>
      <c r="E238" s="9"/>
      <c r="F238" s="9"/>
      <c r="G238" s="15"/>
      <c r="H238" s="15"/>
      <c r="I238" s="15"/>
      <c r="J238" s="15"/>
      <c r="K238" s="9"/>
      <c r="L238" s="9"/>
      <c r="M238" s="16"/>
      <c r="N238" s="17"/>
      <c r="O238" s="9"/>
      <c r="P238" s="9"/>
      <c r="Q238" s="9"/>
      <c r="R238" s="9"/>
      <c r="S238" s="9"/>
      <c r="T238" s="9"/>
      <c r="U238" s="9"/>
      <c r="V238" s="9"/>
      <c r="W238" s="9"/>
      <c r="X238" s="9"/>
      <c r="Y238" s="9"/>
      <c r="Z238" s="9"/>
      <c r="AA238" s="9"/>
      <c r="AB238" s="9"/>
      <c r="AC238" s="9"/>
      <c r="AD238" s="9"/>
    </row>
    <row r="239" ht="14.25" customHeight="1">
      <c r="B239" s="9"/>
      <c r="C239" s="9"/>
      <c r="D239" s="9"/>
      <c r="E239" s="9"/>
      <c r="F239" s="9"/>
      <c r="G239" s="15"/>
      <c r="H239" s="15"/>
      <c r="I239" s="15"/>
      <c r="J239" s="15"/>
      <c r="K239" s="9"/>
      <c r="L239" s="9"/>
      <c r="M239" s="16"/>
      <c r="N239" s="17"/>
      <c r="O239" s="9"/>
      <c r="P239" s="9"/>
      <c r="Q239" s="9"/>
      <c r="R239" s="9"/>
      <c r="S239" s="9"/>
      <c r="T239" s="9"/>
      <c r="U239" s="9"/>
      <c r="V239" s="9"/>
      <c r="W239" s="9"/>
      <c r="X239" s="9"/>
      <c r="Y239" s="9"/>
      <c r="Z239" s="9"/>
      <c r="AA239" s="9"/>
      <c r="AB239" s="9"/>
      <c r="AC239" s="9"/>
      <c r="AD239" s="9"/>
    </row>
    <row r="240" ht="14.25" customHeight="1">
      <c r="B240" s="9"/>
      <c r="C240" s="9"/>
      <c r="D240" s="9"/>
      <c r="E240" s="9"/>
      <c r="F240" s="9"/>
      <c r="G240" s="15"/>
      <c r="H240" s="15"/>
      <c r="I240" s="15"/>
      <c r="J240" s="15"/>
      <c r="K240" s="9"/>
      <c r="L240" s="9"/>
      <c r="M240" s="16"/>
      <c r="N240" s="17"/>
      <c r="O240" s="9"/>
      <c r="P240" s="9"/>
      <c r="Q240" s="9"/>
      <c r="R240" s="9"/>
      <c r="S240" s="9"/>
      <c r="T240" s="9"/>
      <c r="U240" s="9"/>
      <c r="V240" s="9"/>
      <c r="W240" s="9"/>
      <c r="X240" s="9"/>
      <c r="Y240" s="9"/>
      <c r="Z240" s="9"/>
      <c r="AA240" s="9"/>
      <c r="AB240" s="9"/>
      <c r="AC240" s="9"/>
      <c r="AD240" s="9"/>
    </row>
    <row r="241" ht="14.25" customHeight="1">
      <c r="B241" s="9"/>
      <c r="C241" s="9"/>
      <c r="D241" s="9"/>
      <c r="E241" s="9"/>
      <c r="F241" s="9"/>
      <c r="G241" s="15"/>
      <c r="H241" s="15"/>
      <c r="I241" s="15"/>
      <c r="J241" s="15"/>
      <c r="K241" s="9"/>
      <c r="L241" s="9"/>
      <c r="M241" s="16"/>
      <c r="N241" s="17"/>
      <c r="O241" s="9"/>
      <c r="P241" s="9"/>
      <c r="Q241" s="9"/>
      <c r="R241" s="9"/>
      <c r="S241" s="9"/>
      <c r="T241" s="9"/>
      <c r="U241" s="9"/>
      <c r="V241" s="9"/>
      <c r="W241" s="9"/>
      <c r="X241" s="9"/>
      <c r="Y241" s="9"/>
      <c r="Z241" s="9"/>
      <c r="AA241" s="9"/>
      <c r="AB241" s="9"/>
      <c r="AC241" s="9"/>
      <c r="AD241" s="9"/>
    </row>
    <row r="242" ht="14.25" customHeight="1">
      <c r="B242" s="9"/>
      <c r="C242" s="9"/>
      <c r="D242" s="9"/>
      <c r="E242" s="9"/>
      <c r="F242" s="9"/>
      <c r="G242" s="15"/>
      <c r="H242" s="15"/>
      <c r="I242" s="15"/>
      <c r="J242" s="15"/>
      <c r="K242" s="9"/>
      <c r="L242" s="9"/>
      <c r="M242" s="16"/>
      <c r="N242" s="17"/>
      <c r="O242" s="9"/>
      <c r="P242" s="9"/>
      <c r="Q242" s="9"/>
      <c r="R242" s="9"/>
      <c r="S242" s="9"/>
      <c r="T242" s="9"/>
      <c r="U242" s="9"/>
      <c r="V242" s="9"/>
      <c r="W242" s="9"/>
      <c r="X242" s="9"/>
      <c r="Y242" s="9"/>
      <c r="Z242" s="9"/>
      <c r="AA242" s="9"/>
      <c r="AB242" s="9"/>
      <c r="AC242" s="9"/>
      <c r="AD242" s="9"/>
    </row>
    <row r="243" ht="14.25" customHeight="1">
      <c r="B243" s="9"/>
      <c r="C243" s="9"/>
      <c r="D243" s="9"/>
      <c r="E243" s="9"/>
      <c r="F243" s="9"/>
      <c r="G243" s="15"/>
      <c r="H243" s="15"/>
      <c r="I243" s="15"/>
      <c r="J243" s="15"/>
      <c r="K243" s="9"/>
      <c r="L243" s="9"/>
      <c r="M243" s="16"/>
      <c r="N243" s="17"/>
      <c r="O243" s="9"/>
      <c r="P243" s="9"/>
      <c r="Q243" s="9"/>
      <c r="R243" s="9"/>
      <c r="S243" s="9"/>
      <c r="T243" s="9"/>
      <c r="U243" s="9"/>
      <c r="V243" s="9"/>
      <c r="W243" s="9"/>
      <c r="X243" s="9"/>
      <c r="Y243" s="9"/>
      <c r="Z243" s="9"/>
      <c r="AA243" s="9"/>
      <c r="AB243" s="9"/>
      <c r="AC243" s="9"/>
      <c r="AD243" s="9"/>
    </row>
    <row r="244" ht="14.25" customHeight="1">
      <c r="B244" s="9"/>
      <c r="C244" s="9"/>
      <c r="D244" s="9"/>
      <c r="E244" s="9"/>
      <c r="F244" s="9"/>
      <c r="G244" s="15"/>
      <c r="H244" s="15"/>
      <c r="I244" s="15"/>
      <c r="J244" s="15"/>
      <c r="K244" s="9"/>
      <c r="L244" s="9"/>
      <c r="M244" s="16"/>
      <c r="N244" s="17"/>
      <c r="O244" s="9"/>
      <c r="P244" s="9"/>
      <c r="Q244" s="9"/>
      <c r="R244" s="9"/>
      <c r="S244" s="9"/>
      <c r="T244" s="9"/>
      <c r="U244" s="9"/>
      <c r="V244" s="9"/>
      <c r="W244" s="9"/>
      <c r="X244" s="9"/>
      <c r="Y244" s="9"/>
      <c r="Z244" s="9"/>
      <c r="AA244" s="9"/>
      <c r="AB244" s="9"/>
      <c r="AC244" s="9"/>
      <c r="AD244" s="9"/>
    </row>
    <row r="245" ht="14.25" customHeight="1">
      <c r="B245" s="9"/>
      <c r="C245" s="9"/>
      <c r="D245" s="9"/>
      <c r="E245" s="9"/>
      <c r="F245" s="9"/>
      <c r="G245" s="15"/>
      <c r="H245" s="15"/>
      <c r="I245" s="15"/>
      <c r="J245" s="15"/>
      <c r="K245" s="9"/>
      <c r="L245" s="9"/>
      <c r="M245" s="16"/>
      <c r="N245" s="17"/>
      <c r="O245" s="9"/>
      <c r="P245" s="9"/>
      <c r="Q245" s="9"/>
      <c r="R245" s="9"/>
      <c r="S245" s="9"/>
      <c r="T245" s="9"/>
      <c r="U245" s="9"/>
      <c r="V245" s="9"/>
      <c r="W245" s="9"/>
      <c r="X245" s="9"/>
      <c r="Y245" s="9"/>
      <c r="Z245" s="9"/>
      <c r="AA245" s="9"/>
      <c r="AB245" s="9"/>
      <c r="AC245" s="9"/>
      <c r="AD245" s="9"/>
    </row>
    <row r="246" ht="14.25" customHeight="1">
      <c r="B246" s="9"/>
      <c r="C246" s="9"/>
      <c r="D246" s="9"/>
      <c r="E246" s="9"/>
      <c r="F246" s="9"/>
      <c r="G246" s="15"/>
      <c r="H246" s="15"/>
      <c r="I246" s="15"/>
      <c r="J246" s="15"/>
      <c r="K246" s="9"/>
      <c r="L246" s="9"/>
      <c r="M246" s="16"/>
      <c r="N246" s="17"/>
      <c r="O246" s="9"/>
      <c r="P246" s="9"/>
      <c r="Q246" s="9"/>
      <c r="R246" s="9"/>
      <c r="S246" s="9"/>
      <c r="T246" s="9"/>
      <c r="U246" s="9"/>
      <c r="V246" s="9"/>
      <c r="W246" s="9"/>
      <c r="X246" s="9"/>
      <c r="Y246" s="9"/>
      <c r="Z246" s="9"/>
      <c r="AA246" s="9"/>
      <c r="AB246" s="9"/>
      <c r="AC246" s="9"/>
      <c r="AD246" s="9"/>
    </row>
    <row r="247" ht="14.25" customHeight="1">
      <c r="B247" s="9"/>
      <c r="C247" s="9"/>
      <c r="D247" s="9"/>
      <c r="E247" s="9"/>
      <c r="F247" s="9"/>
      <c r="G247" s="15"/>
      <c r="H247" s="15"/>
      <c r="I247" s="15"/>
      <c r="J247" s="15"/>
      <c r="K247" s="9"/>
      <c r="L247" s="9"/>
      <c r="M247" s="16"/>
      <c r="N247" s="17"/>
      <c r="O247" s="9"/>
      <c r="P247" s="9"/>
      <c r="Q247" s="9"/>
      <c r="R247" s="9"/>
      <c r="S247" s="9"/>
      <c r="T247" s="9"/>
      <c r="U247" s="9"/>
      <c r="V247" s="9"/>
      <c r="W247" s="9"/>
      <c r="X247" s="9"/>
      <c r="Y247" s="9"/>
      <c r="Z247" s="9"/>
      <c r="AA247" s="9"/>
      <c r="AB247" s="9"/>
      <c r="AC247" s="9"/>
      <c r="AD247" s="9"/>
    </row>
    <row r="248" ht="14.25" customHeight="1">
      <c r="B248" s="9"/>
      <c r="C248" s="9"/>
      <c r="D248" s="9"/>
      <c r="E248" s="9"/>
      <c r="F248" s="9"/>
      <c r="G248" s="15"/>
      <c r="H248" s="15"/>
      <c r="I248" s="15"/>
      <c r="J248" s="15"/>
      <c r="K248" s="9"/>
      <c r="L248" s="9"/>
      <c r="M248" s="16"/>
      <c r="N248" s="17"/>
      <c r="O248" s="9"/>
      <c r="P248" s="9"/>
      <c r="Q248" s="9"/>
      <c r="R248" s="9"/>
      <c r="S248" s="9"/>
      <c r="T248" s="9"/>
      <c r="U248" s="9"/>
      <c r="V248" s="9"/>
      <c r="W248" s="9"/>
      <c r="X248" s="9"/>
      <c r="Y248" s="9"/>
      <c r="Z248" s="9"/>
      <c r="AA248" s="9"/>
      <c r="AB248" s="9"/>
      <c r="AC248" s="9"/>
      <c r="AD248" s="9"/>
    </row>
    <row r="249" ht="14.25" customHeight="1">
      <c r="B249" s="9"/>
      <c r="C249" s="9"/>
      <c r="D249" s="9"/>
      <c r="E249" s="9"/>
      <c r="F249" s="9"/>
      <c r="G249" s="15"/>
      <c r="H249" s="15"/>
      <c r="I249" s="15"/>
      <c r="J249" s="15"/>
      <c r="K249" s="9"/>
      <c r="L249" s="9"/>
      <c r="M249" s="16"/>
      <c r="N249" s="17"/>
      <c r="O249" s="9"/>
      <c r="P249" s="9"/>
      <c r="Q249" s="9"/>
      <c r="R249" s="9"/>
      <c r="S249" s="9"/>
      <c r="T249" s="9"/>
      <c r="U249" s="9"/>
      <c r="V249" s="9"/>
      <c r="W249" s="9"/>
      <c r="X249" s="9"/>
      <c r="Y249" s="9"/>
      <c r="Z249" s="9"/>
      <c r="AA249" s="9"/>
      <c r="AB249" s="9"/>
      <c r="AC249" s="9"/>
      <c r="AD249" s="9"/>
    </row>
    <row r="250" ht="14.25" customHeight="1">
      <c r="B250" s="9"/>
      <c r="C250" s="9"/>
      <c r="D250" s="9"/>
      <c r="E250" s="9"/>
      <c r="F250" s="9"/>
      <c r="G250" s="15"/>
      <c r="H250" s="15"/>
      <c r="I250" s="15"/>
      <c r="J250" s="15"/>
      <c r="K250" s="9"/>
      <c r="L250" s="9"/>
      <c r="M250" s="16"/>
      <c r="N250" s="17"/>
      <c r="O250" s="9"/>
      <c r="P250" s="9"/>
      <c r="Q250" s="9"/>
      <c r="R250" s="9"/>
      <c r="S250" s="9"/>
      <c r="T250" s="9"/>
      <c r="U250" s="9"/>
      <c r="V250" s="9"/>
      <c r="W250" s="9"/>
      <c r="X250" s="9"/>
      <c r="Y250" s="9"/>
      <c r="Z250" s="9"/>
      <c r="AA250" s="9"/>
      <c r="AB250" s="9"/>
      <c r="AC250" s="9"/>
      <c r="AD250" s="9"/>
    </row>
    <row r="251" ht="14.25" customHeight="1">
      <c r="B251" s="9"/>
      <c r="C251" s="9"/>
      <c r="D251" s="9"/>
      <c r="E251" s="9"/>
      <c r="F251" s="9"/>
      <c r="G251" s="15"/>
      <c r="H251" s="15"/>
      <c r="I251" s="15"/>
      <c r="J251" s="15"/>
      <c r="K251" s="9"/>
      <c r="L251" s="9"/>
      <c r="M251" s="16"/>
      <c r="N251" s="17"/>
      <c r="O251" s="9"/>
      <c r="P251" s="9"/>
      <c r="Q251" s="9"/>
      <c r="R251" s="9"/>
      <c r="S251" s="9"/>
      <c r="T251" s="9"/>
      <c r="U251" s="9"/>
      <c r="V251" s="9"/>
      <c r="W251" s="9"/>
      <c r="X251" s="9"/>
      <c r="Y251" s="9"/>
      <c r="Z251" s="9"/>
      <c r="AA251" s="9"/>
      <c r="AB251" s="9"/>
      <c r="AC251" s="9"/>
      <c r="AD251" s="9"/>
    </row>
    <row r="252" ht="14.25" customHeight="1">
      <c r="B252" s="9"/>
      <c r="C252" s="9"/>
      <c r="D252" s="9"/>
      <c r="E252" s="9"/>
      <c r="F252" s="9"/>
      <c r="G252" s="15"/>
      <c r="H252" s="15"/>
      <c r="I252" s="15"/>
      <c r="J252" s="15"/>
      <c r="K252" s="9"/>
      <c r="L252" s="9"/>
      <c r="M252" s="16"/>
      <c r="N252" s="17"/>
      <c r="O252" s="9"/>
      <c r="P252" s="9"/>
      <c r="Q252" s="9"/>
      <c r="R252" s="9"/>
      <c r="S252" s="9"/>
      <c r="T252" s="9"/>
      <c r="U252" s="9"/>
      <c r="V252" s="9"/>
      <c r="W252" s="9"/>
      <c r="X252" s="9"/>
      <c r="Y252" s="9"/>
      <c r="Z252" s="9"/>
      <c r="AA252" s="9"/>
      <c r="AB252" s="9"/>
      <c r="AC252" s="9"/>
      <c r="AD252" s="9"/>
    </row>
    <row r="253" ht="14.25" customHeight="1">
      <c r="B253" s="9"/>
      <c r="C253" s="9"/>
      <c r="D253" s="9"/>
      <c r="E253" s="9"/>
      <c r="F253" s="9"/>
      <c r="G253" s="15"/>
      <c r="H253" s="15"/>
      <c r="I253" s="15"/>
      <c r="J253" s="15"/>
      <c r="K253" s="9"/>
      <c r="L253" s="9"/>
      <c r="M253" s="16"/>
      <c r="N253" s="17"/>
      <c r="O253" s="9"/>
      <c r="P253" s="9"/>
      <c r="Q253" s="9"/>
      <c r="R253" s="9"/>
      <c r="S253" s="9"/>
      <c r="T253" s="9"/>
      <c r="U253" s="9"/>
      <c r="V253" s="9"/>
      <c r="W253" s="9"/>
      <c r="X253" s="9"/>
      <c r="Y253" s="9"/>
      <c r="Z253" s="9"/>
      <c r="AA253" s="9"/>
      <c r="AB253" s="9"/>
      <c r="AC253" s="9"/>
      <c r="AD253" s="9"/>
    </row>
    <row r="254" ht="14.25" customHeight="1">
      <c r="B254" s="9"/>
      <c r="C254" s="9"/>
      <c r="D254" s="9"/>
      <c r="E254" s="9"/>
      <c r="F254" s="9"/>
      <c r="G254" s="15"/>
      <c r="H254" s="15"/>
      <c r="I254" s="15"/>
      <c r="J254" s="15"/>
      <c r="K254" s="9"/>
      <c r="L254" s="9"/>
      <c r="M254" s="16"/>
      <c r="N254" s="17"/>
      <c r="O254" s="9"/>
      <c r="P254" s="9"/>
      <c r="Q254" s="9"/>
      <c r="R254" s="9"/>
      <c r="S254" s="9"/>
      <c r="T254" s="9"/>
      <c r="U254" s="9"/>
      <c r="V254" s="9"/>
      <c r="W254" s="9"/>
      <c r="X254" s="9"/>
      <c r="Y254" s="9"/>
      <c r="Z254" s="9"/>
      <c r="AA254" s="9"/>
      <c r="AB254" s="9"/>
      <c r="AC254" s="9"/>
      <c r="AD254" s="9"/>
    </row>
    <row r="255" ht="14.25" customHeight="1">
      <c r="B255" s="9"/>
      <c r="C255" s="9"/>
      <c r="D255" s="9"/>
      <c r="E255" s="9"/>
      <c r="F255" s="9"/>
      <c r="G255" s="15"/>
      <c r="H255" s="15"/>
      <c r="I255" s="15"/>
      <c r="J255" s="15"/>
      <c r="K255" s="9"/>
      <c r="L255" s="9"/>
      <c r="M255" s="16"/>
      <c r="N255" s="17"/>
      <c r="O255" s="9"/>
      <c r="P255" s="9"/>
      <c r="Q255" s="9"/>
      <c r="R255" s="9"/>
      <c r="S255" s="9"/>
      <c r="T255" s="9"/>
      <c r="U255" s="9"/>
      <c r="V255" s="9"/>
      <c r="W255" s="9"/>
      <c r="X255" s="9"/>
      <c r="Y255" s="9"/>
      <c r="Z255" s="9"/>
      <c r="AA255" s="9"/>
      <c r="AB255" s="9"/>
      <c r="AC255" s="9"/>
      <c r="AD255" s="9"/>
    </row>
    <row r="256" ht="14.25" customHeight="1">
      <c r="B256" s="9"/>
      <c r="C256" s="9"/>
      <c r="D256" s="9"/>
      <c r="E256" s="9"/>
      <c r="F256" s="9"/>
      <c r="G256" s="15"/>
      <c r="H256" s="15"/>
      <c r="I256" s="15"/>
      <c r="J256" s="15"/>
      <c r="K256" s="9"/>
      <c r="L256" s="9"/>
      <c r="M256" s="16"/>
      <c r="N256" s="17"/>
      <c r="O256" s="9"/>
      <c r="P256" s="9"/>
      <c r="Q256" s="9"/>
      <c r="R256" s="9"/>
      <c r="S256" s="9"/>
      <c r="T256" s="9"/>
      <c r="U256" s="9"/>
      <c r="V256" s="9"/>
      <c r="W256" s="9"/>
      <c r="X256" s="9"/>
      <c r="Y256" s="9"/>
      <c r="Z256" s="9"/>
      <c r="AA256" s="9"/>
      <c r="AB256" s="9"/>
      <c r="AC256" s="9"/>
      <c r="AD256" s="9"/>
    </row>
    <row r="257" ht="14.25" customHeight="1">
      <c r="B257" s="9"/>
      <c r="C257" s="9"/>
      <c r="D257" s="9"/>
      <c r="E257" s="9"/>
      <c r="F257" s="9"/>
      <c r="G257" s="15"/>
      <c r="H257" s="15"/>
      <c r="I257" s="15"/>
      <c r="J257" s="15"/>
      <c r="K257" s="9"/>
      <c r="L257" s="9"/>
      <c r="M257" s="16"/>
      <c r="N257" s="17"/>
      <c r="O257" s="9"/>
      <c r="P257" s="9"/>
      <c r="Q257" s="9"/>
      <c r="R257" s="9"/>
      <c r="S257" s="9"/>
      <c r="T257" s="9"/>
      <c r="U257" s="9"/>
      <c r="V257" s="9"/>
      <c r="W257" s="9"/>
      <c r="X257" s="9"/>
      <c r="Y257" s="9"/>
      <c r="Z257" s="9"/>
      <c r="AA257" s="9"/>
      <c r="AB257" s="9"/>
      <c r="AC257" s="9"/>
      <c r="AD257" s="9"/>
    </row>
    <row r="258" ht="14.25" customHeight="1">
      <c r="B258" s="9"/>
      <c r="C258" s="9"/>
      <c r="D258" s="9"/>
      <c r="E258" s="9"/>
      <c r="F258" s="9"/>
      <c r="G258" s="15"/>
      <c r="H258" s="15"/>
      <c r="I258" s="15"/>
      <c r="J258" s="15"/>
      <c r="K258" s="9"/>
      <c r="L258" s="9"/>
      <c r="M258" s="16"/>
      <c r="N258" s="17"/>
      <c r="O258" s="9"/>
      <c r="P258" s="9"/>
      <c r="Q258" s="9"/>
      <c r="R258" s="9"/>
      <c r="S258" s="9"/>
      <c r="T258" s="9"/>
      <c r="U258" s="9"/>
      <c r="V258" s="9"/>
      <c r="W258" s="9"/>
      <c r="X258" s="9"/>
      <c r="Y258" s="9"/>
      <c r="Z258" s="9"/>
      <c r="AA258" s="9"/>
      <c r="AB258" s="9"/>
      <c r="AC258" s="9"/>
      <c r="AD258" s="9"/>
    </row>
    <row r="259" ht="14.25" customHeight="1">
      <c r="B259" s="9"/>
      <c r="C259" s="9"/>
      <c r="D259" s="9"/>
      <c r="E259" s="9"/>
      <c r="F259" s="9"/>
      <c r="G259" s="15"/>
      <c r="H259" s="15"/>
      <c r="I259" s="15"/>
      <c r="J259" s="15"/>
      <c r="K259" s="9"/>
      <c r="L259" s="9"/>
      <c r="M259" s="16"/>
      <c r="N259" s="17"/>
      <c r="O259" s="9"/>
      <c r="P259" s="9"/>
      <c r="Q259" s="9"/>
      <c r="R259" s="9"/>
      <c r="S259" s="9"/>
      <c r="T259" s="9"/>
      <c r="U259" s="9"/>
      <c r="V259" s="9"/>
      <c r="W259" s="9"/>
      <c r="X259" s="9"/>
      <c r="Y259" s="9"/>
      <c r="Z259" s="9"/>
      <c r="AA259" s="9"/>
      <c r="AB259" s="9"/>
      <c r="AC259" s="9"/>
      <c r="AD259" s="9"/>
    </row>
    <row r="260" ht="14.25" customHeight="1">
      <c r="B260" s="9"/>
      <c r="C260" s="9"/>
      <c r="D260" s="9"/>
      <c r="E260" s="9"/>
      <c r="F260" s="9"/>
      <c r="G260" s="15"/>
      <c r="H260" s="15"/>
      <c r="I260" s="15"/>
      <c r="J260" s="15"/>
      <c r="K260" s="9"/>
      <c r="L260" s="9"/>
      <c r="M260" s="16"/>
      <c r="N260" s="17"/>
      <c r="O260" s="9"/>
      <c r="P260" s="9"/>
      <c r="Q260" s="9"/>
      <c r="R260" s="9"/>
      <c r="S260" s="9"/>
      <c r="T260" s="9"/>
      <c r="U260" s="9"/>
      <c r="V260" s="9"/>
      <c r="W260" s="9"/>
      <c r="X260" s="9"/>
      <c r="Y260" s="9"/>
      <c r="Z260" s="9"/>
      <c r="AA260" s="9"/>
      <c r="AB260" s="9"/>
      <c r="AC260" s="9"/>
      <c r="AD260" s="9"/>
    </row>
    <row r="261" ht="14.25" customHeight="1">
      <c r="B261" s="9"/>
      <c r="C261" s="9"/>
      <c r="D261" s="9"/>
      <c r="E261" s="9"/>
      <c r="F261" s="9"/>
      <c r="G261" s="15"/>
      <c r="H261" s="15"/>
      <c r="I261" s="15"/>
      <c r="J261" s="15"/>
      <c r="K261" s="9"/>
      <c r="L261" s="9"/>
      <c r="M261" s="16"/>
      <c r="N261" s="17"/>
      <c r="O261" s="9"/>
      <c r="P261" s="9"/>
      <c r="Q261" s="9"/>
      <c r="R261" s="9"/>
      <c r="S261" s="9"/>
      <c r="T261" s="9"/>
      <c r="U261" s="9"/>
      <c r="V261" s="9"/>
      <c r="W261" s="9"/>
      <c r="X261" s="9"/>
      <c r="Y261" s="9"/>
      <c r="Z261" s="9"/>
      <c r="AA261" s="9"/>
      <c r="AB261" s="9"/>
      <c r="AC261" s="9"/>
      <c r="AD261" s="9"/>
    </row>
    <row r="262" ht="14.25" customHeight="1">
      <c r="B262" s="9"/>
      <c r="C262" s="9"/>
      <c r="D262" s="9"/>
      <c r="E262" s="9"/>
      <c r="F262" s="9"/>
      <c r="G262" s="15"/>
      <c r="H262" s="15"/>
      <c r="I262" s="15"/>
      <c r="J262" s="15"/>
      <c r="K262" s="9"/>
      <c r="L262" s="9"/>
      <c r="M262" s="16"/>
      <c r="N262" s="17"/>
      <c r="O262" s="9"/>
      <c r="P262" s="9"/>
      <c r="Q262" s="9"/>
      <c r="R262" s="9"/>
      <c r="S262" s="9"/>
      <c r="T262" s="9"/>
      <c r="U262" s="9"/>
      <c r="V262" s="9"/>
      <c r="W262" s="9"/>
      <c r="X262" s="9"/>
      <c r="Y262" s="9"/>
      <c r="Z262" s="9"/>
      <c r="AA262" s="9"/>
      <c r="AB262" s="9"/>
      <c r="AC262" s="9"/>
      <c r="AD262" s="9"/>
    </row>
    <row r="263" ht="14.25" customHeight="1">
      <c r="B263" s="9"/>
      <c r="C263" s="9"/>
      <c r="D263" s="9"/>
      <c r="E263" s="9"/>
      <c r="F263" s="9"/>
      <c r="G263" s="15"/>
      <c r="H263" s="15"/>
      <c r="I263" s="15"/>
      <c r="J263" s="15"/>
      <c r="K263" s="9"/>
      <c r="L263" s="9"/>
      <c r="M263" s="16"/>
      <c r="N263" s="17"/>
      <c r="O263" s="9"/>
      <c r="P263" s="9"/>
      <c r="Q263" s="9"/>
      <c r="R263" s="9"/>
      <c r="S263" s="9"/>
      <c r="T263" s="9"/>
      <c r="U263" s="9"/>
      <c r="V263" s="9"/>
      <c r="W263" s="9"/>
      <c r="X263" s="9"/>
      <c r="Y263" s="9"/>
      <c r="Z263" s="9"/>
      <c r="AA263" s="9"/>
      <c r="AB263" s="9"/>
      <c r="AC263" s="9"/>
      <c r="AD263" s="9"/>
    </row>
    <row r="264" ht="14.25" customHeight="1">
      <c r="B264" s="9"/>
      <c r="C264" s="9"/>
      <c r="D264" s="9"/>
      <c r="E264" s="9"/>
      <c r="F264" s="9"/>
      <c r="G264" s="15"/>
      <c r="H264" s="15"/>
      <c r="I264" s="15"/>
      <c r="J264" s="15"/>
      <c r="K264" s="9"/>
      <c r="L264" s="9"/>
      <c r="M264" s="16"/>
      <c r="N264" s="17"/>
      <c r="O264" s="9"/>
      <c r="P264" s="9"/>
      <c r="Q264" s="9"/>
      <c r="R264" s="9"/>
      <c r="S264" s="9"/>
      <c r="T264" s="9"/>
      <c r="U264" s="9"/>
      <c r="V264" s="9"/>
      <c r="W264" s="9"/>
      <c r="X264" s="9"/>
      <c r="Y264" s="9"/>
      <c r="Z264" s="9"/>
      <c r="AA264" s="9"/>
      <c r="AB264" s="9"/>
      <c r="AC264" s="9"/>
      <c r="AD264" s="9"/>
    </row>
    <row r="265" ht="14.25" customHeight="1">
      <c r="B265" s="9"/>
      <c r="C265" s="9"/>
      <c r="D265" s="9"/>
      <c r="E265" s="9"/>
      <c r="F265" s="9"/>
      <c r="G265" s="15"/>
      <c r="H265" s="15"/>
      <c r="I265" s="15"/>
      <c r="J265" s="15"/>
      <c r="K265" s="9"/>
      <c r="L265" s="9"/>
      <c r="M265" s="16"/>
      <c r="N265" s="17"/>
      <c r="O265" s="9"/>
      <c r="P265" s="9"/>
      <c r="Q265" s="9"/>
      <c r="R265" s="9"/>
      <c r="S265" s="9"/>
      <c r="T265" s="9"/>
      <c r="U265" s="9"/>
      <c r="V265" s="9"/>
      <c r="W265" s="9"/>
      <c r="X265" s="9"/>
      <c r="Y265" s="9"/>
      <c r="Z265" s="9"/>
      <c r="AA265" s="9"/>
      <c r="AB265" s="9"/>
      <c r="AC265" s="9"/>
      <c r="AD265" s="9"/>
    </row>
    <row r="266" ht="14.25" customHeight="1">
      <c r="B266" s="9"/>
      <c r="C266" s="9"/>
      <c r="D266" s="9"/>
      <c r="E266" s="9"/>
      <c r="F266" s="9"/>
      <c r="G266" s="15"/>
      <c r="H266" s="15"/>
      <c r="I266" s="15"/>
      <c r="J266" s="15"/>
      <c r="K266" s="9"/>
      <c r="L266" s="9"/>
      <c r="M266" s="16"/>
      <c r="N266" s="17"/>
      <c r="O266" s="9"/>
      <c r="P266" s="9"/>
      <c r="Q266" s="9"/>
      <c r="R266" s="9"/>
      <c r="S266" s="9"/>
      <c r="T266" s="9"/>
      <c r="U266" s="9"/>
      <c r="V266" s="9"/>
      <c r="W266" s="9"/>
      <c r="X266" s="9"/>
      <c r="Y266" s="9"/>
      <c r="Z266" s="9"/>
      <c r="AA266" s="9"/>
      <c r="AB266" s="9"/>
      <c r="AC266" s="9"/>
      <c r="AD266" s="9"/>
    </row>
    <row r="267" ht="14.25" customHeight="1">
      <c r="B267" s="9"/>
      <c r="C267" s="9"/>
      <c r="D267" s="9"/>
      <c r="E267" s="9"/>
      <c r="F267" s="9"/>
      <c r="G267" s="15"/>
      <c r="H267" s="15"/>
      <c r="I267" s="15"/>
      <c r="J267" s="15"/>
      <c r="K267" s="9"/>
      <c r="L267" s="9"/>
      <c r="M267" s="16"/>
      <c r="N267" s="17"/>
      <c r="O267" s="9"/>
      <c r="P267" s="9"/>
      <c r="Q267" s="9"/>
      <c r="R267" s="9"/>
      <c r="S267" s="9"/>
      <c r="T267" s="9"/>
      <c r="U267" s="9"/>
      <c r="V267" s="9"/>
      <c r="W267" s="9"/>
      <c r="X267" s="9"/>
      <c r="Y267" s="9"/>
      <c r="Z267" s="9"/>
      <c r="AA267" s="9"/>
      <c r="AB267" s="9"/>
      <c r="AC267" s="9"/>
      <c r="AD267" s="9"/>
    </row>
    <row r="268" ht="14.25" customHeight="1">
      <c r="B268" s="9"/>
      <c r="C268" s="9"/>
      <c r="D268" s="9"/>
      <c r="E268" s="9"/>
      <c r="F268" s="9"/>
      <c r="G268" s="15"/>
      <c r="H268" s="15"/>
      <c r="I268" s="15"/>
      <c r="J268" s="15"/>
      <c r="K268" s="9"/>
      <c r="L268" s="9"/>
      <c r="M268" s="16"/>
      <c r="N268" s="17"/>
      <c r="O268" s="9"/>
      <c r="P268" s="9"/>
      <c r="Q268" s="9"/>
      <c r="R268" s="9"/>
      <c r="S268" s="9"/>
      <c r="T268" s="9"/>
      <c r="U268" s="9"/>
      <c r="V268" s="9"/>
      <c r="W268" s="9"/>
      <c r="X268" s="9"/>
      <c r="Y268" s="9"/>
      <c r="Z268" s="9"/>
      <c r="AA268" s="9"/>
      <c r="AB268" s="9"/>
      <c r="AC268" s="9"/>
      <c r="AD268" s="9"/>
    </row>
    <row r="269" ht="14.25" customHeight="1">
      <c r="B269" s="9"/>
      <c r="C269" s="9"/>
      <c r="D269" s="9"/>
      <c r="E269" s="9"/>
      <c r="F269" s="9"/>
      <c r="G269" s="15"/>
      <c r="H269" s="15"/>
      <c r="I269" s="15"/>
      <c r="J269" s="15"/>
      <c r="K269" s="9"/>
      <c r="L269" s="9"/>
      <c r="M269" s="16"/>
      <c r="N269" s="17"/>
      <c r="O269" s="9"/>
      <c r="P269" s="9"/>
      <c r="Q269" s="9"/>
      <c r="R269" s="9"/>
      <c r="S269" s="9"/>
      <c r="T269" s="9"/>
      <c r="U269" s="9"/>
      <c r="V269" s="9"/>
      <c r="W269" s="9"/>
      <c r="X269" s="9"/>
      <c r="Y269" s="9"/>
      <c r="Z269" s="9"/>
      <c r="AA269" s="9"/>
      <c r="AB269" s="9"/>
      <c r="AC269" s="9"/>
      <c r="AD269" s="9"/>
    </row>
    <row r="270" ht="14.25" customHeight="1">
      <c r="B270" s="9"/>
      <c r="C270" s="9"/>
      <c r="D270" s="9"/>
      <c r="E270" s="9"/>
      <c r="F270" s="9"/>
      <c r="G270" s="15"/>
      <c r="H270" s="15"/>
      <c r="I270" s="15"/>
      <c r="J270" s="15"/>
      <c r="K270" s="9"/>
      <c r="L270" s="9"/>
      <c r="M270" s="16"/>
      <c r="N270" s="17"/>
      <c r="O270" s="9"/>
      <c r="P270" s="9"/>
      <c r="Q270" s="9"/>
      <c r="R270" s="9"/>
      <c r="S270" s="9"/>
      <c r="T270" s="9"/>
      <c r="U270" s="9"/>
      <c r="V270" s="9"/>
      <c r="W270" s="9"/>
      <c r="X270" s="9"/>
      <c r="Y270" s="9"/>
      <c r="Z270" s="9"/>
      <c r="AA270" s="9"/>
      <c r="AB270" s="9"/>
      <c r="AC270" s="9"/>
      <c r="AD270" s="9"/>
    </row>
    <row r="271" ht="14.25" customHeight="1">
      <c r="B271" s="9"/>
      <c r="C271" s="9"/>
      <c r="D271" s="9"/>
      <c r="E271" s="9"/>
      <c r="F271" s="9"/>
      <c r="G271" s="15"/>
      <c r="H271" s="15"/>
      <c r="I271" s="15"/>
      <c r="J271" s="15"/>
      <c r="K271" s="9"/>
      <c r="L271" s="9"/>
      <c r="M271" s="16"/>
      <c r="N271" s="17"/>
      <c r="O271" s="9"/>
      <c r="P271" s="9"/>
      <c r="Q271" s="9"/>
      <c r="R271" s="9"/>
      <c r="S271" s="9"/>
      <c r="T271" s="9"/>
      <c r="U271" s="9"/>
      <c r="V271" s="9"/>
      <c r="W271" s="9"/>
      <c r="X271" s="9"/>
      <c r="Y271" s="9"/>
      <c r="Z271" s="9"/>
      <c r="AA271" s="9"/>
      <c r="AB271" s="9"/>
      <c r="AC271" s="9"/>
      <c r="AD271" s="9"/>
    </row>
    <row r="272" ht="14.25" customHeight="1">
      <c r="B272" s="9"/>
      <c r="C272" s="9"/>
      <c r="D272" s="9"/>
      <c r="E272" s="9"/>
      <c r="F272" s="9"/>
      <c r="G272" s="15"/>
      <c r="H272" s="15"/>
      <c r="I272" s="15"/>
      <c r="J272" s="15"/>
      <c r="K272" s="9"/>
      <c r="L272" s="9"/>
      <c r="M272" s="16"/>
      <c r="N272" s="17"/>
      <c r="O272" s="9"/>
      <c r="P272" s="9"/>
      <c r="Q272" s="9"/>
      <c r="R272" s="9"/>
      <c r="S272" s="9"/>
      <c r="T272" s="9"/>
      <c r="U272" s="9"/>
      <c r="V272" s="9"/>
      <c r="W272" s="9"/>
      <c r="X272" s="9"/>
      <c r="Y272" s="9"/>
      <c r="Z272" s="9"/>
      <c r="AA272" s="9"/>
      <c r="AB272" s="9"/>
      <c r="AC272" s="9"/>
      <c r="AD272" s="9"/>
    </row>
    <row r="273" ht="14.25" customHeight="1">
      <c r="B273" s="9"/>
      <c r="C273" s="9"/>
      <c r="D273" s="9"/>
      <c r="E273" s="9"/>
      <c r="F273" s="9"/>
      <c r="G273" s="15"/>
      <c r="H273" s="15"/>
      <c r="I273" s="15"/>
      <c r="J273" s="15"/>
      <c r="K273" s="9"/>
      <c r="L273" s="9"/>
      <c r="M273" s="16"/>
      <c r="N273" s="17"/>
      <c r="O273" s="9"/>
      <c r="P273" s="9"/>
      <c r="Q273" s="9"/>
      <c r="R273" s="9"/>
      <c r="S273" s="9"/>
      <c r="T273" s="9"/>
      <c r="U273" s="9"/>
      <c r="V273" s="9"/>
      <c r="W273" s="9"/>
      <c r="X273" s="9"/>
      <c r="Y273" s="9"/>
      <c r="Z273" s="9"/>
      <c r="AA273" s="9"/>
      <c r="AB273" s="9"/>
      <c r="AC273" s="9"/>
      <c r="AD273" s="9"/>
    </row>
    <row r="274" ht="14.25" customHeight="1">
      <c r="B274" s="9"/>
      <c r="C274" s="9"/>
      <c r="D274" s="9"/>
      <c r="E274" s="9"/>
      <c r="F274" s="9"/>
      <c r="G274" s="15"/>
      <c r="H274" s="15"/>
      <c r="I274" s="15"/>
      <c r="J274" s="15"/>
      <c r="K274" s="9"/>
      <c r="L274" s="9"/>
      <c r="M274" s="16"/>
      <c r="N274" s="17"/>
      <c r="O274" s="9"/>
      <c r="P274" s="9"/>
      <c r="Q274" s="9"/>
      <c r="R274" s="9"/>
      <c r="S274" s="9"/>
      <c r="T274" s="9"/>
      <c r="U274" s="9"/>
      <c r="V274" s="9"/>
      <c r="W274" s="9"/>
      <c r="X274" s="9"/>
      <c r="Y274" s="9"/>
      <c r="Z274" s="9"/>
      <c r="AA274" s="9"/>
      <c r="AB274" s="9"/>
      <c r="AC274" s="9"/>
      <c r="AD274" s="9"/>
    </row>
    <row r="275" ht="14.25" customHeight="1">
      <c r="B275" s="9"/>
      <c r="C275" s="9"/>
      <c r="D275" s="9"/>
      <c r="E275" s="9"/>
      <c r="F275" s="9"/>
      <c r="G275" s="15"/>
      <c r="H275" s="15"/>
      <c r="I275" s="15"/>
      <c r="J275" s="15"/>
      <c r="K275" s="9"/>
      <c r="L275" s="9"/>
      <c r="M275" s="16"/>
      <c r="N275" s="17"/>
      <c r="O275" s="9"/>
      <c r="P275" s="9"/>
      <c r="Q275" s="9"/>
      <c r="R275" s="9"/>
      <c r="S275" s="9"/>
      <c r="T275" s="9"/>
      <c r="U275" s="9"/>
      <c r="V275" s="9"/>
      <c r="W275" s="9"/>
      <c r="X275" s="9"/>
      <c r="Y275" s="9"/>
      <c r="Z275" s="9"/>
      <c r="AA275" s="9"/>
      <c r="AB275" s="9"/>
      <c r="AC275" s="9"/>
      <c r="AD275" s="9"/>
    </row>
    <row r="276" ht="14.25" customHeight="1">
      <c r="B276" s="9"/>
      <c r="C276" s="9"/>
      <c r="D276" s="9"/>
      <c r="E276" s="9"/>
      <c r="F276" s="9"/>
      <c r="G276" s="15"/>
      <c r="H276" s="15"/>
      <c r="I276" s="15"/>
      <c r="J276" s="15"/>
      <c r="K276" s="9"/>
      <c r="L276" s="9"/>
      <c r="M276" s="16"/>
      <c r="N276" s="17"/>
      <c r="O276" s="9"/>
      <c r="P276" s="9"/>
      <c r="Q276" s="9"/>
      <c r="R276" s="9"/>
      <c r="S276" s="9"/>
      <c r="T276" s="9"/>
      <c r="U276" s="9"/>
      <c r="V276" s="9"/>
      <c r="W276" s="9"/>
      <c r="X276" s="9"/>
      <c r="Y276" s="9"/>
      <c r="Z276" s="9"/>
      <c r="AA276" s="9"/>
      <c r="AB276" s="9"/>
      <c r="AC276" s="9"/>
      <c r="AD276" s="9"/>
    </row>
    <row r="277" ht="14.25" customHeight="1">
      <c r="B277" s="9"/>
      <c r="C277" s="9"/>
      <c r="D277" s="9"/>
      <c r="E277" s="9"/>
      <c r="F277" s="9"/>
      <c r="G277" s="15"/>
      <c r="H277" s="15"/>
      <c r="I277" s="15"/>
      <c r="J277" s="15"/>
      <c r="K277" s="9"/>
      <c r="L277" s="9"/>
      <c r="M277" s="16"/>
      <c r="N277" s="17"/>
      <c r="O277" s="9"/>
      <c r="P277" s="9"/>
      <c r="Q277" s="9"/>
      <c r="R277" s="9"/>
      <c r="S277" s="9"/>
      <c r="T277" s="9"/>
      <c r="U277" s="9"/>
      <c r="V277" s="9"/>
      <c r="W277" s="9"/>
      <c r="X277" s="9"/>
      <c r="Y277" s="9"/>
      <c r="Z277" s="9"/>
      <c r="AA277" s="9"/>
      <c r="AB277" s="9"/>
      <c r="AC277" s="9"/>
      <c r="AD277" s="9"/>
    </row>
    <row r="278" ht="14.25" customHeight="1">
      <c r="B278" s="9"/>
      <c r="C278" s="9"/>
      <c r="D278" s="9"/>
      <c r="E278" s="9"/>
      <c r="F278" s="9"/>
      <c r="G278" s="15"/>
      <c r="H278" s="15"/>
      <c r="I278" s="15"/>
      <c r="J278" s="15"/>
      <c r="K278" s="9"/>
      <c r="L278" s="9"/>
      <c r="M278" s="16"/>
      <c r="N278" s="17"/>
      <c r="O278" s="9"/>
      <c r="P278" s="9"/>
      <c r="Q278" s="9"/>
      <c r="R278" s="9"/>
      <c r="S278" s="9"/>
      <c r="T278" s="9"/>
      <c r="U278" s="9"/>
      <c r="V278" s="9"/>
      <c r="W278" s="9"/>
      <c r="X278" s="9"/>
      <c r="Y278" s="9"/>
      <c r="Z278" s="9"/>
      <c r="AA278" s="9"/>
      <c r="AB278" s="9"/>
      <c r="AC278" s="9"/>
      <c r="AD278" s="9"/>
    </row>
    <row r="279" ht="14.25" customHeight="1">
      <c r="B279" s="9"/>
      <c r="C279" s="9"/>
      <c r="D279" s="9"/>
      <c r="E279" s="9"/>
      <c r="F279" s="9"/>
      <c r="G279" s="15"/>
      <c r="H279" s="15"/>
      <c r="I279" s="15"/>
      <c r="J279" s="15"/>
      <c r="K279" s="9"/>
      <c r="L279" s="9"/>
      <c r="M279" s="16"/>
      <c r="N279" s="17"/>
      <c r="O279" s="9"/>
      <c r="P279" s="9"/>
      <c r="Q279" s="9"/>
      <c r="R279" s="9"/>
      <c r="S279" s="9"/>
      <c r="T279" s="9"/>
      <c r="U279" s="9"/>
      <c r="V279" s="9"/>
      <c r="W279" s="9"/>
      <c r="X279" s="9"/>
      <c r="Y279" s="9"/>
      <c r="Z279" s="9"/>
      <c r="AA279" s="9"/>
      <c r="AB279" s="9"/>
      <c r="AC279" s="9"/>
      <c r="AD279" s="9"/>
    </row>
    <row r="280" ht="14.25" customHeight="1">
      <c r="B280" s="9"/>
      <c r="C280" s="9"/>
      <c r="D280" s="9"/>
      <c r="E280" s="9"/>
      <c r="F280" s="9"/>
      <c r="G280" s="15"/>
      <c r="H280" s="15"/>
      <c r="I280" s="15"/>
      <c r="J280" s="15"/>
      <c r="K280" s="9"/>
      <c r="L280" s="9"/>
      <c r="M280" s="16"/>
      <c r="N280" s="17"/>
      <c r="O280" s="9"/>
      <c r="P280" s="9"/>
      <c r="Q280" s="9"/>
      <c r="R280" s="9"/>
      <c r="S280" s="9"/>
      <c r="T280" s="9"/>
      <c r="U280" s="9"/>
      <c r="V280" s="9"/>
      <c r="W280" s="9"/>
      <c r="X280" s="9"/>
      <c r="Y280" s="9"/>
      <c r="Z280" s="9"/>
      <c r="AA280" s="9"/>
      <c r="AB280" s="9"/>
      <c r="AC280" s="9"/>
      <c r="AD280" s="9"/>
    </row>
    <row r="281" ht="14.25" customHeight="1">
      <c r="B281" s="9"/>
      <c r="C281" s="9"/>
      <c r="D281" s="9"/>
      <c r="E281" s="9"/>
      <c r="F281" s="9"/>
      <c r="G281" s="15"/>
      <c r="H281" s="15"/>
      <c r="I281" s="15"/>
      <c r="J281" s="15"/>
      <c r="K281" s="9"/>
      <c r="L281" s="9"/>
      <c r="M281" s="16"/>
      <c r="N281" s="17"/>
      <c r="O281" s="9"/>
      <c r="P281" s="9"/>
      <c r="Q281" s="9"/>
      <c r="R281" s="9"/>
      <c r="S281" s="9"/>
      <c r="T281" s="9"/>
      <c r="U281" s="9"/>
      <c r="V281" s="9"/>
      <c r="W281" s="9"/>
      <c r="X281" s="9"/>
      <c r="Y281" s="9"/>
      <c r="Z281" s="9"/>
      <c r="AA281" s="9"/>
      <c r="AB281" s="9"/>
      <c r="AC281" s="9"/>
      <c r="AD281" s="9"/>
    </row>
    <row r="282" ht="14.25" customHeight="1">
      <c r="B282" s="9"/>
      <c r="C282" s="9"/>
      <c r="D282" s="9"/>
      <c r="E282" s="9"/>
      <c r="F282" s="9"/>
      <c r="G282" s="15"/>
      <c r="H282" s="15"/>
      <c r="I282" s="15"/>
      <c r="J282" s="15"/>
      <c r="K282" s="9"/>
      <c r="L282" s="9"/>
      <c r="M282" s="16"/>
      <c r="N282" s="17"/>
      <c r="O282" s="9"/>
      <c r="P282" s="9"/>
      <c r="Q282" s="9"/>
      <c r="R282" s="9"/>
      <c r="S282" s="9"/>
      <c r="T282" s="9"/>
      <c r="U282" s="9"/>
      <c r="V282" s="9"/>
      <c r="W282" s="9"/>
      <c r="X282" s="9"/>
      <c r="Y282" s="9"/>
      <c r="Z282" s="9"/>
      <c r="AA282" s="9"/>
      <c r="AB282" s="9"/>
      <c r="AC282" s="9"/>
      <c r="AD282" s="9"/>
    </row>
    <row r="283" ht="14.25" customHeight="1">
      <c r="B283" s="9"/>
      <c r="C283" s="9"/>
      <c r="D283" s="9"/>
      <c r="E283" s="9"/>
      <c r="F283" s="9"/>
      <c r="G283" s="15"/>
      <c r="H283" s="15"/>
      <c r="I283" s="15"/>
      <c r="J283" s="15"/>
      <c r="K283" s="9"/>
      <c r="L283" s="9"/>
      <c r="M283" s="16"/>
      <c r="N283" s="17"/>
      <c r="O283" s="9"/>
      <c r="P283" s="9"/>
      <c r="Q283" s="9"/>
      <c r="R283" s="9"/>
      <c r="S283" s="9"/>
      <c r="T283" s="9"/>
      <c r="U283" s="9"/>
      <c r="V283" s="9"/>
      <c r="W283" s="9"/>
      <c r="X283" s="9"/>
      <c r="Y283" s="9"/>
      <c r="Z283" s="9"/>
      <c r="AA283" s="9"/>
      <c r="AB283" s="9"/>
      <c r="AC283" s="9"/>
      <c r="AD283" s="9"/>
    </row>
    <row r="284" ht="14.25" customHeight="1">
      <c r="B284" s="9"/>
      <c r="C284" s="9"/>
      <c r="D284" s="9"/>
      <c r="E284" s="9"/>
      <c r="F284" s="9"/>
      <c r="G284" s="15"/>
      <c r="H284" s="15"/>
      <c r="I284" s="15"/>
      <c r="J284" s="15"/>
      <c r="K284" s="9"/>
      <c r="L284" s="9"/>
      <c r="M284" s="16"/>
      <c r="N284" s="17"/>
      <c r="O284" s="9"/>
      <c r="P284" s="9"/>
      <c r="Q284" s="9"/>
      <c r="R284" s="9"/>
      <c r="S284" s="9"/>
      <c r="T284" s="9"/>
      <c r="U284" s="9"/>
      <c r="V284" s="9"/>
      <c r="W284" s="9"/>
      <c r="X284" s="9"/>
      <c r="Y284" s="9"/>
      <c r="Z284" s="9"/>
      <c r="AA284" s="9"/>
      <c r="AB284" s="9"/>
      <c r="AC284" s="9"/>
      <c r="AD284" s="9"/>
    </row>
    <row r="285" ht="14.25" customHeight="1">
      <c r="B285" s="9"/>
      <c r="C285" s="9"/>
      <c r="D285" s="9"/>
      <c r="E285" s="9"/>
      <c r="F285" s="9"/>
      <c r="G285" s="15"/>
      <c r="H285" s="15"/>
      <c r="I285" s="15"/>
      <c r="J285" s="15"/>
      <c r="K285" s="9"/>
      <c r="L285" s="9"/>
      <c r="M285" s="16"/>
      <c r="N285" s="17"/>
      <c r="O285" s="9"/>
      <c r="P285" s="9"/>
      <c r="Q285" s="9"/>
      <c r="R285" s="9"/>
      <c r="S285" s="9"/>
      <c r="T285" s="9"/>
      <c r="U285" s="9"/>
      <c r="V285" s="9"/>
      <c r="W285" s="9"/>
      <c r="X285" s="9"/>
      <c r="Y285" s="9"/>
      <c r="Z285" s="9"/>
      <c r="AA285" s="9"/>
      <c r="AB285" s="9"/>
      <c r="AC285" s="9"/>
      <c r="AD285" s="9"/>
    </row>
    <row r="286" ht="14.25" customHeight="1">
      <c r="B286" s="9"/>
      <c r="C286" s="9"/>
      <c r="D286" s="9"/>
      <c r="E286" s="9"/>
      <c r="F286" s="9"/>
      <c r="G286" s="15"/>
      <c r="H286" s="15"/>
      <c r="I286" s="15"/>
      <c r="J286" s="15"/>
      <c r="K286" s="9"/>
      <c r="L286" s="9"/>
      <c r="M286" s="16"/>
      <c r="N286" s="17"/>
      <c r="O286" s="9"/>
      <c r="P286" s="9"/>
      <c r="Q286" s="9"/>
      <c r="R286" s="9"/>
      <c r="S286" s="9"/>
      <c r="T286" s="9"/>
      <c r="U286" s="9"/>
      <c r="V286" s="9"/>
      <c r="W286" s="9"/>
      <c r="X286" s="9"/>
      <c r="Y286" s="9"/>
      <c r="Z286" s="9"/>
      <c r="AA286" s="9"/>
      <c r="AB286" s="9"/>
      <c r="AC286" s="9"/>
      <c r="AD286" s="9"/>
    </row>
    <row r="287" ht="14.25" customHeight="1">
      <c r="B287" s="9"/>
      <c r="C287" s="9"/>
      <c r="D287" s="9"/>
      <c r="E287" s="9"/>
      <c r="F287" s="9"/>
      <c r="G287" s="15"/>
      <c r="H287" s="15"/>
      <c r="I287" s="15"/>
      <c r="J287" s="15"/>
      <c r="K287" s="9"/>
      <c r="L287" s="9"/>
      <c r="M287" s="16"/>
      <c r="N287" s="17"/>
      <c r="O287" s="9"/>
      <c r="P287" s="9"/>
      <c r="Q287" s="9"/>
      <c r="R287" s="9"/>
      <c r="S287" s="9"/>
      <c r="T287" s="9"/>
      <c r="U287" s="9"/>
      <c r="V287" s="9"/>
      <c r="W287" s="9"/>
      <c r="X287" s="9"/>
      <c r="Y287" s="9"/>
      <c r="Z287" s="9"/>
      <c r="AA287" s="9"/>
      <c r="AB287" s="9"/>
      <c r="AC287" s="9"/>
      <c r="AD287" s="9"/>
    </row>
    <row r="288" ht="14.25" customHeight="1">
      <c r="B288" s="9"/>
      <c r="C288" s="9"/>
      <c r="D288" s="9"/>
      <c r="E288" s="9"/>
      <c r="F288" s="9"/>
      <c r="G288" s="15"/>
      <c r="H288" s="15"/>
      <c r="I288" s="15"/>
      <c r="J288" s="15"/>
      <c r="K288" s="9"/>
      <c r="L288" s="9"/>
      <c r="M288" s="16"/>
      <c r="N288" s="17"/>
      <c r="O288" s="9"/>
      <c r="P288" s="9"/>
      <c r="Q288" s="9"/>
      <c r="R288" s="9"/>
      <c r="S288" s="9"/>
      <c r="T288" s="9"/>
      <c r="U288" s="9"/>
      <c r="V288" s="9"/>
      <c r="W288" s="9"/>
      <c r="X288" s="9"/>
      <c r="Y288" s="9"/>
      <c r="Z288" s="9"/>
      <c r="AA288" s="9"/>
      <c r="AB288" s="9"/>
      <c r="AC288" s="9"/>
      <c r="AD288" s="9"/>
    </row>
    <row r="289" ht="14.25" customHeight="1">
      <c r="B289" s="9"/>
      <c r="C289" s="9"/>
      <c r="D289" s="9"/>
      <c r="E289" s="9"/>
      <c r="F289" s="9"/>
      <c r="G289" s="15"/>
      <c r="H289" s="15"/>
      <c r="I289" s="15"/>
      <c r="J289" s="15"/>
      <c r="K289" s="9"/>
      <c r="L289" s="9"/>
      <c r="M289" s="16"/>
      <c r="N289" s="17"/>
      <c r="O289" s="9"/>
      <c r="P289" s="9"/>
      <c r="Q289" s="9"/>
      <c r="R289" s="9"/>
      <c r="S289" s="9"/>
      <c r="T289" s="9"/>
      <c r="U289" s="9"/>
      <c r="V289" s="9"/>
      <c r="W289" s="9"/>
      <c r="X289" s="9"/>
      <c r="Y289" s="9"/>
      <c r="Z289" s="9"/>
      <c r="AA289" s="9"/>
      <c r="AB289" s="9"/>
      <c r="AC289" s="9"/>
      <c r="AD289" s="9"/>
    </row>
    <row r="290" ht="14.25" customHeight="1">
      <c r="B290" s="9"/>
      <c r="C290" s="9"/>
      <c r="D290" s="9"/>
      <c r="E290" s="9"/>
      <c r="F290" s="9"/>
      <c r="G290" s="15"/>
      <c r="H290" s="15"/>
      <c r="I290" s="15"/>
      <c r="J290" s="15"/>
      <c r="K290" s="9"/>
      <c r="L290" s="9"/>
      <c r="M290" s="16"/>
      <c r="N290" s="17"/>
      <c r="O290" s="9"/>
      <c r="P290" s="9"/>
      <c r="Q290" s="9"/>
      <c r="R290" s="9"/>
      <c r="S290" s="9"/>
      <c r="T290" s="9"/>
      <c r="U290" s="9"/>
      <c r="V290" s="9"/>
      <c r="W290" s="9"/>
      <c r="X290" s="9"/>
      <c r="Y290" s="9"/>
      <c r="Z290" s="9"/>
      <c r="AA290" s="9"/>
      <c r="AB290" s="9"/>
      <c r="AC290" s="9"/>
      <c r="AD290" s="9"/>
    </row>
    <row r="291" ht="14.25" customHeight="1">
      <c r="B291" s="9"/>
      <c r="C291" s="9"/>
      <c r="D291" s="9"/>
      <c r="E291" s="9"/>
      <c r="F291" s="9"/>
      <c r="G291" s="15"/>
      <c r="H291" s="15"/>
      <c r="I291" s="15"/>
      <c r="J291" s="15"/>
      <c r="K291" s="9"/>
      <c r="L291" s="9"/>
      <c r="M291" s="16"/>
      <c r="N291" s="17"/>
      <c r="O291" s="9"/>
      <c r="P291" s="9"/>
      <c r="Q291" s="9"/>
      <c r="R291" s="9"/>
      <c r="S291" s="9"/>
      <c r="T291" s="9"/>
      <c r="U291" s="9"/>
      <c r="V291" s="9"/>
      <c r="W291" s="9"/>
      <c r="X291" s="9"/>
      <c r="Y291" s="9"/>
      <c r="Z291" s="9"/>
      <c r="AA291" s="9"/>
      <c r="AB291" s="9"/>
      <c r="AC291" s="9"/>
      <c r="AD291" s="9"/>
    </row>
    <row r="292" ht="14.25" customHeight="1">
      <c r="B292" s="9"/>
      <c r="C292" s="9"/>
      <c r="D292" s="9"/>
      <c r="E292" s="9"/>
      <c r="F292" s="9"/>
      <c r="G292" s="15"/>
      <c r="H292" s="15"/>
      <c r="I292" s="15"/>
      <c r="J292" s="15"/>
      <c r="K292" s="9"/>
      <c r="L292" s="9"/>
      <c r="M292" s="16"/>
      <c r="N292" s="17"/>
      <c r="O292" s="9"/>
      <c r="P292" s="9"/>
      <c r="Q292" s="9"/>
      <c r="R292" s="9"/>
      <c r="S292" s="9"/>
      <c r="T292" s="9"/>
      <c r="U292" s="9"/>
      <c r="V292" s="9"/>
      <c r="W292" s="9"/>
      <c r="X292" s="9"/>
      <c r="Y292" s="9"/>
      <c r="Z292" s="9"/>
      <c r="AA292" s="9"/>
      <c r="AB292" s="9"/>
      <c r="AC292" s="9"/>
      <c r="AD292" s="9"/>
    </row>
    <row r="293" ht="14.25" customHeight="1">
      <c r="B293" s="9"/>
      <c r="C293" s="9"/>
      <c r="D293" s="9"/>
      <c r="E293" s="9"/>
      <c r="F293" s="9"/>
      <c r="G293" s="15"/>
      <c r="H293" s="15"/>
      <c r="I293" s="15"/>
      <c r="J293" s="15"/>
      <c r="K293" s="9"/>
      <c r="L293" s="9"/>
      <c r="M293" s="16"/>
      <c r="N293" s="17"/>
      <c r="O293" s="9"/>
      <c r="P293" s="9"/>
      <c r="Q293" s="9"/>
      <c r="R293" s="9"/>
      <c r="S293" s="9"/>
      <c r="T293" s="9"/>
      <c r="U293" s="9"/>
      <c r="V293" s="9"/>
      <c r="W293" s="9"/>
      <c r="X293" s="9"/>
      <c r="Y293" s="9"/>
      <c r="Z293" s="9"/>
      <c r="AA293" s="9"/>
      <c r="AB293" s="9"/>
      <c r="AC293" s="9"/>
      <c r="AD293" s="9"/>
    </row>
    <row r="294" ht="14.25" customHeight="1">
      <c r="B294" s="9"/>
      <c r="C294" s="9"/>
      <c r="D294" s="9"/>
      <c r="E294" s="9"/>
      <c r="F294" s="9"/>
      <c r="G294" s="15"/>
      <c r="H294" s="15"/>
      <c r="I294" s="15"/>
      <c r="J294" s="15"/>
      <c r="K294" s="9"/>
      <c r="L294" s="9"/>
      <c r="M294" s="16"/>
      <c r="N294" s="17"/>
      <c r="O294" s="9"/>
      <c r="P294" s="9"/>
      <c r="Q294" s="9"/>
      <c r="R294" s="9"/>
      <c r="S294" s="9"/>
      <c r="T294" s="9"/>
      <c r="U294" s="9"/>
      <c r="V294" s="9"/>
      <c r="W294" s="9"/>
      <c r="X294" s="9"/>
      <c r="Y294" s="9"/>
      <c r="Z294" s="9"/>
      <c r="AA294" s="9"/>
      <c r="AB294" s="9"/>
      <c r="AC294" s="9"/>
      <c r="AD294" s="9"/>
    </row>
    <row r="295" ht="14.25" customHeight="1">
      <c r="B295" s="9"/>
      <c r="C295" s="9"/>
      <c r="D295" s="9"/>
      <c r="E295" s="9"/>
      <c r="F295" s="9"/>
      <c r="G295" s="15"/>
      <c r="H295" s="15"/>
      <c r="I295" s="15"/>
      <c r="J295" s="15"/>
      <c r="K295" s="9"/>
      <c r="L295" s="9"/>
      <c r="M295" s="16"/>
      <c r="N295" s="17"/>
      <c r="O295" s="9"/>
      <c r="P295" s="9"/>
      <c r="Q295" s="9"/>
      <c r="R295" s="9"/>
      <c r="S295" s="9"/>
      <c r="T295" s="9"/>
      <c r="U295" s="9"/>
      <c r="V295" s="9"/>
      <c r="W295" s="9"/>
      <c r="X295" s="9"/>
      <c r="Y295" s="9"/>
      <c r="Z295" s="9"/>
      <c r="AA295" s="9"/>
      <c r="AB295" s="9"/>
      <c r="AC295" s="9"/>
      <c r="AD295" s="9"/>
    </row>
    <row r="296" ht="14.25" customHeight="1">
      <c r="B296" s="9"/>
      <c r="C296" s="9"/>
      <c r="D296" s="9"/>
      <c r="E296" s="9"/>
      <c r="F296" s="9"/>
      <c r="G296" s="15"/>
      <c r="H296" s="15"/>
      <c r="I296" s="15"/>
      <c r="J296" s="15"/>
      <c r="K296" s="9"/>
      <c r="L296" s="9"/>
      <c r="M296" s="16"/>
      <c r="N296" s="17"/>
      <c r="O296" s="9"/>
      <c r="P296" s="9"/>
      <c r="Q296" s="9"/>
      <c r="R296" s="9"/>
      <c r="S296" s="9"/>
      <c r="T296" s="9"/>
      <c r="U296" s="9"/>
      <c r="V296" s="9"/>
      <c r="W296" s="9"/>
      <c r="X296" s="9"/>
      <c r="Y296" s="9"/>
      <c r="Z296" s="9"/>
      <c r="AA296" s="9"/>
      <c r="AB296" s="9"/>
      <c r="AC296" s="9"/>
      <c r="AD296" s="9"/>
    </row>
    <row r="297" ht="14.25" customHeight="1">
      <c r="B297" s="9"/>
      <c r="C297" s="9"/>
      <c r="D297" s="9"/>
      <c r="E297" s="9"/>
      <c r="F297" s="9"/>
      <c r="G297" s="15"/>
      <c r="H297" s="15"/>
      <c r="I297" s="15"/>
      <c r="J297" s="15"/>
      <c r="K297" s="9"/>
      <c r="L297" s="9"/>
      <c r="M297" s="16"/>
      <c r="N297" s="17"/>
      <c r="O297" s="9"/>
      <c r="P297" s="9"/>
      <c r="Q297" s="9"/>
      <c r="R297" s="9"/>
      <c r="S297" s="9"/>
      <c r="T297" s="9"/>
      <c r="U297" s="9"/>
      <c r="V297" s="9"/>
      <c r="W297" s="9"/>
      <c r="X297" s="9"/>
      <c r="Y297" s="9"/>
      <c r="Z297" s="9"/>
      <c r="AA297" s="9"/>
      <c r="AB297" s="9"/>
      <c r="AC297" s="9"/>
      <c r="AD297" s="9"/>
    </row>
    <row r="298" ht="14.25" customHeight="1">
      <c r="B298" s="9"/>
      <c r="C298" s="9"/>
      <c r="D298" s="9"/>
      <c r="E298" s="9"/>
      <c r="F298" s="9"/>
      <c r="G298" s="15"/>
      <c r="H298" s="15"/>
      <c r="I298" s="15"/>
      <c r="J298" s="15"/>
      <c r="K298" s="9"/>
      <c r="L298" s="9"/>
      <c r="M298" s="16"/>
      <c r="N298" s="17"/>
      <c r="O298" s="9"/>
      <c r="P298" s="9"/>
      <c r="Q298" s="9"/>
      <c r="R298" s="9"/>
      <c r="S298" s="9"/>
      <c r="T298" s="9"/>
      <c r="U298" s="9"/>
      <c r="V298" s="9"/>
      <c r="W298" s="9"/>
      <c r="X298" s="9"/>
      <c r="Y298" s="9"/>
      <c r="Z298" s="9"/>
      <c r="AA298" s="9"/>
      <c r="AB298" s="9"/>
      <c r="AC298" s="9"/>
      <c r="AD298" s="9"/>
    </row>
    <row r="299" ht="14.25" customHeight="1">
      <c r="B299" s="9"/>
      <c r="C299" s="9"/>
      <c r="D299" s="9"/>
      <c r="E299" s="9"/>
      <c r="F299" s="9"/>
      <c r="G299" s="15"/>
      <c r="H299" s="15"/>
      <c r="I299" s="15"/>
      <c r="J299" s="15"/>
      <c r="K299" s="9"/>
      <c r="L299" s="9"/>
      <c r="M299" s="16"/>
      <c r="N299" s="17"/>
      <c r="O299" s="9"/>
      <c r="P299" s="9"/>
      <c r="Q299" s="9"/>
      <c r="R299" s="9"/>
      <c r="S299" s="9"/>
      <c r="T299" s="9"/>
      <c r="U299" s="9"/>
      <c r="V299" s="9"/>
      <c r="W299" s="9"/>
      <c r="X299" s="9"/>
      <c r="Y299" s="9"/>
      <c r="Z299" s="9"/>
      <c r="AA299" s="9"/>
      <c r="AB299" s="9"/>
      <c r="AC299" s="9"/>
      <c r="AD299" s="9"/>
    </row>
    <row r="300" ht="14.25" customHeight="1">
      <c r="B300" s="9"/>
      <c r="C300" s="9"/>
      <c r="D300" s="9"/>
      <c r="E300" s="9"/>
      <c r="F300" s="9"/>
      <c r="G300" s="15"/>
      <c r="H300" s="15"/>
      <c r="I300" s="15"/>
      <c r="J300" s="15"/>
      <c r="K300" s="9"/>
      <c r="L300" s="9"/>
      <c r="M300" s="16"/>
      <c r="N300" s="17"/>
      <c r="O300" s="9"/>
      <c r="P300" s="9"/>
      <c r="Q300" s="9"/>
      <c r="R300" s="9"/>
      <c r="S300" s="9"/>
      <c r="T300" s="9"/>
      <c r="U300" s="9"/>
      <c r="V300" s="9"/>
      <c r="W300" s="9"/>
      <c r="X300" s="9"/>
      <c r="Y300" s="9"/>
      <c r="Z300" s="9"/>
      <c r="AA300" s="9"/>
      <c r="AB300" s="9"/>
      <c r="AC300" s="9"/>
      <c r="AD300" s="9"/>
    </row>
    <row r="301" ht="14.25" customHeight="1">
      <c r="B301" s="9"/>
      <c r="C301" s="9"/>
      <c r="D301" s="9"/>
      <c r="E301" s="9"/>
      <c r="F301" s="9"/>
      <c r="G301" s="15"/>
      <c r="H301" s="15"/>
      <c r="I301" s="15"/>
      <c r="J301" s="15"/>
      <c r="K301" s="9"/>
      <c r="L301" s="9"/>
      <c r="M301" s="16"/>
      <c r="N301" s="17"/>
      <c r="O301" s="9"/>
      <c r="P301" s="9"/>
      <c r="Q301" s="9"/>
      <c r="R301" s="9"/>
      <c r="S301" s="9"/>
      <c r="T301" s="9"/>
      <c r="U301" s="9"/>
      <c r="V301" s="9"/>
      <c r="W301" s="9"/>
      <c r="X301" s="9"/>
      <c r="Y301" s="9"/>
      <c r="Z301" s="9"/>
      <c r="AA301" s="9"/>
      <c r="AB301" s="9"/>
      <c r="AC301" s="9"/>
      <c r="AD301" s="9"/>
    </row>
    <row r="302" ht="14.25" customHeight="1">
      <c r="B302" s="9"/>
      <c r="C302" s="9"/>
      <c r="D302" s="9"/>
      <c r="E302" s="9"/>
      <c r="F302" s="9"/>
      <c r="G302" s="15"/>
      <c r="H302" s="15"/>
      <c r="I302" s="15"/>
      <c r="J302" s="15"/>
      <c r="K302" s="9"/>
      <c r="L302" s="9"/>
      <c r="M302" s="16"/>
      <c r="N302" s="17"/>
      <c r="O302" s="9"/>
      <c r="P302" s="9"/>
      <c r="Q302" s="9"/>
      <c r="R302" s="9"/>
      <c r="S302" s="9"/>
      <c r="T302" s="9"/>
      <c r="U302" s="9"/>
      <c r="V302" s="9"/>
      <c r="W302" s="9"/>
      <c r="X302" s="9"/>
      <c r="Y302" s="9"/>
      <c r="Z302" s="9"/>
      <c r="AA302" s="9"/>
      <c r="AB302" s="9"/>
      <c r="AC302" s="9"/>
      <c r="AD302" s="9"/>
    </row>
    <row r="303" ht="14.25" customHeight="1">
      <c r="B303" s="9"/>
      <c r="C303" s="9"/>
      <c r="D303" s="9"/>
      <c r="E303" s="9"/>
      <c r="F303" s="9"/>
      <c r="G303" s="15"/>
      <c r="H303" s="15"/>
      <c r="I303" s="15"/>
      <c r="J303" s="15"/>
      <c r="K303" s="9"/>
      <c r="L303" s="9"/>
      <c r="M303" s="16"/>
      <c r="N303" s="17"/>
      <c r="O303" s="9"/>
      <c r="P303" s="9"/>
      <c r="Q303" s="9"/>
      <c r="R303" s="9"/>
      <c r="S303" s="9"/>
      <c r="T303" s="9"/>
      <c r="U303" s="9"/>
      <c r="V303" s="9"/>
      <c r="W303" s="9"/>
      <c r="X303" s="9"/>
      <c r="Y303" s="9"/>
      <c r="Z303" s="9"/>
      <c r="AA303" s="9"/>
      <c r="AB303" s="9"/>
      <c r="AC303" s="9"/>
      <c r="AD303" s="9"/>
    </row>
    <row r="304" ht="14.25" customHeight="1">
      <c r="B304" s="9"/>
      <c r="C304" s="9"/>
      <c r="D304" s="9"/>
      <c r="E304" s="9"/>
      <c r="F304" s="9"/>
      <c r="G304" s="15"/>
      <c r="H304" s="15"/>
      <c r="I304" s="15"/>
      <c r="J304" s="15"/>
      <c r="K304" s="9"/>
      <c r="L304" s="9"/>
      <c r="M304" s="16"/>
      <c r="N304" s="17"/>
      <c r="O304" s="9"/>
      <c r="P304" s="9"/>
      <c r="Q304" s="9"/>
      <c r="R304" s="9"/>
      <c r="S304" s="9"/>
      <c r="T304" s="9"/>
      <c r="U304" s="9"/>
      <c r="V304" s="9"/>
      <c r="W304" s="9"/>
      <c r="X304" s="9"/>
      <c r="Y304" s="9"/>
      <c r="Z304" s="9"/>
      <c r="AA304" s="9"/>
      <c r="AB304" s="9"/>
      <c r="AC304" s="9"/>
      <c r="AD304" s="9"/>
    </row>
    <row r="305" ht="14.25" customHeight="1">
      <c r="B305" s="9"/>
      <c r="C305" s="9"/>
      <c r="D305" s="9"/>
      <c r="E305" s="9"/>
      <c r="F305" s="9"/>
      <c r="G305" s="15"/>
      <c r="H305" s="15"/>
      <c r="I305" s="15"/>
      <c r="J305" s="15"/>
      <c r="K305" s="9"/>
      <c r="L305" s="9"/>
      <c r="M305" s="16"/>
      <c r="N305" s="17"/>
      <c r="O305" s="9"/>
      <c r="P305" s="9"/>
      <c r="Q305" s="9"/>
      <c r="R305" s="9"/>
      <c r="S305" s="9"/>
      <c r="T305" s="9"/>
      <c r="U305" s="9"/>
      <c r="V305" s="9"/>
      <c r="W305" s="9"/>
      <c r="X305" s="9"/>
      <c r="Y305" s="9"/>
      <c r="Z305" s="9"/>
      <c r="AA305" s="9"/>
      <c r="AB305" s="9"/>
      <c r="AC305" s="9"/>
      <c r="AD305" s="9"/>
    </row>
    <row r="306" ht="14.25" customHeight="1">
      <c r="B306" s="9"/>
      <c r="C306" s="9"/>
      <c r="D306" s="9"/>
      <c r="E306" s="9"/>
      <c r="F306" s="9"/>
      <c r="G306" s="15"/>
      <c r="H306" s="15"/>
      <c r="I306" s="15"/>
      <c r="J306" s="15"/>
      <c r="K306" s="9"/>
      <c r="L306" s="9"/>
      <c r="M306" s="16"/>
      <c r="N306" s="17"/>
      <c r="O306" s="9"/>
      <c r="P306" s="9"/>
      <c r="Q306" s="9"/>
      <c r="R306" s="9"/>
      <c r="S306" s="9"/>
      <c r="T306" s="9"/>
      <c r="U306" s="9"/>
      <c r="V306" s="9"/>
      <c r="W306" s="9"/>
      <c r="X306" s="9"/>
      <c r="Y306" s="9"/>
      <c r="Z306" s="9"/>
      <c r="AA306" s="9"/>
      <c r="AB306" s="9"/>
      <c r="AC306" s="9"/>
      <c r="AD306" s="9"/>
    </row>
    <row r="307" ht="14.25" customHeight="1">
      <c r="B307" s="9"/>
      <c r="C307" s="9"/>
      <c r="D307" s="9"/>
      <c r="E307" s="9"/>
      <c r="F307" s="9"/>
      <c r="G307" s="15"/>
      <c r="H307" s="15"/>
      <c r="I307" s="15"/>
      <c r="J307" s="15"/>
      <c r="K307" s="9"/>
      <c r="L307" s="9"/>
      <c r="M307" s="16"/>
      <c r="N307" s="17"/>
      <c r="O307" s="9"/>
      <c r="P307" s="9"/>
      <c r="Q307" s="9"/>
      <c r="R307" s="9"/>
      <c r="S307" s="9"/>
      <c r="T307" s="9"/>
      <c r="U307" s="9"/>
      <c r="V307" s="9"/>
      <c r="W307" s="9"/>
      <c r="X307" s="9"/>
      <c r="Y307" s="9"/>
      <c r="Z307" s="9"/>
      <c r="AA307" s="9"/>
      <c r="AB307" s="9"/>
      <c r="AC307" s="9"/>
      <c r="AD307" s="9"/>
    </row>
    <row r="308" ht="14.25" customHeight="1">
      <c r="B308" s="9"/>
      <c r="C308" s="9"/>
      <c r="D308" s="9"/>
      <c r="E308" s="9"/>
      <c r="F308" s="9"/>
      <c r="G308" s="15"/>
      <c r="H308" s="15"/>
      <c r="I308" s="15"/>
      <c r="J308" s="15"/>
      <c r="K308" s="9"/>
      <c r="L308" s="9"/>
      <c r="M308" s="16"/>
      <c r="N308" s="17"/>
      <c r="O308" s="9"/>
      <c r="P308" s="9"/>
      <c r="Q308" s="9"/>
      <c r="R308" s="9"/>
      <c r="S308" s="9"/>
      <c r="T308" s="9"/>
      <c r="U308" s="9"/>
      <c r="V308" s="9"/>
      <c r="W308" s="9"/>
      <c r="X308" s="9"/>
      <c r="Y308" s="9"/>
      <c r="Z308" s="9"/>
      <c r="AA308" s="9"/>
      <c r="AB308" s="9"/>
      <c r="AC308" s="9"/>
      <c r="AD308" s="9"/>
    </row>
    <row r="309" ht="14.25" customHeight="1">
      <c r="B309" s="9"/>
      <c r="C309" s="9"/>
      <c r="D309" s="9"/>
      <c r="E309" s="9"/>
      <c r="F309" s="9"/>
      <c r="G309" s="15"/>
      <c r="H309" s="15"/>
      <c r="I309" s="15"/>
      <c r="J309" s="15"/>
      <c r="K309" s="9"/>
      <c r="L309" s="9"/>
      <c r="M309" s="16"/>
      <c r="N309" s="17"/>
      <c r="O309" s="9"/>
      <c r="P309" s="9"/>
      <c r="Q309" s="9"/>
      <c r="R309" s="9"/>
      <c r="S309" s="9"/>
      <c r="T309" s="9"/>
      <c r="U309" s="9"/>
      <c r="V309" s="9"/>
      <c r="W309" s="9"/>
      <c r="X309" s="9"/>
      <c r="Y309" s="9"/>
      <c r="Z309" s="9"/>
      <c r="AA309" s="9"/>
      <c r="AB309" s="9"/>
      <c r="AC309" s="9"/>
      <c r="AD309" s="9"/>
    </row>
    <row r="310" ht="14.25" customHeight="1">
      <c r="B310" s="9"/>
      <c r="C310" s="9"/>
      <c r="D310" s="9"/>
      <c r="E310" s="9"/>
      <c r="F310" s="9"/>
      <c r="G310" s="15"/>
      <c r="H310" s="15"/>
      <c r="I310" s="15"/>
      <c r="J310" s="15"/>
      <c r="K310" s="9"/>
      <c r="L310" s="9"/>
      <c r="M310" s="16"/>
      <c r="N310" s="17"/>
      <c r="O310" s="9"/>
      <c r="P310" s="9"/>
      <c r="Q310" s="9"/>
      <c r="R310" s="9"/>
      <c r="S310" s="9"/>
      <c r="T310" s="9"/>
      <c r="U310" s="9"/>
      <c r="V310" s="9"/>
      <c r="W310" s="9"/>
      <c r="X310" s="9"/>
      <c r="Y310" s="9"/>
      <c r="Z310" s="9"/>
      <c r="AA310" s="9"/>
      <c r="AB310" s="9"/>
      <c r="AC310" s="9"/>
      <c r="AD310" s="9"/>
    </row>
    <row r="311" ht="14.25" customHeight="1">
      <c r="B311" s="9"/>
      <c r="C311" s="9"/>
      <c r="D311" s="9"/>
      <c r="E311" s="9"/>
      <c r="F311" s="9"/>
      <c r="G311" s="15"/>
      <c r="H311" s="15"/>
      <c r="I311" s="15"/>
      <c r="J311" s="15"/>
      <c r="K311" s="9"/>
      <c r="L311" s="9"/>
      <c r="M311" s="16"/>
      <c r="N311" s="17"/>
      <c r="O311" s="9"/>
      <c r="P311" s="9"/>
      <c r="Q311" s="9"/>
      <c r="R311" s="9"/>
      <c r="S311" s="9"/>
      <c r="T311" s="9"/>
      <c r="U311" s="9"/>
      <c r="V311" s="9"/>
      <c r="W311" s="9"/>
      <c r="X311" s="9"/>
      <c r="Y311" s="9"/>
      <c r="Z311" s="9"/>
      <c r="AA311" s="9"/>
      <c r="AB311" s="9"/>
      <c r="AC311" s="9"/>
      <c r="AD311" s="9"/>
    </row>
    <row r="312" ht="14.25" customHeight="1">
      <c r="B312" s="9"/>
      <c r="C312" s="9"/>
      <c r="D312" s="9"/>
      <c r="E312" s="9"/>
      <c r="F312" s="9"/>
      <c r="G312" s="15"/>
      <c r="H312" s="15"/>
      <c r="I312" s="15"/>
      <c r="J312" s="15"/>
      <c r="K312" s="9"/>
      <c r="L312" s="9"/>
      <c r="M312" s="16"/>
      <c r="N312" s="17"/>
      <c r="O312" s="9"/>
      <c r="P312" s="9"/>
      <c r="Q312" s="9"/>
      <c r="R312" s="9"/>
      <c r="S312" s="9"/>
      <c r="T312" s="9"/>
      <c r="U312" s="9"/>
      <c r="V312" s="9"/>
      <c r="W312" s="9"/>
      <c r="X312" s="9"/>
      <c r="Y312" s="9"/>
      <c r="Z312" s="9"/>
      <c r="AA312" s="9"/>
      <c r="AB312" s="9"/>
      <c r="AC312" s="9"/>
      <c r="AD312" s="9"/>
    </row>
    <row r="313" ht="14.25" customHeight="1">
      <c r="B313" s="9"/>
      <c r="C313" s="9"/>
      <c r="D313" s="9"/>
      <c r="E313" s="9"/>
      <c r="F313" s="9"/>
      <c r="G313" s="15"/>
      <c r="H313" s="15"/>
      <c r="I313" s="15"/>
      <c r="J313" s="15"/>
      <c r="K313" s="9"/>
      <c r="L313" s="9"/>
      <c r="M313" s="16"/>
      <c r="N313" s="17"/>
      <c r="O313" s="9"/>
      <c r="P313" s="9"/>
      <c r="Q313" s="9"/>
      <c r="R313" s="9"/>
      <c r="S313" s="9"/>
      <c r="T313" s="9"/>
      <c r="U313" s="9"/>
      <c r="V313" s="9"/>
      <c r="W313" s="9"/>
      <c r="X313" s="9"/>
      <c r="Y313" s="9"/>
      <c r="Z313" s="9"/>
      <c r="AA313" s="9"/>
      <c r="AB313" s="9"/>
      <c r="AC313" s="9"/>
      <c r="AD313" s="9"/>
    </row>
    <row r="314" ht="14.25" customHeight="1">
      <c r="B314" s="9"/>
      <c r="C314" s="9"/>
      <c r="D314" s="9"/>
      <c r="E314" s="9"/>
      <c r="F314" s="9"/>
      <c r="G314" s="15"/>
      <c r="H314" s="15"/>
      <c r="I314" s="15"/>
      <c r="J314" s="15"/>
      <c r="K314" s="9"/>
      <c r="L314" s="9"/>
      <c r="M314" s="16"/>
      <c r="N314" s="17"/>
      <c r="O314" s="9"/>
      <c r="P314" s="9"/>
      <c r="Q314" s="9"/>
      <c r="R314" s="9"/>
      <c r="S314" s="9"/>
      <c r="T314" s="9"/>
      <c r="U314" s="9"/>
      <c r="V314" s="9"/>
      <c r="W314" s="9"/>
      <c r="X314" s="9"/>
      <c r="Y314" s="9"/>
      <c r="Z314" s="9"/>
      <c r="AA314" s="9"/>
      <c r="AB314" s="9"/>
      <c r="AC314" s="9"/>
      <c r="AD314" s="9"/>
    </row>
    <row r="315" ht="14.25" customHeight="1">
      <c r="B315" s="9"/>
      <c r="C315" s="9"/>
      <c r="D315" s="9"/>
      <c r="E315" s="9"/>
      <c r="F315" s="9"/>
      <c r="G315" s="15"/>
      <c r="H315" s="15"/>
      <c r="I315" s="15"/>
      <c r="J315" s="15"/>
      <c r="K315" s="9"/>
      <c r="L315" s="9"/>
      <c r="M315" s="16"/>
      <c r="N315" s="17"/>
      <c r="O315" s="9"/>
      <c r="P315" s="9"/>
      <c r="Q315" s="9"/>
      <c r="R315" s="9"/>
      <c r="S315" s="9"/>
      <c r="T315" s="9"/>
      <c r="U315" s="9"/>
      <c r="V315" s="9"/>
      <c r="W315" s="9"/>
      <c r="X315" s="9"/>
      <c r="Y315" s="9"/>
      <c r="Z315" s="9"/>
      <c r="AA315" s="9"/>
      <c r="AB315" s="9"/>
      <c r="AC315" s="9"/>
      <c r="AD315" s="9"/>
    </row>
    <row r="316" ht="14.25" customHeight="1">
      <c r="B316" s="9"/>
      <c r="C316" s="9"/>
      <c r="D316" s="9"/>
      <c r="E316" s="9"/>
      <c r="F316" s="9"/>
      <c r="G316" s="15"/>
      <c r="H316" s="15"/>
      <c r="I316" s="15"/>
      <c r="J316" s="15"/>
      <c r="K316" s="9"/>
      <c r="L316" s="9"/>
      <c r="M316" s="16"/>
      <c r="N316" s="17"/>
      <c r="O316" s="9"/>
      <c r="P316" s="9"/>
      <c r="Q316" s="9"/>
      <c r="R316" s="9"/>
      <c r="S316" s="9"/>
      <c r="T316" s="9"/>
      <c r="U316" s="9"/>
      <c r="V316" s="9"/>
      <c r="W316" s="9"/>
      <c r="X316" s="9"/>
      <c r="Y316" s="9"/>
      <c r="Z316" s="9"/>
      <c r="AA316" s="9"/>
      <c r="AB316" s="9"/>
      <c r="AC316" s="9"/>
      <c r="AD316" s="9"/>
    </row>
    <row r="317" ht="14.25" customHeight="1">
      <c r="B317" s="9"/>
      <c r="C317" s="9"/>
      <c r="D317" s="9"/>
      <c r="E317" s="9"/>
      <c r="F317" s="9"/>
      <c r="G317" s="15"/>
      <c r="H317" s="15"/>
      <c r="I317" s="15"/>
      <c r="J317" s="15"/>
      <c r="K317" s="9"/>
      <c r="L317" s="9"/>
      <c r="M317" s="16"/>
      <c r="N317" s="17"/>
      <c r="O317" s="9"/>
      <c r="P317" s="9"/>
      <c r="Q317" s="9"/>
      <c r="R317" s="9"/>
      <c r="S317" s="9"/>
      <c r="T317" s="9"/>
      <c r="U317" s="9"/>
      <c r="V317" s="9"/>
      <c r="W317" s="9"/>
      <c r="X317" s="9"/>
      <c r="Y317" s="9"/>
      <c r="Z317" s="9"/>
      <c r="AA317" s="9"/>
      <c r="AB317" s="9"/>
      <c r="AC317" s="9"/>
      <c r="AD317" s="9"/>
    </row>
    <row r="318" ht="14.25" customHeight="1">
      <c r="B318" s="9"/>
      <c r="C318" s="9"/>
      <c r="D318" s="9"/>
      <c r="E318" s="9"/>
      <c r="F318" s="9"/>
      <c r="G318" s="15"/>
      <c r="H318" s="15"/>
      <c r="I318" s="15"/>
      <c r="J318" s="15"/>
      <c r="K318" s="9"/>
      <c r="L318" s="9"/>
      <c r="M318" s="16"/>
      <c r="N318" s="17"/>
      <c r="O318" s="9"/>
      <c r="P318" s="9"/>
      <c r="Q318" s="9"/>
      <c r="R318" s="9"/>
      <c r="S318" s="9"/>
      <c r="T318" s="9"/>
      <c r="U318" s="9"/>
      <c r="V318" s="9"/>
      <c r="W318" s="9"/>
      <c r="X318" s="9"/>
      <c r="Y318" s="9"/>
      <c r="Z318" s="9"/>
      <c r="AA318" s="9"/>
      <c r="AB318" s="9"/>
      <c r="AC318" s="9"/>
      <c r="AD318" s="9"/>
    </row>
    <row r="319" ht="14.25" customHeight="1">
      <c r="B319" s="9"/>
      <c r="C319" s="9"/>
      <c r="D319" s="9"/>
      <c r="E319" s="9"/>
      <c r="F319" s="9"/>
      <c r="G319" s="15"/>
      <c r="H319" s="15"/>
      <c r="I319" s="15"/>
      <c r="J319" s="15"/>
      <c r="K319" s="9"/>
      <c r="L319" s="9"/>
      <c r="M319" s="16"/>
      <c r="N319" s="17"/>
      <c r="O319" s="9"/>
      <c r="P319" s="9"/>
      <c r="Q319" s="9"/>
      <c r="R319" s="9"/>
      <c r="S319" s="9"/>
      <c r="T319" s="9"/>
      <c r="U319" s="9"/>
      <c r="V319" s="9"/>
      <c r="W319" s="9"/>
      <c r="X319" s="9"/>
      <c r="Y319" s="9"/>
      <c r="Z319" s="9"/>
      <c r="AA319" s="9"/>
      <c r="AB319" s="9"/>
      <c r="AC319" s="9"/>
      <c r="AD319" s="9"/>
    </row>
    <row r="320" ht="14.25" customHeight="1">
      <c r="B320" s="9"/>
      <c r="C320" s="9"/>
      <c r="D320" s="9"/>
      <c r="E320" s="9"/>
      <c r="F320" s="9"/>
      <c r="G320" s="15"/>
      <c r="H320" s="15"/>
      <c r="I320" s="15"/>
      <c r="J320" s="15"/>
      <c r="K320" s="9"/>
      <c r="L320" s="9"/>
      <c r="M320" s="16"/>
      <c r="N320" s="17"/>
      <c r="O320" s="9"/>
      <c r="P320" s="9"/>
      <c r="Q320" s="9"/>
      <c r="R320" s="9"/>
      <c r="S320" s="9"/>
      <c r="T320" s="9"/>
      <c r="U320" s="9"/>
      <c r="V320" s="9"/>
      <c r="W320" s="9"/>
      <c r="X320" s="9"/>
      <c r="Y320" s="9"/>
      <c r="Z320" s="9"/>
      <c r="AA320" s="9"/>
      <c r="AB320" s="9"/>
      <c r="AC320" s="9"/>
      <c r="AD320" s="9"/>
    </row>
    <row r="321" ht="14.25" customHeight="1">
      <c r="B321" s="9"/>
      <c r="C321" s="9"/>
      <c r="D321" s="9"/>
      <c r="E321" s="9"/>
      <c r="F321" s="9"/>
      <c r="G321" s="15"/>
      <c r="H321" s="15"/>
      <c r="I321" s="15"/>
      <c r="J321" s="15"/>
      <c r="K321" s="9"/>
      <c r="L321" s="9"/>
      <c r="M321" s="16"/>
      <c r="N321" s="17"/>
      <c r="O321" s="9"/>
      <c r="P321" s="9"/>
      <c r="Q321" s="9"/>
      <c r="R321" s="9"/>
      <c r="S321" s="9"/>
      <c r="T321" s="9"/>
      <c r="U321" s="9"/>
      <c r="V321" s="9"/>
      <c r="W321" s="9"/>
      <c r="X321" s="9"/>
      <c r="Y321" s="9"/>
      <c r="Z321" s="9"/>
      <c r="AA321" s="9"/>
      <c r="AB321" s="9"/>
      <c r="AC321" s="9"/>
      <c r="AD321" s="9"/>
    </row>
    <row r="322" ht="14.25" customHeight="1">
      <c r="B322" s="9"/>
      <c r="C322" s="9"/>
      <c r="D322" s="9"/>
      <c r="E322" s="9"/>
      <c r="F322" s="9"/>
      <c r="G322" s="15"/>
      <c r="H322" s="15"/>
      <c r="I322" s="15"/>
      <c r="J322" s="15"/>
      <c r="K322" s="9"/>
      <c r="L322" s="9"/>
      <c r="M322" s="16"/>
      <c r="N322" s="17"/>
      <c r="O322" s="9"/>
      <c r="P322" s="9"/>
      <c r="Q322" s="9"/>
      <c r="R322" s="9"/>
      <c r="S322" s="9"/>
      <c r="T322" s="9"/>
      <c r="U322" s="9"/>
      <c r="V322" s="9"/>
      <c r="W322" s="9"/>
      <c r="X322" s="9"/>
      <c r="Y322" s="9"/>
      <c r="Z322" s="9"/>
      <c r="AA322" s="9"/>
      <c r="AB322" s="9"/>
      <c r="AC322" s="9"/>
      <c r="AD322" s="9"/>
    </row>
    <row r="323" ht="14.25" customHeight="1">
      <c r="B323" s="9"/>
      <c r="C323" s="9"/>
      <c r="D323" s="9"/>
      <c r="E323" s="9"/>
      <c r="F323" s="9"/>
      <c r="G323" s="15"/>
      <c r="H323" s="15"/>
      <c r="I323" s="15"/>
      <c r="J323" s="15"/>
      <c r="K323" s="9"/>
      <c r="L323" s="9"/>
      <c r="M323" s="16"/>
      <c r="N323" s="17"/>
      <c r="O323" s="9"/>
      <c r="P323" s="9"/>
      <c r="Q323" s="9"/>
      <c r="R323" s="9"/>
      <c r="S323" s="9"/>
      <c r="T323" s="9"/>
      <c r="U323" s="9"/>
      <c r="V323" s="9"/>
      <c r="W323" s="9"/>
      <c r="X323" s="9"/>
      <c r="Y323" s="9"/>
      <c r="Z323" s="9"/>
      <c r="AA323" s="9"/>
      <c r="AB323" s="9"/>
      <c r="AC323" s="9"/>
      <c r="AD323" s="9"/>
    </row>
    <row r="324" ht="14.25" customHeight="1">
      <c r="B324" s="9"/>
      <c r="C324" s="9"/>
      <c r="D324" s="9"/>
      <c r="E324" s="9"/>
      <c r="F324" s="9"/>
      <c r="G324" s="15"/>
      <c r="H324" s="15"/>
      <c r="I324" s="15"/>
      <c r="J324" s="15"/>
      <c r="K324" s="9"/>
      <c r="L324" s="9"/>
      <c r="M324" s="16"/>
      <c r="N324" s="17"/>
      <c r="O324" s="9"/>
      <c r="P324" s="9"/>
      <c r="Q324" s="9"/>
      <c r="R324" s="9"/>
      <c r="S324" s="9"/>
      <c r="T324" s="9"/>
      <c r="U324" s="9"/>
      <c r="V324" s="9"/>
      <c r="W324" s="9"/>
      <c r="X324" s="9"/>
      <c r="Y324" s="9"/>
      <c r="Z324" s="9"/>
      <c r="AA324" s="9"/>
      <c r="AB324" s="9"/>
      <c r="AC324" s="9"/>
      <c r="AD324" s="9"/>
    </row>
    <row r="325" ht="14.25" customHeight="1">
      <c r="B325" s="9"/>
      <c r="C325" s="9"/>
      <c r="D325" s="9"/>
      <c r="E325" s="9"/>
      <c r="F325" s="9"/>
      <c r="G325" s="15"/>
      <c r="H325" s="15"/>
      <c r="I325" s="15"/>
      <c r="J325" s="15"/>
      <c r="K325" s="9"/>
      <c r="L325" s="9"/>
      <c r="M325" s="16"/>
      <c r="N325" s="17"/>
      <c r="O325" s="9"/>
      <c r="P325" s="9"/>
      <c r="Q325" s="9"/>
      <c r="R325" s="9"/>
      <c r="S325" s="9"/>
      <c r="T325" s="9"/>
      <c r="U325" s="9"/>
      <c r="V325" s="9"/>
      <c r="W325" s="9"/>
      <c r="X325" s="9"/>
      <c r="Y325" s="9"/>
      <c r="Z325" s="9"/>
      <c r="AA325" s="9"/>
      <c r="AB325" s="9"/>
      <c r="AC325" s="9"/>
      <c r="AD325" s="9"/>
    </row>
    <row r="326" ht="14.25" customHeight="1">
      <c r="B326" s="9"/>
      <c r="C326" s="9"/>
      <c r="D326" s="9"/>
      <c r="E326" s="9"/>
      <c r="F326" s="9"/>
      <c r="G326" s="15"/>
      <c r="H326" s="15"/>
      <c r="I326" s="15"/>
      <c r="J326" s="15"/>
      <c r="K326" s="9"/>
      <c r="L326" s="9"/>
      <c r="M326" s="16"/>
      <c r="N326" s="17"/>
      <c r="O326" s="9"/>
      <c r="P326" s="9"/>
      <c r="Q326" s="9"/>
      <c r="R326" s="9"/>
      <c r="S326" s="9"/>
      <c r="T326" s="9"/>
      <c r="U326" s="9"/>
      <c r="V326" s="9"/>
      <c r="W326" s="9"/>
      <c r="X326" s="9"/>
      <c r="Y326" s="9"/>
      <c r="Z326" s="9"/>
      <c r="AA326" s="9"/>
      <c r="AB326" s="9"/>
      <c r="AC326" s="9"/>
      <c r="AD326" s="9"/>
    </row>
    <row r="327" ht="14.25" customHeight="1">
      <c r="B327" s="9"/>
      <c r="C327" s="9"/>
      <c r="D327" s="9"/>
      <c r="E327" s="9"/>
      <c r="F327" s="9"/>
      <c r="G327" s="15"/>
      <c r="H327" s="15"/>
      <c r="I327" s="15"/>
      <c r="J327" s="15"/>
      <c r="K327" s="9"/>
      <c r="L327" s="9"/>
      <c r="M327" s="16"/>
      <c r="N327" s="17"/>
      <c r="O327" s="9"/>
      <c r="P327" s="9"/>
      <c r="Q327" s="9"/>
      <c r="R327" s="9"/>
      <c r="S327" s="9"/>
      <c r="T327" s="9"/>
      <c r="U327" s="9"/>
      <c r="V327" s="9"/>
      <c r="W327" s="9"/>
      <c r="X327" s="9"/>
      <c r="Y327" s="9"/>
      <c r="Z327" s="9"/>
      <c r="AA327" s="9"/>
      <c r="AB327" s="9"/>
      <c r="AC327" s="9"/>
      <c r="AD327" s="9"/>
    </row>
    <row r="328" ht="14.25" customHeight="1">
      <c r="B328" s="9"/>
      <c r="C328" s="9"/>
      <c r="D328" s="9"/>
      <c r="E328" s="9"/>
      <c r="F328" s="9"/>
      <c r="G328" s="15"/>
      <c r="H328" s="15"/>
      <c r="I328" s="15"/>
      <c r="J328" s="15"/>
      <c r="K328" s="9"/>
      <c r="L328" s="9"/>
      <c r="M328" s="16"/>
      <c r="N328" s="17"/>
      <c r="O328" s="9"/>
      <c r="P328" s="9"/>
      <c r="Q328" s="9"/>
      <c r="R328" s="9"/>
      <c r="S328" s="9"/>
      <c r="T328" s="9"/>
      <c r="U328" s="9"/>
      <c r="V328" s="9"/>
      <c r="W328" s="9"/>
      <c r="X328" s="9"/>
      <c r="Y328" s="9"/>
      <c r="Z328" s="9"/>
      <c r="AA328" s="9"/>
      <c r="AB328" s="9"/>
      <c r="AC328" s="9"/>
      <c r="AD328" s="9"/>
    </row>
    <row r="329" ht="14.25" customHeight="1">
      <c r="B329" s="9"/>
      <c r="C329" s="9"/>
      <c r="D329" s="9"/>
      <c r="E329" s="9"/>
      <c r="F329" s="9"/>
      <c r="G329" s="15"/>
      <c r="H329" s="15"/>
      <c r="I329" s="15"/>
      <c r="J329" s="15"/>
      <c r="K329" s="9"/>
      <c r="L329" s="9"/>
      <c r="M329" s="16"/>
      <c r="N329" s="17"/>
      <c r="O329" s="9"/>
      <c r="P329" s="9"/>
      <c r="Q329" s="9"/>
      <c r="R329" s="9"/>
      <c r="S329" s="9"/>
      <c r="T329" s="9"/>
      <c r="U329" s="9"/>
      <c r="V329" s="9"/>
      <c r="W329" s="9"/>
      <c r="X329" s="9"/>
      <c r="Y329" s="9"/>
      <c r="Z329" s="9"/>
      <c r="AA329" s="9"/>
      <c r="AB329" s="9"/>
      <c r="AC329" s="9"/>
      <c r="AD329" s="9"/>
    </row>
    <row r="330" ht="14.25" customHeight="1">
      <c r="B330" s="9"/>
      <c r="C330" s="9"/>
      <c r="D330" s="9"/>
      <c r="E330" s="9"/>
      <c r="F330" s="9"/>
      <c r="G330" s="15"/>
      <c r="H330" s="15"/>
      <c r="I330" s="15"/>
      <c r="J330" s="15"/>
      <c r="K330" s="9"/>
      <c r="L330" s="9"/>
      <c r="M330" s="16"/>
      <c r="N330" s="17"/>
      <c r="O330" s="9"/>
      <c r="P330" s="9"/>
      <c r="Q330" s="9"/>
      <c r="R330" s="9"/>
      <c r="S330" s="9"/>
      <c r="T330" s="9"/>
      <c r="U330" s="9"/>
      <c r="V330" s="9"/>
      <c r="W330" s="9"/>
      <c r="X330" s="9"/>
      <c r="Y330" s="9"/>
      <c r="Z330" s="9"/>
      <c r="AA330" s="9"/>
      <c r="AB330" s="9"/>
      <c r="AC330" s="9"/>
      <c r="AD330" s="9"/>
    </row>
    <row r="331" ht="14.25" customHeight="1">
      <c r="B331" s="9"/>
      <c r="C331" s="9"/>
      <c r="D331" s="9"/>
      <c r="E331" s="9"/>
      <c r="F331" s="9"/>
      <c r="G331" s="15"/>
      <c r="H331" s="15"/>
      <c r="I331" s="15"/>
      <c r="J331" s="15"/>
      <c r="K331" s="9"/>
      <c r="L331" s="9"/>
      <c r="M331" s="16"/>
      <c r="N331" s="17"/>
      <c r="O331" s="9"/>
      <c r="P331" s="9"/>
      <c r="Q331" s="9"/>
      <c r="R331" s="9"/>
      <c r="S331" s="9"/>
      <c r="T331" s="9"/>
      <c r="U331" s="9"/>
      <c r="V331" s="9"/>
      <c r="W331" s="9"/>
      <c r="X331" s="9"/>
      <c r="Y331" s="9"/>
      <c r="Z331" s="9"/>
      <c r="AA331" s="9"/>
      <c r="AB331" s="9"/>
      <c r="AC331" s="9"/>
      <c r="AD331" s="9"/>
    </row>
    <row r="332" ht="14.25" customHeight="1">
      <c r="B332" s="9"/>
      <c r="C332" s="9"/>
      <c r="D332" s="9"/>
      <c r="E332" s="9"/>
      <c r="F332" s="9"/>
      <c r="G332" s="15"/>
      <c r="H332" s="15"/>
      <c r="I332" s="15"/>
      <c r="J332" s="15"/>
      <c r="K332" s="9"/>
      <c r="L332" s="9"/>
      <c r="M332" s="16"/>
      <c r="N332" s="17"/>
      <c r="O332" s="9"/>
      <c r="P332" s="9"/>
      <c r="Q332" s="9"/>
      <c r="R332" s="9"/>
      <c r="S332" s="9"/>
      <c r="T332" s="9"/>
      <c r="U332" s="9"/>
      <c r="V332" s="9"/>
      <c r="W332" s="9"/>
      <c r="X332" s="9"/>
      <c r="Y332" s="9"/>
      <c r="Z332" s="9"/>
      <c r="AA332" s="9"/>
      <c r="AB332" s="9"/>
      <c r="AC332" s="9"/>
      <c r="AD332" s="9"/>
    </row>
    <row r="333" ht="14.25" customHeight="1">
      <c r="B333" s="9"/>
      <c r="C333" s="9"/>
      <c r="D333" s="9"/>
      <c r="E333" s="9"/>
      <c r="F333" s="9"/>
      <c r="G333" s="15"/>
      <c r="H333" s="15"/>
      <c r="I333" s="15"/>
      <c r="J333" s="15"/>
      <c r="K333" s="9"/>
      <c r="L333" s="9"/>
      <c r="M333" s="16"/>
      <c r="N333" s="17"/>
      <c r="O333" s="9"/>
      <c r="P333" s="9"/>
      <c r="Q333" s="9"/>
      <c r="R333" s="9"/>
      <c r="S333" s="9"/>
      <c r="T333" s="9"/>
      <c r="U333" s="9"/>
      <c r="V333" s="9"/>
      <c r="W333" s="9"/>
      <c r="X333" s="9"/>
      <c r="Y333" s="9"/>
      <c r="Z333" s="9"/>
      <c r="AA333" s="9"/>
      <c r="AB333" s="9"/>
      <c r="AC333" s="9"/>
      <c r="AD333" s="9"/>
    </row>
    <row r="334" ht="14.25" customHeight="1">
      <c r="B334" s="9"/>
      <c r="C334" s="9"/>
      <c r="D334" s="9"/>
      <c r="E334" s="9"/>
      <c r="F334" s="9"/>
      <c r="G334" s="15"/>
      <c r="H334" s="15"/>
      <c r="I334" s="15"/>
      <c r="J334" s="15"/>
      <c r="K334" s="9"/>
      <c r="L334" s="9"/>
      <c r="M334" s="16"/>
      <c r="N334" s="17"/>
      <c r="O334" s="9"/>
      <c r="P334" s="9"/>
      <c r="Q334" s="9"/>
      <c r="R334" s="9"/>
      <c r="S334" s="9"/>
      <c r="T334" s="9"/>
      <c r="U334" s="9"/>
      <c r="V334" s="9"/>
      <c r="W334" s="9"/>
      <c r="X334" s="9"/>
      <c r="Y334" s="9"/>
      <c r="Z334" s="9"/>
      <c r="AA334" s="9"/>
      <c r="AB334" s="9"/>
      <c r="AC334" s="9"/>
      <c r="AD334" s="9"/>
    </row>
    <row r="335" ht="14.25" customHeight="1">
      <c r="B335" s="9"/>
      <c r="C335" s="9"/>
      <c r="D335" s="9"/>
      <c r="E335" s="9"/>
      <c r="F335" s="9"/>
      <c r="G335" s="15"/>
      <c r="H335" s="15"/>
      <c r="I335" s="15"/>
      <c r="J335" s="15"/>
      <c r="K335" s="9"/>
      <c r="L335" s="9"/>
      <c r="M335" s="16"/>
      <c r="N335" s="17"/>
      <c r="O335" s="9"/>
      <c r="P335" s="9"/>
      <c r="Q335" s="9"/>
      <c r="R335" s="9"/>
      <c r="S335" s="9"/>
      <c r="T335" s="9"/>
      <c r="U335" s="9"/>
      <c r="V335" s="9"/>
      <c r="W335" s="9"/>
      <c r="X335" s="9"/>
      <c r="Y335" s="9"/>
      <c r="Z335" s="9"/>
      <c r="AA335" s="9"/>
      <c r="AB335" s="9"/>
      <c r="AC335" s="9"/>
      <c r="AD335" s="9"/>
    </row>
    <row r="336" ht="14.25" customHeight="1">
      <c r="B336" s="9"/>
      <c r="C336" s="9"/>
      <c r="D336" s="9"/>
      <c r="E336" s="9"/>
      <c r="F336" s="9"/>
      <c r="G336" s="15"/>
      <c r="H336" s="15"/>
      <c r="I336" s="15"/>
      <c r="J336" s="15"/>
      <c r="K336" s="9"/>
      <c r="L336" s="9"/>
      <c r="M336" s="16"/>
      <c r="N336" s="17"/>
      <c r="O336" s="9"/>
      <c r="P336" s="9"/>
      <c r="Q336" s="9"/>
      <c r="R336" s="9"/>
      <c r="S336" s="9"/>
      <c r="T336" s="9"/>
      <c r="U336" s="9"/>
      <c r="V336" s="9"/>
      <c r="W336" s="9"/>
      <c r="X336" s="9"/>
      <c r="Y336" s="9"/>
      <c r="Z336" s="9"/>
      <c r="AA336" s="9"/>
      <c r="AB336" s="9"/>
      <c r="AC336" s="9"/>
      <c r="AD336" s="9"/>
    </row>
    <row r="337" ht="14.25" customHeight="1">
      <c r="B337" s="9"/>
      <c r="C337" s="9"/>
      <c r="D337" s="9"/>
      <c r="E337" s="9"/>
      <c r="F337" s="9"/>
      <c r="G337" s="15"/>
      <c r="H337" s="15"/>
      <c r="I337" s="15"/>
      <c r="J337" s="15"/>
      <c r="K337" s="9"/>
      <c r="L337" s="9"/>
      <c r="M337" s="16"/>
      <c r="N337" s="17"/>
      <c r="O337" s="9"/>
      <c r="P337" s="9"/>
      <c r="Q337" s="9"/>
      <c r="R337" s="9"/>
      <c r="S337" s="9"/>
      <c r="T337" s="9"/>
      <c r="U337" s="9"/>
      <c r="V337" s="9"/>
      <c r="W337" s="9"/>
      <c r="X337" s="9"/>
      <c r="Y337" s="9"/>
      <c r="Z337" s="9"/>
      <c r="AA337" s="9"/>
      <c r="AB337" s="9"/>
      <c r="AC337" s="9"/>
      <c r="AD337" s="9"/>
    </row>
    <row r="338" ht="14.25" customHeight="1">
      <c r="B338" s="9"/>
      <c r="C338" s="9"/>
      <c r="D338" s="9"/>
      <c r="E338" s="9"/>
      <c r="F338" s="9"/>
      <c r="G338" s="15"/>
      <c r="H338" s="15"/>
      <c r="I338" s="15"/>
      <c r="J338" s="15"/>
      <c r="K338" s="9"/>
      <c r="L338" s="9"/>
      <c r="M338" s="16"/>
      <c r="N338" s="17"/>
      <c r="O338" s="9"/>
      <c r="P338" s="9"/>
      <c r="Q338" s="9"/>
      <c r="R338" s="9"/>
      <c r="S338" s="9"/>
      <c r="T338" s="9"/>
      <c r="U338" s="9"/>
      <c r="V338" s="9"/>
      <c r="W338" s="9"/>
      <c r="X338" s="9"/>
      <c r="Y338" s="9"/>
      <c r="Z338" s="9"/>
      <c r="AA338" s="9"/>
      <c r="AB338" s="9"/>
      <c r="AC338" s="9"/>
      <c r="AD338" s="9"/>
    </row>
    <row r="339" ht="14.25" customHeight="1">
      <c r="B339" s="9"/>
      <c r="C339" s="9"/>
      <c r="D339" s="9"/>
      <c r="E339" s="9"/>
      <c r="F339" s="9"/>
      <c r="G339" s="15"/>
      <c r="H339" s="15"/>
      <c r="I339" s="15"/>
      <c r="J339" s="15"/>
      <c r="K339" s="9"/>
      <c r="L339" s="9"/>
      <c r="M339" s="16"/>
      <c r="N339" s="17"/>
      <c r="O339" s="9"/>
      <c r="P339" s="9"/>
      <c r="Q339" s="9"/>
      <c r="R339" s="9"/>
      <c r="S339" s="9"/>
      <c r="T339" s="9"/>
      <c r="U339" s="9"/>
      <c r="V339" s="9"/>
      <c r="W339" s="9"/>
      <c r="X339" s="9"/>
      <c r="Y339" s="9"/>
      <c r="Z339" s="9"/>
      <c r="AA339" s="9"/>
      <c r="AB339" s="9"/>
      <c r="AC339" s="9"/>
      <c r="AD339" s="9"/>
    </row>
    <row r="340" ht="14.25" customHeight="1">
      <c r="B340" s="9"/>
      <c r="C340" s="9"/>
      <c r="D340" s="9"/>
      <c r="E340" s="9"/>
      <c r="F340" s="9"/>
      <c r="G340" s="15"/>
      <c r="H340" s="15"/>
      <c r="I340" s="15"/>
      <c r="J340" s="15"/>
      <c r="K340" s="9"/>
      <c r="L340" s="9"/>
      <c r="M340" s="16"/>
      <c r="N340" s="17"/>
      <c r="O340" s="9"/>
      <c r="P340" s="9"/>
      <c r="Q340" s="9"/>
      <c r="R340" s="9"/>
      <c r="S340" s="9"/>
      <c r="T340" s="9"/>
      <c r="U340" s="9"/>
      <c r="V340" s="9"/>
      <c r="W340" s="9"/>
      <c r="X340" s="9"/>
      <c r="Y340" s="9"/>
      <c r="Z340" s="9"/>
      <c r="AA340" s="9"/>
      <c r="AB340" s="9"/>
      <c r="AC340" s="9"/>
      <c r="AD340" s="9"/>
    </row>
    <row r="341" ht="14.25" customHeight="1">
      <c r="B341" s="9"/>
      <c r="C341" s="9"/>
      <c r="D341" s="9"/>
      <c r="E341" s="9"/>
      <c r="F341" s="9"/>
      <c r="G341" s="15"/>
      <c r="H341" s="15"/>
      <c r="I341" s="15"/>
      <c r="J341" s="15"/>
      <c r="K341" s="9"/>
      <c r="L341" s="9"/>
      <c r="M341" s="16"/>
      <c r="N341" s="17"/>
      <c r="O341" s="9"/>
      <c r="P341" s="9"/>
      <c r="Q341" s="9"/>
      <c r="R341" s="9"/>
      <c r="S341" s="9"/>
      <c r="T341" s="9"/>
      <c r="U341" s="9"/>
      <c r="V341" s="9"/>
      <c r="W341" s="9"/>
      <c r="X341" s="9"/>
      <c r="Y341" s="9"/>
      <c r="Z341" s="9"/>
      <c r="AA341" s="9"/>
      <c r="AB341" s="9"/>
      <c r="AC341" s="9"/>
      <c r="AD341" s="9"/>
    </row>
    <row r="342" ht="14.25" customHeight="1">
      <c r="B342" s="9"/>
      <c r="C342" s="9"/>
      <c r="D342" s="9"/>
      <c r="E342" s="9"/>
      <c r="F342" s="9"/>
      <c r="G342" s="15"/>
      <c r="H342" s="15"/>
      <c r="I342" s="15"/>
      <c r="J342" s="15"/>
      <c r="K342" s="9"/>
      <c r="L342" s="9"/>
      <c r="M342" s="16"/>
      <c r="N342" s="17"/>
      <c r="O342" s="9"/>
      <c r="P342" s="9"/>
      <c r="Q342" s="9"/>
      <c r="R342" s="9"/>
      <c r="S342" s="9"/>
      <c r="T342" s="9"/>
      <c r="U342" s="9"/>
      <c r="V342" s="9"/>
      <c r="W342" s="9"/>
      <c r="X342" s="9"/>
      <c r="Y342" s="9"/>
      <c r="Z342" s="9"/>
      <c r="AA342" s="9"/>
      <c r="AB342" s="9"/>
      <c r="AC342" s="9"/>
      <c r="AD342" s="9"/>
    </row>
    <row r="343" ht="14.25" customHeight="1">
      <c r="B343" s="9"/>
      <c r="C343" s="9"/>
      <c r="D343" s="9"/>
      <c r="E343" s="9"/>
      <c r="F343" s="9"/>
      <c r="G343" s="15"/>
      <c r="H343" s="15"/>
      <c r="I343" s="15"/>
      <c r="J343" s="15"/>
      <c r="K343" s="9"/>
      <c r="L343" s="9"/>
      <c r="M343" s="16"/>
      <c r="N343" s="17"/>
      <c r="O343" s="9"/>
      <c r="P343" s="9"/>
      <c r="Q343" s="9"/>
      <c r="R343" s="9"/>
      <c r="S343" s="9"/>
      <c r="T343" s="9"/>
      <c r="U343" s="9"/>
      <c r="V343" s="9"/>
      <c r="W343" s="9"/>
      <c r="X343" s="9"/>
      <c r="Y343" s="9"/>
      <c r="Z343" s="9"/>
      <c r="AA343" s="9"/>
      <c r="AB343" s="9"/>
      <c r="AC343" s="9"/>
      <c r="AD343" s="9"/>
    </row>
    <row r="344" ht="14.25" customHeight="1">
      <c r="B344" s="9"/>
      <c r="C344" s="9"/>
      <c r="D344" s="9"/>
      <c r="E344" s="9"/>
      <c r="F344" s="9"/>
      <c r="G344" s="15"/>
      <c r="H344" s="15"/>
      <c r="I344" s="15"/>
      <c r="J344" s="15"/>
      <c r="K344" s="9"/>
      <c r="L344" s="9"/>
      <c r="M344" s="16"/>
      <c r="N344" s="17"/>
      <c r="O344" s="9"/>
      <c r="P344" s="9"/>
      <c r="Q344" s="9"/>
      <c r="R344" s="9"/>
      <c r="S344" s="9"/>
      <c r="T344" s="9"/>
      <c r="U344" s="9"/>
      <c r="V344" s="9"/>
      <c r="W344" s="9"/>
      <c r="X344" s="9"/>
      <c r="Y344" s="9"/>
      <c r="Z344" s="9"/>
      <c r="AA344" s="9"/>
      <c r="AB344" s="9"/>
      <c r="AC344" s="9"/>
      <c r="AD344" s="9"/>
    </row>
    <row r="345" ht="14.25" customHeight="1">
      <c r="B345" s="9"/>
      <c r="C345" s="9"/>
      <c r="D345" s="9"/>
      <c r="E345" s="9"/>
      <c r="F345" s="9"/>
      <c r="G345" s="15"/>
      <c r="H345" s="15"/>
      <c r="I345" s="15"/>
      <c r="J345" s="15"/>
      <c r="K345" s="9"/>
      <c r="L345" s="9"/>
      <c r="M345" s="16"/>
      <c r="N345" s="17"/>
      <c r="O345" s="9"/>
      <c r="P345" s="9"/>
      <c r="Q345" s="9"/>
      <c r="R345" s="9"/>
      <c r="S345" s="9"/>
      <c r="T345" s="9"/>
      <c r="U345" s="9"/>
      <c r="V345" s="9"/>
      <c r="W345" s="9"/>
      <c r="X345" s="9"/>
      <c r="Y345" s="9"/>
      <c r="Z345" s="9"/>
      <c r="AA345" s="9"/>
      <c r="AB345" s="9"/>
      <c r="AC345" s="9"/>
      <c r="AD345" s="9"/>
    </row>
    <row r="346" ht="14.25" customHeight="1">
      <c r="B346" s="9"/>
      <c r="C346" s="9"/>
      <c r="D346" s="9"/>
      <c r="E346" s="9"/>
      <c r="F346" s="9"/>
      <c r="G346" s="15"/>
      <c r="H346" s="15"/>
      <c r="I346" s="15"/>
      <c r="J346" s="15"/>
      <c r="K346" s="9"/>
      <c r="L346" s="9"/>
      <c r="M346" s="16"/>
      <c r="N346" s="17"/>
      <c r="O346" s="9"/>
      <c r="P346" s="9"/>
      <c r="Q346" s="9"/>
      <c r="R346" s="9"/>
      <c r="S346" s="9"/>
      <c r="T346" s="9"/>
      <c r="U346" s="9"/>
      <c r="V346" s="9"/>
      <c r="W346" s="9"/>
      <c r="X346" s="9"/>
      <c r="Y346" s="9"/>
      <c r="Z346" s="9"/>
      <c r="AA346" s="9"/>
      <c r="AB346" s="9"/>
      <c r="AC346" s="9"/>
      <c r="AD346" s="9"/>
    </row>
    <row r="347" ht="14.25" customHeight="1">
      <c r="B347" s="9"/>
      <c r="C347" s="9"/>
      <c r="D347" s="9"/>
      <c r="E347" s="9"/>
      <c r="F347" s="9"/>
      <c r="G347" s="15"/>
      <c r="H347" s="15"/>
      <c r="I347" s="15"/>
      <c r="J347" s="15"/>
      <c r="K347" s="9"/>
      <c r="L347" s="9"/>
      <c r="M347" s="16"/>
      <c r="N347" s="17"/>
      <c r="O347" s="9"/>
      <c r="P347" s="9"/>
      <c r="Q347" s="9"/>
      <c r="R347" s="9"/>
      <c r="S347" s="9"/>
      <c r="T347" s="9"/>
      <c r="U347" s="9"/>
      <c r="V347" s="9"/>
      <c r="W347" s="9"/>
      <c r="X347" s="9"/>
      <c r="Y347" s="9"/>
      <c r="Z347" s="9"/>
      <c r="AA347" s="9"/>
      <c r="AB347" s="9"/>
      <c r="AC347" s="9"/>
      <c r="AD347" s="9"/>
    </row>
    <row r="348" ht="14.25" customHeight="1">
      <c r="B348" s="9"/>
      <c r="C348" s="9"/>
      <c r="D348" s="9"/>
      <c r="E348" s="9"/>
      <c r="F348" s="9"/>
      <c r="G348" s="15"/>
      <c r="H348" s="15"/>
      <c r="I348" s="15"/>
      <c r="J348" s="15"/>
      <c r="K348" s="9"/>
      <c r="L348" s="9"/>
      <c r="M348" s="16"/>
      <c r="N348" s="17"/>
      <c r="O348" s="9"/>
      <c r="P348" s="9"/>
      <c r="Q348" s="9"/>
      <c r="R348" s="9"/>
      <c r="S348" s="9"/>
      <c r="T348" s="9"/>
      <c r="U348" s="9"/>
      <c r="V348" s="9"/>
      <c r="W348" s="9"/>
      <c r="X348" s="9"/>
      <c r="Y348" s="9"/>
      <c r="Z348" s="9"/>
      <c r="AA348" s="9"/>
      <c r="AB348" s="9"/>
      <c r="AC348" s="9"/>
      <c r="AD348" s="9"/>
    </row>
    <row r="349" ht="14.25" customHeight="1">
      <c r="B349" s="9"/>
      <c r="C349" s="9"/>
      <c r="D349" s="9"/>
      <c r="E349" s="9"/>
      <c r="F349" s="9"/>
      <c r="G349" s="15"/>
      <c r="H349" s="15"/>
      <c r="I349" s="15"/>
      <c r="J349" s="15"/>
      <c r="K349" s="9"/>
      <c r="L349" s="9"/>
      <c r="M349" s="16"/>
      <c r="N349" s="17"/>
      <c r="O349" s="9"/>
      <c r="P349" s="9"/>
      <c r="Q349" s="9"/>
      <c r="R349" s="9"/>
      <c r="S349" s="9"/>
      <c r="T349" s="9"/>
      <c r="U349" s="9"/>
      <c r="V349" s="9"/>
      <c r="W349" s="9"/>
      <c r="X349" s="9"/>
      <c r="Y349" s="9"/>
      <c r="Z349" s="9"/>
      <c r="AA349" s="9"/>
      <c r="AB349" s="9"/>
      <c r="AC349" s="9"/>
      <c r="AD349" s="9"/>
    </row>
    <row r="350" ht="14.25" customHeight="1">
      <c r="B350" s="9"/>
      <c r="C350" s="9"/>
      <c r="D350" s="9"/>
      <c r="E350" s="9"/>
      <c r="F350" s="9"/>
      <c r="G350" s="15"/>
      <c r="H350" s="15"/>
      <c r="I350" s="15"/>
      <c r="J350" s="15"/>
      <c r="K350" s="9"/>
      <c r="L350" s="9"/>
      <c r="M350" s="16"/>
      <c r="N350" s="17"/>
      <c r="O350" s="9"/>
      <c r="P350" s="9"/>
      <c r="Q350" s="9"/>
      <c r="R350" s="9"/>
      <c r="S350" s="9"/>
      <c r="T350" s="9"/>
      <c r="U350" s="9"/>
      <c r="V350" s="9"/>
      <c r="W350" s="9"/>
      <c r="X350" s="9"/>
      <c r="Y350" s="9"/>
      <c r="Z350" s="9"/>
      <c r="AA350" s="9"/>
      <c r="AB350" s="9"/>
      <c r="AC350" s="9"/>
      <c r="AD350" s="9"/>
    </row>
    <row r="351" ht="14.25" customHeight="1">
      <c r="B351" s="9"/>
      <c r="C351" s="9"/>
      <c r="D351" s="9"/>
      <c r="E351" s="9"/>
      <c r="F351" s="9"/>
      <c r="G351" s="15"/>
      <c r="H351" s="15"/>
      <c r="I351" s="15"/>
      <c r="J351" s="15"/>
      <c r="K351" s="9"/>
      <c r="L351" s="9"/>
      <c r="M351" s="16"/>
      <c r="N351" s="17"/>
      <c r="O351" s="9"/>
      <c r="P351" s="9"/>
      <c r="Q351" s="9"/>
      <c r="R351" s="9"/>
      <c r="S351" s="9"/>
      <c r="T351" s="9"/>
      <c r="U351" s="9"/>
      <c r="V351" s="9"/>
      <c r="W351" s="9"/>
      <c r="X351" s="9"/>
      <c r="Y351" s="9"/>
      <c r="Z351" s="9"/>
      <c r="AA351" s="9"/>
      <c r="AB351" s="9"/>
      <c r="AC351" s="9"/>
      <c r="AD351" s="9"/>
    </row>
    <row r="352" ht="14.25" customHeight="1">
      <c r="B352" s="9"/>
      <c r="C352" s="9"/>
      <c r="D352" s="9"/>
      <c r="E352" s="9"/>
      <c r="F352" s="9"/>
      <c r="G352" s="15"/>
      <c r="H352" s="15"/>
      <c r="I352" s="15"/>
      <c r="J352" s="15"/>
      <c r="K352" s="9"/>
      <c r="L352" s="9"/>
      <c r="M352" s="16"/>
      <c r="N352" s="17"/>
      <c r="O352" s="9"/>
      <c r="P352" s="9"/>
      <c r="Q352" s="9"/>
      <c r="R352" s="9"/>
      <c r="S352" s="9"/>
      <c r="T352" s="9"/>
      <c r="U352" s="9"/>
      <c r="V352" s="9"/>
      <c r="W352" s="9"/>
      <c r="X352" s="9"/>
      <c r="Y352" s="9"/>
      <c r="Z352" s="9"/>
      <c r="AA352" s="9"/>
      <c r="AB352" s="9"/>
      <c r="AC352" s="9"/>
      <c r="AD352" s="9"/>
    </row>
    <row r="353" ht="14.25" customHeight="1">
      <c r="B353" s="9"/>
      <c r="C353" s="9"/>
      <c r="D353" s="9"/>
      <c r="E353" s="9"/>
      <c r="F353" s="9"/>
      <c r="G353" s="15"/>
      <c r="H353" s="15"/>
      <c r="I353" s="15"/>
      <c r="J353" s="15"/>
      <c r="K353" s="9"/>
      <c r="L353" s="9"/>
      <c r="M353" s="16"/>
      <c r="N353" s="17"/>
      <c r="O353" s="9"/>
      <c r="P353" s="9"/>
      <c r="Q353" s="9"/>
      <c r="R353" s="9"/>
      <c r="S353" s="9"/>
      <c r="T353" s="9"/>
      <c r="U353" s="9"/>
      <c r="V353" s="9"/>
      <c r="W353" s="9"/>
      <c r="X353" s="9"/>
      <c r="Y353" s="9"/>
      <c r="Z353" s="9"/>
      <c r="AA353" s="9"/>
      <c r="AB353" s="9"/>
      <c r="AC353" s="9"/>
      <c r="AD353" s="9"/>
    </row>
    <row r="354" ht="14.25" customHeight="1">
      <c r="B354" s="9"/>
      <c r="C354" s="9"/>
      <c r="D354" s="9"/>
      <c r="E354" s="9"/>
      <c r="F354" s="9"/>
      <c r="G354" s="15"/>
      <c r="H354" s="15"/>
      <c r="I354" s="15"/>
      <c r="J354" s="15"/>
      <c r="K354" s="9"/>
      <c r="L354" s="9"/>
      <c r="M354" s="16"/>
      <c r="N354" s="17"/>
      <c r="O354" s="9"/>
      <c r="P354" s="9"/>
      <c r="Q354" s="9"/>
      <c r="R354" s="9"/>
      <c r="S354" s="9"/>
      <c r="T354" s="9"/>
      <c r="U354" s="9"/>
      <c r="V354" s="9"/>
      <c r="W354" s="9"/>
      <c r="X354" s="9"/>
      <c r="Y354" s="9"/>
      <c r="Z354" s="9"/>
      <c r="AA354" s="9"/>
      <c r="AB354" s="9"/>
      <c r="AC354" s="9"/>
      <c r="AD354" s="9"/>
    </row>
    <row r="355" ht="14.25" customHeight="1">
      <c r="B355" s="9"/>
      <c r="C355" s="9"/>
      <c r="D355" s="9"/>
      <c r="E355" s="9"/>
      <c r="F355" s="9"/>
      <c r="G355" s="15"/>
      <c r="H355" s="15"/>
      <c r="I355" s="15"/>
      <c r="J355" s="15"/>
      <c r="K355" s="9"/>
      <c r="L355" s="9"/>
      <c r="M355" s="16"/>
      <c r="N355" s="17"/>
      <c r="O355" s="9"/>
      <c r="P355" s="9"/>
      <c r="Q355" s="9"/>
      <c r="R355" s="9"/>
      <c r="S355" s="9"/>
      <c r="T355" s="9"/>
      <c r="U355" s="9"/>
      <c r="V355" s="9"/>
      <c r="W355" s="9"/>
      <c r="X355" s="9"/>
      <c r="Y355" s="9"/>
      <c r="Z355" s="9"/>
      <c r="AA355" s="9"/>
      <c r="AB355" s="9"/>
      <c r="AC355" s="9"/>
      <c r="AD355" s="9"/>
    </row>
    <row r="356" ht="14.25" customHeight="1">
      <c r="B356" s="9"/>
      <c r="C356" s="9"/>
      <c r="D356" s="9"/>
      <c r="E356" s="9"/>
      <c r="F356" s="9"/>
      <c r="G356" s="15"/>
      <c r="H356" s="15"/>
      <c r="I356" s="15"/>
      <c r="J356" s="15"/>
      <c r="K356" s="9"/>
      <c r="L356" s="9"/>
      <c r="M356" s="16"/>
      <c r="N356" s="17"/>
      <c r="O356" s="9"/>
      <c r="P356" s="9"/>
      <c r="Q356" s="9"/>
      <c r="R356" s="9"/>
      <c r="S356" s="9"/>
      <c r="T356" s="9"/>
      <c r="U356" s="9"/>
      <c r="V356" s="9"/>
      <c r="W356" s="9"/>
      <c r="X356" s="9"/>
      <c r="Y356" s="9"/>
      <c r="Z356" s="9"/>
      <c r="AA356" s="9"/>
      <c r="AB356" s="9"/>
      <c r="AC356" s="9"/>
      <c r="AD356" s="9"/>
    </row>
    <row r="357" ht="14.25" customHeight="1">
      <c r="B357" s="9"/>
      <c r="C357" s="9"/>
      <c r="D357" s="9"/>
      <c r="E357" s="9"/>
      <c r="F357" s="9"/>
      <c r="G357" s="15"/>
      <c r="H357" s="15"/>
      <c r="I357" s="15"/>
      <c r="J357" s="15"/>
      <c r="K357" s="9"/>
      <c r="L357" s="9"/>
      <c r="M357" s="16"/>
      <c r="N357" s="17"/>
      <c r="O357" s="9"/>
      <c r="P357" s="9"/>
      <c r="Q357" s="9"/>
      <c r="R357" s="9"/>
      <c r="S357" s="9"/>
      <c r="T357" s="9"/>
      <c r="U357" s="9"/>
      <c r="V357" s="9"/>
      <c r="W357" s="9"/>
      <c r="X357" s="9"/>
      <c r="Y357" s="9"/>
      <c r="Z357" s="9"/>
      <c r="AA357" s="9"/>
      <c r="AB357" s="9"/>
      <c r="AC357" s="9"/>
      <c r="AD357" s="9"/>
    </row>
    <row r="358" ht="14.25" customHeight="1">
      <c r="B358" s="9"/>
      <c r="C358" s="9"/>
      <c r="D358" s="9"/>
      <c r="E358" s="9"/>
      <c r="F358" s="9"/>
      <c r="G358" s="15"/>
      <c r="H358" s="15"/>
      <c r="I358" s="15"/>
      <c r="J358" s="15"/>
      <c r="K358" s="9"/>
      <c r="L358" s="9"/>
      <c r="M358" s="16"/>
      <c r="N358" s="17"/>
      <c r="O358" s="9"/>
      <c r="P358" s="9"/>
      <c r="Q358" s="9"/>
      <c r="R358" s="9"/>
      <c r="S358" s="9"/>
      <c r="T358" s="9"/>
      <c r="U358" s="9"/>
      <c r="V358" s="9"/>
      <c r="W358" s="9"/>
      <c r="X358" s="9"/>
      <c r="Y358" s="9"/>
      <c r="Z358" s="9"/>
      <c r="AA358" s="9"/>
      <c r="AB358" s="9"/>
      <c r="AC358" s="9"/>
      <c r="AD358" s="9"/>
    </row>
    <row r="359" ht="14.25" customHeight="1">
      <c r="B359" s="9"/>
      <c r="C359" s="9"/>
      <c r="D359" s="9"/>
      <c r="E359" s="9"/>
      <c r="F359" s="9"/>
      <c r="G359" s="15"/>
      <c r="H359" s="15"/>
      <c r="I359" s="15"/>
      <c r="J359" s="15"/>
      <c r="K359" s="9"/>
      <c r="L359" s="9"/>
      <c r="M359" s="16"/>
      <c r="N359" s="17"/>
      <c r="O359" s="9"/>
      <c r="P359" s="9"/>
      <c r="Q359" s="9"/>
      <c r="R359" s="9"/>
      <c r="S359" s="9"/>
      <c r="T359" s="9"/>
      <c r="U359" s="9"/>
      <c r="V359" s="9"/>
      <c r="W359" s="9"/>
      <c r="X359" s="9"/>
      <c r="Y359" s="9"/>
      <c r="Z359" s="9"/>
      <c r="AA359" s="9"/>
      <c r="AB359" s="9"/>
      <c r="AC359" s="9"/>
      <c r="AD359" s="9"/>
    </row>
    <row r="360" ht="14.25" customHeight="1">
      <c r="B360" s="9"/>
      <c r="C360" s="9"/>
      <c r="D360" s="9"/>
      <c r="E360" s="9"/>
      <c r="F360" s="9"/>
      <c r="G360" s="15"/>
      <c r="H360" s="15"/>
      <c r="I360" s="15"/>
      <c r="J360" s="15"/>
      <c r="K360" s="9"/>
      <c r="L360" s="9"/>
      <c r="M360" s="16"/>
      <c r="N360" s="17"/>
      <c r="O360" s="9"/>
      <c r="P360" s="9"/>
      <c r="Q360" s="9"/>
      <c r="R360" s="9"/>
      <c r="S360" s="9"/>
      <c r="T360" s="9"/>
      <c r="U360" s="9"/>
      <c r="V360" s="9"/>
      <c r="W360" s="9"/>
      <c r="X360" s="9"/>
      <c r="Y360" s="9"/>
      <c r="Z360" s="9"/>
      <c r="AA360" s="9"/>
      <c r="AB360" s="9"/>
      <c r="AC360" s="9"/>
      <c r="AD360" s="9"/>
    </row>
    <row r="361" ht="14.25" customHeight="1">
      <c r="B361" s="9"/>
      <c r="C361" s="9"/>
      <c r="D361" s="9"/>
      <c r="E361" s="9"/>
      <c r="F361" s="9"/>
      <c r="G361" s="15"/>
      <c r="H361" s="15"/>
      <c r="I361" s="15"/>
      <c r="J361" s="15"/>
      <c r="K361" s="9"/>
      <c r="L361" s="9"/>
      <c r="M361" s="16"/>
      <c r="N361" s="17"/>
      <c r="O361" s="9"/>
      <c r="P361" s="9"/>
      <c r="Q361" s="9"/>
      <c r="R361" s="9"/>
      <c r="S361" s="9"/>
      <c r="T361" s="9"/>
      <c r="U361" s="9"/>
      <c r="V361" s="9"/>
      <c r="W361" s="9"/>
      <c r="X361" s="9"/>
      <c r="Y361" s="9"/>
      <c r="Z361" s="9"/>
      <c r="AA361" s="9"/>
      <c r="AB361" s="9"/>
      <c r="AC361" s="9"/>
      <c r="AD361" s="9"/>
    </row>
    <row r="362" ht="14.25" customHeight="1">
      <c r="B362" s="9"/>
      <c r="C362" s="9"/>
      <c r="D362" s="9"/>
      <c r="E362" s="9"/>
      <c r="F362" s="9"/>
      <c r="G362" s="15"/>
      <c r="H362" s="15"/>
      <c r="I362" s="15"/>
      <c r="J362" s="15"/>
      <c r="K362" s="9"/>
      <c r="L362" s="9"/>
      <c r="M362" s="16"/>
      <c r="N362" s="17"/>
      <c r="O362" s="9"/>
      <c r="P362" s="9"/>
      <c r="Q362" s="9"/>
      <c r="R362" s="9"/>
      <c r="S362" s="9"/>
      <c r="T362" s="9"/>
      <c r="U362" s="9"/>
      <c r="V362" s="9"/>
      <c r="W362" s="9"/>
      <c r="X362" s="9"/>
      <c r="Y362" s="9"/>
      <c r="Z362" s="9"/>
      <c r="AA362" s="9"/>
      <c r="AB362" s="9"/>
      <c r="AC362" s="9"/>
      <c r="AD362" s="9"/>
    </row>
    <row r="363" ht="14.25" customHeight="1">
      <c r="B363" s="9"/>
      <c r="C363" s="9"/>
      <c r="D363" s="9"/>
      <c r="E363" s="9"/>
      <c r="F363" s="9"/>
      <c r="G363" s="15"/>
      <c r="H363" s="15"/>
      <c r="I363" s="15"/>
      <c r="J363" s="15"/>
      <c r="K363" s="9"/>
      <c r="L363" s="9"/>
      <c r="M363" s="16"/>
      <c r="N363" s="17"/>
      <c r="O363" s="9"/>
      <c r="P363" s="9"/>
      <c r="Q363" s="9"/>
      <c r="R363" s="9"/>
      <c r="S363" s="9"/>
      <c r="T363" s="9"/>
      <c r="U363" s="9"/>
      <c r="V363" s="9"/>
      <c r="W363" s="9"/>
      <c r="X363" s="9"/>
      <c r="Y363" s="9"/>
      <c r="Z363" s="9"/>
      <c r="AA363" s="9"/>
      <c r="AB363" s="9"/>
      <c r="AC363" s="9"/>
      <c r="AD363" s="9"/>
    </row>
    <row r="364" ht="14.25" customHeight="1">
      <c r="B364" s="9"/>
      <c r="C364" s="9"/>
      <c r="D364" s="9"/>
      <c r="E364" s="9"/>
      <c r="F364" s="9"/>
      <c r="G364" s="15"/>
      <c r="H364" s="15"/>
      <c r="I364" s="15"/>
      <c r="J364" s="15"/>
      <c r="K364" s="9"/>
      <c r="L364" s="9"/>
      <c r="M364" s="16"/>
      <c r="N364" s="17"/>
      <c r="O364" s="9"/>
      <c r="P364" s="9"/>
      <c r="Q364" s="9"/>
      <c r="R364" s="9"/>
      <c r="S364" s="9"/>
      <c r="T364" s="9"/>
      <c r="U364" s="9"/>
      <c r="V364" s="9"/>
      <c r="W364" s="9"/>
      <c r="X364" s="9"/>
      <c r="Y364" s="9"/>
      <c r="Z364" s="9"/>
      <c r="AA364" s="9"/>
      <c r="AB364" s="9"/>
      <c r="AC364" s="9"/>
      <c r="AD364" s="9"/>
    </row>
    <row r="365" ht="14.25" customHeight="1">
      <c r="B365" s="9"/>
      <c r="C365" s="9"/>
      <c r="D365" s="9"/>
      <c r="E365" s="9"/>
      <c r="F365" s="9"/>
      <c r="G365" s="15"/>
      <c r="H365" s="15"/>
      <c r="I365" s="15"/>
      <c r="J365" s="15"/>
      <c r="K365" s="9"/>
      <c r="L365" s="9"/>
      <c r="M365" s="16"/>
      <c r="N365" s="17"/>
      <c r="O365" s="9"/>
      <c r="P365" s="9"/>
      <c r="Q365" s="9"/>
      <c r="R365" s="9"/>
      <c r="S365" s="9"/>
      <c r="T365" s="9"/>
      <c r="U365" s="9"/>
      <c r="V365" s="9"/>
      <c r="W365" s="9"/>
      <c r="X365" s="9"/>
      <c r="Y365" s="9"/>
      <c r="Z365" s="9"/>
      <c r="AA365" s="9"/>
      <c r="AB365" s="9"/>
      <c r="AC365" s="9"/>
      <c r="AD365" s="9"/>
    </row>
    <row r="366" ht="14.25" customHeight="1">
      <c r="B366" s="9"/>
      <c r="C366" s="9"/>
      <c r="D366" s="9"/>
      <c r="E366" s="9"/>
      <c r="F366" s="9"/>
      <c r="G366" s="15"/>
      <c r="H366" s="15"/>
      <c r="I366" s="15"/>
      <c r="J366" s="15"/>
      <c r="K366" s="9"/>
      <c r="L366" s="9"/>
      <c r="M366" s="16"/>
      <c r="N366" s="17"/>
      <c r="O366" s="9"/>
      <c r="P366" s="9"/>
      <c r="Q366" s="9"/>
      <c r="R366" s="9"/>
      <c r="S366" s="9"/>
      <c r="T366" s="9"/>
      <c r="U366" s="9"/>
      <c r="V366" s="9"/>
      <c r="W366" s="9"/>
      <c r="X366" s="9"/>
      <c r="Y366" s="9"/>
      <c r="Z366" s="9"/>
      <c r="AA366" s="9"/>
      <c r="AB366" s="9"/>
      <c r="AC366" s="9"/>
      <c r="AD366" s="9"/>
    </row>
    <row r="367" ht="14.25" customHeight="1">
      <c r="B367" s="9"/>
      <c r="C367" s="9"/>
      <c r="D367" s="9"/>
      <c r="E367" s="9"/>
      <c r="F367" s="9"/>
      <c r="G367" s="15"/>
      <c r="H367" s="15"/>
      <c r="I367" s="15"/>
      <c r="J367" s="15"/>
      <c r="K367" s="9"/>
      <c r="L367" s="9"/>
      <c r="M367" s="16"/>
      <c r="N367" s="17"/>
      <c r="O367" s="9"/>
      <c r="P367" s="9"/>
      <c r="Q367" s="9"/>
      <c r="R367" s="9"/>
      <c r="S367" s="9"/>
      <c r="T367" s="9"/>
      <c r="U367" s="9"/>
      <c r="V367" s="9"/>
      <c r="W367" s="9"/>
      <c r="X367" s="9"/>
      <c r="Y367" s="9"/>
      <c r="Z367" s="9"/>
      <c r="AA367" s="9"/>
      <c r="AB367" s="9"/>
      <c r="AC367" s="9"/>
      <c r="AD367" s="9"/>
    </row>
    <row r="368" ht="14.25" customHeight="1">
      <c r="B368" s="9"/>
      <c r="C368" s="9"/>
      <c r="D368" s="9"/>
      <c r="E368" s="9"/>
      <c r="F368" s="9"/>
      <c r="G368" s="15"/>
      <c r="H368" s="15"/>
      <c r="I368" s="15"/>
      <c r="J368" s="15"/>
      <c r="K368" s="9"/>
      <c r="L368" s="9"/>
      <c r="M368" s="16"/>
      <c r="N368" s="17"/>
      <c r="O368" s="9"/>
      <c r="P368" s="9"/>
      <c r="Q368" s="9"/>
      <c r="R368" s="9"/>
      <c r="S368" s="9"/>
      <c r="T368" s="9"/>
      <c r="U368" s="9"/>
      <c r="V368" s="9"/>
      <c r="W368" s="9"/>
      <c r="X368" s="9"/>
      <c r="Y368" s="9"/>
      <c r="Z368" s="9"/>
      <c r="AA368" s="9"/>
      <c r="AB368" s="9"/>
      <c r="AC368" s="9"/>
      <c r="AD368" s="9"/>
    </row>
    <row r="369" ht="14.25" customHeight="1">
      <c r="B369" s="9"/>
      <c r="C369" s="9"/>
      <c r="D369" s="9"/>
      <c r="E369" s="9"/>
      <c r="F369" s="9"/>
      <c r="G369" s="15"/>
      <c r="H369" s="15"/>
      <c r="I369" s="15"/>
      <c r="J369" s="15"/>
      <c r="K369" s="9"/>
      <c r="L369" s="9"/>
      <c r="M369" s="16"/>
      <c r="N369" s="17"/>
      <c r="O369" s="9"/>
      <c r="P369" s="9"/>
      <c r="Q369" s="9"/>
      <c r="R369" s="9"/>
      <c r="S369" s="9"/>
      <c r="T369" s="9"/>
      <c r="U369" s="9"/>
      <c r="V369" s="9"/>
      <c r="W369" s="9"/>
      <c r="X369" s="9"/>
      <c r="Y369" s="9"/>
      <c r="Z369" s="9"/>
      <c r="AA369" s="9"/>
      <c r="AB369" s="9"/>
      <c r="AC369" s="9"/>
      <c r="AD369" s="9"/>
    </row>
    <row r="370" ht="14.25" customHeight="1">
      <c r="B370" s="9"/>
      <c r="C370" s="9"/>
      <c r="D370" s="9"/>
      <c r="E370" s="9"/>
      <c r="F370" s="9"/>
      <c r="G370" s="15"/>
      <c r="H370" s="15"/>
      <c r="I370" s="15"/>
      <c r="J370" s="15"/>
      <c r="K370" s="9"/>
      <c r="L370" s="9"/>
      <c r="M370" s="16"/>
      <c r="N370" s="17"/>
      <c r="O370" s="9"/>
      <c r="P370" s="9"/>
      <c r="Q370" s="9"/>
      <c r="R370" s="9"/>
      <c r="S370" s="9"/>
      <c r="T370" s="9"/>
      <c r="U370" s="9"/>
      <c r="V370" s="9"/>
      <c r="W370" s="9"/>
      <c r="X370" s="9"/>
      <c r="Y370" s="9"/>
      <c r="Z370" s="9"/>
      <c r="AA370" s="9"/>
      <c r="AB370" s="9"/>
      <c r="AC370" s="9"/>
      <c r="AD370" s="9"/>
    </row>
    <row r="371" ht="14.25" customHeight="1">
      <c r="B371" s="9"/>
      <c r="C371" s="9"/>
      <c r="D371" s="9"/>
      <c r="E371" s="9"/>
      <c r="F371" s="9"/>
      <c r="G371" s="15"/>
      <c r="H371" s="15"/>
      <c r="I371" s="15"/>
      <c r="J371" s="15"/>
      <c r="K371" s="9"/>
      <c r="L371" s="9"/>
      <c r="M371" s="16"/>
      <c r="N371" s="17"/>
      <c r="O371" s="9"/>
      <c r="P371" s="9"/>
      <c r="Q371" s="9"/>
      <c r="R371" s="9"/>
      <c r="S371" s="9"/>
      <c r="T371" s="9"/>
      <c r="U371" s="9"/>
      <c r="V371" s="9"/>
      <c r="W371" s="9"/>
      <c r="X371" s="9"/>
      <c r="Y371" s="9"/>
      <c r="Z371" s="9"/>
      <c r="AA371" s="9"/>
      <c r="AB371" s="9"/>
      <c r="AC371" s="9"/>
      <c r="AD371" s="9"/>
    </row>
    <row r="372" ht="14.25" customHeight="1">
      <c r="B372" s="9"/>
      <c r="C372" s="9"/>
      <c r="D372" s="9"/>
      <c r="E372" s="9"/>
      <c r="F372" s="9"/>
      <c r="G372" s="15"/>
      <c r="H372" s="15"/>
      <c r="I372" s="15"/>
      <c r="J372" s="15"/>
      <c r="K372" s="9"/>
      <c r="L372" s="9"/>
      <c r="M372" s="16"/>
      <c r="N372" s="17"/>
      <c r="O372" s="9"/>
      <c r="P372" s="9"/>
      <c r="Q372" s="9"/>
      <c r="R372" s="9"/>
      <c r="S372" s="9"/>
      <c r="T372" s="9"/>
      <c r="U372" s="9"/>
      <c r="V372" s="9"/>
      <c r="W372" s="9"/>
      <c r="X372" s="9"/>
      <c r="Y372" s="9"/>
      <c r="Z372" s="9"/>
      <c r="AA372" s="9"/>
      <c r="AB372" s="9"/>
      <c r="AC372" s="9"/>
      <c r="AD372" s="9"/>
    </row>
    <row r="373" ht="14.25" customHeight="1">
      <c r="B373" s="9"/>
      <c r="C373" s="9"/>
      <c r="D373" s="9"/>
      <c r="E373" s="9"/>
      <c r="F373" s="9"/>
      <c r="G373" s="15"/>
      <c r="H373" s="15"/>
      <c r="I373" s="15"/>
      <c r="J373" s="15"/>
      <c r="K373" s="9"/>
      <c r="L373" s="9"/>
      <c r="M373" s="16"/>
      <c r="N373" s="17"/>
      <c r="O373" s="9"/>
      <c r="P373" s="9"/>
      <c r="Q373" s="9"/>
      <c r="R373" s="9"/>
      <c r="S373" s="9"/>
      <c r="T373" s="9"/>
      <c r="U373" s="9"/>
      <c r="V373" s="9"/>
      <c r="W373" s="9"/>
      <c r="X373" s="9"/>
      <c r="Y373" s="9"/>
      <c r="Z373" s="9"/>
      <c r="AA373" s="9"/>
      <c r="AB373" s="9"/>
      <c r="AC373" s="9"/>
      <c r="AD373" s="9"/>
    </row>
    <row r="374" ht="14.25" customHeight="1">
      <c r="B374" s="9"/>
      <c r="C374" s="9"/>
      <c r="D374" s="9"/>
      <c r="E374" s="9"/>
      <c r="F374" s="9"/>
      <c r="G374" s="15"/>
      <c r="H374" s="15"/>
      <c r="I374" s="15"/>
      <c r="J374" s="15"/>
      <c r="K374" s="9"/>
      <c r="L374" s="9"/>
      <c r="M374" s="16"/>
      <c r="N374" s="17"/>
      <c r="O374" s="9"/>
      <c r="P374" s="9"/>
      <c r="Q374" s="9"/>
      <c r="R374" s="9"/>
      <c r="S374" s="9"/>
      <c r="T374" s="9"/>
      <c r="U374" s="9"/>
      <c r="V374" s="9"/>
      <c r="W374" s="9"/>
      <c r="X374" s="9"/>
      <c r="Y374" s="9"/>
      <c r="Z374" s="9"/>
      <c r="AA374" s="9"/>
      <c r="AB374" s="9"/>
      <c r="AC374" s="9"/>
      <c r="AD374" s="9"/>
    </row>
    <row r="375" ht="14.25" customHeight="1">
      <c r="B375" s="9"/>
      <c r="C375" s="9"/>
      <c r="D375" s="9"/>
      <c r="E375" s="9"/>
      <c r="F375" s="9"/>
      <c r="G375" s="15"/>
      <c r="H375" s="15"/>
      <c r="I375" s="15"/>
      <c r="J375" s="15"/>
      <c r="K375" s="9"/>
      <c r="L375" s="9"/>
      <c r="M375" s="16"/>
      <c r="N375" s="17"/>
      <c r="O375" s="9"/>
      <c r="P375" s="9"/>
      <c r="Q375" s="9"/>
      <c r="R375" s="9"/>
      <c r="S375" s="9"/>
      <c r="T375" s="9"/>
      <c r="U375" s="9"/>
      <c r="V375" s="9"/>
      <c r="W375" s="9"/>
      <c r="X375" s="9"/>
      <c r="Y375" s="9"/>
      <c r="Z375" s="9"/>
      <c r="AA375" s="9"/>
      <c r="AB375" s="9"/>
      <c r="AC375" s="9"/>
      <c r="AD375" s="9"/>
    </row>
    <row r="376" ht="14.25" customHeight="1">
      <c r="B376" s="9"/>
      <c r="C376" s="9"/>
      <c r="D376" s="9"/>
      <c r="E376" s="9"/>
      <c r="F376" s="9"/>
      <c r="G376" s="15"/>
      <c r="H376" s="15"/>
      <c r="I376" s="15"/>
      <c r="J376" s="15"/>
      <c r="K376" s="9"/>
      <c r="L376" s="9"/>
      <c r="M376" s="16"/>
      <c r="N376" s="17"/>
      <c r="O376" s="9"/>
      <c r="P376" s="9"/>
      <c r="Q376" s="9"/>
      <c r="R376" s="9"/>
      <c r="S376" s="9"/>
      <c r="T376" s="9"/>
      <c r="U376" s="9"/>
      <c r="V376" s="9"/>
      <c r="W376" s="9"/>
      <c r="X376" s="9"/>
      <c r="Y376" s="9"/>
      <c r="Z376" s="9"/>
      <c r="AA376" s="9"/>
      <c r="AB376" s="9"/>
      <c r="AC376" s="9"/>
      <c r="AD376" s="9"/>
    </row>
    <row r="377" ht="14.25" customHeight="1">
      <c r="B377" s="9"/>
      <c r="C377" s="9"/>
      <c r="D377" s="9"/>
      <c r="E377" s="9"/>
      <c r="F377" s="9"/>
      <c r="G377" s="15"/>
      <c r="H377" s="15"/>
      <c r="I377" s="15"/>
      <c r="J377" s="15"/>
      <c r="K377" s="9"/>
      <c r="L377" s="9"/>
      <c r="M377" s="16"/>
      <c r="N377" s="17"/>
      <c r="O377" s="9"/>
      <c r="P377" s="9"/>
      <c r="Q377" s="9"/>
      <c r="R377" s="9"/>
      <c r="S377" s="9"/>
      <c r="T377" s="9"/>
      <c r="U377" s="9"/>
      <c r="V377" s="9"/>
      <c r="W377" s="9"/>
      <c r="X377" s="9"/>
      <c r="Y377" s="9"/>
      <c r="Z377" s="9"/>
      <c r="AA377" s="9"/>
      <c r="AB377" s="9"/>
      <c r="AC377" s="9"/>
      <c r="AD377" s="9"/>
    </row>
    <row r="378" ht="14.25" customHeight="1">
      <c r="B378" s="9"/>
      <c r="C378" s="9"/>
      <c r="D378" s="9"/>
      <c r="E378" s="9"/>
      <c r="F378" s="9"/>
      <c r="G378" s="15"/>
      <c r="H378" s="15"/>
      <c r="I378" s="15"/>
      <c r="J378" s="15"/>
      <c r="K378" s="9"/>
      <c r="L378" s="9"/>
      <c r="M378" s="16"/>
      <c r="N378" s="17"/>
      <c r="O378" s="9"/>
      <c r="P378" s="9"/>
      <c r="Q378" s="9"/>
      <c r="R378" s="9"/>
      <c r="S378" s="9"/>
      <c r="T378" s="9"/>
      <c r="U378" s="9"/>
      <c r="V378" s="9"/>
      <c r="W378" s="9"/>
      <c r="X378" s="9"/>
      <c r="Y378" s="9"/>
      <c r="Z378" s="9"/>
      <c r="AA378" s="9"/>
      <c r="AB378" s="9"/>
      <c r="AC378" s="9"/>
      <c r="AD378" s="9"/>
    </row>
    <row r="379" ht="14.25" customHeight="1">
      <c r="B379" s="9"/>
      <c r="C379" s="9"/>
      <c r="D379" s="9"/>
      <c r="E379" s="9"/>
      <c r="F379" s="9"/>
      <c r="G379" s="15"/>
      <c r="H379" s="15"/>
      <c r="I379" s="15"/>
      <c r="J379" s="15"/>
      <c r="K379" s="9"/>
      <c r="L379" s="9"/>
      <c r="M379" s="16"/>
      <c r="N379" s="17"/>
      <c r="O379" s="9"/>
      <c r="P379" s="9"/>
      <c r="Q379" s="9"/>
      <c r="R379" s="9"/>
      <c r="S379" s="9"/>
      <c r="T379" s="9"/>
      <c r="U379" s="9"/>
      <c r="V379" s="9"/>
      <c r="W379" s="9"/>
      <c r="X379" s="9"/>
      <c r="Y379" s="9"/>
      <c r="Z379" s="9"/>
      <c r="AA379" s="9"/>
      <c r="AB379" s="9"/>
      <c r="AC379" s="9"/>
      <c r="AD379" s="9"/>
    </row>
    <row r="380" ht="14.25" customHeight="1">
      <c r="B380" s="9"/>
      <c r="C380" s="9"/>
      <c r="D380" s="9"/>
      <c r="E380" s="9"/>
      <c r="F380" s="9"/>
      <c r="G380" s="15"/>
      <c r="H380" s="15"/>
      <c r="I380" s="15"/>
      <c r="J380" s="15"/>
      <c r="K380" s="9"/>
      <c r="L380" s="9"/>
      <c r="M380" s="16"/>
      <c r="N380" s="17"/>
      <c r="O380" s="9"/>
      <c r="P380" s="9"/>
      <c r="Q380" s="9"/>
      <c r="R380" s="9"/>
      <c r="S380" s="9"/>
      <c r="T380" s="9"/>
      <c r="U380" s="9"/>
      <c r="V380" s="9"/>
      <c r="W380" s="9"/>
      <c r="X380" s="9"/>
      <c r="Y380" s="9"/>
      <c r="Z380" s="9"/>
      <c r="AA380" s="9"/>
      <c r="AB380" s="9"/>
      <c r="AC380" s="9"/>
      <c r="AD380" s="9"/>
    </row>
    <row r="381" ht="14.25" customHeight="1">
      <c r="B381" s="9"/>
      <c r="C381" s="9"/>
      <c r="D381" s="9"/>
      <c r="E381" s="9"/>
      <c r="F381" s="9"/>
      <c r="G381" s="15"/>
      <c r="H381" s="15"/>
      <c r="I381" s="15"/>
      <c r="J381" s="15"/>
      <c r="K381" s="9"/>
      <c r="L381" s="9"/>
      <c r="M381" s="16"/>
      <c r="N381" s="17"/>
      <c r="O381" s="9"/>
      <c r="P381" s="9"/>
      <c r="Q381" s="9"/>
      <c r="R381" s="9"/>
      <c r="S381" s="9"/>
      <c r="T381" s="9"/>
      <c r="U381" s="9"/>
      <c r="V381" s="9"/>
      <c r="W381" s="9"/>
      <c r="X381" s="9"/>
      <c r="Y381" s="9"/>
      <c r="Z381" s="9"/>
      <c r="AA381" s="9"/>
      <c r="AB381" s="9"/>
      <c r="AC381" s="9"/>
      <c r="AD381" s="9"/>
    </row>
    <row r="382" ht="14.25" customHeight="1">
      <c r="B382" s="9"/>
      <c r="C382" s="9"/>
      <c r="D382" s="9"/>
      <c r="E382" s="9"/>
      <c r="F382" s="9"/>
      <c r="G382" s="15"/>
      <c r="H382" s="15"/>
      <c r="I382" s="15"/>
      <c r="J382" s="15"/>
      <c r="K382" s="9"/>
      <c r="L382" s="9"/>
      <c r="M382" s="16"/>
      <c r="N382" s="17"/>
      <c r="O382" s="9"/>
      <c r="P382" s="9"/>
      <c r="Q382" s="9"/>
      <c r="R382" s="9"/>
      <c r="S382" s="9"/>
      <c r="T382" s="9"/>
      <c r="U382" s="9"/>
      <c r="V382" s="9"/>
      <c r="W382" s="9"/>
      <c r="X382" s="9"/>
      <c r="Y382" s="9"/>
      <c r="Z382" s="9"/>
      <c r="AA382" s="9"/>
      <c r="AB382" s="9"/>
      <c r="AC382" s="9"/>
      <c r="AD382" s="9"/>
    </row>
    <row r="383" ht="14.25" customHeight="1">
      <c r="B383" s="9"/>
      <c r="C383" s="9"/>
      <c r="D383" s="9"/>
      <c r="E383" s="9"/>
      <c r="F383" s="9"/>
      <c r="G383" s="15"/>
      <c r="H383" s="15"/>
      <c r="I383" s="15"/>
      <c r="J383" s="15"/>
      <c r="K383" s="9"/>
      <c r="L383" s="9"/>
      <c r="M383" s="16"/>
      <c r="N383" s="17"/>
      <c r="O383" s="9"/>
      <c r="P383" s="9"/>
      <c r="Q383" s="9"/>
      <c r="R383" s="9"/>
      <c r="S383" s="9"/>
      <c r="T383" s="9"/>
      <c r="U383" s="9"/>
      <c r="V383" s="9"/>
      <c r="W383" s="9"/>
      <c r="X383" s="9"/>
      <c r="Y383" s="9"/>
      <c r="Z383" s="9"/>
      <c r="AA383" s="9"/>
      <c r="AB383" s="9"/>
      <c r="AC383" s="9"/>
      <c r="AD383" s="9"/>
    </row>
    <row r="384" ht="14.25" customHeight="1">
      <c r="B384" s="9"/>
      <c r="C384" s="9"/>
      <c r="D384" s="9"/>
      <c r="E384" s="9"/>
      <c r="F384" s="9"/>
      <c r="G384" s="15"/>
      <c r="H384" s="15"/>
      <c r="I384" s="15"/>
      <c r="J384" s="15"/>
      <c r="K384" s="9"/>
      <c r="L384" s="9"/>
      <c r="M384" s="16"/>
      <c r="N384" s="17"/>
      <c r="O384" s="9"/>
      <c r="P384" s="9"/>
      <c r="Q384" s="9"/>
      <c r="R384" s="9"/>
      <c r="S384" s="9"/>
      <c r="T384" s="9"/>
      <c r="U384" s="9"/>
      <c r="V384" s="9"/>
      <c r="W384" s="9"/>
      <c r="X384" s="9"/>
      <c r="Y384" s="9"/>
      <c r="Z384" s="9"/>
      <c r="AA384" s="9"/>
      <c r="AB384" s="9"/>
      <c r="AC384" s="9"/>
      <c r="AD384" s="9"/>
    </row>
    <row r="385" ht="14.25" customHeight="1">
      <c r="B385" s="9"/>
      <c r="C385" s="9"/>
      <c r="D385" s="9"/>
      <c r="E385" s="9"/>
      <c r="F385" s="9"/>
      <c r="G385" s="15"/>
      <c r="H385" s="15"/>
      <c r="I385" s="15"/>
      <c r="J385" s="15"/>
      <c r="K385" s="9"/>
      <c r="L385" s="9"/>
      <c r="M385" s="16"/>
      <c r="N385" s="17"/>
      <c r="O385" s="9"/>
      <c r="P385" s="9"/>
      <c r="Q385" s="9"/>
      <c r="R385" s="9"/>
      <c r="S385" s="9"/>
      <c r="T385" s="9"/>
      <c r="U385" s="9"/>
      <c r="V385" s="9"/>
      <c r="W385" s="9"/>
      <c r="X385" s="9"/>
      <c r="Y385" s="9"/>
      <c r="Z385" s="9"/>
      <c r="AA385" s="9"/>
      <c r="AB385" s="9"/>
      <c r="AC385" s="9"/>
      <c r="AD385" s="9"/>
    </row>
    <row r="386" ht="14.25" customHeight="1">
      <c r="B386" s="9"/>
      <c r="C386" s="9"/>
      <c r="D386" s="9"/>
      <c r="E386" s="9"/>
      <c r="F386" s="9"/>
      <c r="G386" s="15"/>
      <c r="H386" s="15"/>
      <c r="I386" s="15"/>
      <c r="J386" s="15"/>
      <c r="K386" s="9"/>
      <c r="L386" s="9"/>
      <c r="M386" s="16"/>
      <c r="N386" s="17"/>
      <c r="O386" s="9"/>
      <c r="P386" s="9"/>
      <c r="Q386" s="9"/>
      <c r="R386" s="9"/>
      <c r="S386" s="9"/>
      <c r="T386" s="9"/>
      <c r="U386" s="9"/>
      <c r="V386" s="9"/>
      <c r="W386" s="9"/>
      <c r="X386" s="9"/>
      <c r="Y386" s="9"/>
      <c r="Z386" s="9"/>
      <c r="AA386" s="9"/>
      <c r="AB386" s="9"/>
      <c r="AC386" s="9"/>
      <c r="AD386" s="9"/>
    </row>
    <row r="387" ht="14.25" customHeight="1">
      <c r="B387" s="9"/>
      <c r="C387" s="9"/>
      <c r="D387" s="9"/>
      <c r="E387" s="9"/>
      <c r="F387" s="9"/>
      <c r="G387" s="15"/>
      <c r="H387" s="15"/>
      <c r="I387" s="15"/>
      <c r="J387" s="15"/>
      <c r="K387" s="9"/>
      <c r="L387" s="9"/>
      <c r="M387" s="16"/>
      <c r="N387" s="17"/>
      <c r="O387" s="9"/>
      <c r="P387" s="9"/>
      <c r="Q387" s="9"/>
      <c r="R387" s="9"/>
      <c r="S387" s="9"/>
      <c r="T387" s="9"/>
      <c r="U387" s="9"/>
      <c r="V387" s="9"/>
      <c r="W387" s="9"/>
      <c r="X387" s="9"/>
      <c r="Y387" s="9"/>
      <c r="Z387" s="9"/>
      <c r="AA387" s="9"/>
      <c r="AB387" s="9"/>
      <c r="AC387" s="9"/>
      <c r="AD387" s="9"/>
    </row>
    <row r="388" ht="14.25" customHeight="1">
      <c r="B388" s="9"/>
      <c r="C388" s="9"/>
      <c r="D388" s="9"/>
      <c r="E388" s="9"/>
      <c r="F388" s="9"/>
      <c r="G388" s="15"/>
      <c r="H388" s="15"/>
      <c r="I388" s="15"/>
      <c r="J388" s="15"/>
      <c r="K388" s="9"/>
      <c r="L388" s="9"/>
      <c r="M388" s="16"/>
      <c r="N388" s="17"/>
      <c r="O388" s="9"/>
      <c r="P388" s="9"/>
      <c r="Q388" s="9"/>
      <c r="R388" s="9"/>
      <c r="S388" s="9"/>
      <c r="T388" s="9"/>
      <c r="U388" s="9"/>
      <c r="V388" s="9"/>
      <c r="W388" s="9"/>
      <c r="X388" s="9"/>
      <c r="Y388" s="9"/>
      <c r="Z388" s="9"/>
      <c r="AA388" s="9"/>
      <c r="AB388" s="9"/>
      <c r="AC388" s="9"/>
      <c r="AD388" s="9"/>
    </row>
    <row r="389" ht="14.25" customHeight="1">
      <c r="B389" s="9"/>
      <c r="C389" s="9"/>
      <c r="D389" s="9"/>
      <c r="E389" s="9"/>
      <c r="F389" s="9"/>
      <c r="G389" s="15"/>
      <c r="H389" s="15"/>
      <c r="I389" s="15"/>
      <c r="J389" s="15"/>
      <c r="K389" s="9"/>
      <c r="L389" s="9"/>
      <c r="M389" s="16"/>
      <c r="N389" s="17"/>
      <c r="O389" s="9"/>
      <c r="P389" s="9"/>
      <c r="Q389" s="9"/>
      <c r="R389" s="9"/>
      <c r="S389" s="9"/>
      <c r="T389" s="9"/>
      <c r="U389" s="9"/>
      <c r="V389" s="9"/>
      <c r="W389" s="9"/>
      <c r="X389" s="9"/>
      <c r="Y389" s="9"/>
      <c r="Z389" s="9"/>
      <c r="AA389" s="9"/>
      <c r="AB389" s="9"/>
      <c r="AC389" s="9"/>
      <c r="AD389" s="9"/>
    </row>
    <row r="390" ht="14.25" customHeight="1">
      <c r="B390" s="9"/>
      <c r="C390" s="9"/>
      <c r="D390" s="9"/>
      <c r="E390" s="9"/>
      <c r="F390" s="9"/>
      <c r="G390" s="15"/>
      <c r="H390" s="15"/>
      <c r="I390" s="15"/>
      <c r="J390" s="15"/>
      <c r="K390" s="9"/>
      <c r="L390" s="9"/>
      <c r="M390" s="16"/>
      <c r="N390" s="17"/>
      <c r="O390" s="9"/>
      <c r="P390" s="9"/>
      <c r="Q390" s="9"/>
      <c r="R390" s="9"/>
      <c r="S390" s="9"/>
      <c r="T390" s="9"/>
      <c r="U390" s="9"/>
      <c r="V390" s="9"/>
      <c r="W390" s="9"/>
      <c r="X390" s="9"/>
      <c r="Y390" s="9"/>
      <c r="Z390" s="9"/>
      <c r="AA390" s="9"/>
      <c r="AB390" s="9"/>
      <c r="AC390" s="9"/>
      <c r="AD390" s="9"/>
    </row>
    <row r="391" ht="14.25" customHeight="1">
      <c r="B391" s="9"/>
      <c r="C391" s="9"/>
      <c r="D391" s="9"/>
      <c r="E391" s="9"/>
      <c r="F391" s="9"/>
      <c r="G391" s="15"/>
      <c r="H391" s="15"/>
      <c r="I391" s="15"/>
      <c r="J391" s="15"/>
      <c r="K391" s="9"/>
      <c r="L391" s="9"/>
      <c r="M391" s="16"/>
      <c r="N391" s="17"/>
      <c r="O391" s="9"/>
      <c r="P391" s="9"/>
      <c r="Q391" s="9"/>
      <c r="R391" s="9"/>
      <c r="S391" s="9"/>
      <c r="T391" s="9"/>
      <c r="U391" s="9"/>
      <c r="V391" s="9"/>
      <c r="W391" s="9"/>
      <c r="X391" s="9"/>
      <c r="Y391" s="9"/>
      <c r="Z391" s="9"/>
      <c r="AA391" s="9"/>
      <c r="AB391" s="9"/>
      <c r="AC391" s="9"/>
      <c r="AD391" s="9"/>
    </row>
    <row r="392" ht="14.25" customHeight="1">
      <c r="B392" s="9"/>
      <c r="C392" s="9"/>
      <c r="D392" s="9"/>
      <c r="E392" s="9"/>
      <c r="F392" s="9"/>
      <c r="G392" s="15"/>
      <c r="H392" s="15"/>
      <c r="I392" s="15"/>
      <c r="J392" s="15"/>
      <c r="K392" s="9"/>
      <c r="L392" s="9"/>
      <c r="M392" s="16"/>
      <c r="N392" s="17"/>
      <c r="O392" s="9"/>
      <c r="P392" s="9"/>
      <c r="Q392" s="9"/>
      <c r="R392" s="9"/>
      <c r="S392" s="9"/>
      <c r="T392" s="9"/>
      <c r="U392" s="9"/>
      <c r="V392" s="9"/>
      <c r="W392" s="9"/>
      <c r="X392" s="9"/>
      <c r="Y392" s="9"/>
      <c r="Z392" s="9"/>
      <c r="AA392" s="9"/>
      <c r="AB392" s="9"/>
      <c r="AC392" s="9"/>
      <c r="AD392" s="9"/>
    </row>
    <row r="393" ht="14.25" customHeight="1">
      <c r="B393" s="9"/>
      <c r="C393" s="9"/>
      <c r="D393" s="9"/>
      <c r="E393" s="9"/>
      <c r="F393" s="9"/>
      <c r="G393" s="15"/>
      <c r="H393" s="15"/>
      <c r="I393" s="15"/>
      <c r="J393" s="15"/>
      <c r="K393" s="9"/>
      <c r="L393" s="9"/>
      <c r="M393" s="16"/>
      <c r="N393" s="17"/>
      <c r="O393" s="9"/>
      <c r="P393" s="9"/>
      <c r="Q393" s="9"/>
      <c r="R393" s="9"/>
      <c r="S393" s="9"/>
      <c r="T393" s="9"/>
      <c r="U393" s="9"/>
      <c r="V393" s="9"/>
      <c r="W393" s="9"/>
      <c r="X393" s="9"/>
      <c r="Y393" s="9"/>
      <c r="Z393" s="9"/>
      <c r="AA393" s="9"/>
      <c r="AB393" s="9"/>
      <c r="AC393" s="9"/>
      <c r="AD393" s="9"/>
    </row>
    <row r="394" ht="14.25" customHeight="1">
      <c r="B394" s="9"/>
      <c r="C394" s="9"/>
      <c r="D394" s="9"/>
      <c r="E394" s="9"/>
      <c r="F394" s="9"/>
      <c r="G394" s="15"/>
      <c r="H394" s="15"/>
      <c r="I394" s="15"/>
      <c r="J394" s="15"/>
      <c r="K394" s="9"/>
      <c r="L394" s="9"/>
      <c r="M394" s="16"/>
      <c r="N394" s="17"/>
      <c r="O394" s="9"/>
      <c r="P394" s="9"/>
      <c r="Q394" s="9"/>
      <c r="R394" s="9"/>
      <c r="S394" s="9"/>
      <c r="T394" s="9"/>
      <c r="U394" s="9"/>
      <c r="V394" s="9"/>
      <c r="W394" s="9"/>
      <c r="X394" s="9"/>
      <c r="Y394" s="9"/>
      <c r="Z394" s="9"/>
      <c r="AA394" s="9"/>
      <c r="AB394" s="9"/>
      <c r="AC394" s="9"/>
      <c r="AD394" s="9"/>
    </row>
    <row r="395" ht="14.25" customHeight="1">
      <c r="B395" s="9"/>
      <c r="C395" s="9"/>
      <c r="D395" s="9"/>
      <c r="E395" s="9"/>
      <c r="F395" s="9"/>
      <c r="G395" s="15"/>
      <c r="H395" s="15"/>
      <c r="I395" s="15"/>
      <c r="J395" s="15"/>
      <c r="K395" s="9"/>
      <c r="L395" s="9"/>
      <c r="M395" s="16"/>
      <c r="N395" s="17"/>
      <c r="O395" s="9"/>
      <c r="P395" s="9"/>
      <c r="Q395" s="9"/>
      <c r="R395" s="9"/>
      <c r="S395" s="9"/>
      <c r="T395" s="9"/>
      <c r="U395" s="9"/>
      <c r="V395" s="9"/>
      <c r="W395" s="9"/>
      <c r="X395" s="9"/>
      <c r="Y395" s="9"/>
      <c r="Z395" s="9"/>
      <c r="AA395" s="9"/>
      <c r="AB395" s="9"/>
      <c r="AC395" s="9"/>
      <c r="AD395" s="9"/>
    </row>
    <row r="396" ht="14.25" customHeight="1">
      <c r="B396" s="9"/>
      <c r="C396" s="9"/>
      <c r="D396" s="9"/>
      <c r="E396" s="9"/>
      <c r="F396" s="9"/>
      <c r="G396" s="15"/>
      <c r="H396" s="15"/>
      <c r="I396" s="15"/>
      <c r="J396" s="15"/>
      <c r="K396" s="9"/>
      <c r="L396" s="9"/>
      <c r="M396" s="16"/>
      <c r="N396" s="17"/>
      <c r="O396" s="9"/>
      <c r="P396" s="9"/>
      <c r="Q396" s="9"/>
      <c r="R396" s="9"/>
      <c r="S396" s="9"/>
      <c r="T396" s="9"/>
      <c r="U396" s="9"/>
      <c r="V396" s="9"/>
      <c r="W396" s="9"/>
      <c r="X396" s="9"/>
      <c r="Y396" s="9"/>
      <c r="Z396" s="9"/>
      <c r="AA396" s="9"/>
      <c r="AB396" s="9"/>
      <c r="AC396" s="9"/>
      <c r="AD396" s="9"/>
    </row>
    <row r="397" ht="14.25" customHeight="1">
      <c r="B397" s="9"/>
      <c r="C397" s="9"/>
      <c r="D397" s="9"/>
      <c r="E397" s="9"/>
      <c r="F397" s="9"/>
      <c r="G397" s="15"/>
      <c r="H397" s="15"/>
      <c r="I397" s="15"/>
      <c r="J397" s="15"/>
      <c r="K397" s="9"/>
      <c r="L397" s="9"/>
      <c r="M397" s="16"/>
      <c r="N397" s="17"/>
      <c r="O397" s="9"/>
      <c r="P397" s="9"/>
      <c r="Q397" s="9"/>
      <c r="R397" s="9"/>
      <c r="S397" s="9"/>
      <c r="T397" s="9"/>
      <c r="U397" s="9"/>
      <c r="V397" s="9"/>
      <c r="W397" s="9"/>
      <c r="X397" s="9"/>
      <c r="Y397" s="9"/>
      <c r="Z397" s="9"/>
      <c r="AA397" s="9"/>
      <c r="AB397" s="9"/>
      <c r="AC397" s="9"/>
      <c r="AD397" s="9"/>
    </row>
    <row r="398" ht="14.25" customHeight="1">
      <c r="B398" s="9"/>
      <c r="C398" s="9"/>
      <c r="D398" s="9"/>
      <c r="E398" s="9"/>
      <c r="F398" s="9"/>
      <c r="G398" s="15"/>
      <c r="H398" s="15"/>
      <c r="I398" s="15"/>
      <c r="J398" s="15"/>
      <c r="K398" s="9"/>
      <c r="L398" s="9"/>
      <c r="M398" s="16"/>
      <c r="N398" s="17"/>
      <c r="O398" s="9"/>
      <c r="P398" s="9"/>
      <c r="Q398" s="9"/>
      <c r="R398" s="9"/>
      <c r="S398" s="9"/>
      <c r="T398" s="9"/>
      <c r="U398" s="9"/>
      <c r="V398" s="9"/>
      <c r="W398" s="9"/>
      <c r="X398" s="9"/>
      <c r="Y398" s="9"/>
      <c r="Z398" s="9"/>
      <c r="AA398" s="9"/>
      <c r="AB398" s="9"/>
      <c r="AC398" s="9"/>
      <c r="AD398" s="9"/>
    </row>
    <row r="399" ht="14.25" customHeight="1">
      <c r="B399" s="9"/>
      <c r="C399" s="9"/>
      <c r="D399" s="9"/>
      <c r="E399" s="9"/>
      <c r="F399" s="9"/>
      <c r="G399" s="15"/>
      <c r="H399" s="15"/>
      <c r="I399" s="15"/>
      <c r="J399" s="15"/>
      <c r="K399" s="9"/>
      <c r="L399" s="9"/>
      <c r="M399" s="16"/>
      <c r="N399" s="17"/>
      <c r="O399" s="9"/>
      <c r="P399" s="9"/>
      <c r="Q399" s="9"/>
      <c r="R399" s="9"/>
      <c r="S399" s="9"/>
      <c r="T399" s="9"/>
      <c r="U399" s="9"/>
      <c r="V399" s="9"/>
      <c r="W399" s="9"/>
      <c r="X399" s="9"/>
      <c r="Y399" s="9"/>
      <c r="Z399" s="9"/>
      <c r="AA399" s="9"/>
      <c r="AB399" s="9"/>
      <c r="AC399" s="9"/>
      <c r="AD399" s="9"/>
    </row>
    <row r="400" ht="14.25" customHeight="1">
      <c r="B400" s="9"/>
      <c r="C400" s="9"/>
      <c r="D400" s="9"/>
      <c r="E400" s="9"/>
      <c r="F400" s="9"/>
      <c r="G400" s="15"/>
      <c r="H400" s="15"/>
      <c r="I400" s="15"/>
      <c r="J400" s="15"/>
      <c r="K400" s="9"/>
      <c r="L400" s="9"/>
      <c r="M400" s="16"/>
      <c r="N400" s="17"/>
      <c r="O400" s="9"/>
      <c r="P400" s="9"/>
      <c r="Q400" s="9"/>
      <c r="R400" s="9"/>
      <c r="S400" s="9"/>
      <c r="T400" s="9"/>
      <c r="U400" s="9"/>
      <c r="V400" s="9"/>
      <c r="W400" s="9"/>
      <c r="X400" s="9"/>
      <c r="Y400" s="9"/>
      <c r="Z400" s="9"/>
      <c r="AA400" s="9"/>
      <c r="AB400" s="9"/>
      <c r="AC400" s="9"/>
      <c r="AD400" s="9"/>
    </row>
    <row r="401" ht="14.25" customHeight="1">
      <c r="B401" s="9"/>
      <c r="C401" s="9"/>
      <c r="D401" s="9"/>
      <c r="E401" s="9"/>
      <c r="F401" s="9"/>
      <c r="G401" s="15"/>
      <c r="H401" s="15"/>
      <c r="I401" s="15"/>
      <c r="J401" s="15"/>
      <c r="K401" s="9"/>
      <c r="L401" s="9"/>
      <c r="M401" s="16"/>
      <c r="N401" s="17"/>
      <c r="O401" s="9"/>
      <c r="P401" s="9"/>
      <c r="Q401" s="9"/>
      <c r="R401" s="9"/>
      <c r="S401" s="9"/>
      <c r="T401" s="9"/>
      <c r="U401" s="9"/>
      <c r="V401" s="9"/>
      <c r="W401" s="9"/>
      <c r="X401" s="9"/>
      <c r="Y401" s="9"/>
      <c r="Z401" s="9"/>
      <c r="AA401" s="9"/>
      <c r="AB401" s="9"/>
      <c r="AC401" s="9"/>
      <c r="AD401" s="9"/>
    </row>
    <row r="402" ht="14.25" customHeight="1">
      <c r="B402" s="9"/>
      <c r="C402" s="9"/>
      <c r="D402" s="9"/>
      <c r="E402" s="9"/>
      <c r="F402" s="9"/>
      <c r="G402" s="15"/>
      <c r="H402" s="15"/>
      <c r="I402" s="15"/>
      <c r="J402" s="15"/>
      <c r="K402" s="9"/>
      <c r="L402" s="9"/>
      <c r="M402" s="16"/>
      <c r="N402" s="17"/>
      <c r="O402" s="9"/>
      <c r="P402" s="9"/>
      <c r="Q402" s="9"/>
      <c r="R402" s="9"/>
      <c r="S402" s="9"/>
      <c r="T402" s="9"/>
      <c r="U402" s="9"/>
      <c r="V402" s="9"/>
      <c r="W402" s="9"/>
      <c r="X402" s="9"/>
      <c r="Y402" s="9"/>
      <c r="Z402" s="9"/>
      <c r="AA402" s="9"/>
      <c r="AB402" s="9"/>
      <c r="AC402" s="9"/>
      <c r="AD402" s="9"/>
    </row>
    <row r="403" ht="14.25" customHeight="1">
      <c r="B403" s="9"/>
      <c r="C403" s="9"/>
      <c r="D403" s="9"/>
      <c r="E403" s="9"/>
      <c r="F403" s="9"/>
      <c r="G403" s="15"/>
      <c r="H403" s="15"/>
      <c r="I403" s="15"/>
      <c r="J403" s="15"/>
      <c r="K403" s="9"/>
      <c r="L403" s="9"/>
      <c r="M403" s="16"/>
      <c r="N403" s="17"/>
      <c r="O403" s="9"/>
      <c r="P403" s="9"/>
      <c r="Q403" s="9"/>
      <c r="R403" s="9"/>
      <c r="S403" s="9"/>
      <c r="T403" s="9"/>
      <c r="U403" s="9"/>
      <c r="V403" s="9"/>
      <c r="W403" s="9"/>
      <c r="X403" s="9"/>
      <c r="Y403" s="9"/>
      <c r="Z403" s="9"/>
      <c r="AA403" s="9"/>
      <c r="AB403" s="9"/>
      <c r="AC403" s="9"/>
      <c r="AD403" s="9"/>
    </row>
    <row r="404" ht="14.25" customHeight="1">
      <c r="B404" s="9"/>
      <c r="C404" s="9"/>
      <c r="D404" s="9"/>
      <c r="E404" s="9"/>
      <c r="F404" s="9"/>
      <c r="G404" s="15"/>
      <c r="H404" s="15"/>
      <c r="I404" s="15"/>
      <c r="J404" s="15"/>
      <c r="K404" s="9"/>
      <c r="L404" s="9"/>
      <c r="M404" s="16"/>
      <c r="N404" s="17"/>
      <c r="O404" s="9"/>
      <c r="P404" s="9"/>
      <c r="Q404" s="9"/>
      <c r="R404" s="9"/>
      <c r="S404" s="9"/>
      <c r="T404" s="9"/>
      <c r="U404" s="9"/>
      <c r="V404" s="9"/>
      <c r="W404" s="9"/>
      <c r="X404" s="9"/>
      <c r="Y404" s="9"/>
      <c r="Z404" s="9"/>
      <c r="AA404" s="9"/>
      <c r="AB404" s="9"/>
      <c r="AC404" s="9"/>
      <c r="AD404" s="9"/>
    </row>
    <row r="405" ht="14.25" customHeight="1">
      <c r="B405" s="9"/>
      <c r="C405" s="9"/>
      <c r="D405" s="9"/>
      <c r="E405" s="9"/>
      <c r="F405" s="9"/>
      <c r="G405" s="15"/>
      <c r="H405" s="15"/>
      <c r="I405" s="15"/>
      <c r="J405" s="15"/>
      <c r="K405" s="9"/>
      <c r="L405" s="9"/>
      <c r="M405" s="16"/>
      <c r="N405" s="17"/>
      <c r="O405" s="9"/>
      <c r="P405" s="9"/>
      <c r="Q405" s="9"/>
      <c r="R405" s="9"/>
      <c r="S405" s="9"/>
      <c r="T405" s="9"/>
      <c r="U405" s="9"/>
      <c r="V405" s="9"/>
      <c r="W405" s="9"/>
      <c r="X405" s="9"/>
      <c r="Y405" s="9"/>
      <c r="Z405" s="9"/>
      <c r="AA405" s="9"/>
      <c r="AB405" s="9"/>
      <c r="AC405" s="9"/>
      <c r="AD405" s="9"/>
    </row>
    <row r="406" ht="14.25" customHeight="1">
      <c r="B406" s="9"/>
      <c r="C406" s="9"/>
      <c r="D406" s="9"/>
      <c r="E406" s="9"/>
      <c r="F406" s="9"/>
      <c r="G406" s="15"/>
      <c r="H406" s="15"/>
      <c r="I406" s="15"/>
      <c r="J406" s="15"/>
      <c r="K406" s="9"/>
      <c r="L406" s="9"/>
      <c r="M406" s="16"/>
      <c r="N406" s="17"/>
      <c r="O406" s="9"/>
      <c r="P406" s="9"/>
      <c r="Q406" s="9"/>
      <c r="R406" s="9"/>
      <c r="S406" s="9"/>
      <c r="T406" s="9"/>
      <c r="U406" s="9"/>
      <c r="V406" s="9"/>
      <c r="W406" s="9"/>
      <c r="X406" s="9"/>
      <c r="Y406" s="9"/>
      <c r="Z406" s="9"/>
      <c r="AA406" s="9"/>
      <c r="AB406" s="9"/>
      <c r="AC406" s="9"/>
      <c r="AD406" s="9"/>
    </row>
    <row r="407" ht="14.25" customHeight="1">
      <c r="B407" s="9"/>
      <c r="C407" s="9"/>
      <c r="D407" s="9"/>
      <c r="E407" s="9"/>
      <c r="F407" s="9"/>
      <c r="G407" s="15"/>
      <c r="H407" s="15"/>
      <c r="I407" s="15"/>
      <c r="J407" s="15"/>
      <c r="K407" s="9"/>
      <c r="L407" s="9"/>
      <c r="M407" s="16"/>
      <c r="N407" s="17"/>
      <c r="O407" s="9"/>
      <c r="P407" s="9"/>
      <c r="Q407" s="9"/>
      <c r="R407" s="9"/>
      <c r="S407" s="9"/>
      <c r="T407" s="9"/>
      <c r="U407" s="9"/>
      <c r="V407" s="9"/>
      <c r="W407" s="9"/>
      <c r="X407" s="9"/>
      <c r="Y407" s="9"/>
      <c r="Z407" s="9"/>
      <c r="AA407" s="9"/>
      <c r="AB407" s="9"/>
      <c r="AC407" s="9"/>
      <c r="AD407" s="9"/>
    </row>
    <row r="408" ht="14.25" customHeight="1">
      <c r="B408" s="9"/>
      <c r="C408" s="9"/>
      <c r="D408" s="9"/>
      <c r="E408" s="9"/>
      <c r="F408" s="9"/>
      <c r="G408" s="15"/>
      <c r="H408" s="15"/>
      <c r="I408" s="15"/>
      <c r="J408" s="15"/>
      <c r="K408" s="9"/>
      <c r="L408" s="9"/>
      <c r="M408" s="16"/>
      <c r="N408" s="17"/>
      <c r="O408" s="9"/>
      <c r="P408" s="9"/>
      <c r="Q408" s="9"/>
      <c r="R408" s="9"/>
      <c r="S408" s="9"/>
      <c r="T408" s="9"/>
      <c r="U408" s="9"/>
      <c r="V408" s="9"/>
      <c r="W408" s="9"/>
      <c r="X408" s="9"/>
      <c r="Y408" s="9"/>
      <c r="Z408" s="9"/>
      <c r="AA408" s="9"/>
      <c r="AB408" s="9"/>
      <c r="AC408" s="9"/>
      <c r="AD408" s="9"/>
    </row>
    <row r="409" ht="14.25" customHeight="1">
      <c r="B409" s="9"/>
      <c r="C409" s="9"/>
      <c r="D409" s="9"/>
      <c r="E409" s="9"/>
      <c r="F409" s="9"/>
      <c r="G409" s="15"/>
      <c r="H409" s="15"/>
      <c r="I409" s="15"/>
      <c r="J409" s="15"/>
      <c r="K409" s="9"/>
      <c r="L409" s="9"/>
      <c r="M409" s="16"/>
      <c r="N409" s="17"/>
      <c r="O409" s="9"/>
      <c r="P409" s="9"/>
      <c r="Q409" s="9"/>
      <c r="R409" s="9"/>
      <c r="S409" s="9"/>
      <c r="T409" s="9"/>
      <c r="U409" s="9"/>
      <c r="V409" s="9"/>
      <c r="W409" s="9"/>
      <c r="X409" s="9"/>
      <c r="Y409" s="9"/>
      <c r="Z409" s="9"/>
      <c r="AA409" s="9"/>
      <c r="AB409" s="9"/>
      <c r="AC409" s="9"/>
      <c r="AD409" s="9"/>
    </row>
    <row r="410" ht="14.25" customHeight="1">
      <c r="B410" s="9"/>
      <c r="C410" s="9"/>
      <c r="D410" s="9"/>
      <c r="E410" s="9"/>
      <c r="F410" s="9"/>
      <c r="G410" s="15"/>
      <c r="H410" s="15"/>
      <c r="I410" s="15"/>
      <c r="J410" s="15"/>
      <c r="K410" s="9"/>
      <c r="L410" s="9"/>
      <c r="M410" s="16"/>
      <c r="N410" s="17"/>
      <c r="O410" s="9"/>
      <c r="P410" s="9"/>
      <c r="Q410" s="9"/>
      <c r="R410" s="9"/>
      <c r="S410" s="9"/>
      <c r="T410" s="9"/>
      <c r="U410" s="9"/>
      <c r="V410" s="9"/>
      <c r="W410" s="9"/>
      <c r="X410" s="9"/>
      <c r="Y410" s="9"/>
      <c r="Z410" s="9"/>
      <c r="AA410" s="9"/>
      <c r="AB410" s="9"/>
      <c r="AC410" s="9"/>
      <c r="AD410" s="9"/>
    </row>
    <row r="411" ht="14.25" customHeight="1">
      <c r="B411" s="9"/>
      <c r="C411" s="9"/>
      <c r="D411" s="9"/>
      <c r="E411" s="9"/>
      <c r="F411" s="9"/>
      <c r="G411" s="15"/>
      <c r="H411" s="15"/>
      <c r="I411" s="15"/>
      <c r="J411" s="15"/>
      <c r="K411" s="9"/>
      <c r="L411" s="9"/>
      <c r="M411" s="16"/>
      <c r="N411" s="17"/>
      <c r="O411" s="9"/>
      <c r="P411" s="9"/>
      <c r="Q411" s="9"/>
      <c r="R411" s="9"/>
      <c r="S411" s="9"/>
      <c r="T411" s="9"/>
      <c r="U411" s="9"/>
      <c r="V411" s="9"/>
      <c r="W411" s="9"/>
      <c r="X411" s="9"/>
      <c r="Y411" s="9"/>
      <c r="Z411" s="9"/>
      <c r="AA411" s="9"/>
      <c r="AB411" s="9"/>
      <c r="AC411" s="9"/>
      <c r="AD411" s="9"/>
    </row>
    <row r="412" ht="14.25" customHeight="1">
      <c r="G412" s="118"/>
      <c r="H412" s="118"/>
      <c r="I412" s="118"/>
      <c r="J412" s="118"/>
      <c r="M412" s="1"/>
    </row>
    <row r="413" ht="14.25" customHeight="1">
      <c r="G413" s="118"/>
      <c r="H413" s="118"/>
      <c r="I413" s="118"/>
      <c r="J413" s="118"/>
      <c r="M413" s="1"/>
    </row>
    <row r="414" ht="14.25" customHeight="1">
      <c r="G414" s="118"/>
      <c r="H414" s="118"/>
      <c r="I414" s="118"/>
      <c r="J414" s="118"/>
      <c r="M414" s="1"/>
    </row>
    <row r="415" ht="14.25" customHeight="1">
      <c r="G415" s="118"/>
      <c r="H415" s="118"/>
      <c r="I415" s="118"/>
      <c r="J415" s="118"/>
      <c r="M415" s="1"/>
    </row>
    <row r="416" ht="14.25" customHeight="1">
      <c r="G416" s="118"/>
      <c r="H416" s="118"/>
      <c r="I416" s="118"/>
      <c r="J416" s="118"/>
      <c r="M416" s="1"/>
    </row>
    <row r="417" ht="14.25" customHeight="1">
      <c r="G417" s="118"/>
      <c r="H417" s="118"/>
      <c r="I417" s="118"/>
      <c r="J417" s="118"/>
      <c r="M417" s="1"/>
    </row>
    <row r="418" ht="14.25" customHeight="1">
      <c r="G418" s="118"/>
      <c r="H418" s="118"/>
      <c r="I418" s="118"/>
      <c r="J418" s="118"/>
      <c r="M418" s="1"/>
    </row>
    <row r="419" ht="14.25" customHeight="1">
      <c r="G419" s="118"/>
      <c r="H419" s="118"/>
      <c r="I419" s="118"/>
      <c r="J419" s="118"/>
      <c r="M419" s="1"/>
    </row>
    <row r="420" ht="14.25" customHeight="1">
      <c r="G420" s="118"/>
      <c r="H420" s="118"/>
      <c r="I420" s="118"/>
      <c r="J420" s="118"/>
      <c r="M420" s="1"/>
    </row>
    <row r="421" ht="14.25" customHeight="1">
      <c r="G421" s="118"/>
      <c r="H421" s="118"/>
      <c r="I421" s="118"/>
      <c r="J421" s="118"/>
      <c r="M421" s="1"/>
    </row>
    <row r="422" ht="14.25" customHeight="1">
      <c r="G422" s="118"/>
      <c r="H422" s="118"/>
      <c r="I422" s="118"/>
      <c r="J422" s="118"/>
      <c r="M422" s="1"/>
    </row>
    <row r="423" ht="14.25" customHeight="1">
      <c r="G423" s="118"/>
      <c r="H423" s="118"/>
      <c r="I423" s="118"/>
      <c r="J423" s="118"/>
      <c r="M423" s="1"/>
    </row>
    <row r="424" ht="14.25" customHeight="1">
      <c r="G424" s="118"/>
      <c r="H424" s="118"/>
      <c r="I424" s="118"/>
      <c r="J424" s="118"/>
      <c r="M424" s="1"/>
    </row>
    <row r="425" ht="14.25" customHeight="1">
      <c r="G425" s="118"/>
      <c r="H425" s="118"/>
      <c r="I425" s="118"/>
      <c r="J425" s="118"/>
      <c r="M425" s="1"/>
    </row>
    <row r="426" ht="14.25" customHeight="1">
      <c r="G426" s="118"/>
      <c r="H426" s="118"/>
      <c r="I426" s="118"/>
      <c r="J426" s="118"/>
      <c r="M426" s="1"/>
    </row>
    <row r="427" ht="14.25" customHeight="1">
      <c r="G427" s="118"/>
      <c r="H427" s="118"/>
      <c r="I427" s="118"/>
      <c r="J427" s="118"/>
      <c r="M427" s="1"/>
    </row>
    <row r="428" ht="14.25" customHeight="1">
      <c r="G428" s="118"/>
      <c r="H428" s="118"/>
      <c r="I428" s="118"/>
      <c r="J428" s="118"/>
      <c r="M428" s="1"/>
    </row>
    <row r="429" ht="14.25" customHeight="1">
      <c r="G429" s="118"/>
      <c r="H429" s="118"/>
      <c r="I429" s="118"/>
      <c r="J429" s="118"/>
      <c r="M429" s="1"/>
    </row>
    <row r="430" ht="14.25" customHeight="1">
      <c r="G430" s="118"/>
      <c r="H430" s="118"/>
      <c r="I430" s="118"/>
      <c r="J430" s="118"/>
      <c r="M430" s="1"/>
    </row>
    <row r="431" ht="14.25" customHeight="1">
      <c r="G431" s="118"/>
      <c r="H431" s="118"/>
      <c r="I431" s="118"/>
      <c r="J431" s="118"/>
      <c r="M431" s="1"/>
    </row>
    <row r="432" ht="14.25" customHeight="1">
      <c r="G432" s="118"/>
      <c r="H432" s="118"/>
      <c r="I432" s="118"/>
      <c r="J432" s="118"/>
      <c r="M432" s="1"/>
    </row>
    <row r="433" ht="14.25" customHeight="1">
      <c r="G433" s="118"/>
      <c r="H433" s="118"/>
      <c r="I433" s="118"/>
      <c r="J433" s="118"/>
      <c r="M433" s="1"/>
    </row>
    <row r="434" ht="14.25" customHeight="1">
      <c r="G434" s="118"/>
      <c r="H434" s="118"/>
      <c r="I434" s="118"/>
      <c r="J434" s="118"/>
      <c r="M434" s="1"/>
    </row>
    <row r="435" ht="14.25" customHeight="1">
      <c r="G435" s="118"/>
      <c r="H435" s="118"/>
      <c r="I435" s="118"/>
      <c r="J435" s="118"/>
      <c r="M435" s="1"/>
    </row>
    <row r="436" ht="14.25" customHeight="1">
      <c r="G436" s="118"/>
      <c r="H436" s="118"/>
      <c r="I436" s="118"/>
      <c r="J436" s="118"/>
      <c r="M436" s="1"/>
    </row>
    <row r="437" ht="14.25" customHeight="1">
      <c r="G437" s="118"/>
      <c r="H437" s="118"/>
      <c r="I437" s="118"/>
      <c r="J437" s="118"/>
      <c r="M437" s="1"/>
    </row>
    <row r="438" ht="14.25" customHeight="1">
      <c r="G438" s="118"/>
      <c r="H438" s="118"/>
      <c r="I438" s="118"/>
      <c r="J438" s="118"/>
      <c r="M438" s="1"/>
    </row>
    <row r="439" ht="14.25" customHeight="1">
      <c r="G439" s="118"/>
      <c r="H439" s="118"/>
      <c r="I439" s="118"/>
      <c r="J439" s="118"/>
      <c r="M439" s="1"/>
    </row>
    <row r="440" ht="14.25" customHeight="1">
      <c r="G440" s="118"/>
      <c r="H440" s="118"/>
      <c r="I440" s="118"/>
      <c r="J440" s="118"/>
      <c r="M440" s="1"/>
    </row>
    <row r="441" ht="14.25" customHeight="1">
      <c r="G441" s="118"/>
      <c r="H441" s="118"/>
      <c r="I441" s="118"/>
      <c r="J441" s="118"/>
      <c r="M441" s="1"/>
    </row>
    <row r="442" ht="14.25" customHeight="1">
      <c r="G442" s="118"/>
      <c r="H442" s="118"/>
      <c r="I442" s="118"/>
      <c r="J442" s="118"/>
      <c r="M442" s="1"/>
    </row>
    <row r="443" ht="14.25" customHeight="1">
      <c r="G443" s="118"/>
      <c r="H443" s="118"/>
      <c r="I443" s="118"/>
      <c r="J443" s="118"/>
      <c r="M443" s="1"/>
    </row>
    <row r="444" ht="14.25" customHeight="1">
      <c r="G444" s="118"/>
      <c r="H444" s="118"/>
      <c r="I444" s="118"/>
      <c r="J444" s="118"/>
      <c r="M444" s="1"/>
    </row>
    <row r="445" ht="14.25" customHeight="1">
      <c r="G445" s="118"/>
      <c r="H445" s="118"/>
      <c r="I445" s="118"/>
      <c r="J445" s="118"/>
      <c r="M445" s="1"/>
    </row>
    <row r="446" ht="14.25" customHeight="1">
      <c r="G446" s="118"/>
      <c r="H446" s="118"/>
      <c r="I446" s="118"/>
      <c r="J446" s="118"/>
      <c r="M446" s="1"/>
    </row>
    <row r="447" ht="14.25" customHeight="1">
      <c r="G447" s="118"/>
      <c r="H447" s="118"/>
      <c r="I447" s="118"/>
      <c r="J447" s="118"/>
      <c r="M447" s="1"/>
    </row>
    <row r="448" ht="14.25" customHeight="1">
      <c r="G448" s="118"/>
      <c r="H448" s="118"/>
      <c r="I448" s="118"/>
      <c r="J448" s="118"/>
      <c r="M448" s="1"/>
    </row>
    <row r="449" ht="14.25" customHeight="1">
      <c r="G449" s="118"/>
      <c r="H449" s="118"/>
      <c r="I449" s="118"/>
      <c r="J449" s="118"/>
      <c r="M449" s="1"/>
    </row>
    <row r="450" ht="14.25" customHeight="1">
      <c r="G450" s="118"/>
      <c r="H450" s="118"/>
      <c r="I450" s="118"/>
      <c r="J450" s="118"/>
      <c r="M450" s="1"/>
    </row>
    <row r="451" ht="14.25" customHeight="1">
      <c r="G451" s="118"/>
      <c r="H451" s="118"/>
      <c r="I451" s="118"/>
      <c r="J451" s="118"/>
      <c r="M451" s="1"/>
    </row>
    <row r="452" ht="14.25" customHeight="1">
      <c r="G452" s="118"/>
      <c r="H452" s="118"/>
      <c r="I452" s="118"/>
      <c r="J452" s="118"/>
      <c r="M452" s="1"/>
    </row>
    <row r="453" ht="14.25" customHeight="1">
      <c r="G453" s="118"/>
      <c r="H453" s="118"/>
      <c r="I453" s="118"/>
      <c r="J453" s="118"/>
      <c r="M453" s="1"/>
    </row>
    <row r="454" ht="14.25" customHeight="1">
      <c r="G454" s="118"/>
      <c r="H454" s="118"/>
      <c r="I454" s="118"/>
      <c r="J454" s="118"/>
      <c r="M454" s="1"/>
    </row>
    <row r="455" ht="14.25" customHeight="1">
      <c r="G455" s="118"/>
      <c r="H455" s="118"/>
      <c r="I455" s="118"/>
      <c r="J455" s="118"/>
      <c r="M455" s="1"/>
    </row>
    <row r="456" ht="14.25" customHeight="1">
      <c r="G456" s="118"/>
      <c r="H456" s="118"/>
      <c r="I456" s="118"/>
      <c r="J456" s="118"/>
      <c r="M456" s="1"/>
    </row>
    <row r="457" ht="14.25" customHeight="1">
      <c r="G457" s="118"/>
      <c r="H457" s="118"/>
      <c r="I457" s="118"/>
      <c r="J457" s="118"/>
      <c r="M457" s="1"/>
    </row>
    <row r="458" ht="14.25" customHeight="1">
      <c r="G458" s="118"/>
      <c r="H458" s="118"/>
      <c r="I458" s="118"/>
      <c r="J458" s="118"/>
      <c r="M458" s="1"/>
    </row>
    <row r="459" ht="14.25" customHeight="1">
      <c r="G459" s="118"/>
      <c r="H459" s="118"/>
      <c r="I459" s="118"/>
      <c r="J459" s="118"/>
      <c r="M459" s="1"/>
    </row>
    <row r="460" ht="14.25" customHeight="1">
      <c r="G460" s="118"/>
      <c r="H460" s="118"/>
      <c r="I460" s="118"/>
      <c r="J460" s="118"/>
      <c r="M460" s="1"/>
    </row>
    <row r="461" ht="14.25" customHeight="1">
      <c r="G461" s="118"/>
      <c r="H461" s="118"/>
      <c r="I461" s="118"/>
      <c r="J461" s="118"/>
      <c r="M461" s="1"/>
    </row>
    <row r="462" ht="14.25" customHeight="1">
      <c r="G462" s="118"/>
      <c r="H462" s="118"/>
      <c r="I462" s="118"/>
      <c r="J462" s="118"/>
      <c r="M462" s="1"/>
    </row>
    <row r="463" ht="14.25" customHeight="1">
      <c r="G463" s="118"/>
      <c r="H463" s="118"/>
      <c r="I463" s="118"/>
      <c r="J463" s="118"/>
      <c r="M463" s="1"/>
    </row>
    <row r="464" ht="14.25" customHeight="1">
      <c r="G464" s="118"/>
      <c r="H464" s="118"/>
      <c r="I464" s="118"/>
      <c r="J464" s="118"/>
      <c r="M464" s="1"/>
    </row>
    <row r="465" ht="14.25" customHeight="1">
      <c r="G465" s="118"/>
      <c r="H465" s="118"/>
      <c r="I465" s="118"/>
      <c r="J465" s="118"/>
      <c r="M465" s="1"/>
    </row>
    <row r="466" ht="14.25" customHeight="1">
      <c r="G466" s="118"/>
      <c r="H466" s="118"/>
      <c r="I466" s="118"/>
      <c r="J466" s="118"/>
      <c r="M466" s="1"/>
    </row>
    <row r="467" ht="14.25" customHeight="1">
      <c r="G467" s="118"/>
      <c r="H467" s="118"/>
      <c r="I467" s="118"/>
      <c r="J467" s="118"/>
      <c r="M467" s="1"/>
    </row>
    <row r="468" ht="14.25" customHeight="1">
      <c r="G468" s="118"/>
      <c r="H468" s="118"/>
      <c r="I468" s="118"/>
      <c r="J468" s="118"/>
      <c r="M468" s="1"/>
    </row>
    <row r="469" ht="14.25" customHeight="1">
      <c r="G469" s="118"/>
      <c r="H469" s="118"/>
      <c r="I469" s="118"/>
      <c r="J469" s="118"/>
      <c r="M469" s="1"/>
    </row>
    <row r="470" ht="14.25" customHeight="1">
      <c r="G470" s="118"/>
      <c r="H470" s="118"/>
      <c r="I470" s="118"/>
      <c r="J470" s="118"/>
      <c r="M470" s="1"/>
    </row>
    <row r="471" ht="14.25" customHeight="1">
      <c r="G471" s="118"/>
      <c r="H471" s="118"/>
      <c r="I471" s="118"/>
      <c r="J471" s="118"/>
      <c r="M471" s="1"/>
    </row>
    <row r="472" ht="14.25" customHeight="1">
      <c r="G472" s="118"/>
      <c r="H472" s="118"/>
      <c r="I472" s="118"/>
      <c r="J472" s="118"/>
      <c r="M472" s="1"/>
    </row>
    <row r="473" ht="14.25" customHeight="1">
      <c r="G473" s="118"/>
      <c r="H473" s="118"/>
      <c r="I473" s="118"/>
      <c r="J473" s="118"/>
      <c r="M473" s="1"/>
    </row>
    <row r="474" ht="14.25" customHeight="1">
      <c r="G474" s="118"/>
      <c r="H474" s="118"/>
      <c r="I474" s="118"/>
      <c r="J474" s="118"/>
      <c r="M474" s="1"/>
    </row>
    <row r="475" ht="14.25" customHeight="1">
      <c r="G475" s="118"/>
      <c r="H475" s="118"/>
      <c r="I475" s="118"/>
      <c r="J475" s="118"/>
      <c r="M475" s="1"/>
    </row>
    <row r="476" ht="14.25" customHeight="1">
      <c r="G476" s="118"/>
      <c r="H476" s="118"/>
      <c r="I476" s="118"/>
      <c r="J476" s="118"/>
      <c r="M476" s="1"/>
    </row>
    <row r="477" ht="14.25" customHeight="1">
      <c r="G477" s="118"/>
      <c r="H477" s="118"/>
      <c r="I477" s="118"/>
      <c r="J477" s="118"/>
      <c r="M477" s="1"/>
    </row>
    <row r="478" ht="14.25" customHeight="1">
      <c r="G478" s="118"/>
      <c r="H478" s="118"/>
      <c r="I478" s="118"/>
      <c r="J478" s="118"/>
      <c r="M478" s="1"/>
    </row>
    <row r="479" ht="14.25" customHeight="1">
      <c r="G479" s="118"/>
      <c r="H479" s="118"/>
      <c r="I479" s="118"/>
      <c r="J479" s="118"/>
      <c r="M479" s="1"/>
    </row>
    <row r="480" ht="14.25" customHeight="1">
      <c r="G480" s="118"/>
      <c r="H480" s="118"/>
      <c r="I480" s="118"/>
      <c r="J480" s="118"/>
      <c r="M480" s="1"/>
    </row>
    <row r="481" ht="14.25" customHeight="1">
      <c r="G481" s="118"/>
      <c r="H481" s="118"/>
      <c r="I481" s="118"/>
      <c r="J481" s="118"/>
      <c r="M481" s="1"/>
    </row>
    <row r="482" ht="14.25" customHeight="1">
      <c r="G482" s="118"/>
      <c r="H482" s="118"/>
      <c r="I482" s="118"/>
      <c r="J482" s="118"/>
      <c r="M482" s="1"/>
    </row>
    <row r="483" ht="14.25" customHeight="1">
      <c r="G483" s="118"/>
      <c r="H483" s="118"/>
      <c r="I483" s="118"/>
      <c r="J483" s="118"/>
      <c r="M483" s="1"/>
    </row>
    <row r="484" ht="14.25" customHeight="1">
      <c r="G484" s="118"/>
      <c r="H484" s="118"/>
      <c r="I484" s="118"/>
      <c r="J484" s="118"/>
      <c r="M484" s="1"/>
    </row>
    <row r="485" ht="14.25" customHeight="1">
      <c r="G485" s="118"/>
      <c r="H485" s="118"/>
      <c r="I485" s="118"/>
      <c r="J485" s="118"/>
      <c r="M485" s="1"/>
    </row>
    <row r="486" ht="14.25" customHeight="1">
      <c r="G486" s="118"/>
      <c r="H486" s="118"/>
      <c r="I486" s="118"/>
      <c r="J486" s="118"/>
      <c r="M486" s="1"/>
    </row>
    <row r="487" ht="14.25" customHeight="1">
      <c r="G487" s="118"/>
      <c r="H487" s="118"/>
      <c r="I487" s="118"/>
      <c r="J487" s="118"/>
      <c r="M487" s="1"/>
    </row>
    <row r="488" ht="14.25" customHeight="1">
      <c r="G488" s="118"/>
      <c r="H488" s="118"/>
      <c r="I488" s="118"/>
      <c r="J488" s="118"/>
      <c r="M488" s="1"/>
    </row>
    <row r="489" ht="14.25" customHeight="1">
      <c r="G489" s="118"/>
      <c r="H489" s="118"/>
      <c r="I489" s="118"/>
      <c r="J489" s="118"/>
      <c r="M489" s="1"/>
    </row>
    <row r="490" ht="14.25" customHeight="1">
      <c r="G490" s="118"/>
      <c r="H490" s="118"/>
      <c r="I490" s="118"/>
      <c r="J490" s="118"/>
      <c r="M490" s="1"/>
    </row>
    <row r="491" ht="14.25" customHeight="1">
      <c r="G491" s="118"/>
      <c r="H491" s="118"/>
      <c r="I491" s="118"/>
      <c r="J491" s="118"/>
      <c r="M491" s="1"/>
    </row>
    <row r="492" ht="14.25" customHeight="1">
      <c r="G492" s="118"/>
      <c r="H492" s="118"/>
      <c r="I492" s="118"/>
      <c r="J492" s="118"/>
      <c r="M492" s="1"/>
    </row>
    <row r="493" ht="14.25" customHeight="1">
      <c r="G493" s="118"/>
      <c r="H493" s="118"/>
      <c r="I493" s="118"/>
      <c r="J493" s="118"/>
      <c r="M493" s="1"/>
    </row>
    <row r="494" ht="14.25" customHeight="1">
      <c r="G494" s="118"/>
      <c r="H494" s="118"/>
      <c r="I494" s="118"/>
      <c r="J494" s="118"/>
      <c r="M494" s="1"/>
    </row>
    <row r="495" ht="14.25" customHeight="1">
      <c r="G495" s="118"/>
      <c r="H495" s="118"/>
      <c r="I495" s="118"/>
      <c r="J495" s="118"/>
      <c r="M495" s="1"/>
    </row>
    <row r="496" ht="14.25" customHeight="1">
      <c r="G496" s="118"/>
      <c r="H496" s="118"/>
      <c r="I496" s="118"/>
      <c r="J496" s="118"/>
      <c r="M496" s="1"/>
    </row>
    <row r="497" ht="14.25" customHeight="1">
      <c r="G497" s="118"/>
      <c r="H497" s="118"/>
      <c r="I497" s="118"/>
      <c r="J497" s="118"/>
      <c r="M497" s="1"/>
    </row>
    <row r="498" ht="14.25" customHeight="1">
      <c r="G498" s="118"/>
      <c r="H498" s="118"/>
      <c r="I498" s="118"/>
      <c r="J498" s="118"/>
      <c r="M498" s="1"/>
    </row>
    <row r="499" ht="14.25" customHeight="1">
      <c r="G499" s="118"/>
      <c r="H499" s="118"/>
      <c r="I499" s="118"/>
      <c r="J499" s="118"/>
      <c r="M499" s="1"/>
    </row>
    <row r="500" ht="14.25" customHeight="1">
      <c r="G500" s="118"/>
      <c r="H500" s="118"/>
      <c r="I500" s="118"/>
      <c r="J500" s="118"/>
      <c r="M500" s="1"/>
    </row>
    <row r="501" ht="14.25" customHeight="1">
      <c r="G501" s="118"/>
      <c r="H501" s="118"/>
      <c r="I501" s="118"/>
      <c r="J501" s="118"/>
      <c r="M501" s="1"/>
    </row>
    <row r="502" ht="14.25" customHeight="1">
      <c r="G502" s="118"/>
      <c r="H502" s="118"/>
      <c r="I502" s="118"/>
      <c r="J502" s="118"/>
      <c r="M502" s="1"/>
    </row>
    <row r="503" ht="14.25" customHeight="1">
      <c r="G503" s="118"/>
      <c r="H503" s="118"/>
      <c r="I503" s="118"/>
      <c r="J503" s="118"/>
      <c r="M503" s="1"/>
    </row>
    <row r="504" ht="14.25" customHeight="1">
      <c r="G504" s="118"/>
      <c r="H504" s="118"/>
      <c r="I504" s="118"/>
      <c r="J504" s="118"/>
      <c r="M504" s="1"/>
    </row>
    <row r="505" ht="14.25" customHeight="1">
      <c r="G505" s="118"/>
      <c r="H505" s="118"/>
      <c r="I505" s="118"/>
      <c r="J505" s="118"/>
      <c r="M505" s="1"/>
    </row>
    <row r="506" ht="14.25" customHeight="1">
      <c r="G506" s="118"/>
      <c r="H506" s="118"/>
      <c r="I506" s="118"/>
      <c r="J506" s="118"/>
      <c r="M506" s="1"/>
    </row>
    <row r="507" ht="14.25" customHeight="1">
      <c r="G507" s="118"/>
      <c r="H507" s="118"/>
      <c r="I507" s="118"/>
      <c r="J507" s="118"/>
      <c r="M507" s="1"/>
    </row>
    <row r="508" ht="14.25" customHeight="1">
      <c r="G508" s="118"/>
      <c r="H508" s="118"/>
      <c r="I508" s="118"/>
      <c r="J508" s="118"/>
      <c r="M508" s="1"/>
    </row>
    <row r="509" ht="14.25" customHeight="1">
      <c r="G509" s="118"/>
      <c r="H509" s="118"/>
      <c r="I509" s="118"/>
      <c r="J509" s="118"/>
      <c r="M509" s="1"/>
    </row>
    <row r="510" ht="14.25" customHeight="1">
      <c r="G510" s="118"/>
      <c r="H510" s="118"/>
      <c r="I510" s="118"/>
      <c r="J510" s="118"/>
      <c r="M510" s="1"/>
    </row>
    <row r="511" ht="14.25" customHeight="1">
      <c r="G511" s="118"/>
      <c r="H511" s="118"/>
      <c r="I511" s="118"/>
      <c r="J511" s="118"/>
      <c r="M511" s="1"/>
    </row>
    <row r="512" ht="14.25" customHeight="1">
      <c r="G512" s="118"/>
      <c r="H512" s="118"/>
      <c r="I512" s="118"/>
      <c r="J512" s="118"/>
      <c r="M512" s="1"/>
    </row>
    <row r="513" ht="14.25" customHeight="1">
      <c r="G513" s="118"/>
      <c r="H513" s="118"/>
      <c r="I513" s="118"/>
      <c r="J513" s="118"/>
      <c r="M513" s="1"/>
    </row>
    <row r="514" ht="14.25" customHeight="1">
      <c r="G514" s="118"/>
      <c r="H514" s="118"/>
      <c r="I514" s="118"/>
      <c r="J514" s="118"/>
      <c r="M514" s="1"/>
    </row>
    <row r="515" ht="14.25" customHeight="1">
      <c r="G515" s="118"/>
      <c r="H515" s="118"/>
      <c r="I515" s="118"/>
      <c r="J515" s="118"/>
      <c r="M515" s="1"/>
    </row>
    <row r="516" ht="14.25" customHeight="1">
      <c r="G516" s="118"/>
      <c r="H516" s="118"/>
      <c r="I516" s="118"/>
      <c r="J516" s="118"/>
      <c r="M516" s="1"/>
    </row>
    <row r="517" ht="14.25" customHeight="1">
      <c r="G517" s="118"/>
      <c r="H517" s="118"/>
      <c r="I517" s="118"/>
      <c r="J517" s="118"/>
      <c r="M517" s="1"/>
    </row>
    <row r="518" ht="14.25" customHeight="1">
      <c r="G518" s="118"/>
      <c r="H518" s="118"/>
      <c r="I518" s="118"/>
      <c r="J518" s="118"/>
      <c r="M518" s="1"/>
    </row>
    <row r="519" ht="14.25" customHeight="1">
      <c r="G519" s="118"/>
      <c r="H519" s="118"/>
      <c r="I519" s="118"/>
      <c r="J519" s="118"/>
      <c r="M519" s="1"/>
    </row>
    <row r="520" ht="14.25" customHeight="1">
      <c r="G520" s="118"/>
      <c r="H520" s="118"/>
      <c r="I520" s="118"/>
      <c r="J520" s="118"/>
      <c r="M520" s="1"/>
    </row>
    <row r="521" ht="14.25" customHeight="1">
      <c r="G521" s="118"/>
      <c r="H521" s="118"/>
      <c r="I521" s="118"/>
      <c r="J521" s="118"/>
      <c r="M521" s="1"/>
    </row>
    <row r="522" ht="14.25" customHeight="1">
      <c r="G522" s="118"/>
      <c r="H522" s="118"/>
      <c r="I522" s="118"/>
      <c r="J522" s="118"/>
      <c r="M522" s="1"/>
    </row>
    <row r="523" ht="14.25" customHeight="1">
      <c r="G523" s="118"/>
      <c r="H523" s="118"/>
      <c r="I523" s="118"/>
      <c r="J523" s="118"/>
      <c r="M523" s="1"/>
    </row>
    <row r="524" ht="14.25" customHeight="1">
      <c r="G524" s="118"/>
      <c r="H524" s="118"/>
      <c r="I524" s="118"/>
      <c r="J524" s="118"/>
      <c r="M524" s="1"/>
    </row>
    <row r="525" ht="14.25" customHeight="1">
      <c r="G525" s="118"/>
      <c r="H525" s="118"/>
      <c r="I525" s="118"/>
      <c r="J525" s="118"/>
      <c r="M525" s="1"/>
    </row>
    <row r="526" ht="14.25" customHeight="1">
      <c r="G526" s="118"/>
      <c r="H526" s="118"/>
      <c r="I526" s="118"/>
      <c r="J526" s="118"/>
      <c r="M526" s="1"/>
    </row>
    <row r="527" ht="14.25" customHeight="1">
      <c r="G527" s="118"/>
      <c r="H527" s="118"/>
      <c r="I527" s="118"/>
      <c r="J527" s="118"/>
      <c r="M527" s="1"/>
    </row>
    <row r="528" ht="14.25" customHeight="1">
      <c r="G528" s="118"/>
      <c r="H528" s="118"/>
      <c r="I528" s="118"/>
      <c r="J528" s="118"/>
      <c r="M528" s="1"/>
    </row>
    <row r="529" ht="14.25" customHeight="1">
      <c r="G529" s="118"/>
      <c r="H529" s="118"/>
      <c r="I529" s="118"/>
      <c r="J529" s="118"/>
      <c r="M529" s="1"/>
    </row>
    <row r="530" ht="14.25" customHeight="1">
      <c r="G530" s="118"/>
      <c r="H530" s="118"/>
      <c r="I530" s="118"/>
      <c r="J530" s="118"/>
      <c r="M530" s="1"/>
    </row>
    <row r="531" ht="14.25" customHeight="1">
      <c r="G531" s="118"/>
      <c r="H531" s="118"/>
      <c r="I531" s="118"/>
      <c r="J531" s="118"/>
      <c r="M531" s="1"/>
    </row>
    <row r="532" ht="14.25" customHeight="1">
      <c r="G532" s="118"/>
      <c r="H532" s="118"/>
      <c r="I532" s="118"/>
      <c r="J532" s="118"/>
      <c r="M532" s="1"/>
    </row>
    <row r="533" ht="14.25" customHeight="1">
      <c r="G533" s="118"/>
      <c r="H533" s="118"/>
      <c r="I533" s="118"/>
      <c r="J533" s="118"/>
      <c r="M533" s="1"/>
    </row>
    <row r="534" ht="14.25" customHeight="1">
      <c r="G534" s="118"/>
      <c r="H534" s="118"/>
      <c r="I534" s="118"/>
      <c r="J534" s="118"/>
      <c r="M534" s="1"/>
    </row>
    <row r="535" ht="14.25" customHeight="1">
      <c r="G535" s="118"/>
      <c r="H535" s="118"/>
      <c r="I535" s="118"/>
      <c r="J535" s="118"/>
      <c r="M535" s="1"/>
    </row>
    <row r="536" ht="14.25" customHeight="1">
      <c r="G536" s="118"/>
      <c r="H536" s="118"/>
      <c r="I536" s="118"/>
      <c r="J536" s="118"/>
      <c r="M536" s="1"/>
    </row>
    <row r="537" ht="14.25" customHeight="1">
      <c r="G537" s="118"/>
      <c r="H537" s="118"/>
      <c r="I537" s="118"/>
      <c r="J537" s="118"/>
      <c r="M537" s="1"/>
    </row>
    <row r="538" ht="14.25" customHeight="1">
      <c r="G538" s="118"/>
      <c r="H538" s="118"/>
      <c r="I538" s="118"/>
      <c r="J538" s="118"/>
      <c r="M538" s="1"/>
    </row>
    <row r="539" ht="14.25" customHeight="1">
      <c r="G539" s="118"/>
      <c r="H539" s="118"/>
      <c r="I539" s="118"/>
      <c r="J539" s="118"/>
      <c r="M539" s="1"/>
    </row>
    <row r="540" ht="14.25" customHeight="1">
      <c r="G540" s="118"/>
      <c r="H540" s="118"/>
      <c r="I540" s="118"/>
      <c r="J540" s="118"/>
      <c r="M540" s="1"/>
    </row>
    <row r="541" ht="14.25" customHeight="1">
      <c r="G541" s="118"/>
      <c r="H541" s="118"/>
      <c r="I541" s="118"/>
      <c r="J541" s="118"/>
      <c r="M541" s="1"/>
    </row>
    <row r="542" ht="14.25" customHeight="1">
      <c r="G542" s="118"/>
      <c r="H542" s="118"/>
      <c r="I542" s="118"/>
      <c r="J542" s="118"/>
      <c r="M542" s="1"/>
    </row>
    <row r="543" ht="14.25" customHeight="1">
      <c r="G543" s="118"/>
      <c r="H543" s="118"/>
      <c r="I543" s="118"/>
      <c r="J543" s="118"/>
      <c r="M543" s="1"/>
    </row>
    <row r="544" ht="14.25" customHeight="1">
      <c r="G544" s="118"/>
      <c r="H544" s="118"/>
      <c r="I544" s="118"/>
      <c r="J544" s="118"/>
      <c r="M544" s="1"/>
    </row>
    <row r="545" ht="14.25" customHeight="1">
      <c r="G545" s="118"/>
      <c r="H545" s="118"/>
      <c r="I545" s="118"/>
      <c r="J545" s="118"/>
      <c r="M545" s="1"/>
    </row>
    <row r="546" ht="14.25" customHeight="1">
      <c r="G546" s="118"/>
      <c r="H546" s="118"/>
      <c r="I546" s="118"/>
      <c r="J546" s="118"/>
      <c r="M546" s="1"/>
    </row>
    <row r="547" ht="14.25" customHeight="1">
      <c r="G547" s="118"/>
      <c r="H547" s="118"/>
      <c r="I547" s="118"/>
      <c r="J547" s="118"/>
      <c r="M547" s="1"/>
    </row>
    <row r="548" ht="14.25" customHeight="1">
      <c r="G548" s="118"/>
      <c r="H548" s="118"/>
      <c r="I548" s="118"/>
      <c r="J548" s="118"/>
      <c r="M548" s="1"/>
    </row>
    <row r="549" ht="14.25" customHeight="1">
      <c r="G549" s="118"/>
      <c r="H549" s="118"/>
      <c r="I549" s="118"/>
      <c r="J549" s="118"/>
      <c r="M549" s="1"/>
    </row>
    <row r="550" ht="14.25" customHeight="1">
      <c r="G550" s="118"/>
      <c r="H550" s="118"/>
      <c r="I550" s="118"/>
      <c r="J550" s="118"/>
      <c r="M550" s="1"/>
    </row>
    <row r="551" ht="14.25" customHeight="1">
      <c r="G551" s="118"/>
      <c r="H551" s="118"/>
      <c r="I551" s="118"/>
      <c r="J551" s="118"/>
      <c r="M551" s="1"/>
    </row>
    <row r="552" ht="14.25" customHeight="1">
      <c r="G552" s="118"/>
      <c r="H552" s="118"/>
      <c r="I552" s="118"/>
      <c r="J552" s="118"/>
      <c r="M552" s="1"/>
    </row>
    <row r="553" ht="14.25" customHeight="1">
      <c r="G553" s="118"/>
      <c r="H553" s="118"/>
      <c r="I553" s="118"/>
      <c r="J553" s="118"/>
      <c r="M553" s="1"/>
    </row>
    <row r="554" ht="14.25" customHeight="1">
      <c r="G554" s="118"/>
      <c r="H554" s="118"/>
      <c r="I554" s="118"/>
      <c r="J554" s="118"/>
      <c r="M554" s="1"/>
    </row>
    <row r="555" ht="14.25" customHeight="1">
      <c r="G555" s="118"/>
      <c r="H555" s="118"/>
      <c r="I555" s="118"/>
      <c r="J555" s="118"/>
      <c r="M555" s="1"/>
    </row>
    <row r="556" ht="14.25" customHeight="1">
      <c r="G556" s="118"/>
      <c r="H556" s="118"/>
      <c r="I556" s="118"/>
      <c r="J556" s="118"/>
      <c r="M556" s="1"/>
    </row>
    <row r="557" ht="14.25" customHeight="1">
      <c r="G557" s="118"/>
      <c r="H557" s="118"/>
      <c r="I557" s="118"/>
      <c r="J557" s="118"/>
      <c r="M557" s="1"/>
    </row>
    <row r="558" ht="14.25" customHeight="1">
      <c r="G558" s="118"/>
      <c r="H558" s="118"/>
      <c r="I558" s="118"/>
      <c r="J558" s="118"/>
      <c r="M558" s="1"/>
    </row>
    <row r="559" ht="14.25" customHeight="1">
      <c r="G559" s="118"/>
      <c r="H559" s="118"/>
      <c r="I559" s="118"/>
      <c r="J559" s="118"/>
      <c r="M559" s="1"/>
    </row>
    <row r="560" ht="14.25" customHeight="1">
      <c r="G560" s="118"/>
      <c r="H560" s="118"/>
      <c r="I560" s="118"/>
      <c r="J560" s="118"/>
      <c r="M560" s="1"/>
    </row>
    <row r="561" ht="14.25" customHeight="1">
      <c r="G561" s="118"/>
      <c r="H561" s="118"/>
      <c r="I561" s="118"/>
      <c r="J561" s="118"/>
      <c r="M561" s="1"/>
    </row>
    <row r="562" ht="14.25" customHeight="1">
      <c r="G562" s="118"/>
      <c r="H562" s="118"/>
      <c r="I562" s="118"/>
      <c r="J562" s="118"/>
      <c r="M562" s="1"/>
    </row>
    <row r="563" ht="14.25" customHeight="1">
      <c r="G563" s="118"/>
      <c r="H563" s="118"/>
      <c r="I563" s="118"/>
      <c r="J563" s="118"/>
      <c r="M563" s="1"/>
    </row>
    <row r="564" ht="14.25" customHeight="1">
      <c r="G564" s="118"/>
      <c r="H564" s="118"/>
      <c r="I564" s="118"/>
      <c r="J564" s="118"/>
      <c r="M564" s="1"/>
    </row>
    <row r="565" ht="14.25" customHeight="1">
      <c r="G565" s="118"/>
      <c r="H565" s="118"/>
      <c r="I565" s="118"/>
      <c r="J565" s="118"/>
      <c r="M565" s="1"/>
    </row>
    <row r="566" ht="14.25" customHeight="1">
      <c r="G566" s="118"/>
      <c r="H566" s="118"/>
      <c r="I566" s="118"/>
      <c r="J566" s="118"/>
      <c r="M566" s="1"/>
    </row>
    <row r="567" ht="14.25" customHeight="1">
      <c r="G567" s="118"/>
      <c r="H567" s="118"/>
      <c r="I567" s="118"/>
      <c r="J567" s="118"/>
      <c r="M567" s="1"/>
    </row>
    <row r="568" ht="14.25" customHeight="1">
      <c r="G568" s="118"/>
      <c r="H568" s="118"/>
      <c r="I568" s="118"/>
      <c r="J568" s="118"/>
      <c r="M568" s="1"/>
    </row>
    <row r="569" ht="14.25" customHeight="1">
      <c r="G569" s="118"/>
      <c r="H569" s="118"/>
      <c r="I569" s="118"/>
      <c r="J569" s="118"/>
      <c r="M569" s="1"/>
    </row>
    <row r="570" ht="14.25" customHeight="1">
      <c r="G570" s="118"/>
      <c r="H570" s="118"/>
      <c r="I570" s="118"/>
      <c r="J570" s="118"/>
      <c r="M570" s="1"/>
    </row>
    <row r="571" ht="14.25" customHeight="1">
      <c r="G571" s="118"/>
      <c r="H571" s="118"/>
      <c r="I571" s="118"/>
      <c r="J571" s="118"/>
      <c r="M571" s="1"/>
    </row>
    <row r="572" ht="14.25" customHeight="1">
      <c r="G572" s="118"/>
      <c r="H572" s="118"/>
      <c r="I572" s="118"/>
      <c r="J572" s="118"/>
      <c r="M572" s="1"/>
    </row>
    <row r="573" ht="14.25" customHeight="1">
      <c r="G573" s="118"/>
      <c r="H573" s="118"/>
      <c r="I573" s="118"/>
      <c r="J573" s="118"/>
      <c r="M573" s="1"/>
    </row>
    <row r="574" ht="14.25" customHeight="1">
      <c r="G574" s="118"/>
      <c r="H574" s="118"/>
      <c r="I574" s="118"/>
      <c r="J574" s="118"/>
      <c r="M574" s="1"/>
    </row>
    <row r="575" ht="14.25" customHeight="1">
      <c r="G575" s="118"/>
      <c r="H575" s="118"/>
      <c r="I575" s="118"/>
      <c r="J575" s="118"/>
      <c r="M575" s="1"/>
    </row>
    <row r="576" ht="14.25" customHeight="1">
      <c r="G576" s="118"/>
      <c r="H576" s="118"/>
      <c r="I576" s="118"/>
      <c r="J576" s="118"/>
      <c r="M576" s="1"/>
    </row>
    <row r="577" ht="14.25" customHeight="1">
      <c r="G577" s="118"/>
      <c r="H577" s="118"/>
      <c r="I577" s="118"/>
      <c r="J577" s="118"/>
      <c r="M577" s="1"/>
    </row>
    <row r="578" ht="14.25" customHeight="1">
      <c r="G578" s="118"/>
      <c r="H578" s="118"/>
      <c r="I578" s="118"/>
      <c r="J578" s="118"/>
      <c r="M578" s="1"/>
    </row>
    <row r="579" ht="14.25" customHeight="1">
      <c r="G579" s="118"/>
      <c r="H579" s="118"/>
      <c r="I579" s="118"/>
      <c r="J579" s="118"/>
      <c r="M579" s="1"/>
    </row>
    <row r="580" ht="14.25" customHeight="1">
      <c r="G580" s="118"/>
      <c r="H580" s="118"/>
      <c r="I580" s="118"/>
      <c r="J580" s="118"/>
      <c r="M580" s="1"/>
    </row>
    <row r="581" ht="14.25" customHeight="1">
      <c r="G581" s="118"/>
      <c r="H581" s="118"/>
      <c r="I581" s="118"/>
      <c r="J581" s="118"/>
      <c r="M581" s="1"/>
    </row>
    <row r="582" ht="14.25" customHeight="1">
      <c r="G582" s="118"/>
      <c r="H582" s="118"/>
      <c r="I582" s="118"/>
      <c r="J582" s="118"/>
      <c r="M582" s="1"/>
    </row>
    <row r="583" ht="14.25" customHeight="1">
      <c r="G583" s="118"/>
      <c r="H583" s="118"/>
      <c r="I583" s="118"/>
      <c r="J583" s="118"/>
      <c r="M583" s="1"/>
    </row>
    <row r="584" ht="14.25" customHeight="1">
      <c r="G584" s="118"/>
      <c r="H584" s="118"/>
      <c r="I584" s="118"/>
      <c r="J584" s="118"/>
      <c r="M584" s="1"/>
    </row>
    <row r="585" ht="14.25" customHeight="1">
      <c r="G585" s="118"/>
      <c r="H585" s="118"/>
      <c r="I585" s="118"/>
      <c r="J585" s="118"/>
      <c r="M585" s="1"/>
    </row>
    <row r="586" ht="14.25" customHeight="1">
      <c r="G586" s="118"/>
      <c r="H586" s="118"/>
      <c r="I586" s="118"/>
      <c r="J586" s="118"/>
      <c r="M586" s="1"/>
    </row>
    <row r="587" ht="14.25" customHeight="1">
      <c r="G587" s="118"/>
      <c r="H587" s="118"/>
      <c r="I587" s="118"/>
      <c r="J587" s="118"/>
      <c r="M587" s="1"/>
    </row>
    <row r="588" ht="14.25" customHeight="1">
      <c r="G588" s="118"/>
      <c r="H588" s="118"/>
      <c r="I588" s="118"/>
      <c r="J588" s="118"/>
      <c r="M588" s="1"/>
    </row>
    <row r="589" ht="14.25" customHeight="1">
      <c r="G589" s="118"/>
      <c r="H589" s="118"/>
      <c r="I589" s="118"/>
      <c r="J589" s="118"/>
      <c r="M589" s="1"/>
    </row>
    <row r="590" ht="14.25" customHeight="1">
      <c r="G590" s="118"/>
      <c r="H590" s="118"/>
      <c r="I590" s="118"/>
      <c r="J590" s="118"/>
      <c r="M590" s="1"/>
    </row>
    <row r="591" ht="14.25" customHeight="1">
      <c r="G591" s="118"/>
      <c r="H591" s="118"/>
      <c r="I591" s="118"/>
      <c r="J591" s="118"/>
      <c r="M591" s="1"/>
    </row>
    <row r="592" ht="14.25" customHeight="1">
      <c r="G592" s="118"/>
      <c r="H592" s="118"/>
      <c r="I592" s="118"/>
      <c r="J592" s="118"/>
      <c r="M592" s="1"/>
    </row>
    <row r="593" ht="14.25" customHeight="1">
      <c r="G593" s="118"/>
      <c r="H593" s="118"/>
      <c r="I593" s="118"/>
      <c r="J593" s="118"/>
      <c r="M593" s="1"/>
    </row>
    <row r="594" ht="14.25" customHeight="1">
      <c r="G594" s="118"/>
      <c r="H594" s="118"/>
      <c r="I594" s="118"/>
      <c r="J594" s="118"/>
      <c r="M594" s="1"/>
    </row>
    <row r="595" ht="14.25" customHeight="1">
      <c r="G595" s="118"/>
      <c r="H595" s="118"/>
      <c r="I595" s="118"/>
      <c r="J595" s="118"/>
      <c r="M595" s="1"/>
    </row>
    <row r="596" ht="14.25" customHeight="1">
      <c r="G596" s="118"/>
      <c r="H596" s="118"/>
      <c r="I596" s="118"/>
      <c r="J596" s="118"/>
      <c r="M596" s="1"/>
    </row>
    <row r="597" ht="14.25" customHeight="1">
      <c r="G597" s="118"/>
      <c r="H597" s="118"/>
      <c r="I597" s="118"/>
      <c r="J597" s="118"/>
      <c r="M597" s="1"/>
    </row>
    <row r="598" ht="14.25" customHeight="1">
      <c r="G598" s="118"/>
      <c r="H598" s="118"/>
      <c r="I598" s="118"/>
      <c r="J598" s="118"/>
      <c r="M598" s="1"/>
    </row>
    <row r="599" ht="14.25" customHeight="1">
      <c r="G599" s="118"/>
      <c r="H599" s="118"/>
      <c r="I599" s="118"/>
      <c r="J599" s="118"/>
      <c r="M599" s="1"/>
    </row>
    <row r="600" ht="14.25" customHeight="1">
      <c r="G600" s="118"/>
      <c r="H600" s="118"/>
      <c r="I600" s="118"/>
      <c r="J600" s="118"/>
      <c r="M600" s="1"/>
    </row>
    <row r="601" ht="14.25" customHeight="1">
      <c r="G601" s="118"/>
      <c r="H601" s="118"/>
      <c r="I601" s="118"/>
      <c r="J601" s="118"/>
      <c r="M601" s="1"/>
    </row>
    <row r="602" ht="14.25" customHeight="1">
      <c r="G602" s="118"/>
      <c r="H602" s="118"/>
      <c r="I602" s="118"/>
      <c r="J602" s="118"/>
      <c r="M602" s="1"/>
    </row>
    <row r="603" ht="14.25" customHeight="1">
      <c r="G603" s="118"/>
      <c r="H603" s="118"/>
      <c r="I603" s="118"/>
      <c r="J603" s="118"/>
      <c r="M603" s="1"/>
    </row>
    <row r="604" ht="14.25" customHeight="1">
      <c r="G604" s="118"/>
      <c r="H604" s="118"/>
      <c r="I604" s="118"/>
      <c r="J604" s="118"/>
      <c r="M604" s="1"/>
    </row>
    <row r="605" ht="14.25" customHeight="1">
      <c r="G605" s="118"/>
      <c r="H605" s="118"/>
      <c r="I605" s="118"/>
      <c r="J605" s="118"/>
      <c r="M605" s="1"/>
    </row>
    <row r="606" ht="14.25" customHeight="1">
      <c r="G606" s="118"/>
      <c r="H606" s="118"/>
      <c r="I606" s="118"/>
      <c r="J606" s="118"/>
      <c r="M606" s="1"/>
    </row>
    <row r="607" ht="14.25" customHeight="1">
      <c r="G607" s="118"/>
      <c r="H607" s="118"/>
      <c r="I607" s="118"/>
      <c r="J607" s="118"/>
      <c r="M607" s="1"/>
    </row>
    <row r="608" ht="14.25" customHeight="1">
      <c r="G608" s="118"/>
      <c r="H608" s="118"/>
      <c r="I608" s="118"/>
      <c r="J608" s="118"/>
      <c r="M608" s="1"/>
    </row>
    <row r="609" ht="14.25" customHeight="1">
      <c r="G609" s="118"/>
      <c r="H609" s="118"/>
      <c r="I609" s="118"/>
      <c r="J609" s="118"/>
      <c r="M609" s="1"/>
    </row>
    <row r="610" ht="14.25" customHeight="1">
      <c r="G610" s="118"/>
      <c r="H610" s="118"/>
      <c r="I610" s="118"/>
      <c r="J610" s="118"/>
      <c r="M610" s="1"/>
    </row>
    <row r="611" ht="14.25" customHeight="1">
      <c r="G611" s="118"/>
      <c r="H611" s="118"/>
      <c r="I611" s="118"/>
      <c r="J611" s="118"/>
      <c r="M611" s="1"/>
    </row>
    <row r="612" ht="14.25" customHeight="1">
      <c r="G612" s="118"/>
      <c r="H612" s="118"/>
      <c r="I612" s="118"/>
      <c r="J612" s="118"/>
      <c r="M612" s="1"/>
    </row>
    <row r="613" ht="14.25" customHeight="1">
      <c r="G613" s="118"/>
      <c r="H613" s="118"/>
      <c r="I613" s="118"/>
      <c r="J613" s="118"/>
      <c r="M613" s="1"/>
    </row>
    <row r="614" ht="14.25" customHeight="1">
      <c r="G614" s="118"/>
      <c r="H614" s="118"/>
      <c r="I614" s="118"/>
      <c r="J614" s="118"/>
      <c r="M614" s="1"/>
    </row>
    <row r="615" ht="14.25" customHeight="1">
      <c r="G615" s="118"/>
      <c r="H615" s="118"/>
      <c r="I615" s="118"/>
      <c r="J615" s="118"/>
      <c r="M615" s="1"/>
    </row>
    <row r="616" ht="14.25" customHeight="1">
      <c r="G616" s="118"/>
      <c r="H616" s="118"/>
      <c r="I616" s="118"/>
      <c r="J616" s="118"/>
      <c r="M616" s="1"/>
    </row>
    <row r="617" ht="14.25" customHeight="1">
      <c r="G617" s="118"/>
      <c r="H617" s="118"/>
      <c r="I617" s="118"/>
      <c r="J617" s="118"/>
      <c r="M617" s="1"/>
    </row>
    <row r="618" ht="14.25" customHeight="1">
      <c r="G618" s="118"/>
      <c r="H618" s="118"/>
      <c r="I618" s="118"/>
      <c r="J618" s="118"/>
      <c r="M618" s="1"/>
    </row>
    <row r="619" ht="14.25" customHeight="1">
      <c r="G619" s="118"/>
      <c r="H619" s="118"/>
      <c r="I619" s="118"/>
      <c r="J619" s="118"/>
      <c r="M619" s="1"/>
    </row>
    <row r="620" ht="14.25" customHeight="1">
      <c r="G620" s="118"/>
      <c r="H620" s="118"/>
      <c r="I620" s="118"/>
      <c r="J620" s="118"/>
      <c r="M620" s="1"/>
    </row>
    <row r="621" ht="14.25" customHeight="1">
      <c r="G621" s="118"/>
      <c r="H621" s="118"/>
      <c r="I621" s="118"/>
      <c r="J621" s="118"/>
      <c r="M621" s="1"/>
    </row>
    <row r="622" ht="14.25" customHeight="1">
      <c r="G622" s="118"/>
      <c r="H622" s="118"/>
      <c r="I622" s="118"/>
      <c r="J622" s="118"/>
      <c r="M622" s="1"/>
    </row>
    <row r="623" ht="14.25" customHeight="1">
      <c r="G623" s="118"/>
      <c r="H623" s="118"/>
      <c r="I623" s="118"/>
      <c r="J623" s="118"/>
      <c r="M623" s="1"/>
    </row>
    <row r="624" ht="14.25" customHeight="1">
      <c r="G624" s="118"/>
      <c r="H624" s="118"/>
      <c r="I624" s="118"/>
      <c r="J624" s="118"/>
      <c r="M624" s="1"/>
    </row>
    <row r="625" ht="14.25" customHeight="1">
      <c r="G625" s="118"/>
      <c r="H625" s="118"/>
      <c r="I625" s="118"/>
      <c r="J625" s="118"/>
      <c r="M625" s="1"/>
    </row>
    <row r="626" ht="14.25" customHeight="1">
      <c r="G626" s="118"/>
      <c r="H626" s="118"/>
      <c r="I626" s="118"/>
      <c r="J626" s="118"/>
      <c r="M626" s="1"/>
    </row>
    <row r="627" ht="14.25" customHeight="1">
      <c r="G627" s="118"/>
      <c r="H627" s="118"/>
      <c r="I627" s="118"/>
      <c r="J627" s="118"/>
      <c r="M627" s="1"/>
    </row>
    <row r="628" ht="14.25" customHeight="1">
      <c r="G628" s="118"/>
      <c r="H628" s="118"/>
      <c r="I628" s="118"/>
      <c r="J628" s="118"/>
      <c r="M628" s="1"/>
    </row>
    <row r="629" ht="14.25" customHeight="1">
      <c r="G629" s="118"/>
      <c r="H629" s="118"/>
      <c r="I629" s="118"/>
      <c r="J629" s="118"/>
      <c r="M629" s="1"/>
    </row>
    <row r="630" ht="14.25" customHeight="1">
      <c r="G630" s="118"/>
      <c r="H630" s="118"/>
      <c r="I630" s="118"/>
      <c r="J630" s="118"/>
      <c r="M630" s="1"/>
    </row>
    <row r="631" ht="14.25" customHeight="1">
      <c r="G631" s="118"/>
      <c r="H631" s="118"/>
      <c r="I631" s="118"/>
      <c r="J631" s="118"/>
      <c r="M631" s="1"/>
    </row>
    <row r="632" ht="14.25" customHeight="1">
      <c r="G632" s="118"/>
      <c r="H632" s="118"/>
      <c r="I632" s="118"/>
      <c r="J632" s="118"/>
      <c r="M632" s="1"/>
    </row>
    <row r="633" ht="14.25" customHeight="1">
      <c r="G633" s="118"/>
      <c r="H633" s="118"/>
      <c r="I633" s="118"/>
      <c r="J633" s="118"/>
      <c r="M633" s="1"/>
    </row>
    <row r="634" ht="14.25" customHeight="1">
      <c r="G634" s="118"/>
      <c r="H634" s="118"/>
      <c r="I634" s="118"/>
      <c r="J634" s="118"/>
      <c r="M634" s="1"/>
    </row>
    <row r="635" ht="14.25" customHeight="1">
      <c r="G635" s="118"/>
      <c r="H635" s="118"/>
      <c r="I635" s="118"/>
      <c r="J635" s="118"/>
      <c r="M635" s="1"/>
    </row>
    <row r="636" ht="14.25" customHeight="1">
      <c r="G636" s="118"/>
      <c r="H636" s="118"/>
      <c r="I636" s="118"/>
      <c r="J636" s="118"/>
      <c r="M636" s="1"/>
    </row>
    <row r="637" ht="14.25" customHeight="1">
      <c r="G637" s="118"/>
      <c r="H637" s="118"/>
      <c r="I637" s="118"/>
      <c r="J637" s="118"/>
      <c r="M637" s="1"/>
    </row>
    <row r="638" ht="14.25" customHeight="1">
      <c r="G638" s="118"/>
      <c r="H638" s="118"/>
      <c r="I638" s="118"/>
      <c r="J638" s="118"/>
      <c r="M638" s="1"/>
    </row>
    <row r="639" ht="14.25" customHeight="1">
      <c r="G639" s="118"/>
      <c r="H639" s="118"/>
      <c r="I639" s="118"/>
      <c r="J639" s="118"/>
      <c r="M639" s="1"/>
    </row>
    <row r="640" ht="14.25" customHeight="1">
      <c r="G640" s="118"/>
      <c r="H640" s="118"/>
      <c r="I640" s="118"/>
      <c r="J640" s="118"/>
      <c r="M640" s="1"/>
    </row>
    <row r="641" ht="14.25" customHeight="1">
      <c r="G641" s="118"/>
      <c r="H641" s="118"/>
      <c r="I641" s="118"/>
      <c r="J641" s="118"/>
      <c r="M641" s="1"/>
    </row>
    <row r="642" ht="14.25" customHeight="1">
      <c r="G642" s="118"/>
      <c r="H642" s="118"/>
      <c r="I642" s="118"/>
      <c r="J642" s="118"/>
      <c r="M642" s="1"/>
    </row>
    <row r="643" ht="14.25" customHeight="1">
      <c r="G643" s="118"/>
      <c r="H643" s="118"/>
      <c r="I643" s="118"/>
      <c r="J643" s="118"/>
      <c r="M643" s="1"/>
    </row>
    <row r="644" ht="14.25" customHeight="1">
      <c r="G644" s="118"/>
      <c r="H644" s="118"/>
      <c r="I644" s="118"/>
      <c r="J644" s="118"/>
      <c r="M644" s="1"/>
    </row>
    <row r="645" ht="14.25" customHeight="1">
      <c r="G645" s="118"/>
      <c r="H645" s="118"/>
      <c r="I645" s="118"/>
      <c r="J645" s="118"/>
      <c r="M645" s="1"/>
    </row>
    <row r="646" ht="14.25" customHeight="1">
      <c r="G646" s="118"/>
      <c r="H646" s="118"/>
      <c r="I646" s="118"/>
      <c r="J646" s="118"/>
      <c r="M646" s="1"/>
    </row>
    <row r="647" ht="14.25" customHeight="1">
      <c r="G647" s="118"/>
      <c r="H647" s="118"/>
      <c r="I647" s="118"/>
      <c r="J647" s="118"/>
      <c r="M647" s="1"/>
    </row>
    <row r="648" ht="14.25" customHeight="1">
      <c r="G648" s="118"/>
      <c r="H648" s="118"/>
      <c r="I648" s="118"/>
      <c r="J648" s="118"/>
      <c r="M648" s="1"/>
    </row>
    <row r="649" ht="14.25" customHeight="1">
      <c r="G649" s="118"/>
      <c r="H649" s="118"/>
      <c r="I649" s="118"/>
      <c r="J649" s="118"/>
      <c r="M649" s="1"/>
    </row>
    <row r="650" ht="14.25" customHeight="1">
      <c r="G650" s="118"/>
      <c r="H650" s="118"/>
      <c r="I650" s="118"/>
      <c r="J650" s="118"/>
      <c r="M650" s="1"/>
    </row>
    <row r="651" ht="14.25" customHeight="1">
      <c r="G651" s="118"/>
      <c r="H651" s="118"/>
      <c r="I651" s="118"/>
      <c r="J651" s="118"/>
      <c r="M651" s="1"/>
    </row>
    <row r="652" ht="14.25" customHeight="1">
      <c r="G652" s="118"/>
      <c r="H652" s="118"/>
      <c r="I652" s="118"/>
      <c r="J652" s="118"/>
      <c r="M652" s="1"/>
    </row>
    <row r="653" ht="14.25" customHeight="1">
      <c r="G653" s="118"/>
      <c r="H653" s="118"/>
      <c r="I653" s="118"/>
      <c r="J653" s="118"/>
      <c r="M653" s="1"/>
    </row>
    <row r="654" ht="14.25" customHeight="1">
      <c r="G654" s="118"/>
      <c r="H654" s="118"/>
      <c r="I654" s="118"/>
      <c r="J654" s="118"/>
      <c r="M654" s="1"/>
    </row>
    <row r="655" ht="14.25" customHeight="1">
      <c r="G655" s="118"/>
      <c r="H655" s="118"/>
      <c r="I655" s="118"/>
      <c r="J655" s="118"/>
      <c r="M655" s="1"/>
    </row>
    <row r="656" ht="14.25" customHeight="1">
      <c r="G656" s="118"/>
      <c r="H656" s="118"/>
      <c r="I656" s="118"/>
      <c r="J656" s="118"/>
      <c r="M656" s="1"/>
    </row>
    <row r="657" ht="14.25" customHeight="1">
      <c r="G657" s="118"/>
      <c r="H657" s="118"/>
      <c r="I657" s="118"/>
      <c r="J657" s="118"/>
      <c r="M657" s="1"/>
    </row>
    <row r="658" ht="14.25" customHeight="1">
      <c r="G658" s="118"/>
      <c r="H658" s="118"/>
      <c r="I658" s="118"/>
      <c r="J658" s="118"/>
      <c r="M658" s="1"/>
    </row>
    <row r="659" ht="14.25" customHeight="1">
      <c r="G659" s="118"/>
      <c r="H659" s="118"/>
      <c r="I659" s="118"/>
      <c r="J659" s="118"/>
      <c r="M659" s="1"/>
    </row>
    <row r="660" ht="14.25" customHeight="1">
      <c r="G660" s="118"/>
      <c r="H660" s="118"/>
      <c r="I660" s="118"/>
      <c r="J660" s="118"/>
      <c r="M660" s="1"/>
    </row>
    <row r="661" ht="14.25" customHeight="1">
      <c r="G661" s="118"/>
      <c r="H661" s="118"/>
      <c r="I661" s="118"/>
      <c r="J661" s="118"/>
      <c r="M661" s="1"/>
    </row>
    <row r="662" ht="14.25" customHeight="1">
      <c r="G662" s="118"/>
      <c r="H662" s="118"/>
      <c r="I662" s="118"/>
      <c r="J662" s="118"/>
      <c r="M662" s="1"/>
    </row>
    <row r="663" ht="14.25" customHeight="1">
      <c r="G663" s="118"/>
      <c r="H663" s="118"/>
      <c r="I663" s="118"/>
      <c r="J663" s="118"/>
      <c r="M663" s="1"/>
    </row>
    <row r="664" ht="14.25" customHeight="1">
      <c r="G664" s="118"/>
      <c r="H664" s="118"/>
      <c r="I664" s="118"/>
      <c r="J664" s="118"/>
      <c r="M664" s="1"/>
    </row>
    <row r="665" ht="14.25" customHeight="1">
      <c r="G665" s="118"/>
      <c r="H665" s="118"/>
      <c r="I665" s="118"/>
      <c r="J665" s="118"/>
      <c r="M665" s="1"/>
    </row>
    <row r="666" ht="14.25" customHeight="1">
      <c r="G666" s="118"/>
      <c r="H666" s="118"/>
      <c r="I666" s="118"/>
      <c r="J666" s="118"/>
      <c r="M666" s="1"/>
    </row>
    <row r="667" ht="14.25" customHeight="1">
      <c r="G667" s="118"/>
      <c r="H667" s="118"/>
      <c r="I667" s="118"/>
      <c r="J667" s="118"/>
      <c r="M667" s="1"/>
    </row>
    <row r="668" ht="14.25" customHeight="1">
      <c r="G668" s="118"/>
      <c r="H668" s="118"/>
      <c r="I668" s="118"/>
      <c r="J668" s="118"/>
      <c r="M668" s="1"/>
    </row>
    <row r="669" ht="14.25" customHeight="1">
      <c r="G669" s="118"/>
      <c r="H669" s="118"/>
      <c r="I669" s="118"/>
      <c r="J669" s="118"/>
      <c r="M669" s="1"/>
    </row>
    <row r="670" ht="14.25" customHeight="1">
      <c r="G670" s="118"/>
      <c r="H670" s="118"/>
      <c r="I670" s="118"/>
      <c r="J670" s="118"/>
      <c r="M670" s="1"/>
    </row>
    <row r="671" ht="14.25" customHeight="1">
      <c r="G671" s="118"/>
      <c r="H671" s="118"/>
      <c r="I671" s="118"/>
      <c r="J671" s="118"/>
      <c r="M671" s="1"/>
    </row>
    <row r="672" ht="14.25" customHeight="1">
      <c r="G672" s="118"/>
      <c r="H672" s="118"/>
      <c r="I672" s="118"/>
      <c r="J672" s="118"/>
      <c r="M672" s="1"/>
    </row>
    <row r="673" ht="14.25" customHeight="1">
      <c r="G673" s="118"/>
      <c r="H673" s="118"/>
      <c r="I673" s="118"/>
      <c r="J673" s="118"/>
      <c r="M673" s="1"/>
    </row>
    <row r="674" ht="14.25" customHeight="1">
      <c r="G674" s="118"/>
      <c r="H674" s="118"/>
      <c r="I674" s="118"/>
      <c r="J674" s="118"/>
      <c r="M674" s="1"/>
    </row>
    <row r="675" ht="14.25" customHeight="1">
      <c r="G675" s="118"/>
      <c r="H675" s="118"/>
      <c r="I675" s="118"/>
      <c r="J675" s="118"/>
      <c r="M675" s="1"/>
    </row>
    <row r="676" ht="14.25" customHeight="1">
      <c r="G676" s="118"/>
      <c r="H676" s="118"/>
      <c r="I676" s="118"/>
      <c r="J676" s="118"/>
      <c r="M676" s="1"/>
    </row>
    <row r="677" ht="14.25" customHeight="1">
      <c r="G677" s="118"/>
      <c r="H677" s="118"/>
      <c r="I677" s="118"/>
      <c r="J677" s="118"/>
      <c r="M677" s="1"/>
    </row>
    <row r="678" ht="14.25" customHeight="1">
      <c r="G678" s="118"/>
      <c r="H678" s="118"/>
      <c r="I678" s="118"/>
      <c r="J678" s="118"/>
      <c r="M678" s="1"/>
    </row>
    <row r="679" ht="14.25" customHeight="1">
      <c r="G679" s="118"/>
      <c r="H679" s="118"/>
      <c r="I679" s="118"/>
      <c r="J679" s="118"/>
      <c r="M679" s="1"/>
    </row>
    <row r="680" ht="14.25" customHeight="1">
      <c r="G680" s="118"/>
      <c r="H680" s="118"/>
      <c r="I680" s="118"/>
      <c r="J680" s="118"/>
      <c r="M680" s="1"/>
    </row>
    <row r="681" ht="14.25" customHeight="1">
      <c r="G681" s="118"/>
      <c r="H681" s="118"/>
      <c r="I681" s="118"/>
      <c r="J681" s="118"/>
      <c r="M681" s="1"/>
    </row>
    <row r="682" ht="14.25" customHeight="1">
      <c r="G682" s="118"/>
      <c r="H682" s="118"/>
      <c r="I682" s="118"/>
      <c r="J682" s="118"/>
      <c r="M682" s="1"/>
    </row>
    <row r="683" ht="14.25" customHeight="1">
      <c r="G683" s="118"/>
      <c r="H683" s="118"/>
      <c r="I683" s="118"/>
      <c r="J683" s="118"/>
      <c r="M683" s="1"/>
    </row>
    <row r="684" ht="14.25" customHeight="1">
      <c r="G684" s="118"/>
      <c r="H684" s="118"/>
      <c r="I684" s="118"/>
      <c r="J684" s="118"/>
      <c r="M684" s="1"/>
    </row>
    <row r="685" ht="14.25" customHeight="1">
      <c r="G685" s="118"/>
      <c r="H685" s="118"/>
      <c r="I685" s="118"/>
      <c r="J685" s="118"/>
      <c r="M685" s="1"/>
    </row>
    <row r="686" ht="14.25" customHeight="1">
      <c r="G686" s="118"/>
      <c r="H686" s="118"/>
      <c r="I686" s="118"/>
      <c r="J686" s="118"/>
      <c r="M686" s="1"/>
    </row>
    <row r="687" ht="14.25" customHeight="1">
      <c r="G687" s="118"/>
      <c r="H687" s="118"/>
      <c r="I687" s="118"/>
      <c r="J687" s="118"/>
      <c r="M687" s="1"/>
    </row>
    <row r="688" ht="14.25" customHeight="1">
      <c r="G688" s="118"/>
      <c r="H688" s="118"/>
      <c r="I688" s="118"/>
      <c r="J688" s="118"/>
      <c r="M688" s="1"/>
    </row>
    <row r="689" ht="14.25" customHeight="1">
      <c r="G689" s="118"/>
      <c r="H689" s="118"/>
      <c r="I689" s="118"/>
      <c r="J689" s="118"/>
      <c r="M689" s="1"/>
    </row>
    <row r="690" ht="14.25" customHeight="1">
      <c r="G690" s="118"/>
      <c r="H690" s="118"/>
      <c r="I690" s="118"/>
      <c r="J690" s="118"/>
      <c r="M690" s="1"/>
    </row>
    <row r="691" ht="14.25" customHeight="1">
      <c r="G691" s="118"/>
      <c r="H691" s="118"/>
      <c r="I691" s="118"/>
      <c r="J691" s="118"/>
      <c r="M691" s="1"/>
    </row>
    <row r="692" ht="14.25" customHeight="1">
      <c r="G692" s="118"/>
      <c r="H692" s="118"/>
      <c r="I692" s="118"/>
      <c r="J692" s="118"/>
      <c r="M692" s="1"/>
    </row>
    <row r="693" ht="14.25" customHeight="1">
      <c r="G693" s="118"/>
      <c r="H693" s="118"/>
      <c r="I693" s="118"/>
      <c r="J693" s="118"/>
      <c r="M693" s="1"/>
    </row>
    <row r="694" ht="14.25" customHeight="1">
      <c r="G694" s="118"/>
      <c r="H694" s="118"/>
      <c r="I694" s="118"/>
      <c r="J694" s="118"/>
      <c r="M694" s="1"/>
    </row>
    <row r="695" ht="14.25" customHeight="1">
      <c r="G695" s="118"/>
      <c r="H695" s="118"/>
      <c r="I695" s="118"/>
      <c r="J695" s="118"/>
      <c r="M695" s="1"/>
    </row>
    <row r="696" ht="14.25" customHeight="1">
      <c r="G696" s="118"/>
      <c r="H696" s="118"/>
      <c r="I696" s="118"/>
      <c r="J696" s="118"/>
      <c r="M696" s="1"/>
    </row>
    <row r="697" ht="14.25" customHeight="1">
      <c r="G697" s="118"/>
      <c r="H697" s="118"/>
      <c r="I697" s="118"/>
      <c r="J697" s="118"/>
      <c r="M697" s="1"/>
    </row>
    <row r="698" ht="14.25" customHeight="1">
      <c r="G698" s="118"/>
      <c r="H698" s="118"/>
      <c r="I698" s="118"/>
      <c r="J698" s="118"/>
      <c r="M698" s="1"/>
    </row>
    <row r="699" ht="14.25" customHeight="1">
      <c r="G699" s="118"/>
      <c r="H699" s="118"/>
      <c r="I699" s="118"/>
      <c r="J699" s="118"/>
      <c r="M699" s="1"/>
    </row>
    <row r="700" ht="14.25" customHeight="1">
      <c r="G700" s="118"/>
      <c r="H700" s="118"/>
      <c r="I700" s="118"/>
      <c r="J700" s="118"/>
      <c r="M700" s="1"/>
    </row>
    <row r="701" ht="14.25" customHeight="1">
      <c r="G701" s="118"/>
      <c r="H701" s="118"/>
      <c r="I701" s="118"/>
      <c r="J701" s="118"/>
      <c r="M701" s="1"/>
    </row>
    <row r="702" ht="14.25" customHeight="1">
      <c r="G702" s="118"/>
      <c r="H702" s="118"/>
      <c r="I702" s="118"/>
      <c r="J702" s="118"/>
      <c r="M702" s="1"/>
    </row>
    <row r="703" ht="14.25" customHeight="1">
      <c r="G703" s="118"/>
      <c r="H703" s="118"/>
      <c r="I703" s="118"/>
      <c r="J703" s="118"/>
      <c r="M703" s="1"/>
    </row>
    <row r="704" ht="14.25" customHeight="1">
      <c r="G704" s="118"/>
      <c r="H704" s="118"/>
      <c r="I704" s="118"/>
      <c r="J704" s="118"/>
      <c r="M704" s="1"/>
    </row>
    <row r="705" ht="14.25" customHeight="1">
      <c r="G705" s="118"/>
      <c r="H705" s="118"/>
      <c r="I705" s="118"/>
      <c r="J705" s="118"/>
      <c r="M705" s="1"/>
    </row>
    <row r="706" ht="14.25" customHeight="1">
      <c r="G706" s="118"/>
      <c r="H706" s="118"/>
      <c r="I706" s="118"/>
      <c r="J706" s="118"/>
      <c r="M706" s="1"/>
    </row>
    <row r="707" ht="14.25" customHeight="1">
      <c r="G707" s="118"/>
      <c r="H707" s="118"/>
      <c r="I707" s="118"/>
      <c r="J707" s="118"/>
      <c r="M707" s="1"/>
    </row>
    <row r="708" ht="14.25" customHeight="1">
      <c r="G708" s="118"/>
      <c r="H708" s="118"/>
      <c r="I708" s="118"/>
      <c r="J708" s="118"/>
      <c r="M708" s="1"/>
    </row>
    <row r="709" ht="14.25" customHeight="1">
      <c r="G709" s="118"/>
      <c r="H709" s="118"/>
      <c r="I709" s="118"/>
      <c r="J709" s="118"/>
      <c r="M709" s="1"/>
    </row>
    <row r="710" ht="14.25" customHeight="1">
      <c r="G710" s="118"/>
      <c r="H710" s="118"/>
      <c r="I710" s="118"/>
      <c r="J710" s="118"/>
      <c r="M710" s="1"/>
    </row>
    <row r="711" ht="14.25" customHeight="1">
      <c r="G711" s="118"/>
      <c r="H711" s="118"/>
      <c r="I711" s="118"/>
      <c r="J711" s="118"/>
      <c r="M711" s="1"/>
    </row>
    <row r="712" ht="14.25" customHeight="1">
      <c r="G712" s="118"/>
      <c r="H712" s="118"/>
      <c r="I712" s="118"/>
      <c r="J712" s="118"/>
      <c r="M712" s="1"/>
    </row>
    <row r="713" ht="14.25" customHeight="1">
      <c r="G713" s="118"/>
      <c r="H713" s="118"/>
      <c r="I713" s="118"/>
      <c r="J713" s="118"/>
      <c r="M713" s="1"/>
    </row>
    <row r="714" ht="14.25" customHeight="1">
      <c r="G714" s="118"/>
      <c r="H714" s="118"/>
      <c r="I714" s="118"/>
      <c r="J714" s="118"/>
      <c r="M714" s="1"/>
    </row>
    <row r="715" ht="14.25" customHeight="1">
      <c r="G715" s="118"/>
      <c r="H715" s="118"/>
      <c r="I715" s="118"/>
      <c r="J715" s="118"/>
      <c r="M715" s="1"/>
    </row>
    <row r="716" ht="14.25" customHeight="1">
      <c r="G716" s="118"/>
      <c r="H716" s="118"/>
      <c r="I716" s="118"/>
      <c r="J716" s="118"/>
      <c r="M716" s="1"/>
    </row>
    <row r="717" ht="14.25" customHeight="1">
      <c r="G717" s="118"/>
      <c r="H717" s="118"/>
      <c r="I717" s="118"/>
      <c r="J717" s="118"/>
      <c r="M717" s="1"/>
    </row>
    <row r="718" ht="14.25" customHeight="1">
      <c r="G718" s="118"/>
      <c r="H718" s="118"/>
      <c r="I718" s="118"/>
      <c r="J718" s="118"/>
      <c r="M718" s="1"/>
    </row>
    <row r="719" ht="14.25" customHeight="1">
      <c r="G719" s="118"/>
      <c r="H719" s="118"/>
      <c r="I719" s="118"/>
      <c r="J719" s="118"/>
      <c r="M719" s="1"/>
    </row>
    <row r="720" ht="14.25" customHeight="1">
      <c r="G720" s="118"/>
      <c r="H720" s="118"/>
      <c r="I720" s="118"/>
      <c r="J720" s="118"/>
      <c r="M720" s="1"/>
    </row>
    <row r="721" ht="14.25" customHeight="1">
      <c r="G721" s="118"/>
      <c r="H721" s="118"/>
      <c r="I721" s="118"/>
      <c r="J721" s="118"/>
      <c r="M721" s="1"/>
    </row>
    <row r="722" ht="14.25" customHeight="1">
      <c r="G722" s="118"/>
      <c r="H722" s="118"/>
      <c r="I722" s="118"/>
      <c r="J722" s="118"/>
      <c r="M722" s="1"/>
    </row>
    <row r="723" ht="14.25" customHeight="1">
      <c r="G723" s="118"/>
      <c r="H723" s="118"/>
      <c r="I723" s="118"/>
      <c r="J723" s="118"/>
      <c r="M723" s="1"/>
    </row>
    <row r="724" ht="14.25" customHeight="1">
      <c r="G724" s="118"/>
      <c r="H724" s="118"/>
      <c r="I724" s="118"/>
      <c r="J724" s="118"/>
      <c r="M724" s="1"/>
    </row>
    <row r="725" ht="14.25" customHeight="1">
      <c r="G725" s="118"/>
      <c r="H725" s="118"/>
      <c r="I725" s="118"/>
      <c r="J725" s="118"/>
      <c r="M725" s="1"/>
    </row>
    <row r="726" ht="14.25" customHeight="1">
      <c r="G726" s="118"/>
      <c r="H726" s="118"/>
      <c r="I726" s="118"/>
      <c r="J726" s="118"/>
      <c r="M726" s="1"/>
    </row>
    <row r="727" ht="14.25" customHeight="1">
      <c r="G727" s="118"/>
      <c r="H727" s="118"/>
      <c r="I727" s="118"/>
      <c r="J727" s="118"/>
      <c r="M727" s="1"/>
    </row>
    <row r="728" ht="14.25" customHeight="1">
      <c r="G728" s="118"/>
      <c r="H728" s="118"/>
      <c r="I728" s="118"/>
      <c r="J728" s="118"/>
      <c r="M728" s="1"/>
    </row>
    <row r="729" ht="14.25" customHeight="1">
      <c r="G729" s="118"/>
      <c r="H729" s="118"/>
      <c r="I729" s="118"/>
      <c r="J729" s="118"/>
      <c r="M729" s="1"/>
    </row>
    <row r="730" ht="14.25" customHeight="1">
      <c r="G730" s="118"/>
      <c r="H730" s="118"/>
      <c r="I730" s="118"/>
      <c r="J730" s="118"/>
      <c r="M730" s="1"/>
    </row>
    <row r="731" ht="14.25" customHeight="1">
      <c r="G731" s="118"/>
      <c r="H731" s="118"/>
      <c r="I731" s="118"/>
      <c r="J731" s="118"/>
      <c r="M731" s="1"/>
    </row>
    <row r="732" ht="14.25" customHeight="1">
      <c r="G732" s="118"/>
      <c r="H732" s="118"/>
      <c r="I732" s="118"/>
      <c r="J732" s="118"/>
      <c r="M732" s="1"/>
    </row>
    <row r="733" ht="14.25" customHeight="1">
      <c r="G733" s="118"/>
      <c r="H733" s="118"/>
      <c r="I733" s="118"/>
      <c r="J733" s="118"/>
      <c r="M733" s="1"/>
    </row>
    <row r="734" ht="14.25" customHeight="1">
      <c r="G734" s="118"/>
      <c r="H734" s="118"/>
      <c r="I734" s="118"/>
      <c r="J734" s="118"/>
      <c r="M734" s="1"/>
    </row>
    <row r="735" ht="14.25" customHeight="1">
      <c r="G735" s="118"/>
      <c r="H735" s="118"/>
      <c r="I735" s="118"/>
      <c r="J735" s="118"/>
      <c r="M735" s="1"/>
    </row>
    <row r="736" ht="14.25" customHeight="1">
      <c r="G736" s="118"/>
      <c r="H736" s="118"/>
      <c r="I736" s="118"/>
      <c r="J736" s="118"/>
      <c r="M736" s="1"/>
    </row>
    <row r="737" ht="14.25" customHeight="1">
      <c r="G737" s="118"/>
      <c r="H737" s="118"/>
      <c r="I737" s="118"/>
      <c r="J737" s="118"/>
      <c r="M737" s="1"/>
    </row>
    <row r="738" ht="14.25" customHeight="1">
      <c r="G738" s="118"/>
      <c r="H738" s="118"/>
      <c r="I738" s="118"/>
      <c r="J738" s="118"/>
      <c r="M738" s="1"/>
    </row>
    <row r="739" ht="14.25" customHeight="1">
      <c r="G739" s="118"/>
      <c r="H739" s="118"/>
      <c r="I739" s="118"/>
      <c r="J739" s="118"/>
      <c r="M739" s="1"/>
    </row>
    <row r="740" ht="14.25" customHeight="1">
      <c r="G740" s="118"/>
      <c r="H740" s="118"/>
      <c r="I740" s="118"/>
      <c r="J740" s="118"/>
      <c r="M740" s="1"/>
    </row>
    <row r="741" ht="14.25" customHeight="1">
      <c r="G741" s="118"/>
      <c r="H741" s="118"/>
      <c r="I741" s="118"/>
      <c r="J741" s="118"/>
      <c r="M741" s="1"/>
    </row>
    <row r="742" ht="14.25" customHeight="1">
      <c r="G742" s="118"/>
      <c r="H742" s="118"/>
      <c r="I742" s="118"/>
      <c r="J742" s="118"/>
      <c r="M742" s="1"/>
    </row>
    <row r="743" ht="14.25" customHeight="1">
      <c r="G743" s="118"/>
      <c r="H743" s="118"/>
      <c r="I743" s="118"/>
      <c r="J743" s="118"/>
      <c r="M743" s="1"/>
    </row>
    <row r="744" ht="14.25" customHeight="1">
      <c r="G744" s="118"/>
      <c r="H744" s="118"/>
      <c r="I744" s="118"/>
      <c r="J744" s="118"/>
      <c r="M744" s="1"/>
    </row>
    <row r="745" ht="14.25" customHeight="1">
      <c r="G745" s="118"/>
      <c r="H745" s="118"/>
      <c r="I745" s="118"/>
      <c r="J745" s="118"/>
      <c r="M745" s="1"/>
    </row>
    <row r="746" ht="14.25" customHeight="1">
      <c r="G746" s="118"/>
      <c r="H746" s="118"/>
      <c r="I746" s="118"/>
      <c r="J746" s="118"/>
      <c r="M746" s="1"/>
    </row>
    <row r="747" ht="14.25" customHeight="1">
      <c r="G747" s="118"/>
      <c r="H747" s="118"/>
      <c r="I747" s="118"/>
      <c r="J747" s="118"/>
      <c r="M747" s="1"/>
    </row>
    <row r="748" ht="14.25" customHeight="1">
      <c r="G748" s="118"/>
      <c r="H748" s="118"/>
      <c r="I748" s="118"/>
      <c r="J748" s="118"/>
      <c r="M748" s="1"/>
    </row>
    <row r="749" ht="14.25" customHeight="1">
      <c r="G749" s="118"/>
      <c r="H749" s="118"/>
      <c r="I749" s="118"/>
      <c r="J749" s="118"/>
      <c r="M749" s="1"/>
    </row>
    <row r="750" ht="14.25" customHeight="1">
      <c r="G750" s="118"/>
      <c r="H750" s="118"/>
      <c r="I750" s="118"/>
      <c r="J750" s="118"/>
      <c r="M750" s="1"/>
    </row>
    <row r="751" ht="14.25" customHeight="1">
      <c r="G751" s="118"/>
      <c r="H751" s="118"/>
      <c r="I751" s="118"/>
      <c r="J751" s="118"/>
      <c r="M751" s="1"/>
    </row>
    <row r="752" ht="14.25" customHeight="1">
      <c r="G752" s="118"/>
      <c r="H752" s="118"/>
      <c r="I752" s="118"/>
      <c r="J752" s="118"/>
      <c r="M752" s="1"/>
    </row>
    <row r="753" ht="14.25" customHeight="1">
      <c r="G753" s="118"/>
      <c r="H753" s="118"/>
      <c r="I753" s="118"/>
      <c r="J753" s="118"/>
      <c r="M753" s="1"/>
    </row>
    <row r="754" ht="14.25" customHeight="1">
      <c r="G754" s="118"/>
      <c r="H754" s="118"/>
      <c r="I754" s="118"/>
      <c r="J754" s="118"/>
      <c r="M754" s="1"/>
    </row>
    <row r="755" ht="14.25" customHeight="1">
      <c r="G755" s="118"/>
      <c r="H755" s="118"/>
      <c r="I755" s="118"/>
      <c r="J755" s="118"/>
      <c r="M755" s="1"/>
    </row>
    <row r="756" ht="14.25" customHeight="1">
      <c r="G756" s="118"/>
      <c r="H756" s="118"/>
      <c r="I756" s="118"/>
      <c r="J756" s="118"/>
      <c r="M756" s="1"/>
    </row>
    <row r="757" ht="14.25" customHeight="1">
      <c r="G757" s="118"/>
      <c r="H757" s="118"/>
      <c r="I757" s="118"/>
      <c r="J757" s="118"/>
      <c r="M757" s="1"/>
    </row>
    <row r="758" ht="14.25" customHeight="1">
      <c r="G758" s="118"/>
      <c r="H758" s="118"/>
      <c r="I758" s="118"/>
      <c r="J758" s="118"/>
      <c r="M758" s="1"/>
    </row>
    <row r="759" ht="14.25" customHeight="1">
      <c r="G759" s="118"/>
      <c r="H759" s="118"/>
      <c r="I759" s="118"/>
      <c r="J759" s="118"/>
      <c r="M759" s="1"/>
    </row>
    <row r="760" ht="14.25" customHeight="1">
      <c r="G760" s="118"/>
      <c r="H760" s="118"/>
      <c r="I760" s="118"/>
      <c r="J760" s="118"/>
      <c r="M760" s="1"/>
    </row>
    <row r="761" ht="14.25" customHeight="1">
      <c r="G761" s="118"/>
      <c r="H761" s="118"/>
      <c r="I761" s="118"/>
      <c r="J761" s="118"/>
      <c r="M761" s="1"/>
    </row>
    <row r="762" ht="14.25" customHeight="1">
      <c r="G762" s="118"/>
      <c r="H762" s="118"/>
      <c r="I762" s="118"/>
      <c r="J762" s="118"/>
      <c r="M762" s="1"/>
    </row>
    <row r="763" ht="14.25" customHeight="1">
      <c r="G763" s="118"/>
      <c r="H763" s="118"/>
      <c r="I763" s="118"/>
      <c r="J763" s="118"/>
      <c r="M763" s="1"/>
    </row>
    <row r="764" ht="14.25" customHeight="1">
      <c r="G764" s="118"/>
      <c r="H764" s="118"/>
      <c r="I764" s="118"/>
      <c r="J764" s="118"/>
      <c r="M764" s="1"/>
    </row>
    <row r="765" ht="14.25" customHeight="1">
      <c r="G765" s="118"/>
      <c r="H765" s="118"/>
      <c r="I765" s="118"/>
      <c r="J765" s="118"/>
      <c r="M765" s="1"/>
    </row>
    <row r="766" ht="14.25" customHeight="1">
      <c r="G766" s="118"/>
      <c r="H766" s="118"/>
      <c r="I766" s="118"/>
      <c r="J766" s="118"/>
      <c r="M766" s="1"/>
    </row>
    <row r="767" ht="14.25" customHeight="1">
      <c r="G767" s="118"/>
      <c r="H767" s="118"/>
      <c r="I767" s="118"/>
      <c r="J767" s="118"/>
      <c r="M767" s="1"/>
    </row>
    <row r="768" ht="14.25" customHeight="1">
      <c r="G768" s="118"/>
      <c r="H768" s="118"/>
      <c r="I768" s="118"/>
      <c r="J768" s="118"/>
      <c r="M768" s="1"/>
    </row>
    <row r="769" ht="14.25" customHeight="1">
      <c r="G769" s="118"/>
      <c r="H769" s="118"/>
      <c r="I769" s="118"/>
      <c r="J769" s="118"/>
      <c r="M769" s="1"/>
    </row>
    <row r="770" ht="14.25" customHeight="1">
      <c r="G770" s="118"/>
      <c r="H770" s="118"/>
      <c r="I770" s="118"/>
      <c r="J770" s="118"/>
      <c r="M770" s="1"/>
    </row>
    <row r="771" ht="14.25" customHeight="1">
      <c r="G771" s="118"/>
      <c r="H771" s="118"/>
      <c r="I771" s="118"/>
      <c r="J771" s="118"/>
      <c r="M771" s="1"/>
    </row>
    <row r="772" ht="14.25" customHeight="1">
      <c r="G772" s="118"/>
      <c r="H772" s="118"/>
      <c r="I772" s="118"/>
      <c r="J772" s="118"/>
      <c r="M772" s="1"/>
    </row>
    <row r="773" ht="14.25" customHeight="1">
      <c r="G773" s="118"/>
      <c r="H773" s="118"/>
      <c r="I773" s="118"/>
      <c r="J773" s="118"/>
      <c r="M773" s="1"/>
    </row>
    <row r="774" ht="14.25" customHeight="1">
      <c r="G774" s="118"/>
      <c r="H774" s="118"/>
      <c r="I774" s="118"/>
      <c r="J774" s="118"/>
      <c r="M774" s="1"/>
    </row>
    <row r="775" ht="14.25" customHeight="1">
      <c r="G775" s="118"/>
      <c r="H775" s="118"/>
      <c r="I775" s="118"/>
      <c r="J775" s="118"/>
      <c r="M775" s="1"/>
    </row>
    <row r="776" ht="14.25" customHeight="1">
      <c r="G776" s="118"/>
      <c r="H776" s="118"/>
      <c r="I776" s="118"/>
      <c r="J776" s="118"/>
      <c r="M776" s="1"/>
    </row>
    <row r="777" ht="14.25" customHeight="1">
      <c r="G777" s="118"/>
      <c r="H777" s="118"/>
      <c r="I777" s="118"/>
      <c r="J777" s="118"/>
      <c r="M777" s="1"/>
    </row>
    <row r="778" ht="14.25" customHeight="1">
      <c r="G778" s="118"/>
      <c r="H778" s="118"/>
      <c r="I778" s="118"/>
      <c r="J778" s="118"/>
      <c r="M778" s="1"/>
    </row>
    <row r="779" ht="14.25" customHeight="1">
      <c r="G779" s="118"/>
      <c r="H779" s="118"/>
      <c r="I779" s="118"/>
      <c r="J779" s="118"/>
      <c r="M779" s="1"/>
    </row>
    <row r="780" ht="14.25" customHeight="1">
      <c r="G780" s="118"/>
      <c r="H780" s="118"/>
      <c r="I780" s="118"/>
      <c r="J780" s="118"/>
      <c r="M780" s="1"/>
    </row>
    <row r="781" ht="14.25" customHeight="1">
      <c r="G781" s="118"/>
      <c r="H781" s="118"/>
      <c r="I781" s="118"/>
      <c r="J781" s="118"/>
      <c r="M781" s="1"/>
    </row>
    <row r="782" ht="14.25" customHeight="1">
      <c r="G782" s="118"/>
      <c r="H782" s="118"/>
      <c r="I782" s="118"/>
      <c r="J782" s="118"/>
      <c r="M782" s="1"/>
    </row>
    <row r="783" ht="14.25" customHeight="1">
      <c r="G783" s="118"/>
      <c r="H783" s="118"/>
      <c r="I783" s="118"/>
      <c r="J783" s="118"/>
      <c r="M783" s="1"/>
    </row>
    <row r="784" ht="14.25" customHeight="1">
      <c r="G784" s="118"/>
      <c r="H784" s="118"/>
      <c r="I784" s="118"/>
      <c r="J784" s="118"/>
      <c r="M784" s="1"/>
    </row>
    <row r="785" ht="14.25" customHeight="1">
      <c r="G785" s="118"/>
      <c r="H785" s="118"/>
      <c r="I785" s="118"/>
      <c r="J785" s="118"/>
      <c r="M785" s="1"/>
    </row>
    <row r="786" ht="14.25" customHeight="1">
      <c r="G786" s="118"/>
      <c r="H786" s="118"/>
      <c r="I786" s="118"/>
      <c r="J786" s="118"/>
      <c r="M786" s="1"/>
    </row>
    <row r="787" ht="14.25" customHeight="1">
      <c r="G787" s="118"/>
      <c r="H787" s="118"/>
      <c r="I787" s="118"/>
      <c r="J787" s="118"/>
      <c r="M787" s="1"/>
    </row>
    <row r="788" ht="14.25" customHeight="1">
      <c r="G788" s="118"/>
      <c r="H788" s="118"/>
      <c r="I788" s="118"/>
      <c r="J788" s="118"/>
      <c r="M788" s="1"/>
    </row>
    <row r="789" ht="14.25" customHeight="1">
      <c r="G789" s="118"/>
      <c r="H789" s="118"/>
      <c r="I789" s="118"/>
      <c r="J789" s="118"/>
      <c r="M789" s="1"/>
    </row>
    <row r="790" ht="14.25" customHeight="1">
      <c r="G790" s="118"/>
      <c r="H790" s="118"/>
      <c r="I790" s="118"/>
      <c r="J790" s="118"/>
      <c r="M790" s="1"/>
    </row>
    <row r="791" ht="14.25" customHeight="1">
      <c r="G791" s="118"/>
      <c r="H791" s="118"/>
      <c r="I791" s="118"/>
      <c r="J791" s="118"/>
      <c r="M791" s="1"/>
    </row>
    <row r="792" ht="14.25" customHeight="1">
      <c r="G792" s="118"/>
      <c r="H792" s="118"/>
      <c r="I792" s="118"/>
      <c r="J792" s="118"/>
      <c r="M792" s="1"/>
    </row>
    <row r="793" ht="14.25" customHeight="1">
      <c r="G793" s="118"/>
      <c r="H793" s="118"/>
      <c r="I793" s="118"/>
      <c r="J793" s="118"/>
      <c r="M793" s="1"/>
    </row>
    <row r="794" ht="14.25" customHeight="1">
      <c r="G794" s="118"/>
      <c r="H794" s="118"/>
      <c r="I794" s="118"/>
      <c r="J794" s="118"/>
      <c r="M794" s="1"/>
    </row>
    <row r="795" ht="14.25" customHeight="1">
      <c r="G795" s="118"/>
      <c r="H795" s="118"/>
      <c r="I795" s="118"/>
      <c r="J795" s="118"/>
      <c r="M795" s="1"/>
    </row>
    <row r="796" ht="14.25" customHeight="1">
      <c r="G796" s="118"/>
      <c r="H796" s="118"/>
      <c r="I796" s="118"/>
      <c r="J796" s="118"/>
      <c r="M796" s="1"/>
    </row>
    <row r="797" ht="14.25" customHeight="1">
      <c r="G797" s="118"/>
      <c r="H797" s="118"/>
      <c r="I797" s="118"/>
      <c r="J797" s="118"/>
      <c r="M797" s="1"/>
    </row>
    <row r="798" ht="14.25" customHeight="1">
      <c r="G798" s="118"/>
      <c r="H798" s="118"/>
      <c r="I798" s="118"/>
      <c r="J798" s="118"/>
      <c r="M798" s="1"/>
    </row>
    <row r="799" ht="14.25" customHeight="1">
      <c r="G799" s="118"/>
      <c r="H799" s="118"/>
      <c r="I799" s="118"/>
      <c r="J799" s="118"/>
      <c r="M799" s="1"/>
    </row>
    <row r="800" ht="14.25" customHeight="1">
      <c r="G800" s="118"/>
      <c r="H800" s="118"/>
      <c r="I800" s="118"/>
      <c r="J800" s="118"/>
      <c r="M800" s="1"/>
    </row>
    <row r="801" ht="14.25" customHeight="1">
      <c r="G801" s="118"/>
      <c r="H801" s="118"/>
      <c r="I801" s="118"/>
      <c r="J801" s="118"/>
      <c r="M801" s="1"/>
    </row>
    <row r="802" ht="14.25" customHeight="1">
      <c r="G802" s="118"/>
      <c r="H802" s="118"/>
      <c r="I802" s="118"/>
      <c r="J802" s="118"/>
      <c r="M802" s="1"/>
    </row>
    <row r="803" ht="14.25" customHeight="1">
      <c r="G803" s="118"/>
      <c r="H803" s="118"/>
      <c r="I803" s="118"/>
      <c r="J803" s="118"/>
      <c r="M803" s="1"/>
    </row>
    <row r="804" ht="14.25" customHeight="1">
      <c r="G804" s="118"/>
      <c r="H804" s="118"/>
      <c r="I804" s="118"/>
      <c r="J804" s="118"/>
      <c r="M804" s="1"/>
    </row>
    <row r="805" ht="14.25" customHeight="1">
      <c r="G805" s="118"/>
      <c r="H805" s="118"/>
      <c r="I805" s="118"/>
      <c r="J805" s="118"/>
      <c r="M805" s="1"/>
    </row>
    <row r="806" ht="14.25" customHeight="1">
      <c r="G806" s="118"/>
      <c r="H806" s="118"/>
      <c r="I806" s="118"/>
      <c r="J806" s="118"/>
      <c r="M806" s="1"/>
    </row>
    <row r="807" ht="14.25" customHeight="1">
      <c r="G807" s="118"/>
      <c r="H807" s="118"/>
      <c r="I807" s="118"/>
      <c r="J807" s="118"/>
      <c r="M807" s="1"/>
    </row>
    <row r="808" ht="14.25" customHeight="1">
      <c r="G808" s="118"/>
      <c r="H808" s="118"/>
      <c r="I808" s="118"/>
      <c r="J808" s="118"/>
      <c r="M808" s="1"/>
    </row>
    <row r="809" ht="14.25" customHeight="1">
      <c r="G809" s="118"/>
      <c r="H809" s="118"/>
      <c r="I809" s="118"/>
      <c r="J809" s="118"/>
      <c r="M809" s="1"/>
    </row>
    <row r="810" ht="14.25" customHeight="1">
      <c r="G810" s="118"/>
      <c r="H810" s="118"/>
      <c r="I810" s="118"/>
      <c r="J810" s="118"/>
      <c r="M810" s="1"/>
    </row>
    <row r="811" ht="14.25" customHeight="1">
      <c r="G811" s="118"/>
      <c r="H811" s="118"/>
      <c r="I811" s="118"/>
      <c r="J811" s="118"/>
      <c r="M811" s="1"/>
    </row>
    <row r="812" ht="14.25" customHeight="1">
      <c r="G812" s="118"/>
      <c r="H812" s="118"/>
      <c r="I812" s="118"/>
      <c r="J812" s="118"/>
      <c r="M812" s="1"/>
    </row>
    <row r="813" ht="14.25" customHeight="1">
      <c r="G813" s="118"/>
      <c r="H813" s="118"/>
      <c r="I813" s="118"/>
      <c r="J813" s="118"/>
      <c r="M813" s="1"/>
    </row>
    <row r="814" ht="14.25" customHeight="1">
      <c r="G814" s="118"/>
      <c r="H814" s="118"/>
      <c r="I814" s="118"/>
      <c r="J814" s="118"/>
      <c r="M814" s="1"/>
    </row>
    <row r="815" ht="14.25" customHeight="1">
      <c r="G815" s="118"/>
      <c r="H815" s="118"/>
      <c r="I815" s="118"/>
      <c r="J815" s="118"/>
      <c r="M815" s="1"/>
    </row>
    <row r="816" ht="14.25" customHeight="1">
      <c r="G816" s="118"/>
      <c r="H816" s="118"/>
      <c r="I816" s="118"/>
      <c r="J816" s="118"/>
      <c r="M816" s="1"/>
    </row>
    <row r="817" ht="14.25" customHeight="1">
      <c r="G817" s="118"/>
      <c r="H817" s="118"/>
      <c r="I817" s="118"/>
      <c r="J817" s="118"/>
      <c r="M817" s="1"/>
    </row>
    <row r="818" ht="14.25" customHeight="1">
      <c r="G818" s="118"/>
      <c r="H818" s="118"/>
      <c r="I818" s="118"/>
      <c r="J818" s="118"/>
      <c r="M818" s="1"/>
    </row>
    <row r="819" ht="14.25" customHeight="1">
      <c r="G819" s="118"/>
      <c r="H819" s="118"/>
      <c r="I819" s="118"/>
      <c r="J819" s="118"/>
      <c r="M819" s="1"/>
    </row>
    <row r="820" ht="14.25" customHeight="1">
      <c r="G820" s="118"/>
      <c r="H820" s="118"/>
      <c r="I820" s="118"/>
      <c r="J820" s="118"/>
      <c r="M820" s="1"/>
    </row>
    <row r="821" ht="14.25" customHeight="1">
      <c r="G821" s="118"/>
      <c r="H821" s="118"/>
      <c r="I821" s="118"/>
      <c r="J821" s="118"/>
      <c r="M821" s="1"/>
    </row>
    <row r="822" ht="14.25" customHeight="1">
      <c r="G822" s="118"/>
      <c r="H822" s="118"/>
      <c r="I822" s="118"/>
      <c r="J822" s="118"/>
      <c r="M822" s="1"/>
    </row>
    <row r="823" ht="14.25" customHeight="1">
      <c r="G823" s="118"/>
      <c r="H823" s="118"/>
      <c r="I823" s="118"/>
      <c r="J823" s="118"/>
      <c r="M823" s="1"/>
    </row>
    <row r="824" ht="14.25" customHeight="1">
      <c r="G824" s="118"/>
      <c r="H824" s="118"/>
      <c r="I824" s="118"/>
      <c r="J824" s="118"/>
      <c r="M824" s="1"/>
    </row>
    <row r="825" ht="14.25" customHeight="1">
      <c r="G825" s="118"/>
      <c r="H825" s="118"/>
      <c r="I825" s="118"/>
      <c r="J825" s="118"/>
      <c r="M825" s="1"/>
    </row>
    <row r="826" ht="14.25" customHeight="1">
      <c r="G826" s="118"/>
      <c r="H826" s="118"/>
      <c r="I826" s="118"/>
      <c r="J826" s="118"/>
      <c r="M826" s="1"/>
    </row>
    <row r="827" ht="14.25" customHeight="1">
      <c r="G827" s="118"/>
      <c r="H827" s="118"/>
      <c r="I827" s="118"/>
      <c r="J827" s="118"/>
      <c r="M827" s="1"/>
    </row>
    <row r="828" ht="14.25" customHeight="1">
      <c r="G828" s="118"/>
      <c r="H828" s="118"/>
      <c r="I828" s="118"/>
      <c r="J828" s="118"/>
      <c r="M828" s="1"/>
    </row>
    <row r="829" ht="14.25" customHeight="1">
      <c r="G829" s="118"/>
      <c r="H829" s="118"/>
      <c r="I829" s="118"/>
      <c r="J829" s="118"/>
      <c r="M829" s="1"/>
    </row>
    <row r="830" ht="14.25" customHeight="1">
      <c r="G830" s="118"/>
      <c r="H830" s="118"/>
      <c r="I830" s="118"/>
      <c r="J830" s="118"/>
      <c r="M830" s="1"/>
    </row>
    <row r="831" ht="14.25" customHeight="1">
      <c r="G831" s="118"/>
      <c r="H831" s="118"/>
      <c r="I831" s="118"/>
      <c r="J831" s="118"/>
      <c r="M831" s="1"/>
    </row>
    <row r="832" ht="14.25" customHeight="1">
      <c r="G832" s="118"/>
      <c r="H832" s="118"/>
      <c r="I832" s="118"/>
      <c r="J832" s="118"/>
      <c r="M832" s="1"/>
    </row>
    <row r="833" ht="14.25" customHeight="1">
      <c r="G833" s="118"/>
      <c r="H833" s="118"/>
      <c r="I833" s="118"/>
      <c r="J833" s="118"/>
      <c r="M833" s="1"/>
    </row>
    <row r="834" ht="14.25" customHeight="1">
      <c r="G834" s="118"/>
      <c r="H834" s="118"/>
      <c r="I834" s="118"/>
      <c r="J834" s="118"/>
      <c r="M834" s="1"/>
    </row>
    <row r="835" ht="14.25" customHeight="1">
      <c r="G835" s="118"/>
      <c r="H835" s="118"/>
      <c r="I835" s="118"/>
      <c r="J835" s="118"/>
      <c r="M835" s="1"/>
    </row>
    <row r="836" ht="14.25" customHeight="1">
      <c r="G836" s="118"/>
      <c r="H836" s="118"/>
      <c r="I836" s="118"/>
      <c r="J836" s="118"/>
      <c r="M836" s="1"/>
    </row>
    <row r="837" ht="14.25" customHeight="1">
      <c r="G837" s="118"/>
      <c r="H837" s="118"/>
      <c r="I837" s="118"/>
      <c r="J837" s="118"/>
      <c r="M837" s="1"/>
    </row>
    <row r="838" ht="14.25" customHeight="1">
      <c r="G838" s="118"/>
      <c r="H838" s="118"/>
      <c r="I838" s="118"/>
      <c r="J838" s="118"/>
      <c r="M838" s="1"/>
    </row>
    <row r="839" ht="14.25" customHeight="1">
      <c r="G839" s="118"/>
      <c r="H839" s="118"/>
      <c r="I839" s="118"/>
      <c r="J839" s="118"/>
      <c r="M839" s="1"/>
    </row>
    <row r="840" ht="14.25" customHeight="1">
      <c r="G840" s="118"/>
      <c r="H840" s="118"/>
      <c r="I840" s="118"/>
      <c r="J840" s="118"/>
      <c r="M840" s="1"/>
    </row>
    <row r="841" ht="14.25" customHeight="1">
      <c r="G841" s="118"/>
      <c r="H841" s="118"/>
      <c r="I841" s="118"/>
      <c r="J841" s="118"/>
      <c r="M841" s="1"/>
    </row>
    <row r="842" ht="14.25" customHeight="1">
      <c r="G842" s="118"/>
      <c r="H842" s="118"/>
      <c r="I842" s="118"/>
      <c r="J842" s="118"/>
      <c r="M842" s="1"/>
    </row>
    <row r="843" ht="14.25" customHeight="1">
      <c r="G843" s="118"/>
      <c r="H843" s="118"/>
      <c r="I843" s="118"/>
      <c r="J843" s="118"/>
      <c r="M843" s="1"/>
    </row>
    <row r="844" ht="14.25" customHeight="1">
      <c r="G844" s="118"/>
      <c r="H844" s="118"/>
      <c r="I844" s="118"/>
      <c r="J844" s="118"/>
      <c r="M844" s="1"/>
    </row>
    <row r="845" ht="14.25" customHeight="1">
      <c r="G845" s="118"/>
      <c r="H845" s="118"/>
      <c r="I845" s="118"/>
      <c r="J845" s="118"/>
      <c r="M845" s="1"/>
    </row>
    <row r="846" ht="14.25" customHeight="1">
      <c r="G846" s="118"/>
      <c r="H846" s="118"/>
      <c r="I846" s="118"/>
      <c r="J846" s="118"/>
      <c r="M846" s="1"/>
    </row>
    <row r="847" ht="14.25" customHeight="1">
      <c r="G847" s="118"/>
      <c r="H847" s="118"/>
      <c r="I847" s="118"/>
      <c r="J847" s="118"/>
      <c r="M847" s="1"/>
    </row>
    <row r="848" ht="14.25" customHeight="1">
      <c r="G848" s="118"/>
      <c r="H848" s="118"/>
      <c r="I848" s="118"/>
      <c r="J848" s="118"/>
      <c r="M848" s="1"/>
    </row>
    <row r="849" ht="14.25" customHeight="1">
      <c r="G849" s="118"/>
      <c r="H849" s="118"/>
      <c r="I849" s="118"/>
      <c r="J849" s="118"/>
      <c r="M849" s="1"/>
    </row>
    <row r="850" ht="14.25" customHeight="1">
      <c r="G850" s="118"/>
      <c r="H850" s="118"/>
      <c r="I850" s="118"/>
      <c r="J850" s="118"/>
      <c r="M850" s="1"/>
    </row>
    <row r="851" ht="14.25" customHeight="1">
      <c r="G851" s="118"/>
      <c r="H851" s="118"/>
      <c r="I851" s="118"/>
      <c r="J851" s="118"/>
      <c r="M851" s="1"/>
    </row>
    <row r="852" ht="14.25" customHeight="1">
      <c r="G852" s="118"/>
      <c r="H852" s="118"/>
      <c r="I852" s="118"/>
      <c r="J852" s="118"/>
      <c r="M852" s="1"/>
    </row>
    <row r="853" ht="14.25" customHeight="1">
      <c r="G853" s="118"/>
      <c r="H853" s="118"/>
      <c r="I853" s="118"/>
      <c r="J853" s="118"/>
      <c r="M853" s="1"/>
    </row>
    <row r="854" ht="14.25" customHeight="1">
      <c r="G854" s="118"/>
      <c r="H854" s="118"/>
      <c r="I854" s="118"/>
      <c r="J854" s="118"/>
      <c r="M854" s="1"/>
    </row>
    <row r="855" ht="14.25" customHeight="1">
      <c r="G855" s="118"/>
      <c r="H855" s="118"/>
      <c r="I855" s="118"/>
      <c r="J855" s="118"/>
      <c r="M855" s="1"/>
    </row>
    <row r="856" ht="14.25" customHeight="1">
      <c r="G856" s="118"/>
      <c r="H856" s="118"/>
      <c r="I856" s="118"/>
      <c r="J856" s="118"/>
      <c r="M856" s="1"/>
    </row>
    <row r="857" ht="14.25" customHeight="1">
      <c r="G857" s="118"/>
      <c r="H857" s="118"/>
      <c r="I857" s="118"/>
      <c r="J857" s="118"/>
      <c r="M857" s="1"/>
    </row>
    <row r="858" ht="14.25" customHeight="1">
      <c r="G858" s="118"/>
      <c r="H858" s="118"/>
      <c r="I858" s="118"/>
      <c r="J858" s="118"/>
      <c r="M858" s="1"/>
    </row>
    <row r="859" ht="14.25" customHeight="1">
      <c r="G859" s="118"/>
      <c r="H859" s="118"/>
      <c r="I859" s="118"/>
      <c r="J859" s="118"/>
      <c r="M859" s="1"/>
    </row>
    <row r="860" ht="14.25" customHeight="1">
      <c r="G860" s="118"/>
      <c r="H860" s="118"/>
      <c r="I860" s="118"/>
      <c r="J860" s="118"/>
      <c r="M860" s="1"/>
    </row>
    <row r="861" ht="14.25" customHeight="1">
      <c r="G861" s="118"/>
      <c r="H861" s="118"/>
      <c r="I861" s="118"/>
      <c r="J861" s="118"/>
      <c r="M861" s="1"/>
    </row>
    <row r="862" ht="14.25" customHeight="1">
      <c r="G862" s="118"/>
      <c r="H862" s="118"/>
      <c r="I862" s="118"/>
      <c r="J862" s="118"/>
      <c r="M862" s="1"/>
    </row>
    <row r="863" ht="14.25" customHeight="1">
      <c r="G863" s="118"/>
      <c r="H863" s="118"/>
      <c r="I863" s="118"/>
      <c r="J863" s="118"/>
      <c r="M863" s="1"/>
    </row>
    <row r="864" ht="14.25" customHeight="1">
      <c r="G864" s="118"/>
      <c r="H864" s="118"/>
      <c r="I864" s="118"/>
      <c r="J864" s="118"/>
      <c r="M864" s="1"/>
    </row>
    <row r="865" ht="14.25" customHeight="1">
      <c r="G865" s="118"/>
      <c r="H865" s="118"/>
      <c r="I865" s="118"/>
      <c r="J865" s="118"/>
      <c r="M865" s="1"/>
    </row>
    <row r="866" ht="14.25" customHeight="1">
      <c r="G866" s="118"/>
      <c r="H866" s="118"/>
      <c r="I866" s="118"/>
      <c r="J866" s="118"/>
      <c r="M866" s="1"/>
    </row>
    <row r="867" ht="14.25" customHeight="1">
      <c r="G867" s="118"/>
      <c r="H867" s="118"/>
      <c r="I867" s="118"/>
      <c r="J867" s="118"/>
      <c r="M867" s="1"/>
    </row>
    <row r="868" ht="14.25" customHeight="1">
      <c r="G868" s="118"/>
      <c r="H868" s="118"/>
      <c r="I868" s="118"/>
      <c r="J868" s="118"/>
      <c r="M868" s="1"/>
    </row>
    <row r="869" ht="14.25" customHeight="1">
      <c r="G869" s="118"/>
      <c r="H869" s="118"/>
      <c r="I869" s="118"/>
      <c r="J869" s="118"/>
      <c r="M869" s="1"/>
    </row>
    <row r="870" ht="14.25" customHeight="1">
      <c r="G870" s="118"/>
      <c r="H870" s="118"/>
      <c r="I870" s="118"/>
      <c r="J870" s="118"/>
      <c r="M870" s="1"/>
    </row>
    <row r="871" ht="14.25" customHeight="1">
      <c r="G871" s="118"/>
      <c r="H871" s="118"/>
      <c r="I871" s="118"/>
      <c r="J871" s="118"/>
      <c r="M871" s="1"/>
    </row>
    <row r="872" ht="14.25" customHeight="1">
      <c r="G872" s="118"/>
      <c r="H872" s="118"/>
      <c r="I872" s="118"/>
      <c r="J872" s="118"/>
      <c r="M872" s="1"/>
    </row>
    <row r="873" ht="14.25" customHeight="1">
      <c r="G873" s="118"/>
      <c r="H873" s="118"/>
      <c r="I873" s="118"/>
      <c r="J873" s="118"/>
      <c r="M873" s="1"/>
    </row>
    <row r="874" ht="14.25" customHeight="1">
      <c r="G874" s="118"/>
      <c r="H874" s="118"/>
      <c r="I874" s="118"/>
      <c r="J874" s="118"/>
      <c r="M874" s="1"/>
    </row>
    <row r="875" ht="14.25" customHeight="1">
      <c r="G875" s="118"/>
      <c r="H875" s="118"/>
      <c r="I875" s="118"/>
      <c r="J875" s="118"/>
      <c r="M875" s="1"/>
    </row>
    <row r="876" ht="14.25" customHeight="1">
      <c r="G876" s="118"/>
      <c r="H876" s="118"/>
      <c r="I876" s="118"/>
      <c r="J876" s="118"/>
      <c r="M876" s="1"/>
    </row>
    <row r="877" ht="14.25" customHeight="1">
      <c r="G877" s="118"/>
      <c r="H877" s="118"/>
      <c r="I877" s="118"/>
      <c r="J877" s="118"/>
      <c r="M877" s="1"/>
    </row>
    <row r="878" ht="14.25" customHeight="1">
      <c r="G878" s="118"/>
      <c r="H878" s="118"/>
      <c r="I878" s="118"/>
      <c r="J878" s="118"/>
      <c r="M878" s="1"/>
    </row>
    <row r="879" ht="14.25" customHeight="1">
      <c r="G879" s="118"/>
      <c r="H879" s="118"/>
      <c r="I879" s="118"/>
      <c r="J879" s="118"/>
      <c r="M879" s="1"/>
    </row>
    <row r="880" ht="14.25" customHeight="1">
      <c r="G880" s="118"/>
      <c r="H880" s="118"/>
      <c r="I880" s="118"/>
      <c r="J880" s="118"/>
      <c r="M880" s="1"/>
    </row>
    <row r="881" ht="14.25" customHeight="1">
      <c r="G881" s="118"/>
      <c r="H881" s="118"/>
      <c r="I881" s="118"/>
      <c r="J881" s="118"/>
      <c r="M881" s="1"/>
    </row>
    <row r="882" ht="14.25" customHeight="1">
      <c r="G882" s="118"/>
      <c r="H882" s="118"/>
      <c r="I882" s="118"/>
      <c r="J882" s="118"/>
      <c r="M882" s="1"/>
    </row>
    <row r="883" ht="14.25" customHeight="1">
      <c r="G883" s="118"/>
      <c r="H883" s="118"/>
      <c r="I883" s="118"/>
      <c r="J883" s="118"/>
      <c r="M883" s="1"/>
    </row>
    <row r="884" ht="14.25" customHeight="1">
      <c r="G884" s="118"/>
      <c r="H884" s="118"/>
      <c r="I884" s="118"/>
      <c r="J884" s="118"/>
      <c r="M884" s="1"/>
    </row>
    <row r="885" ht="14.25" customHeight="1">
      <c r="G885" s="118"/>
      <c r="H885" s="118"/>
      <c r="I885" s="118"/>
      <c r="J885" s="118"/>
      <c r="M885" s="1"/>
    </row>
    <row r="886" ht="14.25" customHeight="1">
      <c r="G886" s="118"/>
      <c r="H886" s="118"/>
      <c r="I886" s="118"/>
      <c r="J886" s="118"/>
      <c r="M886" s="1"/>
    </row>
    <row r="887" ht="14.25" customHeight="1">
      <c r="G887" s="118"/>
      <c r="H887" s="118"/>
      <c r="I887" s="118"/>
      <c r="J887" s="118"/>
      <c r="M887" s="1"/>
    </row>
    <row r="888" ht="14.25" customHeight="1">
      <c r="G888" s="118"/>
      <c r="H888" s="118"/>
      <c r="I888" s="118"/>
      <c r="J888" s="118"/>
      <c r="M888" s="1"/>
    </row>
    <row r="889" ht="14.25" customHeight="1">
      <c r="G889" s="118"/>
      <c r="H889" s="118"/>
      <c r="I889" s="118"/>
      <c r="J889" s="118"/>
      <c r="M889" s="1"/>
    </row>
    <row r="890" ht="14.25" customHeight="1">
      <c r="G890" s="118"/>
      <c r="H890" s="118"/>
      <c r="I890" s="118"/>
      <c r="J890" s="118"/>
      <c r="M890" s="1"/>
    </row>
    <row r="891" ht="14.25" customHeight="1">
      <c r="G891" s="118"/>
      <c r="H891" s="118"/>
      <c r="I891" s="118"/>
      <c r="J891" s="118"/>
      <c r="M891" s="1"/>
    </row>
    <row r="892" ht="14.25" customHeight="1">
      <c r="G892" s="118"/>
      <c r="H892" s="118"/>
      <c r="I892" s="118"/>
      <c r="J892" s="118"/>
      <c r="M892" s="1"/>
    </row>
    <row r="893" ht="14.25" customHeight="1">
      <c r="G893" s="118"/>
      <c r="H893" s="118"/>
      <c r="I893" s="118"/>
      <c r="J893" s="118"/>
      <c r="M893" s="1"/>
    </row>
    <row r="894" ht="14.25" customHeight="1">
      <c r="G894" s="118"/>
      <c r="H894" s="118"/>
      <c r="I894" s="118"/>
      <c r="J894" s="118"/>
      <c r="M894" s="1"/>
    </row>
    <row r="895" ht="14.25" customHeight="1">
      <c r="G895" s="118"/>
      <c r="H895" s="118"/>
      <c r="I895" s="118"/>
      <c r="J895" s="118"/>
      <c r="M895" s="1"/>
    </row>
    <row r="896" ht="14.25" customHeight="1">
      <c r="G896" s="118"/>
      <c r="H896" s="118"/>
      <c r="I896" s="118"/>
      <c r="J896" s="118"/>
      <c r="M896" s="1"/>
    </row>
    <row r="897" ht="14.25" customHeight="1">
      <c r="G897" s="118"/>
      <c r="H897" s="118"/>
      <c r="I897" s="118"/>
      <c r="J897" s="118"/>
      <c r="M897" s="1"/>
    </row>
    <row r="898" ht="14.25" customHeight="1">
      <c r="G898" s="118"/>
      <c r="H898" s="118"/>
      <c r="I898" s="118"/>
      <c r="J898" s="118"/>
      <c r="M898" s="1"/>
    </row>
    <row r="899" ht="14.25" customHeight="1">
      <c r="G899" s="118"/>
      <c r="H899" s="118"/>
      <c r="I899" s="118"/>
      <c r="J899" s="118"/>
      <c r="M899" s="1"/>
    </row>
    <row r="900" ht="14.25" customHeight="1">
      <c r="G900" s="118"/>
      <c r="H900" s="118"/>
      <c r="I900" s="118"/>
      <c r="J900" s="118"/>
      <c r="M900" s="1"/>
    </row>
    <row r="901" ht="14.25" customHeight="1">
      <c r="G901" s="118"/>
      <c r="H901" s="118"/>
      <c r="I901" s="118"/>
      <c r="J901" s="118"/>
      <c r="M901" s="1"/>
    </row>
    <row r="902" ht="14.25" customHeight="1">
      <c r="G902" s="118"/>
      <c r="H902" s="118"/>
      <c r="I902" s="118"/>
      <c r="J902" s="118"/>
      <c r="M902" s="1"/>
    </row>
    <row r="903" ht="14.25" customHeight="1">
      <c r="G903" s="118"/>
      <c r="H903" s="118"/>
      <c r="I903" s="118"/>
      <c r="J903" s="118"/>
      <c r="M903" s="1"/>
    </row>
    <row r="904" ht="14.25" customHeight="1">
      <c r="G904" s="118"/>
      <c r="H904" s="118"/>
      <c r="I904" s="118"/>
      <c r="J904" s="118"/>
      <c r="M904" s="1"/>
    </row>
    <row r="905" ht="14.25" customHeight="1">
      <c r="G905" s="118"/>
      <c r="H905" s="118"/>
      <c r="I905" s="118"/>
      <c r="J905" s="118"/>
      <c r="M905" s="1"/>
    </row>
    <row r="906" ht="14.25" customHeight="1">
      <c r="G906" s="118"/>
      <c r="H906" s="118"/>
      <c r="I906" s="118"/>
      <c r="J906" s="118"/>
      <c r="M906" s="1"/>
    </row>
    <row r="907" ht="14.25" customHeight="1">
      <c r="G907" s="118"/>
      <c r="H907" s="118"/>
      <c r="I907" s="118"/>
      <c r="J907" s="118"/>
      <c r="M907" s="1"/>
    </row>
    <row r="908" ht="14.25" customHeight="1">
      <c r="G908" s="118"/>
      <c r="H908" s="118"/>
      <c r="I908" s="118"/>
      <c r="J908" s="118"/>
      <c r="M908" s="1"/>
    </row>
    <row r="909" ht="14.25" customHeight="1">
      <c r="G909" s="118"/>
      <c r="H909" s="118"/>
      <c r="I909" s="118"/>
      <c r="J909" s="118"/>
      <c r="M909" s="1"/>
    </row>
    <row r="910" ht="14.25" customHeight="1">
      <c r="G910" s="118"/>
      <c r="H910" s="118"/>
      <c r="I910" s="118"/>
      <c r="J910" s="118"/>
      <c r="M910" s="1"/>
    </row>
    <row r="911" ht="14.25" customHeight="1">
      <c r="G911" s="118"/>
      <c r="H911" s="118"/>
      <c r="I911" s="118"/>
      <c r="J911" s="118"/>
      <c r="M911" s="1"/>
    </row>
    <row r="912" ht="14.25" customHeight="1">
      <c r="G912" s="118"/>
      <c r="H912" s="118"/>
      <c r="I912" s="118"/>
      <c r="J912" s="118"/>
      <c r="M912" s="1"/>
    </row>
    <row r="913" ht="14.25" customHeight="1">
      <c r="G913" s="118"/>
      <c r="H913" s="118"/>
      <c r="I913" s="118"/>
      <c r="J913" s="118"/>
      <c r="M913" s="1"/>
    </row>
    <row r="914" ht="14.25" customHeight="1">
      <c r="G914" s="118"/>
      <c r="H914" s="118"/>
      <c r="I914" s="118"/>
      <c r="J914" s="118"/>
      <c r="M914" s="1"/>
    </row>
    <row r="915" ht="14.25" customHeight="1">
      <c r="G915" s="118"/>
      <c r="H915" s="118"/>
      <c r="I915" s="118"/>
      <c r="J915" s="118"/>
      <c r="M915" s="1"/>
    </row>
    <row r="916" ht="14.25" customHeight="1">
      <c r="G916" s="118"/>
      <c r="H916" s="118"/>
      <c r="I916" s="118"/>
      <c r="J916" s="118"/>
      <c r="M916" s="1"/>
    </row>
    <row r="917" ht="14.25" customHeight="1">
      <c r="G917" s="118"/>
      <c r="H917" s="118"/>
      <c r="I917" s="118"/>
      <c r="J917" s="118"/>
      <c r="M917" s="1"/>
    </row>
    <row r="918" ht="14.25" customHeight="1">
      <c r="G918" s="118"/>
      <c r="H918" s="118"/>
      <c r="I918" s="118"/>
      <c r="J918" s="118"/>
      <c r="M918" s="1"/>
    </row>
    <row r="919" ht="14.25" customHeight="1">
      <c r="G919" s="118"/>
      <c r="H919" s="118"/>
      <c r="I919" s="118"/>
      <c r="J919" s="118"/>
      <c r="M919" s="1"/>
    </row>
    <row r="920" ht="14.25" customHeight="1">
      <c r="G920" s="118"/>
      <c r="H920" s="118"/>
      <c r="I920" s="118"/>
      <c r="J920" s="118"/>
      <c r="M920" s="1"/>
    </row>
    <row r="921" ht="14.25" customHeight="1">
      <c r="G921" s="118"/>
      <c r="H921" s="118"/>
      <c r="I921" s="118"/>
      <c r="J921" s="118"/>
      <c r="M921" s="1"/>
    </row>
    <row r="922" ht="14.25" customHeight="1">
      <c r="G922" s="118"/>
      <c r="H922" s="118"/>
      <c r="I922" s="118"/>
      <c r="J922" s="118"/>
      <c r="M922" s="1"/>
    </row>
    <row r="923" ht="14.25" customHeight="1">
      <c r="G923" s="118"/>
      <c r="H923" s="118"/>
      <c r="I923" s="118"/>
      <c r="J923" s="118"/>
      <c r="M923" s="1"/>
    </row>
    <row r="924" ht="14.25" customHeight="1">
      <c r="G924" s="118"/>
      <c r="H924" s="118"/>
      <c r="I924" s="118"/>
      <c r="J924" s="118"/>
      <c r="M924" s="1"/>
    </row>
    <row r="925" ht="14.25" customHeight="1">
      <c r="G925" s="118"/>
      <c r="H925" s="118"/>
      <c r="I925" s="118"/>
      <c r="J925" s="118"/>
      <c r="M925" s="1"/>
    </row>
    <row r="926" ht="14.25" customHeight="1">
      <c r="G926" s="118"/>
      <c r="H926" s="118"/>
      <c r="I926" s="118"/>
      <c r="J926" s="118"/>
      <c r="M926" s="1"/>
    </row>
    <row r="927" ht="14.25" customHeight="1">
      <c r="G927" s="118"/>
      <c r="H927" s="118"/>
      <c r="I927" s="118"/>
      <c r="J927" s="118"/>
      <c r="M927" s="1"/>
    </row>
    <row r="928" ht="14.25" customHeight="1">
      <c r="G928" s="118"/>
      <c r="H928" s="118"/>
      <c r="I928" s="118"/>
      <c r="J928" s="118"/>
      <c r="M928" s="1"/>
    </row>
    <row r="929" ht="14.25" customHeight="1">
      <c r="G929" s="118"/>
      <c r="H929" s="118"/>
      <c r="I929" s="118"/>
      <c r="J929" s="118"/>
      <c r="M929" s="1"/>
    </row>
    <row r="930" ht="14.25" customHeight="1">
      <c r="G930" s="118"/>
      <c r="H930" s="118"/>
      <c r="I930" s="118"/>
      <c r="J930" s="118"/>
      <c r="M930" s="1"/>
    </row>
    <row r="931" ht="14.25" customHeight="1">
      <c r="G931" s="118"/>
      <c r="H931" s="118"/>
      <c r="I931" s="118"/>
      <c r="J931" s="118"/>
      <c r="M931" s="1"/>
    </row>
    <row r="932" ht="14.25" customHeight="1">
      <c r="G932" s="118"/>
      <c r="H932" s="118"/>
      <c r="I932" s="118"/>
      <c r="J932" s="118"/>
      <c r="M932" s="1"/>
    </row>
    <row r="933" ht="14.25" customHeight="1">
      <c r="G933" s="118"/>
      <c r="H933" s="118"/>
      <c r="I933" s="118"/>
      <c r="J933" s="118"/>
      <c r="M933" s="1"/>
    </row>
    <row r="934" ht="14.25" customHeight="1">
      <c r="G934" s="118"/>
      <c r="H934" s="118"/>
      <c r="I934" s="118"/>
      <c r="J934" s="118"/>
      <c r="M934" s="1"/>
    </row>
    <row r="935" ht="14.25" customHeight="1">
      <c r="G935" s="118"/>
      <c r="H935" s="118"/>
      <c r="I935" s="118"/>
      <c r="J935" s="118"/>
      <c r="M935" s="1"/>
    </row>
    <row r="936" ht="14.25" customHeight="1">
      <c r="G936" s="118"/>
      <c r="H936" s="118"/>
      <c r="I936" s="118"/>
      <c r="J936" s="118"/>
      <c r="M936" s="1"/>
    </row>
    <row r="937" ht="14.25" customHeight="1">
      <c r="G937" s="118"/>
      <c r="H937" s="118"/>
      <c r="I937" s="118"/>
      <c r="J937" s="118"/>
      <c r="M937" s="1"/>
    </row>
    <row r="938" ht="14.25" customHeight="1">
      <c r="G938" s="118"/>
      <c r="H938" s="118"/>
      <c r="I938" s="118"/>
      <c r="J938" s="118"/>
      <c r="M938" s="1"/>
    </row>
    <row r="939" ht="14.25" customHeight="1">
      <c r="G939" s="118"/>
      <c r="H939" s="118"/>
      <c r="I939" s="118"/>
      <c r="J939" s="118"/>
      <c r="M939" s="1"/>
    </row>
    <row r="940" ht="14.25" customHeight="1">
      <c r="G940" s="118"/>
      <c r="H940" s="118"/>
      <c r="I940" s="118"/>
      <c r="J940" s="118"/>
      <c r="M940" s="1"/>
    </row>
    <row r="941" ht="14.25" customHeight="1">
      <c r="G941" s="118"/>
      <c r="H941" s="118"/>
      <c r="I941" s="118"/>
      <c r="J941" s="118"/>
      <c r="M941" s="1"/>
    </row>
    <row r="942" ht="14.25" customHeight="1">
      <c r="G942" s="118"/>
      <c r="H942" s="118"/>
      <c r="I942" s="118"/>
      <c r="J942" s="118"/>
      <c r="M942" s="1"/>
    </row>
    <row r="943" ht="14.25" customHeight="1">
      <c r="G943" s="118"/>
      <c r="H943" s="118"/>
      <c r="I943" s="118"/>
      <c r="J943" s="118"/>
      <c r="M943" s="1"/>
    </row>
    <row r="944" ht="14.25" customHeight="1">
      <c r="G944" s="118"/>
      <c r="H944" s="118"/>
      <c r="I944" s="118"/>
      <c r="J944" s="118"/>
      <c r="M944" s="1"/>
    </row>
    <row r="945" ht="14.25" customHeight="1">
      <c r="G945" s="118"/>
      <c r="H945" s="118"/>
      <c r="I945" s="118"/>
      <c r="J945" s="118"/>
      <c r="M945" s="1"/>
    </row>
    <row r="946" ht="14.25" customHeight="1">
      <c r="G946" s="118"/>
      <c r="H946" s="118"/>
      <c r="I946" s="118"/>
      <c r="J946" s="118"/>
      <c r="M946" s="1"/>
    </row>
    <row r="947" ht="14.25" customHeight="1">
      <c r="G947" s="118"/>
      <c r="H947" s="118"/>
      <c r="I947" s="118"/>
      <c r="J947" s="118"/>
      <c r="M947" s="1"/>
    </row>
    <row r="948" ht="14.25" customHeight="1">
      <c r="G948" s="118"/>
      <c r="H948" s="118"/>
      <c r="I948" s="118"/>
      <c r="J948" s="118"/>
      <c r="M948" s="1"/>
    </row>
    <row r="949" ht="14.25" customHeight="1">
      <c r="G949" s="118"/>
      <c r="H949" s="118"/>
      <c r="I949" s="118"/>
      <c r="J949" s="118"/>
      <c r="M949" s="1"/>
    </row>
    <row r="950" ht="14.25" customHeight="1">
      <c r="G950" s="118"/>
      <c r="H950" s="118"/>
      <c r="I950" s="118"/>
      <c r="J950" s="118"/>
      <c r="M950" s="1"/>
    </row>
    <row r="951" ht="14.25" customHeight="1">
      <c r="G951" s="118"/>
      <c r="H951" s="118"/>
      <c r="I951" s="118"/>
      <c r="J951" s="118"/>
      <c r="M951" s="1"/>
    </row>
    <row r="952" ht="14.25" customHeight="1">
      <c r="G952" s="118"/>
      <c r="H952" s="118"/>
      <c r="I952" s="118"/>
      <c r="J952" s="118"/>
      <c r="M952" s="1"/>
    </row>
    <row r="953" ht="14.25" customHeight="1">
      <c r="G953" s="118"/>
      <c r="H953" s="118"/>
      <c r="I953" s="118"/>
      <c r="J953" s="118"/>
      <c r="M953" s="1"/>
    </row>
    <row r="954" ht="14.25" customHeight="1">
      <c r="G954" s="118"/>
      <c r="H954" s="118"/>
      <c r="I954" s="118"/>
      <c r="J954" s="118"/>
      <c r="M954" s="1"/>
    </row>
    <row r="955" ht="14.25" customHeight="1">
      <c r="G955" s="118"/>
      <c r="H955" s="118"/>
      <c r="I955" s="118"/>
      <c r="J955" s="118"/>
      <c r="M955" s="1"/>
    </row>
    <row r="956" ht="14.25" customHeight="1">
      <c r="G956" s="118"/>
      <c r="H956" s="118"/>
      <c r="I956" s="118"/>
      <c r="J956" s="118"/>
      <c r="M956" s="1"/>
    </row>
    <row r="957" ht="14.25" customHeight="1">
      <c r="G957" s="118"/>
      <c r="H957" s="118"/>
      <c r="I957" s="118"/>
      <c r="J957" s="118"/>
      <c r="M957" s="1"/>
    </row>
    <row r="958" ht="14.25" customHeight="1">
      <c r="G958" s="118"/>
      <c r="H958" s="118"/>
      <c r="I958" s="118"/>
      <c r="J958" s="118"/>
      <c r="M958" s="1"/>
    </row>
    <row r="959" ht="14.25" customHeight="1">
      <c r="G959" s="118"/>
      <c r="H959" s="118"/>
      <c r="I959" s="118"/>
      <c r="J959" s="118"/>
      <c r="M959" s="1"/>
    </row>
    <row r="960" ht="14.25" customHeight="1">
      <c r="G960" s="118"/>
      <c r="H960" s="118"/>
      <c r="I960" s="118"/>
      <c r="J960" s="118"/>
      <c r="M960" s="1"/>
    </row>
    <row r="961" ht="14.25" customHeight="1">
      <c r="G961" s="118"/>
      <c r="H961" s="118"/>
      <c r="I961" s="118"/>
      <c r="J961" s="118"/>
      <c r="M961" s="1"/>
    </row>
    <row r="962" ht="14.25" customHeight="1">
      <c r="G962" s="118"/>
      <c r="H962" s="118"/>
      <c r="I962" s="118"/>
      <c r="J962" s="118"/>
      <c r="M962" s="1"/>
    </row>
    <row r="963" ht="14.25" customHeight="1">
      <c r="G963" s="118"/>
      <c r="H963" s="118"/>
      <c r="I963" s="118"/>
      <c r="J963" s="118"/>
      <c r="M963" s="1"/>
    </row>
    <row r="964" ht="14.25" customHeight="1">
      <c r="G964" s="118"/>
      <c r="H964" s="118"/>
      <c r="I964" s="118"/>
      <c r="J964" s="118"/>
      <c r="M964" s="1"/>
    </row>
    <row r="965" ht="14.25" customHeight="1">
      <c r="G965" s="118"/>
      <c r="H965" s="118"/>
      <c r="I965" s="118"/>
      <c r="J965" s="118"/>
      <c r="M965" s="1"/>
    </row>
    <row r="966" ht="14.25" customHeight="1">
      <c r="G966" s="118"/>
      <c r="H966" s="118"/>
      <c r="I966" s="118"/>
      <c r="J966" s="118"/>
      <c r="M966" s="1"/>
    </row>
    <row r="967" ht="14.25" customHeight="1">
      <c r="G967" s="118"/>
      <c r="H967" s="118"/>
      <c r="I967" s="118"/>
      <c r="J967" s="118"/>
      <c r="M967" s="1"/>
    </row>
    <row r="968" ht="14.25" customHeight="1">
      <c r="G968" s="118"/>
      <c r="H968" s="118"/>
      <c r="I968" s="118"/>
      <c r="J968" s="118"/>
      <c r="M968" s="1"/>
    </row>
    <row r="969" ht="14.25" customHeight="1">
      <c r="G969" s="118"/>
      <c r="H969" s="118"/>
      <c r="I969" s="118"/>
      <c r="J969" s="118"/>
      <c r="M969" s="1"/>
    </row>
    <row r="970" ht="14.25" customHeight="1">
      <c r="G970" s="118"/>
      <c r="H970" s="118"/>
      <c r="I970" s="118"/>
      <c r="J970" s="118"/>
      <c r="M970" s="1"/>
    </row>
    <row r="971" ht="14.25" customHeight="1">
      <c r="G971" s="118"/>
      <c r="H971" s="118"/>
      <c r="I971" s="118"/>
      <c r="J971" s="118"/>
      <c r="M971" s="1"/>
    </row>
    <row r="972" ht="14.25" customHeight="1">
      <c r="G972" s="118"/>
      <c r="H972" s="118"/>
      <c r="I972" s="118"/>
      <c r="J972" s="118"/>
      <c r="M972" s="1"/>
    </row>
    <row r="973" ht="14.25" customHeight="1">
      <c r="G973" s="118"/>
      <c r="H973" s="118"/>
      <c r="I973" s="118"/>
      <c r="J973" s="118"/>
      <c r="M973" s="1"/>
    </row>
    <row r="974" ht="14.25" customHeight="1">
      <c r="G974" s="118"/>
      <c r="H974" s="118"/>
      <c r="I974" s="118"/>
      <c r="J974" s="118"/>
      <c r="M974" s="1"/>
    </row>
    <row r="975" ht="14.25" customHeight="1">
      <c r="G975" s="118"/>
      <c r="H975" s="118"/>
      <c r="I975" s="118"/>
      <c r="J975" s="118"/>
      <c r="M975" s="1"/>
    </row>
    <row r="976" ht="14.25" customHeight="1">
      <c r="G976" s="118"/>
      <c r="H976" s="118"/>
      <c r="I976" s="118"/>
      <c r="J976" s="118"/>
      <c r="M976" s="1"/>
    </row>
    <row r="977" ht="14.25" customHeight="1">
      <c r="G977" s="118"/>
      <c r="H977" s="118"/>
      <c r="I977" s="118"/>
      <c r="J977" s="118"/>
      <c r="M977" s="1"/>
    </row>
    <row r="978" ht="14.25" customHeight="1">
      <c r="G978" s="118"/>
      <c r="H978" s="118"/>
      <c r="I978" s="118"/>
      <c r="J978" s="118"/>
      <c r="M978" s="1"/>
    </row>
    <row r="979" ht="14.25" customHeight="1">
      <c r="G979" s="118"/>
      <c r="H979" s="118"/>
      <c r="I979" s="118"/>
      <c r="J979" s="118"/>
      <c r="M979" s="1"/>
    </row>
    <row r="980" ht="14.25" customHeight="1">
      <c r="G980" s="118"/>
      <c r="H980" s="118"/>
      <c r="I980" s="118"/>
      <c r="J980" s="118"/>
      <c r="M980" s="1"/>
    </row>
    <row r="981" ht="14.25" customHeight="1">
      <c r="G981" s="118"/>
      <c r="H981" s="118"/>
      <c r="I981" s="118"/>
      <c r="J981" s="118"/>
      <c r="M981" s="1"/>
    </row>
    <row r="982" ht="14.25" customHeight="1">
      <c r="G982" s="118"/>
      <c r="H982" s="118"/>
      <c r="I982" s="118"/>
      <c r="J982" s="118"/>
      <c r="M982" s="1"/>
    </row>
    <row r="983" ht="14.25" customHeight="1">
      <c r="G983" s="118"/>
      <c r="H983" s="118"/>
      <c r="I983" s="118"/>
      <c r="J983" s="118"/>
      <c r="M983" s="1"/>
    </row>
    <row r="984" ht="14.25" customHeight="1">
      <c r="G984" s="118"/>
      <c r="H984" s="118"/>
      <c r="I984" s="118"/>
      <c r="J984" s="118"/>
      <c r="M984" s="1"/>
    </row>
    <row r="985" ht="14.25" customHeight="1">
      <c r="G985" s="118"/>
      <c r="H985" s="118"/>
      <c r="I985" s="118"/>
      <c r="J985" s="118"/>
      <c r="M985" s="1"/>
    </row>
    <row r="986" ht="14.25" customHeight="1">
      <c r="G986" s="118"/>
      <c r="H986" s="118"/>
      <c r="I986" s="118"/>
      <c r="J986" s="118"/>
      <c r="M986" s="1"/>
    </row>
    <row r="987" ht="14.25" customHeight="1">
      <c r="G987" s="118"/>
      <c r="H987" s="118"/>
      <c r="I987" s="118"/>
      <c r="J987" s="118"/>
      <c r="M987" s="1"/>
    </row>
    <row r="988" ht="14.25" customHeight="1">
      <c r="G988" s="118"/>
      <c r="H988" s="118"/>
      <c r="I988" s="118"/>
      <c r="J988" s="118"/>
      <c r="M988" s="1"/>
    </row>
    <row r="989" ht="14.25" customHeight="1">
      <c r="G989" s="118"/>
      <c r="H989" s="118"/>
      <c r="I989" s="118"/>
      <c r="J989" s="118"/>
      <c r="M989" s="1"/>
    </row>
    <row r="990" ht="14.25" customHeight="1">
      <c r="G990" s="118"/>
      <c r="H990" s="118"/>
      <c r="I990" s="118"/>
      <c r="J990" s="118"/>
      <c r="M990" s="1"/>
    </row>
    <row r="991" ht="14.25" customHeight="1">
      <c r="G991" s="118"/>
      <c r="H991" s="118"/>
      <c r="I991" s="118"/>
      <c r="J991" s="118"/>
      <c r="M991" s="1"/>
    </row>
    <row r="992" ht="14.25" customHeight="1">
      <c r="G992" s="118"/>
      <c r="H992" s="118"/>
      <c r="I992" s="118"/>
      <c r="J992" s="118"/>
      <c r="M992" s="1"/>
    </row>
    <row r="993" ht="14.25" customHeight="1">
      <c r="G993" s="118"/>
      <c r="H993" s="118"/>
      <c r="I993" s="118"/>
      <c r="J993" s="118"/>
      <c r="M993" s="1"/>
    </row>
    <row r="994" ht="14.25" customHeight="1">
      <c r="G994" s="118"/>
      <c r="H994" s="118"/>
      <c r="I994" s="118"/>
      <c r="J994" s="118"/>
      <c r="M994" s="1"/>
    </row>
    <row r="995" ht="14.25" customHeight="1">
      <c r="G995" s="118"/>
      <c r="H995" s="118"/>
      <c r="I995" s="118"/>
      <c r="J995" s="118"/>
      <c r="M995" s="1"/>
    </row>
    <row r="996" ht="14.25" customHeight="1">
      <c r="G996" s="118"/>
      <c r="H996" s="118"/>
      <c r="I996" s="118"/>
      <c r="J996" s="118"/>
      <c r="M996" s="1"/>
    </row>
    <row r="997" ht="14.25" customHeight="1">
      <c r="G997" s="118"/>
      <c r="H997" s="118"/>
      <c r="I997" s="118"/>
      <c r="J997" s="118"/>
      <c r="M997" s="1"/>
    </row>
    <row r="998" ht="14.25" customHeight="1">
      <c r="G998" s="118"/>
      <c r="H998" s="118"/>
      <c r="I998" s="118"/>
      <c r="J998" s="118"/>
      <c r="M998" s="1"/>
    </row>
    <row r="999" ht="14.25" customHeight="1">
      <c r="G999" s="118"/>
      <c r="H999" s="118"/>
      <c r="I999" s="118"/>
      <c r="J999" s="118"/>
      <c r="M999" s="1"/>
    </row>
    <row r="1000" ht="14.25" customHeight="1">
      <c r="G1000" s="118"/>
      <c r="H1000" s="118"/>
      <c r="I1000" s="118"/>
      <c r="J1000" s="118"/>
      <c r="M1000" s="1"/>
    </row>
  </sheetData>
  <mergeCells count="44">
    <mergeCell ref="B1:E1"/>
    <mergeCell ref="B2:E2"/>
    <mergeCell ref="D4:F4"/>
    <mergeCell ref="G4:H4"/>
    <mergeCell ref="I4:K4"/>
    <mergeCell ref="C7:O7"/>
    <mergeCell ref="C29:O29"/>
    <mergeCell ref="C39:O39"/>
    <mergeCell ref="C51:O51"/>
    <mergeCell ref="C61:O61"/>
    <mergeCell ref="C71:O71"/>
    <mergeCell ref="C81:O81"/>
    <mergeCell ref="C92:O92"/>
    <mergeCell ref="C93:O93"/>
    <mergeCell ref="C103:O103"/>
    <mergeCell ref="C114:O114"/>
    <mergeCell ref="C124:O124"/>
    <mergeCell ref="C135:O135"/>
    <mergeCell ref="C136:O136"/>
    <mergeCell ref="C146:O146"/>
    <mergeCell ref="C156:O156"/>
    <mergeCell ref="C166:O166"/>
    <mergeCell ref="C190:F190"/>
    <mergeCell ref="I190:K190"/>
    <mergeCell ref="C191:C192"/>
    <mergeCell ref="D191:D192"/>
    <mergeCell ref="E191:E192"/>
    <mergeCell ref="F191:F192"/>
    <mergeCell ref="K191:K192"/>
    <mergeCell ref="G199:G200"/>
    <mergeCell ref="I199:I200"/>
    <mergeCell ref="B202:B216"/>
    <mergeCell ref="C208:D208"/>
    <mergeCell ref="C211:D211"/>
    <mergeCell ref="J199:J200"/>
    <mergeCell ref="K199:K200"/>
    <mergeCell ref="I191:I192"/>
    <mergeCell ref="J191:J192"/>
    <mergeCell ref="C198:G198"/>
    <mergeCell ref="I198:L198"/>
    <mergeCell ref="D199:D200"/>
    <mergeCell ref="E199:E200"/>
    <mergeCell ref="F199:F200"/>
    <mergeCell ref="L199:L200"/>
  </mergeCells>
  <conditionalFormatting sqref="D207">
    <cfRule type="cellIs" dxfId="0" priority="1" operator="lessThan">
      <formula>0.15</formula>
    </cfRule>
  </conditionalFormatting>
  <conditionalFormatting sqref="D210">
    <cfRule type="cellIs" dxfId="0" priority="2" operator="lessThan">
      <formula>0.05</formula>
    </cfRule>
  </conditionalFormatting>
  <conditionalFormatting sqref="G204 H203">
    <cfRule type="cellIs" dxfId="0" priority="3" operator="greaterThan">
      <formula>1</formula>
    </cfRule>
  </conditionalFormatting>
  <conditionalFormatting sqref="L204">
    <cfRule type="cellIs" dxfId="0" priority="4" operator="greaterThan">
      <formula>1</formula>
    </cfRule>
  </conditionalFormatting>
  <printOptions horizontalCentered="1" verticalCentered="1"/>
  <pageMargins bottom="0.5511811023622047" footer="0.0" header="0.0" left="0.5118110236220472" right="0.5118110236220472" top="0.7480314960629921"/>
  <pageSetup orientation="landscape"/>
  <rowBreaks count="4" manualBreakCount="4">
    <brk id="176" man="1"/>
    <brk id="48" man="1"/>
    <brk id="211" man="1"/>
    <brk id="90" man="1"/>
  </rowBreaks>
  <colBreaks count="1" manualBreakCount="1">
    <brk id="15" man="1"/>
  </colBreak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showGridLines="0" workbookViewId="0"/>
  </sheetViews>
  <sheetFormatPr customHeight="1" defaultColWidth="14.43" defaultRowHeight="15.0"/>
  <cols>
    <col customWidth="1" min="1" max="1" width="2.0"/>
    <col customWidth="1" min="2" max="2" width="3.14"/>
    <col customWidth="1" min="3" max="3" width="51.43"/>
    <col customWidth="1" min="4" max="7" width="19.86"/>
    <col customWidth="1" min="8" max="8" width="19.43"/>
    <col customWidth="1" min="9" max="9" width="19.0"/>
    <col customWidth="1" min="10" max="10" width="26.0"/>
    <col customWidth="1" min="11" max="11" width="21.14"/>
    <col customWidth="1" min="12" max="12" width="7.0"/>
    <col customWidth="1" min="13" max="24" width="9.14"/>
  </cols>
  <sheetData>
    <row r="1" ht="14.25" customHeight="1">
      <c r="A1" s="175"/>
      <c r="B1" s="175"/>
      <c r="C1" s="2" t="s">
        <v>0</v>
      </c>
      <c r="F1" s="4"/>
      <c r="G1" s="6"/>
      <c r="H1" s="175"/>
      <c r="I1" s="175"/>
      <c r="J1" s="134"/>
      <c r="K1" s="129"/>
      <c r="L1" s="175"/>
      <c r="M1" s="175"/>
      <c r="N1" s="175"/>
      <c r="O1" s="175"/>
      <c r="P1" s="175"/>
      <c r="Q1" s="175"/>
      <c r="R1" s="175"/>
      <c r="S1" s="175"/>
      <c r="T1" s="175"/>
      <c r="U1" s="175"/>
      <c r="V1" s="175"/>
      <c r="W1" s="175"/>
      <c r="X1" s="175"/>
    </row>
    <row r="2" ht="14.25" customHeight="1">
      <c r="A2" s="175"/>
      <c r="B2" s="175"/>
      <c r="C2" s="10" t="s">
        <v>256</v>
      </c>
      <c r="D2" s="11"/>
      <c r="E2" s="11"/>
      <c r="F2" s="175"/>
      <c r="G2" s="175"/>
      <c r="H2" s="175"/>
      <c r="I2" s="175"/>
      <c r="J2" s="134"/>
      <c r="K2" s="129"/>
      <c r="L2" s="175"/>
      <c r="M2" s="175"/>
      <c r="N2" s="175"/>
      <c r="O2" s="175"/>
      <c r="P2" s="175"/>
      <c r="Q2" s="175"/>
      <c r="R2" s="175"/>
      <c r="S2" s="175"/>
      <c r="T2" s="175"/>
      <c r="U2" s="175"/>
      <c r="V2" s="175"/>
      <c r="W2" s="175"/>
      <c r="X2" s="175"/>
    </row>
    <row r="3" ht="14.25" customHeight="1">
      <c r="A3" s="175"/>
      <c r="B3" s="175"/>
      <c r="C3" s="176"/>
      <c r="D3" s="176"/>
      <c r="E3" s="176"/>
      <c r="F3" s="175"/>
      <c r="G3" s="176"/>
      <c r="H3" s="175"/>
      <c r="I3" s="175"/>
      <c r="J3" s="134"/>
      <c r="K3" s="129"/>
      <c r="L3" s="175"/>
      <c r="M3" s="175"/>
      <c r="N3" s="175"/>
      <c r="O3" s="175"/>
      <c r="P3" s="175"/>
      <c r="Q3" s="175"/>
      <c r="R3" s="175"/>
      <c r="S3" s="175"/>
      <c r="T3" s="175"/>
      <c r="U3" s="175"/>
      <c r="V3" s="175"/>
      <c r="W3" s="175"/>
      <c r="X3" s="175"/>
    </row>
    <row r="4" ht="14.25" customHeight="1">
      <c r="A4" s="175"/>
      <c r="B4" s="175"/>
      <c r="C4" s="176"/>
      <c r="D4" s="72" t="str">
        <f>'1) Budget Table'!D5</f>
        <v>UNFPA</v>
      </c>
      <c r="E4" s="72" t="str">
        <f>'1) Budget Table'!E5</f>
        <v>Interpeace</v>
      </c>
      <c r="F4" s="177" t="s">
        <v>10</v>
      </c>
      <c r="G4" s="72" t="s">
        <v>257</v>
      </c>
      <c r="H4" s="175"/>
      <c r="I4" s="175"/>
      <c r="J4" s="134"/>
      <c r="K4" s="129"/>
      <c r="L4" s="175"/>
      <c r="M4" s="175"/>
      <c r="N4" s="175"/>
      <c r="O4" s="175"/>
      <c r="P4" s="175"/>
      <c r="Q4" s="175"/>
      <c r="R4" s="175"/>
      <c r="S4" s="175"/>
      <c r="T4" s="175"/>
      <c r="U4" s="175"/>
      <c r="V4" s="175"/>
      <c r="W4" s="175"/>
      <c r="X4" s="175"/>
    </row>
    <row r="5" ht="14.25" customHeight="1">
      <c r="A5" s="175"/>
      <c r="B5" s="178" t="s">
        <v>258</v>
      </c>
      <c r="C5" s="19"/>
      <c r="D5" s="19"/>
      <c r="E5" s="19"/>
      <c r="F5" s="179"/>
      <c r="G5" s="180"/>
      <c r="H5" s="181"/>
      <c r="I5" s="175"/>
      <c r="J5" s="182"/>
      <c r="K5" s="129"/>
      <c r="L5" s="175"/>
      <c r="M5" s="175"/>
      <c r="N5" s="175"/>
      <c r="O5" s="175"/>
      <c r="P5" s="175"/>
      <c r="Q5" s="175"/>
      <c r="R5" s="175"/>
      <c r="S5" s="175"/>
      <c r="T5" s="175"/>
      <c r="U5" s="175"/>
      <c r="V5" s="175"/>
      <c r="W5" s="175"/>
      <c r="X5" s="175"/>
    </row>
    <row r="6" ht="14.25" customHeight="1">
      <c r="A6" s="175"/>
      <c r="B6" s="175"/>
      <c r="C6" s="178" t="s">
        <v>259</v>
      </c>
      <c r="D6" s="19"/>
      <c r="E6" s="19"/>
      <c r="F6" s="20"/>
      <c r="G6" s="180"/>
      <c r="H6" s="175"/>
      <c r="I6" s="175"/>
      <c r="J6" s="134"/>
      <c r="K6" s="129"/>
      <c r="L6" s="175"/>
      <c r="M6" s="175"/>
      <c r="N6" s="175"/>
      <c r="O6" s="175"/>
      <c r="P6" s="175"/>
      <c r="Q6" s="175"/>
      <c r="R6" s="175"/>
      <c r="S6" s="175"/>
      <c r="T6" s="175"/>
      <c r="U6" s="175"/>
      <c r="V6" s="175"/>
      <c r="W6" s="175"/>
      <c r="X6" s="175"/>
    </row>
    <row r="7" ht="14.25" customHeight="1">
      <c r="A7" s="175"/>
      <c r="B7" s="175"/>
      <c r="C7" s="183" t="s">
        <v>260</v>
      </c>
      <c r="D7" s="184">
        <f>'1) Budget Table'!I16</f>
        <v>290000</v>
      </c>
      <c r="E7" s="184">
        <f>'1) Budget Table'!E16</f>
        <v>0</v>
      </c>
      <c r="F7" s="185">
        <f t="shared" ref="F7:F15" si="1">SUM(D7:E7)</f>
        <v>290000</v>
      </c>
      <c r="G7" s="184"/>
      <c r="H7" s="186"/>
      <c r="I7" s="175"/>
      <c r="J7" s="134"/>
      <c r="K7" s="129"/>
      <c r="L7" s="175"/>
      <c r="M7" s="175"/>
      <c r="N7" s="175"/>
      <c r="O7" s="175"/>
      <c r="P7" s="175"/>
      <c r="Q7" s="175"/>
      <c r="R7" s="175"/>
      <c r="S7" s="175"/>
      <c r="T7" s="175"/>
      <c r="U7" s="175"/>
      <c r="V7" s="175"/>
      <c r="W7" s="175"/>
      <c r="X7" s="175"/>
    </row>
    <row r="8" ht="14.25" customHeight="1">
      <c r="A8" s="175"/>
      <c r="B8" s="175"/>
      <c r="C8" s="187" t="s">
        <v>261</v>
      </c>
      <c r="D8" s="188">
        <v>30000.0</v>
      </c>
      <c r="E8" s="189"/>
      <c r="F8" s="190">
        <f t="shared" si="1"/>
        <v>30000</v>
      </c>
      <c r="G8" s="105">
        <v>21390.74</v>
      </c>
      <c r="H8" s="191"/>
      <c r="I8" s="175"/>
      <c r="J8" s="175"/>
      <c r="K8" s="175"/>
      <c r="L8" s="175"/>
      <c r="M8" s="175"/>
      <c r="N8" s="175"/>
      <c r="O8" s="175"/>
      <c r="P8" s="175"/>
      <c r="Q8" s="175"/>
      <c r="R8" s="175"/>
      <c r="S8" s="175"/>
      <c r="T8" s="175"/>
      <c r="U8" s="175"/>
      <c r="V8" s="175"/>
      <c r="W8" s="175"/>
      <c r="X8" s="175"/>
    </row>
    <row r="9" ht="14.25" customHeight="1">
      <c r="A9" s="175"/>
      <c r="B9" s="175"/>
      <c r="C9" s="38" t="s">
        <v>262</v>
      </c>
      <c r="D9" s="192">
        <v>54884.0</v>
      </c>
      <c r="E9" s="53"/>
      <c r="F9" s="193">
        <f t="shared" si="1"/>
        <v>54884</v>
      </c>
      <c r="G9" s="53"/>
      <c r="I9" s="175"/>
      <c r="J9" s="175"/>
      <c r="K9" s="175"/>
      <c r="L9" s="175"/>
      <c r="M9" s="175"/>
      <c r="N9" s="175"/>
      <c r="O9" s="175"/>
      <c r="P9" s="175"/>
      <c r="Q9" s="175"/>
      <c r="R9" s="175"/>
      <c r="S9" s="175"/>
      <c r="T9" s="175"/>
      <c r="U9" s="175"/>
      <c r="V9" s="175"/>
      <c r="W9" s="175"/>
      <c r="X9" s="175"/>
    </row>
    <row r="10" ht="14.25" customHeight="1">
      <c r="A10" s="175"/>
      <c r="B10" s="175"/>
      <c r="C10" s="38" t="s">
        <v>263</v>
      </c>
      <c r="D10" s="192"/>
      <c r="E10" s="192"/>
      <c r="F10" s="193">
        <f t="shared" si="1"/>
        <v>0</v>
      </c>
      <c r="G10" s="53"/>
      <c r="I10" s="175"/>
      <c r="J10" s="175"/>
      <c r="K10" s="175"/>
      <c r="L10" s="175"/>
      <c r="M10" s="175"/>
      <c r="N10" s="175"/>
      <c r="O10" s="175"/>
      <c r="P10" s="175"/>
      <c r="Q10" s="175"/>
      <c r="R10" s="175"/>
      <c r="S10" s="175"/>
      <c r="T10" s="175"/>
      <c r="U10" s="175"/>
      <c r="V10" s="175"/>
      <c r="W10" s="175"/>
      <c r="X10" s="175"/>
    </row>
    <row r="11" ht="14.25" customHeight="1">
      <c r="A11" s="175"/>
      <c r="B11" s="175"/>
      <c r="C11" s="38" t="s">
        <v>264</v>
      </c>
      <c r="D11" s="194">
        <v>173000.0</v>
      </c>
      <c r="E11" s="192"/>
      <c r="F11" s="193">
        <f t="shared" si="1"/>
        <v>173000</v>
      </c>
      <c r="G11" s="53">
        <v>142986.22</v>
      </c>
      <c r="I11" s="175"/>
      <c r="J11" s="175"/>
      <c r="K11" s="175"/>
      <c r="L11" s="175"/>
      <c r="M11" s="175"/>
      <c r="N11" s="175"/>
      <c r="O11" s="175"/>
      <c r="P11" s="175"/>
      <c r="Q11" s="175"/>
      <c r="R11" s="175"/>
      <c r="S11" s="175"/>
      <c r="T11" s="175"/>
      <c r="U11" s="175"/>
      <c r="V11" s="175"/>
      <c r="W11" s="175"/>
      <c r="X11" s="175"/>
    </row>
    <row r="12" ht="14.25" customHeight="1">
      <c r="A12" s="175"/>
      <c r="B12" s="175"/>
      <c r="C12" s="38" t="s">
        <v>265</v>
      </c>
      <c r="D12" s="192"/>
      <c r="E12" s="192"/>
      <c r="F12" s="193">
        <f t="shared" si="1"/>
        <v>0</v>
      </c>
      <c r="G12" s="192"/>
      <c r="I12" s="175"/>
      <c r="J12" s="175"/>
      <c r="K12" s="175"/>
      <c r="L12" s="175"/>
      <c r="M12" s="175"/>
      <c r="N12" s="175"/>
      <c r="O12" s="175"/>
      <c r="P12" s="175"/>
      <c r="Q12" s="175"/>
      <c r="R12" s="175"/>
      <c r="S12" s="175"/>
      <c r="T12" s="175"/>
      <c r="U12" s="175"/>
      <c r="V12" s="175"/>
      <c r="W12" s="175"/>
      <c r="X12" s="175"/>
    </row>
    <row r="13" ht="14.25" customHeight="1">
      <c r="A13" s="175"/>
      <c r="B13" s="175"/>
      <c r="C13" s="38" t="s">
        <v>266</v>
      </c>
      <c r="D13" s="192">
        <f>29000+2478</f>
        <v>31478</v>
      </c>
      <c r="E13" s="192"/>
      <c r="F13" s="193">
        <f t="shared" si="1"/>
        <v>31478</v>
      </c>
      <c r="G13" s="53">
        <v>14800.0</v>
      </c>
      <c r="I13" s="175"/>
      <c r="J13" s="175"/>
      <c r="K13" s="175"/>
      <c r="L13" s="175"/>
      <c r="M13" s="175"/>
      <c r="N13" s="175"/>
      <c r="O13" s="175"/>
      <c r="P13" s="175"/>
      <c r="Q13" s="175"/>
      <c r="R13" s="175"/>
      <c r="S13" s="175"/>
      <c r="T13" s="175"/>
      <c r="U13" s="175"/>
      <c r="V13" s="175"/>
      <c r="W13" s="175"/>
      <c r="X13" s="175"/>
    </row>
    <row r="14" ht="14.25" customHeight="1">
      <c r="A14" s="175"/>
      <c r="B14" s="175"/>
      <c r="C14" s="38" t="s">
        <v>267</v>
      </c>
      <c r="D14" s="192">
        <v>638.0</v>
      </c>
      <c r="E14" s="192"/>
      <c r="F14" s="193">
        <f t="shared" si="1"/>
        <v>638</v>
      </c>
      <c r="G14" s="53"/>
      <c r="I14" s="175"/>
      <c r="J14" s="175"/>
      <c r="K14" s="175"/>
      <c r="L14" s="175"/>
      <c r="M14" s="175"/>
      <c r="N14" s="175"/>
      <c r="O14" s="175"/>
      <c r="P14" s="175"/>
      <c r="Q14" s="175"/>
      <c r="R14" s="175"/>
      <c r="S14" s="175"/>
      <c r="T14" s="175"/>
      <c r="U14" s="175"/>
      <c r="V14" s="175"/>
      <c r="W14" s="175"/>
      <c r="X14" s="175"/>
    </row>
    <row r="15" ht="14.25" customHeight="1">
      <c r="A15" s="175"/>
      <c r="B15" s="175"/>
      <c r="C15" s="195" t="s">
        <v>268</v>
      </c>
      <c r="D15" s="195">
        <f t="shared" ref="D15:E15" si="2">SUM(D8:D14)</f>
        <v>290000</v>
      </c>
      <c r="E15" s="195">
        <f t="shared" si="2"/>
        <v>0</v>
      </c>
      <c r="F15" s="196">
        <f t="shared" si="1"/>
        <v>290000</v>
      </c>
      <c r="G15" s="195">
        <f>SUM(G8:G14)</f>
        <v>179176.96</v>
      </c>
      <c r="I15" s="175"/>
      <c r="J15" s="175"/>
      <c r="K15" s="175"/>
      <c r="L15" s="175"/>
      <c r="M15" s="175"/>
      <c r="N15" s="175"/>
      <c r="O15" s="175"/>
      <c r="P15" s="175"/>
      <c r="Q15" s="175"/>
      <c r="R15" s="175"/>
      <c r="S15" s="175"/>
      <c r="T15" s="175"/>
      <c r="U15" s="175"/>
      <c r="V15" s="175"/>
      <c r="W15" s="175"/>
      <c r="X15" s="175"/>
    </row>
    <row r="16" ht="14.25" customHeight="1">
      <c r="A16" s="197"/>
      <c r="B16" s="197"/>
      <c r="C16" s="198"/>
      <c r="D16" s="199"/>
      <c r="E16" s="199"/>
      <c r="F16" s="199"/>
      <c r="G16" s="199"/>
      <c r="I16" s="197"/>
      <c r="J16" s="197"/>
      <c r="K16" s="197"/>
      <c r="L16" s="197"/>
      <c r="M16" s="197"/>
      <c r="N16" s="197"/>
      <c r="O16" s="197"/>
      <c r="P16" s="197"/>
      <c r="Q16" s="197"/>
      <c r="R16" s="197"/>
      <c r="S16" s="197"/>
      <c r="T16" s="197"/>
      <c r="U16" s="197"/>
      <c r="V16" s="197"/>
      <c r="W16" s="197"/>
      <c r="X16" s="197"/>
    </row>
    <row r="17" ht="14.25" customHeight="1">
      <c r="A17" s="175"/>
      <c r="B17" s="175"/>
      <c r="C17" s="178" t="s">
        <v>269</v>
      </c>
      <c r="D17" s="19"/>
      <c r="E17" s="19"/>
      <c r="F17" s="20"/>
      <c r="G17" s="184"/>
      <c r="I17" s="175"/>
      <c r="J17" s="175"/>
      <c r="K17" s="175"/>
      <c r="L17" s="175"/>
      <c r="M17" s="175"/>
      <c r="N17" s="175"/>
      <c r="O17" s="175"/>
      <c r="P17" s="175"/>
      <c r="Q17" s="175"/>
      <c r="R17" s="175"/>
      <c r="S17" s="175"/>
      <c r="T17" s="175"/>
      <c r="U17" s="175"/>
      <c r="V17" s="175"/>
      <c r="W17" s="175"/>
      <c r="X17" s="175"/>
    </row>
    <row r="18" ht="14.25" customHeight="1">
      <c r="A18" s="175"/>
      <c r="B18" s="175"/>
      <c r="C18" s="183" t="s">
        <v>260</v>
      </c>
      <c r="D18" s="184">
        <f>+'1) Budget Table'!I28</f>
        <v>279225</v>
      </c>
      <c r="E18" s="184">
        <f>'1) Budget Table'!E28</f>
        <v>0</v>
      </c>
      <c r="F18" s="185">
        <f t="shared" ref="F18:F26" si="3">SUM(D18:E18)</f>
        <v>279225</v>
      </c>
      <c r="G18" s="184"/>
      <c r="H18" s="186"/>
      <c r="I18" s="175"/>
      <c r="J18" s="175"/>
      <c r="K18" s="175"/>
      <c r="L18" s="175"/>
      <c r="M18" s="175"/>
      <c r="N18" s="175"/>
      <c r="O18" s="175"/>
      <c r="P18" s="175"/>
      <c r="Q18" s="175"/>
      <c r="R18" s="175"/>
      <c r="S18" s="175"/>
      <c r="T18" s="175"/>
      <c r="U18" s="175"/>
      <c r="V18" s="175"/>
      <c r="W18" s="175"/>
      <c r="X18" s="175"/>
    </row>
    <row r="19" ht="14.25" customHeight="1">
      <c r="A19" s="175"/>
      <c r="B19" s="175"/>
      <c r="C19" s="187" t="s">
        <v>261</v>
      </c>
      <c r="D19" s="188">
        <v>10000.0</v>
      </c>
      <c r="E19" s="189"/>
      <c r="F19" s="190">
        <f t="shared" si="3"/>
        <v>10000</v>
      </c>
      <c r="G19" s="189"/>
      <c r="H19" s="191"/>
      <c r="I19" s="175"/>
      <c r="J19" s="175"/>
      <c r="K19" s="175"/>
      <c r="L19" s="175"/>
      <c r="M19" s="175"/>
      <c r="N19" s="175"/>
      <c r="O19" s="175"/>
      <c r="P19" s="175"/>
      <c r="Q19" s="175"/>
      <c r="R19" s="175"/>
      <c r="S19" s="175"/>
      <c r="T19" s="175"/>
      <c r="U19" s="175"/>
      <c r="V19" s="175"/>
      <c r="W19" s="175"/>
      <c r="X19" s="175"/>
    </row>
    <row r="20" ht="14.25" customHeight="1">
      <c r="A20" s="175"/>
      <c r="B20" s="175"/>
      <c r="C20" s="38" t="s">
        <v>262</v>
      </c>
      <c r="D20" s="192">
        <v>20000.0</v>
      </c>
      <c r="E20" s="53"/>
      <c r="F20" s="193">
        <f t="shared" si="3"/>
        <v>20000</v>
      </c>
      <c r="G20" s="53"/>
      <c r="I20" s="175"/>
      <c r="J20" s="175"/>
      <c r="K20" s="175"/>
      <c r="L20" s="175"/>
      <c r="M20" s="175"/>
      <c r="N20" s="175"/>
      <c r="O20" s="175"/>
      <c r="P20" s="175"/>
      <c r="Q20" s="175"/>
      <c r="R20" s="175"/>
      <c r="S20" s="175"/>
      <c r="T20" s="175"/>
      <c r="U20" s="175"/>
      <c r="V20" s="175"/>
      <c r="W20" s="175"/>
      <c r="X20" s="175"/>
    </row>
    <row r="21" ht="14.25" customHeight="1">
      <c r="A21" s="175"/>
      <c r="B21" s="175"/>
      <c r="C21" s="38" t="s">
        <v>263</v>
      </c>
      <c r="E21" s="192"/>
      <c r="F21" s="193">
        <f t="shared" si="3"/>
        <v>0</v>
      </c>
      <c r="G21" s="192"/>
      <c r="I21" s="175"/>
      <c r="J21" s="175"/>
      <c r="K21" s="175"/>
      <c r="L21" s="175"/>
      <c r="M21" s="175"/>
      <c r="N21" s="175"/>
      <c r="O21" s="175"/>
      <c r="P21" s="175"/>
      <c r="Q21" s="175"/>
      <c r="R21" s="175"/>
      <c r="S21" s="175"/>
      <c r="T21" s="175"/>
      <c r="U21" s="175"/>
      <c r="V21" s="175"/>
      <c r="W21" s="175"/>
      <c r="X21" s="175"/>
    </row>
    <row r="22" ht="14.25" customHeight="1">
      <c r="A22" s="175"/>
      <c r="B22" s="175"/>
      <c r="C22" s="38" t="s">
        <v>264</v>
      </c>
      <c r="D22" s="192">
        <v>160225.0</v>
      </c>
      <c r="E22" s="192"/>
      <c r="F22" s="193">
        <f t="shared" si="3"/>
        <v>160225</v>
      </c>
      <c r="G22" s="192">
        <v>155126.6</v>
      </c>
      <c r="I22" s="175"/>
      <c r="J22" s="175"/>
      <c r="K22" s="175"/>
      <c r="L22" s="175"/>
      <c r="M22" s="175"/>
      <c r="N22" s="175"/>
      <c r="O22" s="175"/>
      <c r="P22" s="175"/>
      <c r="Q22" s="175"/>
      <c r="R22" s="175"/>
      <c r="S22" s="175"/>
      <c r="T22" s="175"/>
      <c r="U22" s="175"/>
      <c r="V22" s="175"/>
      <c r="W22" s="175"/>
      <c r="X22" s="175"/>
    </row>
    <row r="23" ht="14.25" customHeight="1">
      <c r="A23" s="175"/>
      <c r="B23" s="175"/>
      <c r="C23" s="38" t="s">
        <v>265</v>
      </c>
      <c r="D23" s="192">
        <v>10000.0</v>
      </c>
      <c r="E23" s="192"/>
      <c r="F23" s="193">
        <f t="shared" si="3"/>
        <v>10000</v>
      </c>
      <c r="G23" s="192"/>
      <c r="I23" s="175"/>
      <c r="J23" s="175"/>
      <c r="K23" s="175"/>
      <c r="L23" s="175"/>
      <c r="M23" s="175"/>
      <c r="N23" s="175"/>
      <c r="O23" s="175"/>
      <c r="P23" s="175"/>
      <c r="Q23" s="175"/>
      <c r="R23" s="175"/>
      <c r="S23" s="175"/>
      <c r="T23" s="175"/>
      <c r="U23" s="175"/>
      <c r="V23" s="175"/>
      <c r="W23" s="175"/>
      <c r="X23" s="175"/>
    </row>
    <row r="24" ht="14.25" customHeight="1">
      <c r="A24" s="175"/>
      <c r="B24" s="175"/>
      <c r="C24" s="38" t="s">
        <v>266</v>
      </c>
      <c r="D24" s="192">
        <v>49000.0</v>
      </c>
      <c r="E24" s="192"/>
      <c r="F24" s="193">
        <f t="shared" si="3"/>
        <v>49000</v>
      </c>
      <c r="G24" s="192">
        <v>35000.0</v>
      </c>
      <c r="I24" s="175"/>
      <c r="J24" s="175"/>
      <c r="K24" s="175"/>
      <c r="L24" s="175"/>
      <c r="M24" s="175"/>
      <c r="N24" s="175"/>
      <c r="O24" s="175"/>
      <c r="P24" s="175"/>
      <c r="Q24" s="175"/>
      <c r="R24" s="175"/>
      <c r="S24" s="175"/>
      <c r="T24" s="175"/>
      <c r="U24" s="175"/>
      <c r="V24" s="175"/>
      <c r="W24" s="175"/>
      <c r="X24" s="175"/>
    </row>
    <row r="25" ht="14.25" customHeight="1">
      <c r="A25" s="175"/>
      <c r="B25" s="175"/>
      <c r="C25" s="38" t="s">
        <v>267</v>
      </c>
      <c r="D25" s="192">
        <v>30000.0</v>
      </c>
      <c r="E25" s="192"/>
      <c r="F25" s="193">
        <f t="shared" si="3"/>
        <v>30000</v>
      </c>
      <c r="G25" s="192"/>
      <c r="I25" s="175"/>
      <c r="J25" s="175"/>
      <c r="K25" s="175"/>
      <c r="L25" s="175"/>
      <c r="M25" s="175"/>
      <c r="N25" s="175"/>
      <c r="O25" s="175"/>
      <c r="P25" s="175"/>
      <c r="Q25" s="175"/>
      <c r="R25" s="175"/>
      <c r="S25" s="175"/>
      <c r="T25" s="175"/>
      <c r="U25" s="175"/>
      <c r="V25" s="175"/>
      <c r="W25" s="175"/>
      <c r="X25" s="175"/>
    </row>
    <row r="26" ht="14.25" customHeight="1">
      <c r="A26" s="175"/>
      <c r="B26" s="175"/>
      <c r="C26" s="195" t="s">
        <v>268</v>
      </c>
      <c r="D26" s="195">
        <f t="shared" ref="D26:E26" si="4">SUM(D19:D25)</f>
        <v>279225</v>
      </c>
      <c r="E26" s="195">
        <f t="shared" si="4"/>
        <v>0</v>
      </c>
      <c r="F26" s="193">
        <f t="shared" si="3"/>
        <v>279225</v>
      </c>
      <c r="G26" s="195">
        <f>SUM(G19:G25)</f>
        <v>190126.6</v>
      </c>
      <c r="H26" s="175"/>
      <c r="I26" s="175"/>
      <c r="J26" s="175"/>
      <c r="K26" s="175"/>
      <c r="L26" s="175"/>
      <c r="M26" s="175"/>
      <c r="N26" s="175"/>
      <c r="O26" s="175"/>
      <c r="P26" s="175"/>
      <c r="Q26" s="175"/>
      <c r="R26" s="175"/>
      <c r="S26" s="175"/>
      <c r="T26" s="175"/>
      <c r="U26" s="175"/>
      <c r="V26" s="175"/>
      <c r="W26" s="175"/>
      <c r="X26" s="175"/>
    </row>
    <row r="27" ht="14.25" customHeight="1">
      <c r="A27" s="197"/>
      <c r="B27" s="197"/>
      <c r="C27" s="198"/>
      <c r="D27" s="199"/>
      <c r="E27" s="199"/>
      <c r="F27" s="200"/>
      <c r="G27" s="199"/>
      <c r="H27" s="197"/>
      <c r="I27" s="197"/>
      <c r="J27" s="197"/>
      <c r="K27" s="197"/>
      <c r="L27" s="197"/>
      <c r="M27" s="197"/>
      <c r="N27" s="197"/>
      <c r="O27" s="197"/>
      <c r="P27" s="197"/>
      <c r="Q27" s="197"/>
      <c r="R27" s="197"/>
      <c r="S27" s="197"/>
      <c r="T27" s="197"/>
      <c r="U27" s="197"/>
      <c r="V27" s="197"/>
      <c r="W27" s="197"/>
      <c r="X27" s="197"/>
    </row>
    <row r="28" ht="14.25" hidden="1" customHeight="1">
      <c r="A28" s="175"/>
      <c r="B28" s="175"/>
      <c r="C28" s="178" t="s">
        <v>270</v>
      </c>
      <c r="D28" s="19"/>
      <c r="E28" s="19"/>
      <c r="F28" s="20"/>
      <c r="G28" s="184"/>
      <c r="H28" s="175"/>
      <c r="I28" s="175"/>
      <c r="J28" s="175"/>
      <c r="K28" s="175"/>
      <c r="L28" s="175"/>
      <c r="M28" s="175"/>
      <c r="N28" s="175"/>
      <c r="O28" s="175"/>
      <c r="P28" s="175"/>
      <c r="Q28" s="175"/>
      <c r="R28" s="175"/>
      <c r="S28" s="175"/>
      <c r="T28" s="175"/>
      <c r="U28" s="175"/>
      <c r="V28" s="175"/>
      <c r="W28" s="175"/>
      <c r="X28" s="175"/>
    </row>
    <row r="29" ht="14.25" hidden="1" customHeight="1">
      <c r="A29" s="175"/>
      <c r="B29" s="175"/>
      <c r="C29" s="183" t="s">
        <v>260</v>
      </c>
      <c r="D29" s="184">
        <f>'1) Budget Table'!D38</f>
        <v>0</v>
      </c>
      <c r="E29" s="184">
        <f>'1) Budget Table'!E38</f>
        <v>0</v>
      </c>
      <c r="F29" s="185">
        <f t="shared" ref="F29:F37" si="5">SUM(D29:E29)</f>
        <v>0</v>
      </c>
      <c r="G29" s="184"/>
      <c r="H29" s="175"/>
      <c r="I29" s="175"/>
      <c r="J29" s="175"/>
      <c r="K29" s="175"/>
      <c r="L29" s="175"/>
      <c r="M29" s="175"/>
      <c r="N29" s="175"/>
      <c r="O29" s="175"/>
      <c r="P29" s="175"/>
      <c r="Q29" s="175"/>
      <c r="R29" s="175"/>
      <c r="S29" s="175"/>
      <c r="T29" s="175"/>
      <c r="U29" s="175"/>
      <c r="V29" s="175"/>
      <c r="W29" s="175"/>
      <c r="X29" s="175"/>
    </row>
    <row r="30" ht="14.25" hidden="1" customHeight="1">
      <c r="A30" s="175"/>
      <c r="B30" s="175"/>
      <c r="C30" s="187" t="s">
        <v>261</v>
      </c>
      <c r="D30" s="188"/>
      <c r="E30" s="189"/>
      <c r="F30" s="190">
        <f t="shared" si="5"/>
        <v>0</v>
      </c>
      <c r="G30" s="189"/>
      <c r="H30" s="175"/>
      <c r="I30" s="175"/>
      <c r="J30" s="175"/>
      <c r="K30" s="175"/>
      <c r="L30" s="175"/>
      <c r="M30" s="175"/>
      <c r="N30" s="175"/>
      <c r="O30" s="175"/>
      <c r="P30" s="175"/>
      <c r="Q30" s="175"/>
      <c r="R30" s="175"/>
      <c r="S30" s="175"/>
      <c r="T30" s="175"/>
      <c r="U30" s="175"/>
      <c r="V30" s="175"/>
      <c r="W30" s="175"/>
      <c r="X30" s="175"/>
    </row>
    <row r="31" ht="14.25" hidden="1" customHeight="1">
      <c r="A31" s="197"/>
      <c r="B31" s="197"/>
      <c r="C31" s="38" t="s">
        <v>262</v>
      </c>
      <c r="D31" s="192"/>
      <c r="E31" s="53"/>
      <c r="F31" s="193">
        <f t="shared" si="5"/>
        <v>0</v>
      </c>
      <c r="G31" s="53"/>
      <c r="H31" s="197"/>
      <c r="I31" s="197"/>
      <c r="J31" s="197"/>
      <c r="K31" s="197"/>
      <c r="L31" s="197"/>
      <c r="M31" s="197"/>
      <c r="N31" s="197"/>
      <c r="O31" s="197"/>
      <c r="P31" s="197"/>
      <c r="Q31" s="197"/>
      <c r="R31" s="197"/>
      <c r="S31" s="197"/>
      <c r="T31" s="197"/>
      <c r="U31" s="197"/>
      <c r="V31" s="197"/>
      <c r="W31" s="197"/>
      <c r="X31" s="197"/>
    </row>
    <row r="32" ht="14.25" hidden="1" customHeight="1">
      <c r="A32" s="197"/>
      <c r="B32" s="197"/>
      <c r="C32" s="38" t="s">
        <v>263</v>
      </c>
      <c r="D32" s="192"/>
      <c r="E32" s="192"/>
      <c r="F32" s="193">
        <f t="shared" si="5"/>
        <v>0</v>
      </c>
      <c r="G32" s="192"/>
      <c r="H32" s="197"/>
      <c r="I32" s="197"/>
      <c r="J32" s="197"/>
      <c r="K32" s="197"/>
      <c r="L32" s="197"/>
      <c r="M32" s="197"/>
      <c r="N32" s="197"/>
      <c r="O32" s="197"/>
      <c r="P32" s="197"/>
      <c r="Q32" s="197"/>
      <c r="R32" s="197"/>
      <c r="S32" s="197"/>
      <c r="T32" s="197"/>
      <c r="U32" s="197"/>
      <c r="V32" s="197"/>
      <c r="W32" s="197"/>
      <c r="X32" s="197"/>
    </row>
    <row r="33" ht="14.25" hidden="1" customHeight="1">
      <c r="A33" s="197"/>
      <c r="B33" s="197"/>
      <c r="C33" s="38" t="s">
        <v>264</v>
      </c>
      <c r="D33" s="192"/>
      <c r="E33" s="192"/>
      <c r="F33" s="193">
        <f t="shared" si="5"/>
        <v>0</v>
      </c>
      <c r="G33" s="192"/>
      <c r="H33" s="197"/>
      <c r="I33" s="197"/>
      <c r="J33" s="197"/>
      <c r="K33" s="197"/>
      <c r="L33" s="197"/>
      <c r="M33" s="197"/>
      <c r="N33" s="197"/>
      <c r="O33" s="197"/>
      <c r="P33" s="197"/>
      <c r="Q33" s="197"/>
      <c r="R33" s="197"/>
      <c r="S33" s="197"/>
      <c r="T33" s="197"/>
      <c r="U33" s="197"/>
      <c r="V33" s="197"/>
      <c r="W33" s="197"/>
      <c r="X33" s="197"/>
    </row>
    <row r="34" ht="14.25" hidden="1" customHeight="1">
      <c r="A34" s="175"/>
      <c r="B34" s="175"/>
      <c r="C34" s="38" t="s">
        <v>265</v>
      </c>
      <c r="D34" s="192"/>
      <c r="E34" s="192"/>
      <c r="F34" s="193">
        <f t="shared" si="5"/>
        <v>0</v>
      </c>
      <c r="G34" s="192"/>
      <c r="H34" s="175"/>
      <c r="I34" s="175"/>
      <c r="J34" s="175"/>
      <c r="K34" s="175"/>
      <c r="L34" s="175"/>
      <c r="M34" s="175"/>
      <c r="N34" s="175"/>
      <c r="O34" s="175"/>
      <c r="P34" s="175"/>
      <c r="Q34" s="175"/>
      <c r="R34" s="175"/>
      <c r="S34" s="175"/>
      <c r="T34" s="175"/>
      <c r="U34" s="175"/>
      <c r="V34" s="175"/>
      <c r="W34" s="175"/>
      <c r="X34" s="175"/>
    </row>
    <row r="35" ht="14.25" hidden="1" customHeight="1">
      <c r="A35" s="175"/>
      <c r="B35" s="175"/>
      <c r="C35" s="38" t="s">
        <v>266</v>
      </c>
      <c r="D35" s="192"/>
      <c r="E35" s="192"/>
      <c r="F35" s="193">
        <f t="shared" si="5"/>
        <v>0</v>
      </c>
      <c r="G35" s="192"/>
      <c r="H35" s="175"/>
      <c r="I35" s="175"/>
      <c r="J35" s="175"/>
      <c r="K35" s="175"/>
      <c r="L35" s="175"/>
      <c r="M35" s="175"/>
      <c r="N35" s="175"/>
      <c r="O35" s="175"/>
      <c r="P35" s="175"/>
      <c r="Q35" s="175"/>
      <c r="R35" s="175"/>
      <c r="S35" s="175"/>
      <c r="T35" s="175"/>
      <c r="U35" s="175"/>
      <c r="V35" s="175"/>
      <c r="W35" s="175"/>
      <c r="X35" s="175"/>
    </row>
    <row r="36" ht="14.25" hidden="1" customHeight="1">
      <c r="A36" s="175"/>
      <c r="B36" s="175"/>
      <c r="C36" s="38" t="s">
        <v>267</v>
      </c>
      <c r="D36" s="192"/>
      <c r="E36" s="192"/>
      <c r="F36" s="193">
        <f t="shared" si="5"/>
        <v>0</v>
      </c>
      <c r="G36" s="192"/>
      <c r="H36" s="175"/>
      <c r="I36" s="175"/>
      <c r="J36" s="175"/>
      <c r="K36" s="175"/>
      <c r="L36" s="175"/>
      <c r="M36" s="175"/>
      <c r="N36" s="175"/>
      <c r="O36" s="175"/>
      <c r="P36" s="175"/>
      <c r="Q36" s="175"/>
      <c r="R36" s="175"/>
      <c r="S36" s="175"/>
      <c r="T36" s="175"/>
      <c r="U36" s="175"/>
      <c r="V36" s="175"/>
      <c r="W36" s="175"/>
      <c r="X36" s="175"/>
    </row>
    <row r="37" ht="14.25" hidden="1" customHeight="1">
      <c r="A37" s="175"/>
      <c r="B37" s="175"/>
      <c r="C37" s="195" t="s">
        <v>268</v>
      </c>
      <c r="D37" s="195">
        <f t="shared" ref="D37:E37" si="6">SUM(D30:D36)</f>
        <v>0</v>
      </c>
      <c r="E37" s="195">
        <f t="shared" si="6"/>
        <v>0</v>
      </c>
      <c r="F37" s="193">
        <f t="shared" si="5"/>
        <v>0</v>
      </c>
      <c r="G37" s="184"/>
      <c r="H37" s="175"/>
      <c r="I37" s="175"/>
      <c r="J37" s="175"/>
      <c r="K37" s="175"/>
      <c r="L37" s="175"/>
      <c r="M37" s="175"/>
      <c r="N37" s="175"/>
      <c r="O37" s="175"/>
      <c r="P37" s="175"/>
      <c r="Q37" s="175"/>
      <c r="R37" s="175"/>
      <c r="S37" s="175"/>
      <c r="T37" s="175"/>
      <c r="U37" s="175"/>
      <c r="V37" s="175"/>
      <c r="W37" s="175"/>
      <c r="X37" s="175"/>
    </row>
    <row r="38" ht="14.25" hidden="1" customHeight="1">
      <c r="A38" s="175"/>
      <c r="B38" s="175"/>
      <c r="C38" s="178" t="s">
        <v>271</v>
      </c>
      <c r="D38" s="19"/>
      <c r="E38" s="19"/>
      <c r="F38" s="20"/>
      <c r="G38" s="184"/>
      <c r="H38" s="175"/>
      <c r="I38" s="175"/>
      <c r="J38" s="175"/>
      <c r="K38" s="175"/>
      <c r="L38" s="175"/>
      <c r="M38" s="175"/>
      <c r="N38" s="175"/>
      <c r="O38" s="175"/>
      <c r="P38" s="175"/>
      <c r="Q38" s="175"/>
      <c r="R38" s="175"/>
      <c r="S38" s="175"/>
      <c r="T38" s="175"/>
      <c r="U38" s="175"/>
      <c r="V38" s="175"/>
      <c r="W38" s="175"/>
      <c r="X38" s="175"/>
    </row>
    <row r="39" ht="14.25" hidden="1" customHeight="1">
      <c r="A39" s="197"/>
      <c r="B39" s="197"/>
      <c r="C39" s="201"/>
      <c r="D39" s="202"/>
      <c r="E39" s="202"/>
      <c r="F39" s="203"/>
      <c r="G39" s="202"/>
      <c r="H39" s="197"/>
      <c r="I39" s="197"/>
      <c r="J39" s="197"/>
      <c r="K39" s="197"/>
      <c r="L39" s="197"/>
      <c r="M39" s="197"/>
      <c r="N39" s="197"/>
      <c r="O39" s="197"/>
      <c r="P39" s="197"/>
      <c r="Q39" s="197"/>
      <c r="R39" s="197"/>
      <c r="S39" s="197"/>
      <c r="T39" s="197"/>
      <c r="U39" s="197"/>
      <c r="V39" s="197"/>
      <c r="W39" s="197"/>
      <c r="X39" s="197"/>
    </row>
    <row r="40" ht="14.25" hidden="1" customHeight="1">
      <c r="A40" s="175"/>
      <c r="B40" s="175"/>
      <c r="C40" s="183" t="s">
        <v>260</v>
      </c>
      <c r="D40" s="184">
        <f>'1) Budget Table'!D48</f>
        <v>0</v>
      </c>
      <c r="E40" s="184">
        <f>'1) Budget Table'!E48</f>
        <v>0</v>
      </c>
      <c r="F40" s="185">
        <f t="shared" ref="F40:F48" si="7">SUM(D40:E40)</f>
        <v>0</v>
      </c>
      <c r="G40" s="184"/>
      <c r="H40" s="175"/>
      <c r="I40" s="175"/>
      <c r="J40" s="175"/>
      <c r="K40" s="175"/>
      <c r="L40" s="175"/>
      <c r="M40" s="175"/>
      <c r="N40" s="175"/>
      <c r="O40" s="175"/>
      <c r="P40" s="175"/>
      <c r="Q40" s="175"/>
      <c r="R40" s="175"/>
      <c r="S40" s="175"/>
      <c r="T40" s="175"/>
      <c r="U40" s="175"/>
      <c r="V40" s="175"/>
      <c r="W40" s="175"/>
      <c r="X40" s="175"/>
    </row>
    <row r="41" ht="14.25" hidden="1" customHeight="1">
      <c r="A41" s="175"/>
      <c r="B41" s="175"/>
      <c r="C41" s="187" t="s">
        <v>261</v>
      </c>
      <c r="D41" s="188"/>
      <c r="E41" s="189"/>
      <c r="F41" s="190">
        <f t="shared" si="7"/>
        <v>0</v>
      </c>
      <c r="G41" s="189"/>
      <c r="H41" s="175"/>
      <c r="I41" s="175"/>
      <c r="J41" s="175"/>
      <c r="K41" s="175"/>
      <c r="L41" s="175"/>
      <c r="M41" s="175"/>
      <c r="N41" s="175"/>
      <c r="O41" s="175"/>
      <c r="P41" s="175"/>
      <c r="Q41" s="175"/>
      <c r="R41" s="175"/>
      <c r="S41" s="175"/>
      <c r="T41" s="175"/>
      <c r="U41" s="175"/>
      <c r="V41" s="175"/>
      <c r="W41" s="175"/>
      <c r="X41" s="175"/>
    </row>
    <row r="42" ht="14.25" hidden="1" customHeight="1">
      <c r="A42" s="175"/>
      <c r="B42" s="175"/>
      <c r="C42" s="38" t="s">
        <v>262</v>
      </c>
      <c r="D42" s="192"/>
      <c r="E42" s="53"/>
      <c r="F42" s="193">
        <f t="shared" si="7"/>
        <v>0</v>
      </c>
      <c r="G42" s="53"/>
      <c r="H42" s="175"/>
      <c r="I42" s="175"/>
      <c r="J42" s="175"/>
      <c r="K42" s="175"/>
      <c r="L42" s="175"/>
      <c r="M42" s="175"/>
      <c r="N42" s="175"/>
      <c r="O42" s="175"/>
      <c r="P42" s="175"/>
      <c r="Q42" s="175"/>
      <c r="R42" s="175"/>
      <c r="S42" s="175"/>
      <c r="T42" s="175"/>
      <c r="U42" s="175"/>
      <c r="V42" s="175"/>
      <c r="W42" s="175"/>
      <c r="X42" s="175"/>
    </row>
    <row r="43" ht="14.25" hidden="1" customHeight="1">
      <c r="A43" s="175"/>
      <c r="B43" s="175"/>
      <c r="C43" s="38" t="s">
        <v>263</v>
      </c>
      <c r="D43" s="192"/>
      <c r="E43" s="192"/>
      <c r="F43" s="193">
        <f t="shared" si="7"/>
        <v>0</v>
      </c>
      <c r="G43" s="192"/>
      <c r="H43" s="175"/>
      <c r="I43" s="175"/>
      <c r="J43" s="175"/>
      <c r="K43" s="175"/>
      <c r="L43" s="175"/>
      <c r="M43" s="175"/>
      <c r="N43" s="175"/>
      <c r="O43" s="175"/>
      <c r="P43" s="175"/>
      <c r="Q43" s="175"/>
      <c r="R43" s="175"/>
      <c r="S43" s="175"/>
      <c r="T43" s="175"/>
      <c r="U43" s="175"/>
      <c r="V43" s="175"/>
      <c r="W43" s="175"/>
      <c r="X43" s="175"/>
    </row>
    <row r="44" ht="14.25" hidden="1" customHeight="1">
      <c r="A44" s="197"/>
      <c r="B44" s="197"/>
      <c r="C44" s="38" t="s">
        <v>264</v>
      </c>
      <c r="D44" s="192"/>
      <c r="E44" s="192"/>
      <c r="F44" s="193">
        <f t="shared" si="7"/>
        <v>0</v>
      </c>
      <c r="G44" s="192"/>
      <c r="H44" s="197"/>
      <c r="I44" s="197"/>
      <c r="J44" s="197"/>
      <c r="K44" s="197"/>
      <c r="L44" s="197"/>
      <c r="M44" s="197"/>
      <c r="N44" s="197"/>
      <c r="O44" s="197"/>
      <c r="P44" s="197"/>
      <c r="Q44" s="197"/>
      <c r="R44" s="197"/>
      <c r="S44" s="197"/>
      <c r="T44" s="197"/>
      <c r="U44" s="197"/>
      <c r="V44" s="197"/>
      <c r="W44" s="197"/>
      <c r="X44" s="197"/>
    </row>
    <row r="45" ht="14.25" hidden="1" customHeight="1">
      <c r="A45" s="175"/>
      <c r="B45" s="175"/>
      <c r="C45" s="38" t="s">
        <v>265</v>
      </c>
      <c r="D45" s="192"/>
      <c r="E45" s="192"/>
      <c r="F45" s="193">
        <f t="shared" si="7"/>
        <v>0</v>
      </c>
      <c r="G45" s="192"/>
      <c r="H45" s="175"/>
      <c r="I45" s="175"/>
      <c r="J45" s="175"/>
      <c r="K45" s="175"/>
      <c r="L45" s="175"/>
      <c r="M45" s="175"/>
      <c r="N45" s="175"/>
      <c r="O45" s="175"/>
      <c r="P45" s="175"/>
      <c r="Q45" s="175"/>
      <c r="R45" s="175"/>
      <c r="S45" s="175"/>
      <c r="T45" s="175"/>
      <c r="U45" s="175"/>
      <c r="V45" s="175"/>
      <c r="W45" s="175"/>
      <c r="X45" s="175"/>
    </row>
    <row r="46" ht="14.25" hidden="1" customHeight="1">
      <c r="A46" s="175"/>
      <c r="B46" s="175"/>
      <c r="C46" s="38" t="s">
        <v>266</v>
      </c>
      <c r="D46" s="192"/>
      <c r="E46" s="192"/>
      <c r="F46" s="193">
        <f t="shared" si="7"/>
        <v>0</v>
      </c>
      <c r="G46" s="192"/>
      <c r="H46" s="175"/>
      <c r="I46" s="175"/>
      <c r="J46" s="175"/>
      <c r="K46" s="175"/>
      <c r="L46" s="175"/>
      <c r="M46" s="175"/>
      <c r="N46" s="175"/>
      <c r="O46" s="175"/>
      <c r="P46" s="175"/>
      <c r="Q46" s="175"/>
      <c r="R46" s="175"/>
      <c r="S46" s="175"/>
      <c r="T46" s="175"/>
      <c r="U46" s="175"/>
      <c r="V46" s="175"/>
      <c r="W46" s="175"/>
      <c r="X46" s="175"/>
    </row>
    <row r="47" ht="14.25" hidden="1" customHeight="1">
      <c r="A47" s="175"/>
      <c r="B47" s="175"/>
      <c r="C47" s="38" t="s">
        <v>267</v>
      </c>
      <c r="D47" s="192"/>
      <c r="E47" s="192"/>
      <c r="F47" s="193">
        <f t="shared" si="7"/>
        <v>0</v>
      </c>
      <c r="G47" s="192"/>
      <c r="H47" s="175"/>
      <c r="I47" s="175"/>
      <c r="J47" s="175"/>
      <c r="K47" s="175"/>
      <c r="L47" s="175"/>
      <c r="M47" s="175"/>
      <c r="N47" s="175"/>
      <c r="O47" s="175"/>
      <c r="P47" s="175"/>
      <c r="Q47" s="175"/>
      <c r="R47" s="175"/>
      <c r="S47" s="175"/>
      <c r="T47" s="175"/>
      <c r="U47" s="175"/>
      <c r="V47" s="175"/>
      <c r="W47" s="175"/>
      <c r="X47" s="175"/>
    </row>
    <row r="48" ht="14.25" hidden="1" customHeight="1">
      <c r="A48" s="175"/>
      <c r="B48" s="175"/>
      <c r="C48" s="195" t="s">
        <v>268</v>
      </c>
      <c r="D48" s="195">
        <f t="shared" ref="D48:E48" si="8">SUM(D41:D47)</f>
        <v>0</v>
      </c>
      <c r="E48" s="195">
        <f t="shared" si="8"/>
        <v>0</v>
      </c>
      <c r="F48" s="193">
        <f t="shared" si="7"/>
        <v>0</v>
      </c>
      <c r="G48" s="195"/>
      <c r="H48" s="175"/>
      <c r="I48" s="175"/>
      <c r="J48" s="175"/>
      <c r="K48" s="175"/>
      <c r="L48" s="175"/>
      <c r="M48" s="175"/>
      <c r="N48" s="175"/>
      <c r="O48" s="175"/>
      <c r="P48" s="175"/>
      <c r="Q48" s="175"/>
      <c r="R48" s="175"/>
      <c r="S48" s="175"/>
      <c r="T48" s="175"/>
      <c r="U48" s="175"/>
      <c r="V48" s="175"/>
      <c r="W48" s="175"/>
      <c r="X48" s="175"/>
    </row>
    <row r="49" ht="14.25" customHeight="1">
      <c r="A49" s="197"/>
      <c r="B49" s="197"/>
      <c r="C49" s="199"/>
      <c r="D49" s="199"/>
      <c r="E49" s="199"/>
      <c r="F49" s="200"/>
      <c r="G49" s="199"/>
      <c r="H49" s="197"/>
      <c r="I49" s="197"/>
      <c r="J49" s="197"/>
      <c r="K49" s="197"/>
      <c r="L49" s="197"/>
      <c r="M49" s="197"/>
      <c r="N49" s="197"/>
      <c r="O49" s="197"/>
      <c r="P49" s="197"/>
      <c r="Q49" s="197"/>
      <c r="R49" s="197"/>
      <c r="S49" s="197"/>
      <c r="T49" s="197"/>
      <c r="U49" s="197"/>
      <c r="V49" s="197"/>
      <c r="W49" s="197"/>
      <c r="X49" s="197"/>
    </row>
    <row r="50" ht="14.25" customHeight="1">
      <c r="A50" s="175"/>
      <c r="B50" s="178" t="s">
        <v>272</v>
      </c>
      <c r="C50" s="19"/>
      <c r="D50" s="19"/>
      <c r="E50" s="19"/>
      <c r="F50" s="20"/>
      <c r="G50" s="184"/>
      <c r="I50" s="175"/>
      <c r="J50" s="175"/>
      <c r="K50" s="175"/>
      <c r="L50" s="175"/>
      <c r="M50" s="175"/>
      <c r="N50" s="175"/>
      <c r="O50" s="175"/>
      <c r="P50" s="175"/>
      <c r="Q50" s="175"/>
      <c r="R50" s="175"/>
      <c r="S50" s="175"/>
      <c r="T50" s="175"/>
      <c r="U50" s="175"/>
      <c r="V50" s="175"/>
      <c r="W50" s="175"/>
      <c r="X50" s="175"/>
    </row>
    <row r="51" ht="14.25" customHeight="1">
      <c r="A51" s="175"/>
      <c r="B51" s="175"/>
      <c r="C51" s="178" t="s">
        <v>273</v>
      </c>
      <c r="D51" s="19"/>
      <c r="E51" s="19"/>
      <c r="F51" s="20"/>
      <c r="G51" s="184"/>
      <c r="H51" s="175"/>
      <c r="I51" s="175"/>
      <c r="J51" s="175"/>
      <c r="K51" s="175"/>
      <c r="L51" s="175"/>
      <c r="M51" s="175"/>
      <c r="N51" s="175"/>
      <c r="O51" s="175"/>
      <c r="P51" s="175"/>
      <c r="Q51" s="175"/>
      <c r="R51" s="175"/>
      <c r="S51" s="175"/>
      <c r="T51" s="175"/>
      <c r="U51" s="175"/>
      <c r="V51" s="175"/>
      <c r="W51" s="175"/>
      <c r="X51" s="175"/>
    </row>
    <row r="52" ht="14.25" customHeight="1">
      <c r="A52" s="175"/>
      <c r="B52" s="175"/>
      <c r="C52" s="183" t="s">
        <v>260</v>
      </c>
      <c r="D52" s="184">
        <f>'1) Budget Table'!I60</f>
        <v>40000</v>
      </c>
      <c r="E52" s="184">
        <f>'1) Budget Table'!J60</f>
        <v>157435</v>
      </c>
      <c r="F52" s="185">
        <f t="shared" ref="F52:F60" si="9">SUM(D52:E52)</f>
        <v>197435</v>
      </c>
      <c r="G52" s="184"/>
      <c r="H52" s="175"/>
      <c r="I52" s="175"/>
      <c r="J52" s="175"/>
      <c r="K52" s="175"/>
      <c r="L52" s="175"/>
      <c r="M52" s="175"/>
      <c r="N52" s="175"/>
      <c r="O52" s="175"/>
      <c r="P52" s="175"/>
      <c r="Q52" s="175"/>
      <c r="R52" s="175"/>
      <c r="S52" s="175"/>
      <c r="T52" s="175"/>
      <c r="U52" s="175"/>
      <c r="V52" s="175"/>
      <c r="W52" s="175"/>
      <c r="X52" s="175"/>
    </row>
    <row r="53" ht="14.25" customHeight="1">
      <c r="A53" s="175"/>
      <c r="B53" s="175"/>
      <c r="C53" s="187" t="s">
        <v>261</v>
      </c>
      <c r="D53" s="188"/>
      <c r="E53" s="204">
        <v>41860.0</v>
      </c>
      <c r="F53" s="190">
        <f t="shared" si="9"/>
        <v>41860</v>
      </c>
      <c r="G53" s="205">
        <v>41244.45</v>
      </c>
      <c r="H53" s="191"/>
      <c r="I53" s="175"/>
      <c r="J53" s="175"/>
      <c r="K53" s="175"/>
      <c r="L53" s="175"/>
      <c r="M53" s="175"/>
      <c r="N53" s="175"/>
      <c r="O53" s="175"/>
      <c r="P53" s="175"/>
      <c r="Q53" s="175"/>
      <c r="R53" s="175"/>
      <c r="S53" s="175"/>
      <c r="T53" s="175"/>
      <c r="U53" s="175"/>
      <c r="V53" s="175"/>
      <c r="W53" s="175"/>
      <c r="X53" s="175"/>
    </row>
    <row r="54" ht="14.25" customHeight="1">
      <c r="A54" s="175"/>
      <c r="B54" s="175"/>
      <c r="C54" s="38" t="s">
        <v>262</v>
      </c>
      <c r="D54" s="192">
        <v>10000.0</v>
      </c>
      <c r="E54" s="206"/>
      <c r="F54" s="193">
        <f t="shared" si="9"/>
        <v>10000</v>
      </c>
      <c r="G54" s="205">
        <v>0.0</v>
      </c>
      <c r="I54" s="175"/>
      <c r="J54" s="175"/>
      <c r="K54" s="175"/>
      <c r="L54" s="175"/>
      <c r="M54" s="175"/>
      <c r="N54" s="175"/>
      <c r="O54" s="175"/>
      <c r="P54" s="175"/>
      <c r="Q54" s="175"/>
      <c r="R54" s="175"/>
      <c r="S54" s="175"/>
      <c r="T54" s="175"/>
      <c r="U54" s="175"/>
      <c r="V54" s="175"/>
      <c r="W54" s="175"/>
      <c r="X54" s="175"/>
    </row>
    <row r="55" ht="14.25" customHeight="1">
      <c r="A55" s="175"/>
      <c r="B55" s="175"/>
      <c r="C55" s="38" t="s">
        <v>263</v>
      </c>
      <c r="D55" s="192"/>
      <c r="E55" s="206"/>
      <c r="F55" s="193">
        <f t="shared" si="9"/>
        <v>0</v>
      </c>
      <c r="G55" s="205">
        <v>0.0</v>
      </c>
      <c r="I55" s="175"/>
      <c r="J55" s="175"/>
      <c r="K55" s="175"/>
      <c r="L55" s="175"/>
      <c r="M55" s="175"/>
      <c r="N55" s="175"/>
      <c r="O55" s="175"/>
      <c r="P55" s="175"/>
      <c r="Q55" s="175"/>
      <c r="R55" s="175"/>
      <c r="S55" s="175"/>
      <c r="T55" s="175"/>
      <c r="U55" s="175"/>
      <c r="V55" s="175"/>
      <c r="W55" s="175"/>
      <c r="X55" s="175"/>
    </row>
    <row r="56" ht="14.25" customHeight="1">
      <c r="A56" s="175"/>
      <c r="B56" s="175"/>
      <c r="C56" s="38" t="s">
        <v>264</v>
      </c>
      <c r="D56" s="192">
        <v>20000.0</v>
      </c>
      <c r="E56" s="204">
        <v>14000.0</v>
      </c>
      <c r="F56" s="193">
        <f t="shared" si="9"/>
        <v>34000</v>
      </c>
      <c r="G56" s="205">
        <v>13977.75</v>
      </c>
      <c r="I56" s="175"/>
      <c r="J56" s="175"/>
      <c r="K56" s="175"/>
      <c r="L56" s="175"/>
      <c r="M56" s="175"/>
      <c r="N56" s="175"/>
      <c r="O56" s="175"/>
      <c r="P56" s="175"/>
      <c r="Q56" s="175"/>
      <c r="R56" s="175"/>
      <c r="S56" s="175"/>
      <c r="T56" s="175"/>
      <c r="U56" s="175"/>
      <c r="V56" s="175"/>
      <c r="W56" s="175"/>
      <c r="X56" s="175"/>
    </row>
    <row r="57" ht="14.25" customHeight="1">
      <c r="A57" s="175"/>
      <c r="B57" s="175"/>
      <c r="C57" s="38" t="s">
        <v>265</v>
      </c>
      <c r="D57" s="192">
        <v>10000.0</v>
      </c>
      <c r="E57" s="207">
        <v>12936.0</v>
      </c>
      <c r="F57" s="193">
        <f t="shared" si="9"/>
        <v>22936</v>
      </c>
      <c r="G57" s="205">
        <v>5714.9400000000005</v>
      </c>
      <c r="I57" s="175"/>
      <c r="J57" s="175"/>
      <c r="K57" s="175"/>
      <c r="L57" s="175"/>
      <c r="M57" s="175"/>
      <c r="N57" s="175"/>
      <c r="O57" s="175"/>
      <c r="P57" s="175"/>
      <c r="Q57" s="175"/>
      <c r="R57" s="175"/>
      <c r="S57" s="175"/>
      <c r="T57" s="175"/>
      <c r="U57" s="175"/>
      <c r="V57" s="175"/>
      <c r="W57" s="175"/>
      <c r="X57" s="175"/>
    </row>
    <row r="58" ht="14.25" customHeight="1">
      <c r="A58" s="197"/>
      <c r="B58" s="175"/>
      <c r="C58" s="38" t="s">
        <v>266</v>
      </c>
      <c r="D58" s="192"/>
      <c r="E58" s="204">
        <v>88639.0</v>
      </c>
      <c r="F58" s="193">
        <f t="shared" si="9"/>
        <v>88639</v>
      </c>
      <c r="G58" s="205">
        <v>143140.05999999994</v>
      </c>
      <c r="I58" s="197"/>
      <c r="J58" s="197"/>
      <c r="K58" s="197"/>
      <c r="L58" s="197"/>
      <c r="M58" s="197"/>
      <c r="N58" s="197"/>
      <c r="O58" s="197"/>
      <c r="P58" s="197"/>
      <c r="Q58" s="197"/>
      <c r="R58" s="197"/>
      <c r="S58" s="197"/>
      <c r="T58" s="197"/>
      <c r="U58" s="197"/>
      <c r="V58" s="197"/>
      <c r="W58" s="197"/>
      <c r="X58" s="197"/>
    </row>
    <row r="59" ht="14.25" customHeight="1">
      <c r="A59" s="197"/>
      <c r="B59" s="175"/>
      <c r="C59" s="38" t="s">
        <v>267</v>
      </c>
      <c r="D59" s="192"/>
      <c r="E59" s="192"/>
      <c r="F59" s="193">
        <f t="shared" si="9"/>
        <v>0</v>
      </c>
      <c r="G59" s="208">
        <v>1814.6299999999997</v>
      </c>
      <c r="I59" s="197"/>
      <c r="J59" s="197"/>
      <c r="K59" s="197"/>
      <c r="L59" s="197"/>
      <c r="M59" s="197"/>
      <c r="N59" s="197"/>
      <c r="O59" s="197"/>
      <c r="P59" s="197"/>
      <c r="Q59" s="197"/>
      <c r="R59" s="197"/>
      <c r="S59" s="197"/>
      <c r="T59" s="197"/>
      <c r="U59" s="197"/>
      <c r="V59" s="197"/>
      <c r="W59" s="197"/>
      <c r="X59" s="197"/>
    </row>
    <row r="60" ht="14.25" customHeight="1">
      <c r="A60" s="175"/>
      <c r="B60" s="175"/>
      <c r="C60" s="195" t="s">
        <v>268</v>
      </c>
      <c r="D60" s="195">
        <f t="shared" ref="D60:E60" si="10">SUM(D53:D59)</f>
        <v>40000</v>
      </c>
      <c r="E60" s="195">
        <f t="shared" si="10"/>
        <v>157435</v>
      </c>
      <c r="F60" s="193">
        <f t="shared" si="9"/>
        <v>197435</v>
      </c>
      <c r="G60" s="195">
        <f>SUM(G53:G59)</f>
        <v>205891.83</v>
      </c>
      <c r="I60" s="175"/>
      <c r="J60" s="175"/>
      <c r="K60" s="175"/>
      <c r="L60" s="175"/>
      <c r="M60" s="175"/>
      <c r="N60" s="175"/>
      <c r="O60" s="175"/>
      <c r="P60" s="175"/>
      <c r="Q60" s="175"/>
      <c r="R60" s="175"/>
      <c r="S60" s="175"/>
      <c r="T60" s="175"/>
      <c r="U60" s="175"/>
      <c r="V60" s="175"/>
      <c r="W60" s="175"/>
      <c r="X60" s="175"/>
    </row>
    <row r="61" ht="14.25" customHeight="1">
      <c r="A61" s="197"/>
      <c r="B61" s="197"/>
      <c r="C61" s="198"/>
      <c r="D61" s="199"/>
      <c r="E61" s="199"/>
      <c r="F61" s="200"/>
      <c r="G61" s="199"/>
      <c r="I61" s="197"/>
      <c r="J61" s="197"/>
      <c r="K61" s="197"/>
      <c r="L61" s="197"/>
      <c r="M61" s="197"/>
      <c r="N61" s="197"/>
      <c r="O61" s="197"/>
      <c r="P61" s="197"/>
      <c r="Q61" s="197"/>
      <c r="R61" s="197"/>
      <c r="S61" s="197"/>
      <c r="T61" s="197"/>
      <c r="U61" s="197"/>
      <c r="V61" s="197"/>
      <c r="W61" s="197"/>
      <c r="X61" s="197"/>
    </row>
    <row r="62" ht="14.25" customHeight="1">
      <c r="A62" s="175"/>
      <c r="B62" s="197"/>
      <c r="C62" s="178" t="s">
        <v>95</v>
      </c>
      <c r="D62" s="19"/>
      <c r="E62" s="19"/>
      <c r="F62" s="20"/>
      <c r="G62" s="184"/>
      <c r="I62" s="175"/>
      <c r="J62" s="175"/>
      <c r="K62" s="175"/>
      <c r="L62" s="175"/>
      <c r="M62" s="175"/>
      <c r="N62" s="175"/>
      <c r="O62" s="175"/>
      <c r="P62" s="175"/>
      <c r="Q62" s="175"/>
      <c r="R62" s="175"/>
      <c r="S62" s="175"/>
      <c r="T62" s="175"/>
      <c r="U62" s="175"/>
      <c r="V62" s="175"/>
      <c r="W62" s="175"/>
      <c r="X62" s="175"/>
    </row>
    <row r="63" ht="14.25" customHeight="1">
      <c r="A63" s="175"/>
      <c r="B63" s="175"/>
      <c r="C63" s="183" t="s">
        <v>260</v>
      </c>
      <c r="D63" s="184">
        <f>+'1) Budget Table'!I70</f>
        <v>60000</v>
      </c>
      <c r="E63" s="184">
        <f>'1) Budget Table'!J70</f>
        <v>246204.32</v>
      </c>
      <c r="F63" s="185">
        <f t="shared" ref="F63:F71" si="11">SUM(D63:E63)</f>
        <v>306204.32</v>
      </c>
      <c r="G63" s="184"/>
      <c r="H63" s="209">
        <f>F63-F71</f>
        <v>0</v>
      </c>
      <c r="I63" s="175"/>
      <c r="J63" s="175"/>
      <c r="K63" s="175"/>
      <c r="L63" s="175"/>
      <c r="M63" s="175"/>
      <c r="N63" s="175"/>
      <c r="O63" s="175"/>
      <c r="P63" s="175"/>
      <c r="Q63" s="175"/>
      <c r="R63" s="175"/>
      <c r="S63" s="175"/>
      <c r="T63" s="175"/>
      <c r="U63" s="175"/>
      <c r="V63" s="175"/>
      <c r="W63" s="175"/>
      <c r="X63" s="175"/>
    </row>
    <row r="64" ht="14.25" customHeight="1">
      <c r="A64" s="175"/>
      <c r="B64" s="175"/>
      <c r="C64" s="187" t="s">
        <v>261</v>
      </c>
      <c r="D64" s="188">
        <v>15000.0</v>
      </c>
      <c r="E64" s="204">
        <v>78253.0</v>
      </c>
      <c r="F64" s="190">
        <f t="shared" si="11"/>
        <v>93253</v>
      </c>
      <c r="G64" s="205">
        <v>53589.72</v>
      </c>
      <c r="H64" s="210"/>
      <c r="I64" s="175"/>
      <c r="J64" s="175"/>
      <c r="K64" s="175"/>
      <c r="L64" s="175"/>
      <c r="M64" s="175"/>
      <c r="N64" s="175"/>
      <c r="O64" s="175"/>
      <c r="P64" s="175"/>
      <c r="Q64" s="175"/>
      <c r="R64" s="175"/>
      <c r="S64" s="175"/>
      <c r="T64" s="175"/>
      <c r="U64" s="175"/>
      <c r="V64" s="175"/>
      <c r="W64" s="175"/>
      <c r="X64" s="175"/>
    </row>
    <row r="65" ht="14.25" customHeight="1">
      <c r="A65" s="175"/>
      <c r="B65" s="175"/>
      <c r="C65" s="38" t="s">
        <v>262</v>
      </c>
      <c r="D65" s="192">
        <v>8000.0</v>
      </c>
      <c r="E65" s="53"/>
      <c r="F65" s="193">
        <f t="shared" si="11"/>
        <v>8000</v>
      </c>
      <c r="G65" s="211">
        <v>0.0</v>
      </c>
      <c r="H65" s="175"/>
      <c r="I65" s="175"/>
      <c r="J65" s="175"/>
      <c r="K65" s="175"/>
      <c r="L65" s="175"/>
      <c r="M65" s="175"/>
      <c r="N65" s="175"/>
      <c r="O65" s="175"/>
      <c r="P65" s="175"/>
      <c r="Q65" s="175"/>
      <c r="R65" s="175"/>
      <c r="S65" s="175"/>
      <c r="T65" s="175"/>
      <c r="U65" s="175"/>
      <c r="V65" s="175"/>
      <c r="W65" s="175"/>
      <c r="X65" s="175"/>
    </row>
    <row r="66" ht="14.25" customHeight="1">
      <c r="A66" s="175"/>
      <c r="B66" s="175"/>
      <c r="C66" s="38" t="s">
        <v>263</v>
      </c>
      <c r="D66" s="192"/>
      <c r="E66" s="192"/>
      <c r="F66" s="193">
        <f t="shared" si="11"/>
        <v>0</v>
      </c>
      <c r="G66" s="208">
        <v>0.0</v>
      </c>
      <c r="H66" s="175"/>
      <c r="I66" s="175"/>
      <c r="J66" s="175"/>
      <c r="K66" s="175"/>
      <c r="L66" s="175"/>
      <c r="M66" s="175"/>
      <c r="N66" s="175"/>
      <c r="O66" s="175"/>
      <c r="P66" s="175"/>
      <c r="Q66" s="175"/>
      <c r="R66" s="175"/>
      <c r="S66" s="175"/>
      <c r="T66" s="175"/>
      <c r="U66" s="175"/>
      <c r="V66" s="175"/>
      <c r="W66" s="175"/>
      <c r="X66" s="175"/>
    </row>
    <row r="67" ht="14.25" customHeight="1">
      <c r="A67" s="175"/>
      <c r="B67" s="175"/>
      <c r="C67" s="38" t="s">
        <v>264</v>
      </c>
      <c r="D67" s="192">
        <v>27000.0</v>
      </c>
      <c r="E67" s="192"/>
      <c r="F67" s="193">
        <f t="shared" si="11"/>
        <v>27000</v>
      </c>
      <c r="G67" s="208">
        <v>0.0</v>
      </c>
      <c r="H67" s="175"/>
      <c r="I67" s="175"/>
      <c r="J67" s="175"/>
      <c r="K67" s="175"/>
      <c r="L67" s="175"/>
      <c r="M67" s="175"/>
      <c r="N67" s="175"/>
      <c r="O67" s="175"/>
      <c r="P67" s="175"/>
      <c r="Q67" s="175"/>
      <c r="R67" s="175"/>
      <c r="S67" s="175"/>
      <c r="T67" s="175"/>
      <c r="U67" s="175"/>
      <c r="V67" s="175"/>
      <c r="W67" s="175"/>
      <c r="X67" s="175"/>
    </row>
    <row r="68" ht="14.25" customHeight="1">
      <c r="A68" s="175"/>
      <c r="B68" s="175"/>
      <c r="C68" s="38" t="s">
        <v>265</v>
      </c>
      <c r="D68" s="192">
        <v>5000.0</v>
      </c>
      <c r="E68" s="192">
        <v>5446.32</v>
      </c>
      <c r="F68" s="193">
        <f t="shared" si="11"/>
        <v>10446.32</v>
      </c>
      <c r="G68" s="208">
        <v>0.0</v>
      </c>
      <c r="H68" s="175"/>
      <c r="I68" s="175"/>
      <c r="J68" s="175"/>
      <c r="K68" s="175"/>
      <c r="L68" s="175"/>
      <c r="M68" s="175"/>
      <c r="N68" s="175"/>
      <c r="O68" s="175"/>
      <c r="P68" s="175"/>
      <c r="Q68" s="175"/>
      <c r="R68" s="175"/>
      <c r="S68" s="175"/>
      <c r="T68" s="175"/>
      <c r="U68" s="175"/>
      <c r="V68" s="175"/>
      <c r="W68" s="175"/>
      <c r="X68" s="175"/>
    </row>
    <row r="69" ht="14.25" customHeight="1">
      <c r="A69" s="175"/>
      <c r="B69" s="175"/>
      <c r="C69" s="38" t="s">
        <v>266</v>
      </c>
      <c r="D69" s="192"/>
      <c r="E69" s="204">
        <v>162505.0</v>
      </c>
      <c r="F69" s="193">
        <f t="shared" si="11"/>
        <v>162505</v>
      </c>
      <c r="G69" s="205">
        <v>81392.54</v>
      </c>
      <c r="H69" s="175"/>
      <c r="I69" s="175"/>
      <c r="J69" s="175"/>
      <c r="K69" s="175"/>
      <c r="L69" s="175"/>
      <c r="M69" s="175"/>
      <c r="N69" s="175"/>
      <c r="O69" s="175"/>
      <c r="P69" s="175"/>
      <c r="Q69" s="175"/>
      <c r="R69" s="175"/>
      <c r="S69" s="175"/>
      <c r="T69" s="175"/>
      <c r="U69" s="175"/>
      <c r="V69" s="175"/>
      <c r="W69" s="175"/>
      <c r="X69" s="175"/>
    </row>
    <row r="70" ht="14.25" customHeight="1">
      <c r="A70" s="175"/>
      <c r="B70" s="175"/>
      <c r="C70" s="38" t="s">
        <v>267</v>
      </c>
      <c r="D70" s="192">
        <v>5000.0</v>
      </c>
      <c r="E70" s="192"/>
      <c r="F70" s="193">
        <f t="shared" si="11"/>
        <v>5000</v>
      </c>
      <c r="G70" s="212">
        <v>0.0</v>
      </c>
      <c r="H70" s="175"/>
      <c r="I70" s="175"/>
      <c r="J70" s="175"/>
      <c r="K70" s="175"/>
      <c r="L70" s="175"/>
      <c r="M70" s="175"/>
      <c r="N70" s="175"/>
      <c r="O70" s="175"/>
      <c r="P70" s="175"/>
      <c r="Q70" s="175"/>
      <c r="R70" s="175"/>
      <c r="S70" s="175"/>
      <c r="T70" s="175"/>
      <c r="U70" s="175"/>
      <c r="V70" s="175"/>
      <c r="W70" s="175"/>
      <c r="X70" s="175"/>
    </row>
    <row r="71" ht="14.25" customHeight="1">
      <c r="A71" s="175"/>
      <c r="B71" s="175"/>
      <c r="C71" s="195" t="s">
        <v>268</v>
      </c>
      <c r="D71" s="195">
        <f t="shared" ref="D71:E71" si="12">SUM(D64:D70)</f>
        <v>60000</v>
      </c>
      <c r="E71" s="195">
        <f t="shared" si="12"/>
        <v>246204.32</v>
      </c>
      <c r="F71" s="193">
        <f t="shared" si="11"/>
        <v>306204.32</v>
      </c>
      <c r="G71" s="195">
        <f>SUM(G64:G70)</f>
        <v>134982.26</v>
      </c>
      <c r="H71" s="175"/>
      <c r="I71" s="175"/>
      <c r="J71" s="175"/>
      <c r="K71" s="175"/>
      <c r="L71" s="175"/>
      <c r="M71" s="175"/>
      <c r="N71" s="175"/>
      <c r="O71" s="175"/>
      <c r="P71" s="175"/>
      <c r="Q71" s="175"/>
      <c r="R71" s="175"/>
      <c r="S71" s="175"/>
      <c r="T71" s="175"/>
      <c r="U71" s="175"/>
      <c r="V71" s="175"/>
      <c r="W71" s="175"/>
      <c r="X71" s="175"/>
    </row>
    <row r="72" ht="14.25" customHeight="1">
      <c r="A72" s="197"/>
      <c r="B72" s="197"/>
      <c r="C72" s="198"/>
      <c r="D72" s="199"/>
      <c r="E72" s="199"/>
      <c r="F72" s="200"/>
      <c r="G72" s="199"/>
      <c r="H72" s="197"/>
      <c r="I72" s="197"/>
      <c r="J72" s="197"/>
      <c r="K72" s="197"/>
      <c r="L72" s="197"/>
      <c r="M72" s="197"/>
      <c r="N72" s="197"/>
      <c r="O72" s="197"/>
      <c r="P72" s="197"/>
      <c r="Q72" s="197"/>
      <c r="R72" s="197"/>
      <c r="S72" s="197"/>
      <c r="T72" s="197"/>
      <c r="U72" s="197"/>
      <c r="V72" s="197"/>
      <c r="W72" s="197"/>
      <c r="X72" s="197"/>
    </row>
    <row r="73" ht="14.25" hidden="1" customHeight="1">
      <c r="A73" s="175"/>
      <c r="B73" s="175"/>
      <c r="C73" s="178" t="s">
        <v>115</v>
      </c>
      <c r="D73" s="19"/>
      <c r="E73" s="19"/>
      <c r="F73" s="20"/>
      <c r="G73" s="184"/>
      <c r="H73" s="175"/>
      <c r="I73" s="175"/>
      <c r="J73" s="175"/>
      <c r="K73" s="175"/>
      <c r="L73" s="175"/>
      <c r="M73" s="175"/>
      <c r="N73" s="175"/>
      <c r="O73" s="175"/>
      <c r="P73" s="175"/>
      <c r="Q73" s="175"/>
      <c r="R73" s="175"/>
      <c r="S73" s="175"/>
      <c r="T73" s="175"/>
      <c r="U73" s="175"/>
      <c r="V73" s="175"/>
      <c r="W73" s="175"/>
      <c r="X73" s="175"/>
    </row>
    <row r="74" ht="14.25" hidden="1" customHeight="1">
      <c r="A74" s="175"/>
      <c r="B74" s="197"/>
      <c r="C74" s="183" t="s">
        <v>260</v>
      </c>
      <c r="D74" s="184">
        <f>'1) Budget Table'!D80</f>
        <v>0</v>
      </c>
      <c r="E74" s="184">
        <f>'1) Budget Table'!E80</f>
        <v>0</v>
      </c>
      <c r="F74" s="185">
        <f t="shared" ref="F74:F82" si="13">SUM(D74:E74)</f>
        <v>0</v>
      </c>
      <c r="G74" s="184"/>
      <c r="H74" s="175"/>
      <c r="I74" s="175"/>
      <c r="J74" s="175"/>
      <c r="K74" s="175"/>
      <c r="L74" s="175"/>
      <c r="M74" s="175"/>
      <c r="N74" s="175"/>
      <c r="O74" s="175"/>
      <c r="P74" s="175"/>
      <c r="Q74" s="175"/>
      <c r="R74" s="175"/>
      <c r="S74" s="175"/>
      <c r="T74" s="175"/>
      <c r="U74" s="175"/>
      <c r="V74" s="175"/>
      <c r="W74" s="175"/>
      <c r="X74" s="175"/>
    </row>
    <row r="75" ht="14.25" hidden="1" customHeight="1">
      <c r="A75" s="175"/>
      <c r="B75" s="175"/>
      <c r="C75" s="187" t="s">
        <v>261</v>
      </c>
      <c r="D75" s="188"/>
      <c r="E75" s="189"/>
      <c r="F75" s="190">
        <f t="shared" si="13"/>
        <v>0</v>
      </c>
      <c r="G75" s="189"/>
      <c r="H75" s="175"/>
      <c r="I75" s="175"/>
      <c r="J75" s="175"/>
      <c r="K75" s="175"/>
      <c r="L75" s="175"/>
      <c r="M75" s="175"/>
      <c r="N75" s="175"/>
      <c r="O75" s="175"/>
      <c r="P75" s="175"/>
      <c r="Q75" s="175"/>
      <c r="R75" s="175"/>
      <c r="S75" s="175"/>
      <c r="T75" s="175"/>
      <c r="U75" s="175"/>
      <c r="V75" s="175"/>
      <c r="W75" s="175"/>
      <c r="X75" s="175"/>
    </row>
    <row r="76" ht="14.25" hidden="1" customHeight="1">
      <c r="A76" s="175"/>
      <c r="B76" s="175"/>
      <c r="C76" s="38" t="s">
        <v>262</v>
      </c>
      <c r="D76" s="192"/>
      <c r="E76" s="53"/>
      <c r="F76" s="193">
        <f t="shared" si="13"/>
        <v>0</v>
      </c>
      <c r="G76" s="53"/>
      <c r="H76" s="175"/>
      <c r="I76" s="175"/>
      <c r="J76" s="175"/>
      <c r="K76" s="175"/>
      <c r="L76" s="175"/>
      <c r="M76" s="175"/>
      <c r="N76" s="175"/>
      <c r="O76" s="175"/>
      <c r="P76" s="175"/>
      <c r="Q76" s="175"/>
      <c r="R76" s="175"/>
      <c r="S76" s="175"/>
      <c r="T76" s="175"/>
      <c r="U76" s="175"/>
      <c r="V76" s="175"/>
      <c r="W76" s="175"/>
      <c r="X76" s="175"/>
    </row>
    <row r="77" ht="14.25" hidden="1" customHeight="1">
      <c r="A77" s="197"/>
      <c r="B77" s="175"/>
      <c r="C77" s="38" t="s">
        <v>263</v>
      </c>
      <c r="D77" s="192"/>
      <c r="E77" s="192"/>
      <c r="F77" s="193">
        <f t="shared" si="13"/>
        <v>0</v>
      </c>
      <c r="G77" s="192"/>
      <c r="H77" s="197"/>
      <c r="I77" s="197"/>
      <c r="J77" s="197"/>
      <c r="K77" s="197"/>
      <c r="L77" s="197"/>
      <c r="M77" s="197"/>
      <c r="N77" s="197"/>
      <c r="O77" s="197"/>
      <c r="P77" s="197"/>
      <c r="Q77" s="197"/>
      <c r="R77" s="197"/>
      <c r="S77" s="197"/>
      <c r="T77" s="197"/>
      <c r="U77" s="197"/>
      <c r="V77" s="197"/>
      <c r="W77" s="197"/>
      <c r="X77" s="197"/>
    </row>
    <row r="78" ht="14.25" hidden="1" customHeight="1">
      <c r="A78" s="175"/>
      <c r="B78" s="197"/>
      <c r="C78" s="38" t="s">
        <v>264</v>
      </c>
      <c r="D78" s="192"/>
      <c r="E78" s="192"/>
      <c r="F78" s="193">
        <f t="shared" si="13"/>
        <v>0</v>
      </c>
      <c r="G78" s="192"/>
      <c r="H78" s="175"/>
      <c r="I78" s="175"/>
      <c r="J78" s="175"/>
      <c r="K78" s="175"/>
      <c r="L78" s="175"/>
      <c r="M78" s="175"/>
      <c r="N78" s="175"/>
      <c r="O78" s="175"/>
      <c r="P78" s="175"/>
      <c r="Q78" s="175"/>
      <c r="R78" s="175"/>
      <c r="S78" s="175"/>
      <c r="T78" s="175"/>
      <c r="U78" s="175"/>
      <c r="V78" s="175"/>
      <c r="W78" s="175"/>
      <c r="X78" s="175"/>
    </row>
    <row r="79" ht="14.25" hidden="1" customHeight="1">
      <c r="A79" s="175"/>
      <c r="B79" s="197"/>
      <c r="C79" s="38" t="s">
        <v>265</v>
      </c>
      <c r="D79" s="192"/>
      <c r="E79" s="192"/>
      <c r="F79" s="193">
        <f t="shared" si="13"/>
        <v>0</v>
      </c>
      <c r="G79" s="192"/>
      <c r="H79" s="175"/>
      <c r="I79" s="175"/>
      <c r="J79" s="175"/>
      <c r="K79" s="175"/>
      <c r="L79" s="175"/>
      <c r="M79" s="175"/>
      <c r="N79" s="175"/>
      <c r="O79" s="175"/>
      <c r="P79" s="175"/>
      <c r="Q79" s="175"/>
      <c r="R79" s="175"/>
      <c r="S79" s="175"/>
      <c r="T79" s="175"/>
      <c r="U79" s="175"/>
      <c r="V79" s="175"/>
      <c r="W79" s="175"/>
      <c r="X79" s="175"/>
    </row>
    <row r="80" ht="14.25" hidden="1" customHeight="1">
      <c r="A80" s="175"/>
      <c r="B80" s="197"/>
      <c r="C80" s="38" t="s">
        <v>266</v>
      </c>
      <c r="D80" s="192"/>
      <c r="E80" s="192"/>
      <c r="F80" s="193">
        <f t="shared" si="13"/>
        <v>0</v>
      </c>
      <c r="G80" s="192"/>
      <c r="H80" s="175"/>
      <c r="I80" s="175"/>
      <c r="J80" s="175"/>
      <c r="K80" s="175"/>
      <c r="L80" s="175"/>
      <c r="M80" s="175"/>
      <c r="N80" s="175"/>
      <c r="O80" s="175"/>
      <c r="P80" s="175"/>
      <c r="Q80" s="175"/>
      <c r="R80" s="175"/>
      <c r="S80" s="175"/>
      <c r="T80" s="175"/>
      <c r="U80" s="175"/>
      <c r="V80" s="175"/>
      <c r="W80" s="175"/>
      <c r="X80" s="175"/>
    </row>
    <row r="81" ht="14.25" hidden="1" customHeight="1">
      <c r="A81" s="175"/>
      <c r="B81" s="175"/>
      <c r="C81" s="38" t="s">
        <v>267</v>
      </c>
      <c r="D81" s="192"/>
      <c r="E81" s="192"/>
      <c r="F81" s="193">
        <f t="shared" si="13"/>
        <v>0</v>
      </c>
      <c r="G81" s="192"/>
      <c r="H81" s="175"/>
      <c r="I81" s="175"/>
      <c r="J81" s="175"/>
      <c r="K81" s="175"/>
      <c r="L81" s="175"/>
      <c r="M81" s="175"/>
      <c r="N81" s="175"/>
      <c r="O81" s="175"/>
      <c r="P81" s="175"/>
      <c r="Q81" s="175"/>
      <c r="R81" s="175"/>
      <c r="S81" s="175"/>
      <c r="T81" s="175"/>
      <c r="U81" s="175"/>
      <c r="V81" s="175"/>
      <c r="W81" s="175"/>
      <c r="X81" s="175"/>
    </row>
    <row r="82" ht="14.25" hidden="1" customHeight="1">
      <c r="A82" s="175"/>
      <c r="B82" s="175"/>
      <c r="C82" s="195" t="s">
        <v>268</v>
      </c>
      <c r="D82" s="195">
        <f t="shared" ref="D82:E82" si="14">SUM(D75:D81)</f>
        <v>0</v>
      </c>
      <c r="E82" s="195">
        <f t="shared" si="14"/>
        <v>0</v>
      </c>
      <c r="F82" s="193">
        <f t="shared" si="13"/>
        <v>0</v>
      </c>
      <c r="G82" s="195"/>
      <c r="H82" s="175"/>
      <c r="I82" s="175"/>
      <c r="J82" s="175"/>
      <c r="K82" s="175"/>
      <c r="L82" s="175"/>
      <c r="M82" s="175"/>
      <c r="N82" s="175"/>
      <c r="O82" s="175"/>
      <c r="P82" s="175"/>
      <c r="Q82" s="175"/>
      <c r="R82" s="175"/>
      <c r="S82" s="175"/>
      <c r="T82" s="175"/>
      <c r="U82" s="175"/>
      <c r="V82" s="175"/>
      <c r="W82" s="175"/>
      <c r="X82" s="175"/>
    </row>
    <row r="83" ht="14.25" hidden="1" customHeight="1">
      <c r="A83" s="197"/>
      <c r="B83" s="197"/>
      <c r="C83" s="198"/>
      <c r="D83" s="199"/>
      <c r="E83" s="199"/>
      <c r="F83" s="200"/>
      <c r="G83" s="199"/>
      <c r="H83" s="197"/>
      <c r="I83" s="197"/>
      <c r="J83" s="197"/>
      <c r="K83" s="197"/>
      <c r="L83" s="197"/>
      <c r="M83" s="197"/>
      <c r="N83" s="197"/>
      <c r="O83" s="197"/>
      <c r="P83" s="197"/>
      <c r="Q83" s="197"/>
      <c r="R83" s="197"/>
      <c r="S83" s="197"/>
      <c r="T83" s="197"/>
      <c r="U83" s="197"/>
      <c r="V83" s="197"/>
      <c r="W83" s="197"/>
      <c r="X83" s="197"/>
    </row>
    <row r="84" ht="14.25" hidden="1" customHeight="1">
      <c r="A84" s="175"/>
      <c r="B84" s="175"/>
      <c r="C84" s="178" t="s">
        <v>124</v>
      </c>
      <c r="D84" s="19"/>
      <c r="E84" s="19"/>
      <c r="F84" s="20"/>
      <c r="G84" s="184"/>
      <c r="H84" s="175"/>
      <c r="I84" s="175"/>
      <c r="J84" s="175"/>
      <c r="K84" s="175"/>
      <c r="L84" s="175"/>
      <c r="M84" s="175"/>
      <c r="N84" s="175"/>
      <c r="O84" s="175"/>
      <c r="P84" s="175"/>
      <c r="Q84" s="175"/>
      <c r="R84" s="175"/>
      <c r="S84" s="175"/>
      <c r="T84" s="175"/>
      <c r="U84" s="175"/>
      <c r="V84" s="175"/>
      <c r="W84" s="175"/>
      <c r="X84" s="175"/>
    </row>
    <row r="85" ht="14.25" hidden="1" customHeight="1">
      <c r="A85" s="175"/>
      <c r="B85" s="175"/>
      <c r="C85" s="183" t="s">
        <v>260</v>
      </c>
      <c r="D85" s="184">
        <f>'1) Budget Table'!D90</f>
        <v>0</v>
      </c>
      <c r="E85" s="184">
        <f>'1) Budget Table'!E90</f>
        <v>0</v>
      </c>
      <c r="F85" s="185">
        <f t="shared" ref="F85:F93" si="15">SUM(D85:E85)</f>
        <v>0</v>
      </c>
      <c r="G85" s="184"/>
      <c r="H85" s="175"/>
      <c r="I85" s="175"/>
      <c r="J85" s="175"/>
      <c r="K85" s="175"/>
      <c r="L85" s="175"/>
      <c r="M85" s="175"/>
      <c r="N85" s="175"/>
      <c r="O85" s="175"/>
      <c r="P85" s="175"/>
      <c r="Q85" s="175"/>
      <c r="R85" s="175"/>
      <c r="S85" s="175"/>
      <c r="T85" s="175"/>
      <c r="U85" s="175"/>
      <c r="V85" s="175"/>
      <c r="W85" s="175"/>
      <c r="X85" s="175"/>
    </row>
    <row r="86" ht="14.25" hidden="1" customHeight="1">
      <c r="A86" s="175"/>
      <c r="B86" s="175"/>
      <c r="C86" s="187" t="s">
        <v>261</v>
      </c>
      <c r="D86" s="188"/>
      <c r="E86" s="189"/>
      <c r="F86" s="190">
        <f t="shared" si="15"/>
        <v>0</v>
      </c>
      <c r="G86" s="189"/>
      <c r="H86" s="175"/>
      <c r="I86" s="175"/>
      <c r="J86" s="175"/>
      <c r="K86" s="175"/>
      <c r="L86" s="175"/>
      <c r="M86" s="175"/>
      <c r="N86" s="175"/>
      <c r="O86" s="175"/>
      <c r="P86" s="175"/>
      <c r="Q86" s="175"/>
      <c r="R86" s="175"/>
      <c r="S86" s="175"/>
      <c r="T86" s="175"/>
      <c r="U86" s="175"/>
      <c r="V86" s="175"/>
      <c r="W86" s="175"/>
      <c r="X86" s="175"/>
    </row>
    <row r="87" ht="14.25" hidden="1" customHeight="1">
      <c r="A87" s="175"/>
      <c r="B87" s="197"/>
      <c r="C87" s="38" t="s">
        <v>262</v>
      </c>
      <c r="D87" s="192"/>
      <c r="E87" s="53"/>
      <c r="F87" s="193">
        <f t="shared" si="15"/>
        <v>0</v>
      </c>
      <c r="G87" s="53"/>
      <c r="H87" s="175"/>
      <c r="I87" s="175"/>
      <c r="J87" s="175"/>
      <c r="K87" s="175"/>
      <c r="L87" s="175"/>
      <c r="M87" s="175"/>
      <c r="N87" s="175"/>
      <c r="O87" s="175"/>
      <c r="P87" s="175"/>
      <c r="Q87" s="175"/>
      <c r="R87" s="175"/>
      <c r="S87" s="175"/>
      <c r="T87" s="175"/>
      <c r="U87" s="175"/>
      <c r="V87" s="175"/>
      <c r="W87" s="175"/>
      <c r="X87" s="175"/>
    </row>
    <row r="88" ht="14.25" hidden="1" customHeight="1">
      <c r="A88" s="175"/>
      <c r="B88" s="175"/>
      <c r="C88" s="38" t="s">
        <v>263</v>
      </c>
      <c r="D88" s="192"/>
      <c r="E88" s="192"/>
      <c r="F88" s="193">
        <f t="shared" si="15"/>
        <v>0</v>
      </c>
      <c r="G88" s="192"/>
      <c r="H88" s="175"/>
      <c r="I88" s="175"/>
      <c r="J88" s="175"/>
      <c r="K88" s="175"/>
      <c r="L88" s="175"/>
      <c r="M88" s="175"/>
      <c r="N88" s="175"/>
      <c r="O88" s="175"/>
      <c r="P88" s="175"/>
      <c r="Q88" s="175"/>
      <c r="R88" s="175"/>
      <c r="S88" s="175"/>
      <c r="T88" s="175"/>
      <c r="U88" s="175"/>
      <c r="V88" s="175"/>
      <c r="W88" s="175"/>
      <c r="X88" s="175"/>
    </row>
    <row r="89" ht="14.25" hidden="1" customHeight="1">
      <c r="A89" s="175"/>
      <c r="B89" s="175"/>
      <c r="C89" s="38" t="s">
        <v>264</v>
      </c>
      <c r="D89" s="192"/>
      <c r="E89" s="192"/>
      <c r="F89" s="193">
        <f t="shared" si="15"/>
        <v>0</v>
      </c>
      <c r="G89" s="192"/>
      <c r="H89" s="175"/>
      <c r="I89" s="175"/>
      <c r="J89" s="175"/>
      <c r="K89" s="175"/>
      <c r="L89" s="175"/>
      <c r="M89" s="175"/>
      <c r="N89" s="175"/>
      <c r="O89" s="175"/>
      <c r="P89" s="175"/>
      <c r="Q89" s="175"/>
      <c r="R89" s="175"/>
      <c r="S89" s="175"/>
      <c r="T89" s="175"/>
      <c r="U89" s="175"/>
      <c r="V89" s="175"/>
      <c r="W89" s="175"/>
      <c r="X89" s="175"/>
    </row>
    <row r="90" ht="14.25" hidden="1" customHeight="1">
      <c r="A90" s="175"/>
      <c r="B90" s="175"/>
      <c r="C90" s="38" t="s">
        <v>265</v>
      </c>
      <c r="D90" s="192"/>
      <c r="E90" s="192"/>
      <c r="F90" s="193">
        <f t="shared" si="15"/>
        <v>0</v>
      </c>
      <c r="G90" s="192"/>
      <c r="H90" s="175"/>
      <c r="I90" s="175"/>
      <c r="J90" s="175"/>
      <c r="K90" s="175"/>
      <c r="L90" s="175"/>
      <c r="M90" s="175"/>
      <c r="N90" s="175"/>
      <c r="O90" s="175"/>
      <c r="P90" s="175"/>
      <c r="Q90" s="175"/>
      <c r="R90" s="175"/>
      <c r="S90" s="175"/>
      <c r="T90" s="175"/>
      <c r="U90" s="175"/>
      <c r="V90" s="175"/>
      <c r="W90" s="175"/>
      <c r="X90" s="175"/>
    </row>
    <row r="91" ht="14.25" hidden="1" customHeight="1">
      <c r="A91" s="175"/>
      <c r="B91" s="175"/>
      <c r="C91" s="38" t="s">
        <v>266</v>
      </c>
      <c r="D91" s="192"/>
      <c r="E91" s="192"/>
      <c r="F91" s="193">
        <f t="shared" si="15"/>
        <v>0</v>
      </c>
      <c r="G91" s="192"/>
      <c r="H91" s="175"/>
      <c r="I91" s="175"/>
      <c r="J91" s="175"/>
      <c r="K91" s="175"/>
      <c r="L91" s="175"/>
      <c r="M91" s="175"/>
      <c r="N91" s="175"/>
      <c r="O91" s="175"/>
      <c r="P91" s="175"/>
      <c r="Q91" s="175"/>
      <c r="R91" s="175"/>
      <c r="S91" s="175"/>
      <c r="T91" s="175"/>
      <c r="U91" s="175"/>
      <c r="V91" s="175"/>
      <c r="W91" s="175"/>
      <c r="X91" s="175"/>
    </row>
    <row r="92" ht="14.25" hidden="1" customHeight="1">
      <c r="A92" s="175"/>
      <c r="B92" s="197"/>
      <c r="C92" s="38" t="s">
        <v>267</v>
      </c>
      <c r="D92" s="192"/>
      <c r="E92" s="192"/>
      <c r="F92" s="193">
        <f t="shared" si="15"/>
        <v>0</v>
      </c>
      <c r="G92" s="192"/>
      <c r="H92" s="175"/>
      <c r="I92" s="175"/>
      <c r="J92" s="175"/>
      <c r="K92" s="175"/>
      <c r="L92" s="175"/>
      <c r="M92" s="175"/>
      <c r="N92" s="175"/>
      <c r="O92" s="175"/>
      <c r="P92" s="175"/>
      <c r="Q92" s="175"/>
      <c r="R92" s="175"/>
      <c r="S92" s="175"/>
      <c r="T92" s="175"/>
      <c r="U92" s="175"/>
      <c r="V92" s="175"/>
      <c r="W92" s="175"/>
      <c r="X92" s="175"/>
    </row>
    <row r="93" ht="14.25" hidden="1" customHeight="1">
      <c r="A93" s="175"/>
      <c r="B93" s="175"/>
      <c r="C93" s="195" t="s">
        <v>268</v>
      </c>
      <c r="D93" s="195">
        <f t="shared" ref="D93:E93" si="16">SUM(D86:D92)</f>
        <v>0</v>
      </c>
      <c r="E93" s="195">
        <f t="shared" si="16"/>
        <v>0</v>
      </c>
      <c r="F93" s="193">
        <f t="shared" si="15"/>
        <v>0</v>
      </c>
      <c r="G93" s="195"/>
      <c r="H93" s="175"/>
      <c r="I93" s="175"/>
      <c r="J93" s="175"/>
      <c r="K93" s="175"/>
      <c r="L93" s="175"/>
      <c r="M93" s="175"/>
      <c r="N93" s="175"/>
      <c r="O93" s="175"/>
      <c r="P93" s="175"/>
      <c r="Q93" s="175"/>
      <c r="R93" s="175"/>
      <c r="S93" s="175"/>
      <c r="T93" s="175"/>
      <c r="U93" s="175"/>
      <c r="V93" s="175"/>
      <c r="W93" s="175"/>
      <c r="X93" s="175"/>
    </row>
    <row r="94" ht="14.25" customHeight="1">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row>
    <row r="95" ht="14.25" customHeight="1">
      <c r="A95" s="175"/>
      <c r="B95" s="178" t="s">
        <v>274</v>
      </c>
      <c r="C95" s="19"/>
      <c r="D95" s="19"/>
      <c r="E95" s="19"/>
      <c r="F95" s="20"/>
      <c r="G95" s="184"/>
      <c r="H95" s="175"/>
      <c r="I95" s="175"/>
      <c r="J95" s="175"/>
      <c r="K95" s="175"/>
      <c r="L95" s="175"/>
      <c r="M95" s="175"/>
      <c r="N95" s="175"/>
      <c r="O95" s="175"/>
      <c r="P95" s="175"/>
      <c r="Q95" s="175"/>
      <c r="R95" s="175"/>
      <c r="S95" s="175"/>
      <c r="T95" s="175"/>
      <c r="U95" s="175"/>
      <c r="V95" s="175"/>
      <c r="W95" s="175"/>
      <c r="X95" s="175"/>
    </row>
    <row r="96" ht="14.25" customHeight="1">
      <c r="A96" s="175"/>
      <c r="B96" s="175"/>
      <c r="C96" s="178" t="s">
        <v>135</v>
      </c>
      <c r="D96" s="19"/>
      <c r="E96" s="19"/>
      <c r="F96" s="20"/>
      <c r="G96" s="184"/>
      <c r="H96" s="175"/>
      <c r="I96" s="175"/>
      <c r="J96" s="175"/>
      <c r="K96" s="175"/>
      <c r="L96" s="175"/>
      <c r="M96" s="175"/>
      <c r="N96" s="175"/>
      <c r="O96" s="175"/>
      <c r="P96" s="175"/>
      <c r="Q96" s="175"/>
      <c r="R96" s="175"/>
      <c r="S96" s="175"/>
      <c r="T96" s="175"/>
      <c r="U96" s="175"/>
      <c r="V96" s="175"/>
      <c r="W96" s="175"/>
      <c r="X96" s="175"/>
    </row>
    <row r="97" ht="14.25" customHeight="1">
      <c r="A97" s="175"/>
      <c r="B97" s="175"/>
      <c r="C97" s="183" t="s">
        <v>260</v>
      </c>
      <c r="D97" s="184">
        <f>+'1) Budget Table'!I102</f>
        <v>200000</v>
      </c>
      <c r="E97" s="184">
        <f>'1) Budget Table'!J102</f>
        <v>35044</v>
      </c>
      <c r="F97" s="185">
        <f t="shared" ref="F97:F105" si="17">SUM(D97:E97)</f>
        <v>235044</v>
      </c>
      <c r="G97" s="184"/>
      <c r="H97" s="175"/>
      <c r="I97" s="175"/>
      <c r="J97" s="175"/>
      <c r="K97" s="175"/>
      <c r="L97" s="175"/>
      <c r="M97" s="175"/>
      <c r="N97" s="175"/>
      <c r="O97" s="175"/>
      <c r="P97" s="175"/>
      <c r="Q97" s="175"/>
      <c r="R97" s="175"/>
      <c r="S97" s="175"/>
      <c r="T97" s="175"/>
      <c r="U97" s="175"/>
      <c r="V97" s="175"/>
      <c r="W97" s="175"/>
      <c r="X97" s="175"/>
    </row>
    <row r="98" ht="14.25" customHeight="1">
      <c r="A98" s="175"/>
      <c r="B98" s="175"/>
      <c r="C98" s="187" t="s">
        <v>261</v>
      </c>
      <c r="D98" s="188"/>
      <c r="E98" s="204">
        <v>10465.0</v>
      </c>
      <c r="F98" s="190">
        <f t="shared" si="17"/>
        <v>10465</v>
      </c>
      <c r="G98" s="204"/>
      <c r="H98" s="210"/>
      <c r="I98" s="175"/>
      <c r="J98" s="175"/>
      <c r="K98" s="175"/>
      <c r="L98" s="175"/>
      <c r="M98" s="175"/>
      <c r="N98" s="175"/>
      <c r="O98" s="175"/>
      <c r="P98" s="175"/>
      <c r="Q98" s="175"/>
      <c r="R98" s="175"/>
      <c r="S98" s="175"/>
      <c r="T98" s="175"/>
      <c r="U98" s="175"/>
      <c r="V98" s="175"/>
      <c r="W98" s="175"/>
      <c r="X98" s="175"/>
    </row>
    <row r="99" ht="14.25" customHeight="1">
      <c r="A99" s="175"/>
      <c r="B99" s="175"/>
      <c r="C99" s="38" t="s">
        <v>262</v>
      </c>
      <c r="D99" s="192">
        <v>30000.0</v>
      </c>
      <c r="E99" s="53"/>
      <c r="F99" s="193">
        <f t="shared" si="17"/>
        <v>30000</v>
      </c>
      <c r="G99" s="53"/>
      <c r="H99" s="175"/>
      <c r="I99" s="175"/>
      <c r="J99" s="175"/>
      <c r="K99" s="175"/>
      <c r="L99" s="175"/>
      <c r="M99" s="175"/>
      <c r="N99" s="175"/>
      <c r="O99" s="175"/>
      <c r="P99" s="175"/>
      <c r="Q99" s="175"/>
      <c r="R99" s="175"/>
      <c r="S99" s="175"/>
      <c r="T99" s="175"/>
      <c r="U99" s="175"/>
      <c r="V99" s="175"/>
      <c r="W99" s="175"/>
      <c r="X99" s="175"/>
    </row>
    <row r="100" ht="14.25" customHeight="1">
      <c r="A100" s="175"/>
      <c r="B100" s="175"/>
      <c r="C100" s="38" t="s">
        <v>263</v>
      </c>
      <c r="D100" s="192"/>
      <c r="E100" s="192"/>
      <c r="F100" s="193">
        <f t="shared" si="17"/>
        <v>0</v>
      </c>
      <c r="G100" s="192"/>
      <c r="H100" s="175"/>
      <c r="I100" s="175"/>
      <c r="J100" s="175"/>
      <c r="K100" s="175"/>
      <c r="L100" s="175"/>
      <c r="M100" s="175"/>
      <c r="N100" s="175"/>
      <c r="O100" s="175"/>
      <c r="P100" s="175"/>
      <c r="Q100" s="175"/>
      <c r="R100" s="175"/>
      <c r="S100" s="175"/>
      <c r="T100" s="175"/>
      <c r="U100" s="175"/>
      <c r="V100" s="175"/>
      <c r="W100" s="175"/>
      <c r="X100" s="175"/>
    </row>
    <row r="101" ht="14.25" customHeight="1">
      <c r="A101" s="175"/>
      <c r="B101" s="175"/>
      <c r="C101" s="38" t="s">
        <v>264</v>
      </c>
      <c r="D101" s="192">
        <v>60000.0</v>
      </c>
      <c r="E101" s="192"/>
      <c r="F101" s="193">
        <f t="shared" si="17"/>
        <v>60000</v>
      </c>
      <c r="G101" s="192">
        <v>57838.58</v>
      </c>
      <c r="H101" s="175"/>
      <c r="I101" s="175"/>
      <c r="J101" s="175"/>
      <c r="K101" s="175"/>
      <c r="L101" s="175"/>
      <c r="M101" s="175"/>
      <c r="N101" s="175"/>
      <c r="O101" s="175"/>
      <c r="P101" s="175"/>
      <c r="Q101" s="175"/>
      <c r="R101" s="175"/>
      <c r="S101" s="175"/>
      <c r="T101" s="175"/>
      <c r="U101" s="175"/>
      <c r="V101" s="175"/>
      <c r="W101" s="175"/>
      <c r="X101" s="175"/>
    </row>
    <row r="102" ht="14.25" customHeight="1">
      <c r="A102" s="175"/>
      <c r="B102" s="175"/>
      <c r="C102" s="38" t="s">
        <v>265</v>
      </c>
      <c r="D102" s="192"/>
      <c r="E102" s="192"/>
      <c r="F102" s="193">
        <f t="shared" si="17"/>
        <v>0</v>
      </c>
      <c r="G102" s="192"/>
      <c r="H102" s="175"/>
      <c r="I102" s="175"/>
      <c r="J102" s="175"/>
      <c r="K102" s="175"/>
      <c r="L102" s="175"/>
      <c r="M102" s="175"/>
      <c r="N102" s="175"/>
      <c r="O102" s="175"/>
      <c r="P102" s="175"/>
      <c r="Q102" s="175"/>
      <c r="R102" s="175"/>
      <c r="S102" s="175"/>
      <c r="T102" s="175"/>
      <c r="U102" s="175"/>
      <c r="V102" s="175"/>
      <c r="W102" s="175"/>
      <c r="X102" s="175"/>
    </row>
    <row r="103" ht="14.25" customHeight="1">
      <c r="A103" s="175"/>
      <c r="B103" s="175"/>
      <c r="C103" s="38" t="s">
        <v>266</v>
      </c>
      <c r="D103" s="192">
        <v>70000.0</v>
      </c>
      <c r="E103" s="192">
        <v>24579.0</v>
      </c>
      <c r="F103" s="193">
        <f t="shared" si="17"/>
        <v>94579</v>
      </c>
      <c r="G103" s="213">
        <f>20000.79+50000</f>
        <v>70000.79</v>
      </c>
      <c r="H103" s="175"/>
      <c r="I103" s="175"/>
      <c r="J103" s="175"/>
      <c r="K103" s="175"/>
      <c r="L103" s="175"/>
      <c r="M103" s="175"/>
      <c r="N103" s="175"/>
      <c r="O103" s="175"/>
      <c r="P103" s="175"/>
      <c r="Q103" s="175"/>
      <c r="R103" s="175"/>
      <c r="S103" s="175"/>
      <c r="T103" s="175"/>
      <c r="U103" s="175"/>
      <c r="V103" s="175"/>
      <c r="W103" s="175"/>
      <c r="X103" s="175"/>
    </row>
    <row r="104" ht="14.25" customHeight="1">
      <c r="A104" s="175"/>
      <c r="B104" s="175"/>
      <c r="C104" s="38" t="s">
        <v>267</v>
      </c>
      <c r="D104" s="192">
        <v>40000.0</v>
      </c>
      <c r="E104" s="192"/>
      <c r="F104" s="193">
        <f t="shared" si="17"/>
        <v>40000</v>
      </c>
      <c r="G104" s="192"/>
      <c r="H104" s="175"/>
      <c r="I104" s="175"/>
      <c r="J104" s="175"/>
      <c r="K104" s="175"/>
      <c r="L104" s="175"/>
      <c r="M104" s="175"/>
      <c r="N104" s="175"/>
      <c r="O104" s="175"/>
      <c r="P104" s="175"/>
      <c r="Q104" s="175"/>
      <c r="R104" s="175"/>
      <c r="S104" s="175"/>
      <c r="T104" s="175"/>
      <c r="U104" s="175"/>
      <c r="V104" s="175"/>
      <c r="W104" s="175"/>
      <c r="X104" s="175"/>
    </row>
    <row r="105" ht="14.25" customHeight="1">
      <c r="A105" s="175"/>
      <c r="B105" s="175"/>
      <c r="C105" s="195" t="s">
        <v>268</v>
      </c>
      <c r="D105" s="195">
        <f t="shared" ref="D105:E105" si="18">SUM(D98:D104)</f>
        <v>200000</v>
      </c>
      <c r="E105" s="195">
        <f t="shared" si="18"/>
        <v>35044</v>
      </c>
      <c r="F105" s="193">
        <f t="shared" si="17"/>
        <v>235044</v>
      </c>
      <c r="G105" s="195">
        <f>SUM(G98:G104)</f>
        <v>127839.37</v>
      </c>
      <c r="H105" s="175"/>
      <c r="I105" s="175"/>
      <c r="J105" s="175"/>
      <c r="K105" s="175"/>
      <c r="L105" s="175"/>
      <c r="M105" s="175"/>
      <c r="N105" s="175"/>
      <c r="O105" s="175"/>
      <c r="P105" s="175"/>
      <c r="Q105" s="175"/>
      <c r="R105" s="175"/>
      <c r="S105" s="175"/>
      <c r="T105" s="175"/>
      <c r="U105" s="175"/>
      <c r="V105" s="175"/>
      <c r="W105" s="175"/>
      <c r="X105" s="175"/>
    </row>
    <row r="106" ht="14.25" customHeight="1">
      <c r="A106" s="197"/>
      <c r="B106" s="197"/>
      <c r="C106" s="198"/>
      <c r="D106" s="199"/>
      <c r="E106" s="199"/>
      <c r="F106" s="200"/>
      <c r="G106" s="199"/>
      <c r="H106" s="197"/>
      <c r="I106" s="197"/>
      <c r="J106" s="197"/>
      <c r="K106" s="197"/>
      <c r="L106" s="197"/>
      <c r="M106" s="197"/>
      <c r="N106" s="197"/>
      <c r="O106" s="197"/>
      <c r="P106" s="197"/>
      <c r="Q106" s="197"/>
      <c r="R106" s="197"/>
      <c r="S106" s="197"/>
      <c r="T106" s="197"/>
      <c r="U106" s="197"/>
      <c r="V106" s="197"/>
      <c r="W106" s="197"/>
      <c r="X106" s="197"/>
    </row>
    <row r="107" ht="14.25" customHeight="1">
      <c r="A107" s="175"/>
      <c r="B107" s="175"/>
      <c r="C107" s="178" t="s">
        <v>275</v>
      </c>
      <c r="D107" s="19"/>
      <c r="E107" s="19"/>
      <c r="F107" s="20"/>
      <c r="G107" s="184"/>
      <c r="H107" s="175"/>
      <c r="I107" s="175"/>
      <c r="J107" s="175"/>
      <c r="K107" s="175"/>
      <c r="L107" s="175"/>
      <c r="M107" s="175"/>
      <c r="N107" s="175"/>
      <c r="O107" s="175"/>
      <c r="P107" s="175"/>
      <c r="Q107" s="175"/>
      <c r="R107" s="175"/>
      <c r="S107" s="175"/>
      <c r="T107" s="175"/>
      <c r="U107" s="175"/>
      <c r="V107" s="175"/>
      <c r="W107" s="175"/>
      <c r="X107" s="175"/>
    </row>
    <row r="108" ht="14.25" customHeight="1">
      <c r="A108" s="175"/>
      <c r="B108" s="175"/>
      <c r="C108" s="183" t="s">
        <v>260</v>
      </c>
      <c r="D108" s="184">
        <f>+'1) Budget Table'!I113</f>
        <v>90329</v>
      </c>
      <c r="E108" s="184">
        <f>'1) Budget Table'!J113</f>
        <v>262251.66</v>
      </c>
      <c r="F108" s="185">
        <f t="shared" ref="F108:F116" si="19">SUM(D108:E108)</f>
        <v>352580.66</v>
      </c>
      <c r="G108" s="184"/>
      <c r="H108" s="209">
        <f>F108-F116</f>
        <v>0</v>
      </c>
      <c r="I108" s="175"/>
      <c r="J108" s="175"/>
      <c r="K108" s="175"/>
      <c r="L108" s="175"/>
      <c r="M108" s="175"/>
      <c r="N108" s="175"/>
      <c r="O108" s="175"/>
      <c r="P108" s="175"/>
      <c r="Q108" s="175"/>
      <c r="R108" s="175"/>
      <c r="S108" s="175"/>
      <c r="T108" s="175"/>
      <c r="U108" s="175"/>
      <c r="V108" s="175"/>
      <c r="W108" s="175"/>
      <c r="X108" s="175"/>
    </row>
    <row r="109" ht="14.25" customHeight="1">
      <c r="A109" s="175"/>
      <c r="B109" s="175"/>
      <c r="C109" s="187" t="s">
        <v>261</v>
      </c>
      <c r="D109" s="188"/>
      <c r="E109" s="189">
        <v>54823.0</v>
      </c>
      <c r="F109" s="190">
        <f t="shared" si="19"/>
        <v>54823</v>
      </c>
      <c r="G109" s="205">
        <v>52042.24</v>
      </c>
      <c r="I109" s="175"/>
      <c r="J109" s="175"/>
      <c r="K109" s="175"/>
      <c r="L109" s="175"/>
      <c r="M109" s="175"/>
      <c r="N109" s="175"/>
      <c r="O109" s="175"/>
      <c r="P109" s="175"/>
      <c r="Q109" s="175"/>
      <c r="R109" s="175"/>
      <c r="S109" s="175"/>
      <c r="T109" s="175"/>
      <c r="U109" s="175"/>
      <c r="V109" s="175"/>
      <c r="W109" s="175"/>
      <c r="X109" s="175"/>
    </row>
    <row r="110" ht="14.25" customHeight="1">
      <c r="A110" s="175"/>
      <c r="B110" s="175"/>
      <c r="C110" s="38" t="s">
        <v>262</v>
      </c>
      <c r="D110" s="192">
        <v>25329.0</v>
      </c>
      <c r="E110" s="53"/>
      <c r="F110" s="193">
        <f t="shared" si="19"/>
        <v>25329</v>
      </c>
      <c r="G110" s="211">
        <v>0.0</v>
      </c>
      <c r="H110" s="191"/>
      <c r="I110" s="175"/>
      <c r="J110" s="175"/>
      <c r="K110" s="175"/>
      <c r="L110" s="175"/>
      <c r="M110" s="175"/>
      <c r="N110" s="175"/>
      <c r="O110" s="175"/>
      <c r="P110" s="175"/>
      <c r="Q110" s="175"/>
      <c r="R110" s="175"/>
      <c r="S110" s="175"/>
      <c r="T110" s="175"/>
      <c r="U110" s="175"/>
      <c r="V110" s="175"/>
      <c r="W110" s="175"/>
      <c r="X110" s="175"/>
    </row>
    <row r="111" ht="14.25" customHeight="1">
      <c r="A111" s="175"/>
      <c r="B111" s="175"/>
      <c r="C111" s="38" t="s">
        <v>263</v>
      </c>
      <c r="D111" s="192"/>
      <c r="E111" s="192"/>
      <c r="F111" s="193">
        <f t="shared" si="19"/>
        <v>0</v>
      </c>
      <c r="G111" s="208">
        <v>0.0</v>
      </c>
      <c r="I111" s="175"/>
      <c r="J111" s="175"/>
      <c r="K111" s="175"/>
      <c r="L111" s="175"/>
      <c r="M111" s="175"/>
      <c r="N111" s="175"/>
      <c r="O111" s="175"/>
      <c r="P111" s="175"/>
      <c r="Q111" s="175"/>
      <c r="R111" s="175"/>
      <c r="S111" s="175"/>
      <c r="T111" s="175"/>
      <c r="U111" s="175"/>
      <c r="V111" s="175"/>
      <c r="W111" s="175"/>
      <c r="X111" s="175"/>
    </row>
    <row r="112" ht="14.25" customHeight="1">
      <c r="A112" s="175"/>
      <c r="B112" s="175"/>
      <c r="C112" s="38" t="s">
        <v>264</v>
      </c>
      <c r="D112" s="192">
        <v>40000.0</v>
      </c>
      <c r="E112" s="192"/>
      <c r="F112" s="193">
        <f t="shared" si="19"/>
        <v>40000</v>
      </c>
      <c r="G112" s="208">
        <v>37445.71</v>
      </c>
      <c r="H112" s="175"/>
      <c r="I112" s="175"/>
      <c r="J112" s="175"/>
      <c r="K112" s="175"/>
      <c r="L112" s="175"/>
      <c r="M112" s="175"/>
      <c r="N112" s="175"/>
      <c r="O112" s="175"/>
      <c r="P112" s="175"/>
      <c r="Q112" s="175"/>
      <c r="R112" s="175"/>
      <c r="S112" s="175"/>
      <c r="T112" s="175"/>
      <c r="U112" s="175"/>
      <c r="V112" s="175"/>
      <c r="W112" s="175"/>
      <c r="X112" s="175"/>
    </row>
    <row r="113" ht="14.25" customHeight="1">
      <c r="A113" s="175"/>
      <c r="B113" s="175"/>
      <c r="C113" s="38" t="s">
        <v>265</v>
      </c>
      <c r="D113" s="192"/>
      <c r="E113" s="204"/>
      <c r="F113" s="193">
        <f t="shared" si="19"/>
        <v>0</v>
      </c>
      <c r="G113" s="205">
        <v>2504.25</v>
      </c>
      <c r="H113" s="175"/>
      <c r="I113" s="175"/>
      <c r="J113" s="175"/>
      <c r="K113" s="175"/>
      <c r="L113" s="175"/>
      <c r="M113" s="175"/>
      <c r="N113" s="175"/>
      <c r="O113" s="175"/>
      <c r="P113" s="175"/>
      <c r="Q113" s="175"/>
      <c r="R113" s="175"/>
      <c r="S113" s="175"/>
      <c r="T113" s="175"/>
      <c r="U113" s="175"/>
      <c r="V113" s="175"/>
      <c r="W113" s="175"/>
      <c r="X113" s="175"/>
    </row>
    <row r="114" ht="14.25" customHeight="1">
      <c r="A114" s="175"/>
      <c r="B114" s="175"/>
      <c r="C114" s="38" t="s">
        <v>266</v>
      </c>
      <c r="D114" s="192">
        <v>10000.0</v>
      </c>
      <c r="E114" s="204">
        <v>207428.66</v>
      </c>
      <c r="F114" s="193">
        <f t="shared" si="19"/>
        <v>217428.66</v>
      </c>
      <c r="G114" s="205">
        <v>80061.13</v>
      </c>
      <c r="H114" s="175"/>
      <c r="I114" s="175"/>
      <c r="J114" s="175"/>
      <c r="K114" s="175"/>
      <c r="L114" s="175"/>
      <c r="M114" s="175"/>
      <c r="N114" s="175"/>
      <c r="O114" s="175"/>
      <c r="P114" s="175"/>
      <c r="Q114" s="175"/>
      <c r="R114" s="175"/>
      <c r="S114" s="175"/>
      <c r="T114" s="175"/>
      <c r="U114" s="175"/>
      <c r="V114" s="175"/>
      <c r="W114" s="175"/>
      <c r="X114" s="175"/>
    </row>
    <row r="115" ht="14.25" customHeight="1">
      <c r="A115" s="175"/>
      <c r="B115" s="175"/>
      <c r="C115" s="38" t="s">
        <v>267</v>
      </c>
      <c r="D115" s="192">
        <v>15000.0</v>
      </c>
      <c r="E115" s="192"/>
      <c r="F115" s="193">
        <f t="shared" si="19"/>
        <v>15000</v>
      </c>
      <c r="G115" s="192"/>
      <c r="H115" s="175"/>
      <c r="I115" s="175"/>
      <c r="J115" s="175"/>
      <c r="K115" s="175"/>
      <c r="L115" s="175"/>
      <c r="M115" s="175"/>
      <c r="N115" s="175"/>
      <c r="O115" s="175"/>
      <c r="P115" s="175"/>
      <c r="Q115" s="175"/>
      <c r="R115" s="175"/>
      <c r="S115" s="175"/>
      <c r="T115" s="175"/>
      <c r="U115" s="175"/>
      <c r="V115" s="175"/>
      <c r="W115" s="175"/>
      <c r="X115" s="175"/>
    </row>
    <row r="116" ht="14.25" customHeight="1">
      <c r="A116" s="175"/>
      <c r="B116" s="175"/>
      <c r="C116" s="195" t="s">
        <v>268</v>
      </c>
      <c r="D116" s="195">
        <f t="shared" ref="D116:E116" si="20">SUM(D109:D115)</f>
        <v>90329</v>
      </c>
      <c r="E116" s="195">
        <f t="shared" si="20"/>
        <v>262251.66</v>
      </c>
      <c r="F116" s="193">
        <f t="shared" si="19"/>
        <v>352580.66</v>
      </c>
      <c r="G116" s="195">
        <f>SUM(G109:G115)</f>
        <v>172053.33</v>
      </c>
      <c r="H116" s="175"/>
      <c r="I116" s="175"/>
      <c r="J116" s="175"/>
      <c r="K116" s="175"/>
      <c r="L116" s="175"/>
      <c r="M116" s="175"/>
      <c r="N116" s="175"/>
      <c r="O116" s="175"/>
      <c r="P116" s="175"/>
      <c r="Q116" s="175"/>
      <c r="R116" s="175"/>
      <c r="S116" s="175"/>
      <c r="T116" s="175"/>
      <c r="U116" s="175"/>
      <c r="V116" s="175"/>
      <c r="W116" s="175"/>
      <c r="X116" s="175"/>
    </row>
    <row r="117" ht="14.25" customHeight="1">
      <c r="A117" s="197"/>
      <c r="B117" s="197"/>
      <c r="C117" s="198"/>
      <c r="D117" s="199"/>
      <c r="E117" s="199"/>
      <c r="F117" s="200"/>
      <c r="G117" s="199"/>
      <c r="H117" s="197"/>
      <c r="I117" s="197"/>
      <c r="J117" s="197"/>
      <c r="K117" s="197"/>
      <c r="L117" s="197"/>
      <c r="M117" s="197"/>
      <c r="N117" s="197"/>
      <c r="O117" s="197"/>
      <c r="P117" s="197"/>
      <c r="Q117" s="197"/>
      <c r="R117" s="197"/>
      <c r="S117" s="197"/>
      <c r="T117" s="197"/>
      <c r="U117" s="197"/>
      <c r="V117" s="197"/>
      <c r="W117" s="197"/>
      <c r="X117" s="197"/>
    </row>
    <row r="118" ht="14.25" hidden="1" customHeight="1">
      <c r="A118" s="175"/>
      <c r="B118" s="175"/>
      <c r="C118" s="178" t="s">
        <v>175</v>
      </c>
      <c r="D118" s="19"/>
      <c r="E118" s="19"/>
      <c r="F118" s="20"/>
      <c r="G118" s="184"/>
      <c r="H118" s="175"/>
      <c r="I118" s="175"/>
      <c r="J118" s="175"/>
      <c r="K118" s="175"/>
      <c r="L118" s="175"/>
      <c r="M118" s="175"/>
      <c r="N118" s="175"/>
      <c r="O118" s="175"/>
      <c r="P118" s="175"/>
      <c r="Q118" s="175"/>
      <c r="R118" s="175"/>
      <c r="S118" s="175"/>
      <c r="T118" s="175"/>
      <c r="U118" s="175"/>
      <c r="V118" s="175"/>
      <c r="W118" s="175"/>
      <c r="X118" s="175"/>
    </row>
    <row r="119" ht="14.25" hidden="1" customHeight="1">
      <c r="A119" s="175"/>
      <c r="B119" s="175"/>
      <c r="C119" s="183" t="s">
        <v>260</v>
      </c>
      <c r="D119" s="184">
        <f>'1) Budget Table'!D123</f>
        <v>0</v>
      </c>
      <c r="E119" s="184">
        <f>'1) Budget Table'!E123</f>
        <v>0</v>
      </c>
      <c r="F119" s="185">
        <f t="shared" ref="F119:F127" si="21">SUM(D119:E119)</f>
        <v>0</v>
      </c>
      <c r="G119" s="184"/>
      <c r="H119" s="175"/>
      <c r="I119" s="175"/>
      <c r="J119" s="175"/>
      <c r="K119" s="175"/>
      <c r="L119" s="175"/>
      <c r="M119" s="175"/>
      <c r="N119" s="175"/>
      <c r="O119" s="175"/>
      <c r="P119" s="175"/>
      <c r="Q119" s="175"/>
      <c r="R119" s="175"/>
      <c r="S119" s="175"/>
      <c r="T119" s="175"/>
      <c r="U119" s="175"/>
      <c r="V119" s="175"/>
      <c r="W119" s="175"/>
      <c r="X119" s="175"/>
    </row>
    <row r="120" ht="14.25" hidden="1" customHeight="1">
      <c r="A120" s="175"/>
      <c r="B120" s="175"/>
      <c r="C120" s="187" t="s">
        <v>261</v>
      </c>
      <c r="D120" s="188"/>
      <c r="E120" s="189"/>
      <c r="F120" s="190">
        <f t="shared" si="21"/>
        <v>0</v>
      </c>
      <c r="G120" s="189"/>
      <c r="H120" s="175"/>
      <c r="I120" s="175"/>
      <c r="J120" s="175"/>
      <c r="K120" s="175"/>
      <c r="L120" s="175"/>
      <c r="M120" s="175"/>
      <c r="N120" s="175"/>
      <c r="O120" s="175"/>
      <c r="P120" s="175"/>
      <c r="Q120" s="175"/>
      <c r="R120" s="175"/>
      <c r="S120" s="175"/>
      <c r="T120" s="175"/>
      <c r="U120" s="175"/>
      <c r="V120" s="175"/>
      <c r="W120" s="175"/>
      <c r="X120" s="175"/>
    </row>
    <row r="121" ht="14.25" hidden="1" customHeight="1">
      <c r="A121" s="175"/>
      <c r="B121" s="175"/>
      <c r="C121" s="38" t="s">
        <v>262</v>
      </c>
      <c r="D121" s="192"/>
      <c r="E121" s="53"/>
      <c r="F121" s="193">
        <f t="shared" si="21"/>
        <v>0</v>
      </c>
      <c r="G121" s="53"/>
      <c r="H121" s="175"/>
      <c r="I121" s="175"/>
      <c r="J121" s="175"/>
      <c r="K121" s="175"/>
      <c r="L121" s="175"/>
      <c r="M121" s="175"/>
      <c r="N121" s="175"/>
      <c r="O121" s="175"/>
      <c r="P121" s="175"/>
      <c r="Q121" s="175"/>
      <c r="R121" s="175"/>
      <c r="S121" s="175"/>
      <c r="T121" s="175"/>
      <c r="U121" s="175"/>
      <c r="V121" s="175"/>
      <c r="W121" s="175"/>
      <c r="X121" s="175"/>
    </row>
    <row r="122" ht="14.25" hidden="1" customHeight="1">
      <c r="A122" s="175"/>
      <c r="B122" s="175"/>
      <c r="C122" s="38" t="s">
        <v>263</v>
      </c>
      <c r="D122" s="192"/>
      <c r="E122" s="192"/>
      <c r="F122" s="193">
        <f t="shared" si="21"/>
        <v>0</v>
      </c>
      <c r="G122" s="192"/>
      <c r="H122" s="175"/>
      <c r="I122" s="175"/>
      <c r="J122" s="175"/>
      <c r="K122" s="175"/>
      <c r="L122" s="175"/>
      <c r="M122" s="175"/>
      <c r="N122" s="175"/>
      <c r="O122" s="175"/>
      <c r="P122" s="175"/>
      <c r="Q122" s="175"/>
      <c r="R122" s="175"/>
      <c r="S122" s="175"/>
      <c r="T122" s="175"/>
      <c r="U122" s="175"/>
      <c r="V122" s="175"/>
      <c r="W122" s="175"/>
      <c r="X122" s="175"/>
    </row>
    <row r="123" ht="14.25" hidden="1" customHeight="1">
      <c r="A123" s="175"/>
      <c r="B123" s="175"/>
      <c r="C123" s="38" t="s">
        <v>264</v>
      </c>
      <c r="D123" s="192"/>
      <c r="E123" s="192"/>
      <c r="F123" s="193">
        <f t="shared" si="21"/>
        <v>0</v>
      </c>
      <c r="G123" s="192"/>
      <c r="H123" s="175"/>
      <c r="I123" s="175"/>
      <c r="J123" s="175"/>
      <c r="K123" s="175"/>
      <c r="L123" s="175"/>
      <c r="M123" s="175"/>
      <c r="N123" s="175"/>
      <c r="O123" s="175"/>
      <c r="P123" s="175"/>
      <c r="Q123" s="175"/>
      <c r="R123" s="175"/>
      <c r="S123" s="175"/>
      <c r="T123" s="175"/>
      <c r="U123" s="175"/>
      <c r="V123" s="175"/>
      <c r="W123" s="175"/>
      <c r="X123" s="175"/>
    </row>
    <row r="124" ht="14.25" hidden="1" customHeight="1">
      <c r="A124" s="175"/>
      <c r="B124" s="175"/>
      <c r="C124" s="38" t="s">
        <v>265</v>
      </c>
      <c r="D124" s="192"/>
      <c r="E124" s="192"/>
      <c r="F124" s="193">
        <f t="shared" si="21"/>
        <v>0</v>
      </c>
      <c r="G124" s="192"/>
      <c r="H124" s="175"/>
      <c r="I124" s="175"/>
      <c r="J124" s="175"/>
      <c r="K124" s="175"/>
      <c r="L124" s="175"/>
      <c r="M124" s="175"/>
      <c r="N124" s="175"/>
      <c r="O124" s="175"/>
      <c r="P124" s="175"/>
      <c r="Q124" s="175"/>
      <c r="R124" s="175"/>
      <c r="S124" s="175"/>
      <c r="T124" s="175"/>
      <c r="U124" s="175"/>
      <c r="V124" s="175"/>
      <c r="W124" s="175"/>
      <c r="X124" s="175"/>
    </row>
    <row r="125" ht="14.25" hidden="1" customHeight="1">
      <c r="A125" s="175"/>
      <c r="B125" s="175"/>
      <c r="C125" s="38" t="s">
        <v>266</v>
      </c>
      <c r="D125" s="192"/>
      <c r="E125" s="192"/>
      <c r="F125" s="193">
        <f t="shared" si="21"/>
        <v>0</v>
      </c>
      <c r="G125" s="192"/>
      <c r="H125" s="175"/>
      <c r="I125" s="175"/>
      <c r="J125" s="175"/>
      <c r="K125" s="175"/>
      <c r="L125" s="175"/>
      <c r="M125" s="175"/>
      <c r="N125" s="175"/>
      <c r="O125" s="175"/>
      <c r="P125" s="175"/>
      <c r="Q125" s="175"/>
      <c r="R125" s="175"/>
      <c r="S125" s="175"/>
      <c r="T125" s="175"/>
      <c r="U125" s="175"/>
      <c r="V125" s="175"/>
      <c r="W125" s="175"/>
      <c r="X125" s="175"/>
    </row>
    <row r="126" ht="14.25" hidden="1" customHeight="1">
      <c r="A126" s="175"/>
      <c r="B126" s="175"/>
      <c r="C126" s="38" t="s">
        <v>267</v>
      </c>
      <c r="D126" s="192"/>
      <c r="E126" s="192"/>
      <c r="F126" s="193">
        <f t="shared" si="21"/>
        <v>0</v>
      </c>
      <c r="G126" s="192"/>
      <c r="H126" s="175"/>
      <c r="I126" s="175"/>
      <c r="J126" s="175"/>
      <c r="K126" s="175"/>
      <c r="L126" s="175"/>
      <c r="M126" s="175"/>
      <c r="N126" s="175"/>
      <c r="O126" s="175"/>
      <c r="P126" s="175"/>
      <c r="Q126" s="175"/>
      <c r="R126" s="175"/>
      <c r="S126" s="175"/>
      <c r="T126" s="175"/>
      <c r="U126" s="175"/>
      <c r="V126" s="175"/>
      <c r="W126" s="175"/>
      <c r="X126" s="175"/>
    </row>
    <row r="127" ht="14.25" hidden="1" customHeight="1">
      <c r="A127" s="175"/>
      <c r="B127" s="175"/>
      <c r="C127" s="195" t="s">
        <v>268</v>
      </c>
      <c r="D127" s="195">
        <f t="shared" ref="D127:E127" si="22">SUM(D120:D126)</f>
        <v>0</v>
      </c>
      <c r="E127" s="195">
        <f t="shared" si="22"/>
        <v>0</v>
      </c>
      <c r="F127" s="193">
        <f t="shared" si="21"/>
        <v>0</v>
      </c>
      <c r="G127" s="195"/>
      <c r="H127" s="175"/>
      <c r="I127" s="175"/>
      <c r="J127" s="175"/>
      <c r="K127" s="175"/>
      <c r="L127" s="175"/>
      <c r="M127" s="175"/>
      <c r="N127" s="175"/>
      <c r="O127" s="175"/>
      <c r="P127" s="175"/>
      <c r="Q127" s="175"/>
      <c r="R127" s="175"/>
      <c r="S127" s="175"/>
      <c r="T127" s="175"/>
      <c r="U127" s="175"/>
      <c r="V127" s="175"/>
      <c r="W127" s="175"/>
      <c r="X127" s="175"/>
    </row>
    <row r="128" ht="14.25" hidden="1" customHeight="1">
      <c r="A128" s="197"/>
      <c r="B128" s="197"/>
      <c r="C128" s="198"/>
      <c r="D128" s="199"/>
      <c r="E128" s="199"/>
      <c r="F128" s="200"/>
      <c r="G128" s="199"/>
      <c r="H128" s="197"/>
      <c r="I128" s="197"/>
      <c r="J128" s="197"/>
      <c r="K128" s="197"/>
      <c r="L128" s="197"/>
      <c r="M128" s="197"/>
      <c r="N128" s="197"/>
      <c r="O128" s="197"/>
      <c r="P128" s="197"/>
      <c r="Q128" s="197"/>
      <c r="R128" s="197"/>
      <c r="S128" s="197"/>
      <c r="T128" s="197"/>
      <c r="U128" s="197"/>
      <c r="V128" s="197"/>
      <c r="W128" s="197"/>
      <c r="X128" s="197"/>
    </row>
    <row r="129" ht="14.25" hidden="1" customHeight="1">
      <c r="A129" s="175"/>
      <c r="B129" s="175"/>
      <c r="C129" s="178" t="s">
        <v>184</v>
      </c>
      <c r="D129" s="19"/>
      <c r="E129" s="19"/>
      <c r="F129" s="20"/>
      <c r="G129" s="184"/>
      <c r="H129" s="175"/>
      <c r="I129" s="175"/>
      <c r="J129" s="175"/>
      <c r="K129" s="175"/>
      <c r="L129" s="175"/>
      <c r="M129" s="175"/>
      <c r="N129" s="175"/>
      <c r="O129" s="175"/>
      <c r="P129" s="175"/>
      <c r="Q129" s="175"/>
      <c r="R129" s="175"/>
      <c r="S129" s="175"/>
      <c r="T129" s="175"/>
      <c r="U129" s="175"/>
      <c r="V129" s="175"/>
      <c r="W129" s="175"/>
      <c r="X129" s="175"/>
    </row>
    <row r="130" ht="14.25" hidden="1" customHeight="1">
      <c r="A130" s="175"/>
      <c r="B130" s="175"/>
      <c r="C130" s="183" t="s">
        <v>260</v>
      </c>
      <c r="D130" s="184">
        <f>'1) Budget Table'!D133</f>
        <v>0</v>
      </c>
      <c r="E130" s="184">
        <f>'1) Budget Table'!E133</f>
        <v>0</v>
      </c>
      <c r="F130" s="185">
        <f t="shared" ref="F130:F138" si="23">SUM(D130:E130)</f>
        <v>0</v>
      </c>
      <c r="G130" s="184"/>
      <c r="H130" s="175"/>
      <c r="I130" s="175"/>
      <c r="J130" s="175"/>
      <c r="K130" s="175"/>
      <c r="L130" s="175"/>
      <c r="M130" s="175"/>
      <c r="N130" s="175"/>
      <c r="O130" s="175"/>
      <c r="P130" s="175"/>
      <c r="Q130" s="175"/>
      <c r="R130" s="175"/>
      <c r="S130" s="175"/>
      <c r="T130" s="175"/>
      <c r="U130" s="175"/>
      <c r="V130" s="175"/>
      <c r="W130" s="175"/>
      <c r="X130" s="175"/>
    </row>
    <row r="131" ht="14.25" hidden="1" customHeight="1">
      <c r="A131" s="175"/>
      <c r="B131" s="175"/>
      <c r="C131" s="187" t="s">
        <v>261</v>
      </c>
      <c r="D131" s="188"/>
      <c r="E131" s="189"/>
      <c r="F131" s="190">
        <f t="shared" si="23"/>
        <v>0</v>
      </c>
      <c r="G131" s="189"/>
      <c r="H131" s="175"/>
      <c r="I131" s="175"/>
      <c r="J131" s="175"/>
      <c r="K131" s="175"/>
      <c r="L131" s="175"/>
      <c r="M131" s="175"/>
      <c r="N131" s="175"/>
      <c r="O131" s="175"/>
      <c r="P131" s="175"/>
      <c r="Q131" s="175"/>
      <c r="R131" s="175"/>
      <c r="S131" s="175"/>
      <c r="T131" s="175"/>
      <c r="U131" s="175"/>
      <c r="V131" s="175"/>
      <c r="W131" s="175"/>
      <c r="X131" s="175"/>
    </row>
    <row r="132" ht="14.25" hidden="1" customHeight="1">
      <c r="A132" s="175"/>
      <c r="B132" s="175"/>
      <c r="C132" s="38" t="s">
        <v>262</v>
      </c>
      <c r="D132" s="192"/>
      <c r="E132" s="53"/>
      <c r="F132" s="193">
        <f t="shared" si="23"/>
        <v>0</v>
      </c>
      <c r="G132" s="53"/>
      <c r="H132" s="175"/>
      <c r="I132" s="175"/>
      <c r="J132" s="175"/>
      <c r="K132" s="175"/>
      <c r="L132" s="175"/>
      <c r="M132" s="175"/>
      <c r="N132" s="175"/>
      <c r="O132" s="175"/>
      <c r="P132" s="175"/>
      <c r="Q132" s="175"/>
      <c r="R132" s="175"/>
      <c r="S132" s="175"/>
      <c r="T132" s="175"/>
      <c r="U132" s="175"/>
      <c r="V132" s="175"/>
      <c r="W132" s="175"/>
      <c r="X132" s="175"/>
    </row>
    <row r="133" ht="14.25" hidden="1" customHeight="1">
      <c r="A133" s="175"/>
      <c r="B133" s="175"/>
      <c r="C133" s="38" t="s">
        <v>263</v>
      </c>
      <c r="D133" s="192"/>
      <c r="E133" s="192"/>
      <c r="F133" s="193">
        <f t="shared" si="23"/>
        <v>0</v>
      </c>
      <c r="G133" s="192"/>
      <c r="H133" s="175"/>
      <c r="I133" s="175"/>
      <c r="J133" s="175"/>
      <c r="K133" s="175"/>
      <c r="L133" s="175"/>
      <c r="M133" s="175"/>
      <c r="N133" s="175"/>
      <c r="O133" s="175"/>
      <c r="P133" s="175"/>
      <c r="Q133" s="175"/>
      <c r="R133" s="175"/>
      <c r="S133" s="175"/>
      <c r="T133" s="175"/>
      <c r="U133" s="175"/>
      <c r="V133" s="175"/>
      <c r="W133" s="175"/>
      <c r="X133" s="175"/>
    </row>
    <row r="134" ht="14.25" hidden="1" customHeight="1">
      <c r="A134" s="175"/>
      <c r="B134" s="175"/>
      <c r="C134" s="38" t="s">
        <v>264</v>
      </c>
      <c r="D134" s="192"/>
      <c r="E134" s="192"/>
      <c r="F134" s="193">
        <f t="shared" si="23"/>
        <v>0</v>
      </c>
      <c r="G134" s="192"/>
      <c r="H134" s="175"/>
      <c r="I134" s="175"/>
      <c r="J134" s="175"/>
      <c r="K134" s="175"/>
      <c r="L134" s="175"/>
      <c r="M134" s="175"/>
      <c r="N134" s="175"/>
      <c r="O134" s="175"/>
      <c r="P134" s="175"/>
      <c r="Q134" s="175"/>
      <c r="R134" s="175"/>
      <c r="S134" s="175"/>
      <c r="T134" s="175"/>
      <c r="U134" s="175"/>
      <c r="V134" s="175"/>
      <c r="W134" s="175"/>
      <c r="X134" s="175"/>
    </row>
    <row r="135" ht="14.25" hidden="1" customHeight="1">
      <c r="A135" s="175"/>
      <c r="B135" s="175"/>
      <c r="C135" s="38" t="s">
        <v>265</v>
      </c>
      <c r="D135" s="192"/>
      <c r="E135" s="192"/>
      <c r="F135" s="193">
        <f t="shared" si="23"/>
        <v>0</v>
      </c>
      <c r="G135" s="192"/>
      <c r="H135" s="175"/>
      <c r="I135" s="175"/>
      <c r="J135" s="175"/>
      <c r="K135" s="175"/>
      <c r="L135" s="175"/>
      <c r="M135" s="175"/>
      <c r="N135" s="175"/>
      <c r="O135" s="175"/>
      <c r="P135" s="175"/>
      <c r="Q135" s="175"/>
      <c r="R135" s="175"/>
      <c r="S135" s="175"/>
      <c r="T135" s="175"/>
      <c r="U135" s="175"/>
      <c r="V135" s="175"/>
      <c r="W135" s="175"/>
      <c r="X135" s="175"/>
    </row>
    <row r="136" ht="14.25" hidden="1" customHeight="1">
      <c r="A136" s="175"/>
      <c r="B136" s="175"/>
      <c r="C136" s="38" t="s">
        <v>266</v>
      </c>
      <c r="D136" s="192"/>
      <c r="E136" s="192"/>
      <c r="F136" s="193">
        <f t="shared" si="23"/>
        <v>0</v>
      </c>
      <c r="G136" s="192"/>
      <c r="H136" s="175"/>
      <c r="I136" s="175"/>
      <c r="J136" s="175"/>
      <c r="K136" s="175"/>
      <c r="L136" s="175"/>
      <c r="M136" s="175"/>
      <c r="N136" s="175"/>
      <c r="O136" s="175"/>
      <c r="P136" s="175"/>
      <c r="Q136" s="175"/>
      <c r="R136" s="175"/>
      <c r="S136" s="175"/>
      <c r="T136" s="175"/>
      <c r="U136" s="175"/>
      <c r="V136" s="175"/>
      <c r="W136" s="175"/>
      <c r="X136" s="175"/>
    </row>
    <row r="137" ht="14.25" hidden="1" customHeight="1">
      <c r="A137" s="175"/>
      <c r="B137" s="175"/>
      <c r="C137" s="38" t="s">
        <v>267</v>
      </c>
      <c r="D137" s="192"/>
      <c r="E137" s="192"/>
      <c r="F137" s="193">
        <f t="shared" si="23"/>
        <v>0</v>
      </c>
      <c r="G137" s="192"/>
      <c r="H137" s="175"/>
      <c r="I137" s="175"/>
      <c r="J137" s="175"/>
      <c r="K137" s="175"/>
      <c r="L137" s="175"/>
      <c r="M137" s="175"/>
      <c r="N137" s="175"/>
      <c r="O137" s="175"/>
      <c r="P137" s="175"/>
      <c r="Q137" s="175"/>
      <c r="R137" s="175"/>
      <c r="S137" s="175"/>
      <c r="T137" s="175"/>
      <c r="U137" s="175"/>
      <c r="V137" s="175"/>
      <c r="W137" s="175"/>
      <c r="X137" s="175"/>
    </row>
    <row r="138" ht="14.25" hidden="1" customHeight="1">
      <c r="A138" s="175"/>
      <c r="B138" s="175"/>
      <c r="C138" s="195" t="s">
        <v>268</v>
      </c>
      <c r="D138" s="195">
        <f t="shared" ref="D138:E138" si="24">SUM(D131:D137)</f>
        <v>0</v>
      </c>
      <c r="E138" s="195">
        <f t="shared" si="24"/>
        <v>0</v>
      </c>
      <c r="F138" s="193">
        <f t="shared" si="23"/>
        <v>0</v>
      </c>
      <c r="G138" s="195"/>
      <c r="H138" s="175"/>
      <c r="I138" s="175"/>
      <c r="J138" s="175"/>
      <c r="K138" s="175"/>
      <c r="L138" s="175"/>
      <c r="M138" s="175"/>
      <c r="N138" s="175"/>
      <c r="O138" s="175"/>
      <c r="P138" s="175"/>
      <c r="Q138" s="175"/>
      <c r="R138" s="175"/>
      <c r="S138" s="175"/>
      <c r="T138" s="175"/>
      <c r="U138" s="175"/>
      <c r="V138" s="175"/>
      <c r="W138" s="175"/>
      <c r="X138" s="175"/>
    </row>
    <row r="139" ht="14.25" hidden="1" customHeight="1">
      <c r="A139" s="175"/>
      <c r="B139" s="175"/>
      <c r="C139" s="175"/>
      <c r="D139" s="197"/>
      <c r="E139" s="197"/>
      <c r="F139" s="175"/>
      <c r="G139" s="197"/>
      <c r="H139" s="175"/>
      <c r="I139" s="175"/>
      <c r="J139" s="175"/>
      <c r="K139" s="175"/>
      <c r="L139" s="175"/>
      <c r="M139" s="175"/>
      <c r="N139" s="175"/>
      <c r="O139" s="175"/>
      <c r="P139" s="175"/>
      <c r="Q139" s="175"/>
      <c r="R139" s="175"/>
      <c r="S139" s="175"/>
      <c r="T139" s="175"/>
      <c r="U139" s="175"/>
      <c r="V139" s="175"/>
      <c r="W139" s="175"/>
      <c r="X139" s="175"/>
    </row>
    <row r="140" ht="14.25" hidden="1" customHeight="1">
      <c r="A140" s="175"/>
      <c r="B140" s="178" t="s">
        <v>276</v>
      </c>
      <c r="C140" s="19"/>
      <c r="D140" s="19"/>
      <c r="E140" s="19"/>
      <c r="F140" s="20"/>
      <c r="G140" s="184"/>
      <c r="H140" s="175"/>
      <c r="I140" s="175"/>
      <c r="J140" s="175"/>
      <c r="K140" s="175"/>
      <c r="L140" s="175"/>
      <c r="M140" s="175"/>
      <c r="N140" s="175"/>
      <c r="O140" s="175"/>
      <c r="P140" s="175"/>
      <c r="Q140" s="175"/>
      <c r="R140" s="175"/>
      <c r="S140" s="175"/>
      <c r="T140" s="175"/>
      <c r="U140" s="175"/>
      <c r="V140" s="175"/>
      <c r="W140" s="175"/>
      <c r="X140" s="175"/>
    </row>
    <row r="141" ht="14.25" hidden="1" customHeight="1">
      <c r="A141" s="175"/>
      <c r="B141" s="175"/>
      <c r="C141" s="178" t="s">
        <v>194</v>
      </c>
      <c r="D141" s="19"/>
      <c r="E141" s="19"/>
      <c r="F141" s="20"/>
      <c r="G141" s="184"/>
      <c r="H141" s="175"/>
      <c r="I141" s="175"/>
      <c r="J141" s="175"/>
      <c r="K141" s="175"/>
      <c r="L141" s="175"/>
      <c r="M141" s="175"/>
      <c r="N141" s="175"/>
      <c r="O141" s="175"/>
      <c r="P141" s="175"/>
      <c r="Q141" s="175"/>
      <c r="R141" s="175"/>
      <c r="S141" s="175"/>
      <c r="T141" s="175"/>
      <c r="U141" s="175"/>
      <c r="V141" s="175"/>
      <c r="W141" s="175"/>
      <c r="X141" s="175"/>
    </row>
    <row r="142" ht="14.25" hidden="1" customHeight="1">
      <c r="A142" s="175"/>
      <c r="B142" s="175"/>
      <c r="C142" s="183" t="s">
        <v>260</v>
      </c>
      <c r="D142" s="184">
        <f>'1) Budget Table'!D145</f>
        <v>0</v>
      </c>
      <c r="E142" s="184">
        <f>'1) Budget Table'!E145</f>
        <v>0</v>
      </c>
      <c r="F142" s="185">
        <f t="shared" ref="F142:F150" si="25">SUM(D142:E142)</f>
        <v>0</v>
      </c>
      <c r="G142" s="184"/>
      <c r="H142" s="175"/>
      <c r="I142" s="175"/>
      <c r="J142" s="175"/>
      <c r="K142" s="175"/>
      <c r="L142" s="175"/>
      <c r="M142" s="175"/>
      <c r="N142" s="175"/>
      <c r="O142" s="175"/>
      <c r="P142" s="175"/>
      <c r="Q142" s="175"/>
      <c r="R142" s="175"/>
      <c r="S142" s="175"/>
      <c r="T142" s="175"/>
      <c r="U142" s="175"/>
      <c r="V142" s="175"/>
      <c r="W142" s="175"/>
      <c r="X142" s="175"/>
    </row>
    <row r="143" ht="14.25" hidden="1" customHeight="1">
      <c r="A143" s="175"/>
      <c r="B143" s="175"/>
      <c r="C143" s="187" t="s">
        <v>261</v>
      </c>
      <c r="D143" s="188"/>
      <c r="E143" s="189"/>
      <c r="F143" s="190">
        <f t="shared" si="25"/>
        <v>0</v>
      </c>
      <c r="G143" s="189"/>
      <c r="H143" s="175"/>
      <c r="I143" s="175"/>
      <c r="J143" s="175"/>
      <c r="K143" s="175"/>
      <c r="L143" s="175"/>
      <c r="M143" s="175"/>
      <c r="N143" s="175"/>
      <c r="O143" s="175"/>
      <c r="P143" s="175"/>
      <c r="Q143" s="175"/>
      <c r="R143" s="175"/>
      <c r="S143" s="175"/>
      <c r="T143" s="175"/>
      <c r="U143" s="175"/>
      <c r="V143" s="175"/>
      <c r="W143" s="175"/>
      <c r="X143" s="175"/>
    </row>
    <row r="144" ht="14.25" hidden="1" customHeight="1">
      <c r="A144" s="175"/>
      <c r="B144" s="175"/>
      <c r="C144" s="38" t="s">
        <v>262</v>
      </c>
      <c r="D144" s="192"/>
      <c r="E144" s="53"/>
      <c r="F144" s="193">
        <f t="shared" si="25"/>
        <v>0</v>
      </c>
      <c r="G144" s="53"/>
      <c r="H144" s="175"/>
      <c r="I144" s="175"/>
      <c r="J144" s="175"/>
      <c r="K144" s="175"/>
      <c r="L144" s="175"/>
      <c r="M144" s="175"/>
      <c r="N144" s="175"/>
      <c r="O144" s="175"/>
      <c r="P144" s="175"/>
      <c r="Q144" s="175"/>
      <c r="R144" s="175"/>
      <c r="S144" s="175"/>
      <c r="T144" s="175"/>
      <c r="U144" s="175"/>
      <c r="V144" s="175"/>
      <c r="W144" s="175"/>
      <c r="X144" s="175"/>
    </row>
    <row r="145" ht="14.25" hidden="1" customHeight="1">
      <c r="A145" s="175"/>
      <c r="B145" s="175"/>
      <c r="C145" s="38" t="s">
        <v>263</v>
      </c>
      <c r="D145" s="192"/>
      <c r="E145" s="192"/>
      <c r="F145" s="193">
        <f t="shared" si="25"/>
        <v>0</v>
      </c>
      <c r="G145" s="192"/>
      <c r="H145" s="175"/>
      <c r="I145" s="175"/>
      <c r="J145" s="175"/>
      <c r="K145" s="175"/>
      <c r="L145" s="175"/>
      <c r="M145" s="175"/>
      <c r="N145" s="175"/>
      <c r="O145" s="175"/>
      <c r="P145" s="175"/>
      <c r="Q145" s="175"/>
      <c r="R145" s="175"/>
      <c r="S145" s="175"/>
      <c r="T145" s="175"/>
      <c r="U145" s="175"/>
      <c r="V145" s="175"/>
      <c r="W145" s="175"/>
      <c r="X145" s="175"/>
    </row>
    <row r="146" ht="14.25" hidden="1" customHeight="1">
      <c r="A146" s="175"/>
      <c r="B146" s="175"/>
      <c r="C146" s="38" t="s">
        <v>264</v>
      </c>
      <c r="D146" s="192"/>
      <c r="E146" s="192"/>
      <c r="F146" s="193">
        <f t="shared" si="25"/>
        <v>0</v>
      </c>
      <c r="G146" s="192"/>
      <c r="H146" s="175"/>
      <c r="I146" s="175"/>
      <c r="J146" s="175"/>
      <c r="K146" s="175"/>
      <c r="L146" s="175"/>
      <c r="M146" s="175"/>
      <c r="N146" s="175"/>
      <c r="O146" s="175"/>
      <c r="P146" s="175"/>
      <c r="Q146" s="175"/>
      <c r="R146" s="175"/>
      <c r="S146" s="175"/>
      <c r="T146" s="175"/>
      <c r="U146" s="175"/>
      <c r="V146" s="175"/>
      <c r="W146" s="175"/>
      <c r="X146" s="175"/>
    </row>
    <row r="147" ht="14.25" hidden="1" customHeight="1">
      <c r="A147" s="175"/>
      <c r="B147" s="175"/>
      <c r="C147" s="38" t="s">
        <v>265</v>
      </c>
      <c r="D147" s="192"/>
      <c r="E147" s="192"/>
      <c r="F147" s="193">
        <f t="shared" si="25"/>
        <v>0</v>
      </c>
      <c r="G147" s="192"/>
      <c r="H147" s="175"/>
      <c r="I147" s="175"/>
      <c r="J147" s="175"/>
      <c r="K147" s="175"/>
      <c r="L147" s="175"/>
      <c r="M147" s="175"/>
      <c r="N147" s="175"/>
      <c r="O147" s="175"/>
      <c r="P147" s="175"/>
      <c r="Q147" s="175"/>
      <c r="R147" s="175"/>
      <c r="S147" s="175"/>
      <c r="T147" s="175"/>
      <c r="U147" s="175"/>
      <c r="V147" s="175"/>
      <c r="W147" s="175"/>
      <c r="X147" s="175"/>
    </row>
    <row r="148" ht="14.25" hidden="1" customHeight="1">
      <c r="A148" s="175"/>
      <c r="B148" s="175"/>
      <c r="C148" s="38" t="s">
        <v>266</v>
      </c>
      <c r="D148" s="192"/>
      <c r="E148" s="192"/>
      <c r="F148" s="193">
        <f t="shared" si="25"/>
        <v>0</v>
      </c>
      <c r="G148" s="192"/>
      <c r="H148" s="175"/>
      <c r="I148" s="175"/>
      <c r="J148" s="175"/>
      <c r="K148" s="175"/>
      <c r="L148" s="175"/>
      <c r="M148" s="175"/>
      <c r="N148" s="175"/>
      <c r="O148" s="175"/>
      <c r="P148" s="175"/>
      <c r="Q148" s="175"/>
      <c r="R148" s="175"/>
      <c r="S148" s="175"/>
      <c r="T148" s="175"/>
      <c r="U148" s="175"/>
      <c r="V148" s="175"/>
      <c r="W148" s="175"/>
      <c r="X148" s="175"/>
    </row>
    <row r="149" ht="14.25" hidden="1" customHeight="1">
      <c r="A149" s="175"/>
      <c r="B149" s="175"/>
      <c r="C149" s="38" t="s">
        <v>267</v>
      </c>
      <c r="D149" s="192"/>
      <c r="E149" s="192"/>
      <c r="F149" s="193">
        <f t="shared" si="25"/>
        <v>0</v>
      </c>
      <c r="G149" s="192"/>
      <c r="H149" s="175"/>
      <c r="I149" s="175"/>
      <c r="J149" s="175"/>
      <c r="K149" s="175"/>
      <c r="L149" s="175"/>
      <c r="M149" s="175"/>
      <c r="N149" s="175"/>
      <c r="O149" s="175"/>
      <c r="P149" s="175"/>
      <c r="Q149" s="175"/>
      <c r="R149" s="175"/>
      <c r="S149" s="175"/>
      <c r="T149" s="175"/>
      <c r="U149" s="175"/>
      <c r="V149" s="175"/>
      <c r="W149" s="175"/>
      <c r="X149" s="175"/>
    </row>
    <row r="150" ht="14.25" hidden="1" customHeight="1">
      <c r="A150" s="175"/>
      <c r="B150" s="175"/>
      <c r="C150" s="195" t="s">
        <v>268</v>
      </c>
      <c r="D150" s="195">
        <f t="shared" ref="D150:E150" si="26">SUM(D143:D149)</f>
        <v>0</v>
      </c>
      <c r="E150" s="195">
        <f t="shared" si="26"/>
        <v>0</v>
      </c>
      <c r="F150" s="193">
        <f t="shared" si="25"/>
        <v>0</v>
      </c>
      <c r="G150" s="195"/>
      <c r="H150" s="175"/>
      <c r="I150" s="175"/>
      <c r="J150" s="175"/>
      <c r="K150" s="175"/>
      <c r="L150" s="175"/>
      <c r="M150" s="175"/>
      <c r="N150" s="175"/>
      <c r="O150" s="175"/>
      <c r="P150" s="175"/>
      <c r="Q150" s="175"/>
      <c r="R150" s="175"/>
      <c r="S150" s="175"/>
      <c r="T150" s="175"/>
      <c r="U150" s="175"/>
      <c r="V150" s="175"/>
      <c r="W150" s="175"/>
      <c r="X150" s="175"/>
    </row>
    <row r="151" ht="14.25" hidden="1" customHeight="1">
      <c r="A151" s="197"/>
      <c r="B151" s="197"/>
      <c r="C151" s="198"/>
      <c r="D151" s="199"/>
      <c r="E151" s="199"/>
      <c r="F151" s="200"/>
      <c r="G151" s="199"/>
      <c r="H151" s="197"/>
      <c r="I151" s="197"/>
      <c r="J151" s="197"/>
      <c r="K151" s="197"/>
      <c r="L151" s="197"/>
      <c r="M151" s="197"/>
      <c r="N151" s="197"/>
      <c r="O151" s="197"/>
      <c r="P151" s="197"/>
      <c r="Q151" s="197"/>
      <c r="R151" s="197"/>
      <c r="S151" s="197"/>
      <c r="T151" s="197"/>
      <c r="U151" s="197"/>
      <c r="V151" s="197"/>
      <c r="W151" s="197"/>
      <c r="X151" s="197"/>
    </row>
    <row r="152" ht="14.25" hidden="1" customHeight="1">
      <c r="A152" s="175"/>
      <c r="B152" s="175"/>
      <c r="C152" s="178" t="s">
        <v>203</v>
      </c>
      <c r="D152" s="19"/>
      <c r="E152" s="19"/>
      <c r="F152" s="20"/>
      <c r="G152" s="184"/>
      <c r="H152" s="175"/>
      <c r="I152" s="175"/>
      <c r="J152" s="175"/>
      <c r="K152" s="175"/>
      <c r="L152" s="175"/>
      <c r="M152" s="175"/>
      <c r="N152" s="175"/>
      <c r="O152" s="175"/>
      <c r="P152" s="175"/>
      <c r="Q152" s="175"/>
      <c r="R152" s="175"/>
      <c r="S152" s="175"/>
      <c r="T152" s="175"/>
      <c r="U152" s="175"/>
      <c r="V152" s="175"/>
      <c r="W152" s="175"/>
      <c r="X152" s="175"/>
    </row>
    <row r="153" ht="14.25" hidden="1" customHeight="1">
      <c r="A153" s="175"/>
      <c r="B153" s="175"/>
      <c r="C153" s="183" t="s">
        <v>260</v>
      </c>
      <c r="D153" s="184">
        <f>'1) Budget Table'!D155</f>
        <v>0</v>
      </c>
      <c r="E153" s="184">
        <f>'1) Budget Table'!E155</f>
        <v>0</v>
      </c>
      <c r="F153" s="185">
        <f t="shared" ref="F153:F161" si="27">SUM(D153:E153)</f>
        <v>0</v>
      </c>
      <c r="G153" s="184"/>
      <c r="H153" s="175"/>
      <c r="I153" s="175"/>
      <c r="J153" s="175"/>
      <c r="K153" s="175"/>
      <c r="L153" s="175"/>
      <c r="M153" s="175"/>
      <c r="N153" s="175"/>
      <c r="O153" s="175"/>
      <c r="P153" s="175"/>
      <c r="Q153" s="175"/>
      <c r="R153" s="175"/>
      <c r="S153" s="175"/>
      <c r="T153" s="175"/>
      <c r="U153" s="175"/>
      <c r="V153" s="175"/>
      <c r="W153" s="175"/>
      <c r="X153" s="175"/>
    </row>
    <row r="154" ht="14.25" hidden="1" customHeight="1">
      <c r="A154" s="175"/>
      <c r="B154" s="175"/>
      <c r="C154" s="187" t="s">
        <v>261</v>
      </c>
      <c r="D154" s="188"/>
      <c r="E154" s="189"/>
      <c r="F154" s="190">
        <f t="shared" si="27"/>
        <v>0</v>
      </c>
      <c r="G154" s="189"/>
      <c r="H154" s="175"/>
      <c r="I154" s="175"/>
      <c r="J154" s="175"/>
      <c r="K154" s="175"/>
      <c r="L154" s="175"/>
      <c r="M154" s="175"/>
      <c r="N154" s="175"/>
      <c r="O154" s="175"/>
      <c r="P154" s="175"/>
      <c r="Q154" s="175"/>
      <c r="R154" s="175"/>
      <c r="S154" s="175"/>
      <c r="T154" s="175"/>
      <c r="U154" s="175"/>
      <c r="V154" s="175"/>
      <c r="W154" s="175"/>
      <c r="X154" s="175"/>
    </row>
    <row r="155" ht="14.25" hidden="1" customHeight="1">
      <c r="A155" s="175"/>
      <c r="B155" s="175"/>
      <c r="C155" s="38" t="s">
        <v>262</v>
      </c>
      <c r="D155" s="192"/>
      <c r="E155" s="53"/>
      <c r="F155" s="193">
        <f t="shared" si="27"/>
        <v>0</v>
      </c>
      <c r="G155" s="53"/>
      <c r="H155" s="175"/>
      <c r="I155" s="175"/>
      <c r="J155" s="175"/>
      <c r="K155" s="175"/>
      <c r="L155" s="175"/>
      <c r="M155" s="175"/>
      <c r="N155" s="175"/>
      <c r="O155" s="175"/>
      <c r="P155" s="175"/>
      <c r="Q155" s="175"/>
      <c r="R155" s="175"/>
      <c r="S155" s="175"/>
      <c r="T155" s="175"/>
      <c r="U155" s="175"/>
      <c r="V155" s="175"/>
      <c r="W155" s="175"/>
      <c r="X155" s="175"/>
    </row>
    <row r="156" ht="14.25" hidden="1" customHeight="1">
      <c r="A156" s="175"/>
      <c r="B156" s="175"/>
      <c r="C156" s="38" t="s">
        <v>263</v>
      </c>
      <c r="D156" s="192"/>
      <c r="E156" s="192"/>
      <c r="F156" s="193">
        <f t="shared" si="27"/>
        <v>0</v>
      </c>
      <c r="G156" s="192"/>
      <c r="H156" s="175"/>
      <c r="I156" s="175"/>
      <c r="J156" s="175"/>
      <c r="K156" s="175"/>
      <c r="L156" s="175"/>
      <c r="M156" s="175"/>
      <c r="N156" s="175"/>
      <c r="O156" s="175"/>
      <c r="P156" s="175"/>
      <c r="Q156" s="175"/>
      <c r="R156" s="175"/>
      <c r="S156" s="175"/>
      <c r="T156" s="175"/>
      <c r="U156" s="175"/>
      <c r="V156" s="175"/>
      <c r="W156" s="175"/>
      <c r="X156" s="175"/>
    </row>
    <row r="157" ht="14.25" hidden="1" customHeight="1">
      <c r="A157" s="175"/>
      <c r="B157" s="175"/>
      <c r="C157" s="38" t="s">
        <v>264</v>
      </c>
      <c r="D157" s="192"/>
      <c r="E157" s="192"/>
      <c r="F157" s="193">
        <f t="shared" si="27"/>
        <v>0</v>
      </c>
      <c r="G157" s="192"/>
      <c r="H157" s="175"/>
      <c r="I157" s="175"/>
      <c r="J157" s="175"/>
      <c r="K157" s="175"/>
      <c r="L157" s="175"/>
      <c r="M157" s="175"/>
      <c r="N157" s="175"/>
      <c r="O157" s="175"/>
      <c r="P157" s="175"/>
      <c r="Q157" s="175"/>
      <c r="R157" s="175"/>
      <c r="S157" s="175"/>
      <c r="T157" s="175"/>
      <c r="U157" s="175"/>
      <c r="V157" s="175"/>
      <c r="W157" s="175"/>
      <c r="X157" s="175"/>
    </row>
    <row r="158" ht="14.25" hidden="1" customHeight="1">
      <c r="A158" s="175"/>
      <c r="B158" s="175"/>
      <c r="C158" s="38" t="s">
        <v>265</v>
      </c>
      <c r="D158" s="192"/>
      <c r="E158" s="192"/>
      <c r="F158" s="193">
        <f t="shared" si="27"/>
        <v>0</v>
      </c>
      <c r="G158" s="192"/>
      <c r="H158" s="175"/>
      <c r="I158" s="175"/>
      <c r="J158" s="175"/>
      <c r="K158" s="175"/>
      <c r="L158" s="175"/>
      <c r="M158" s="175"/>
      <c r="N158" s="175"/>
      <c r="O158" s="175"/>
      <c r="P158" s="175"/>
      <c r="Q158" s="175"/>
      <c r="R158" s="175"/>
      <c r="S158" s="175"/>
      <c r="T158" s="175"/>
      <c r="U158" s="175"/>
      <c r="V158" s="175"/>
      <c r="W158" s="175"/>
      <c r="X158" s="175"/>
    </row>
    <row r="159" ht="14.25" hidden="1" customHeight="1">
      <c r="A159" s="175"/>
      <c r="B159" s="175"/>
      <c r="C159" s="38" t="s">
        <v>266</v>
      </c>
      <c r="D159" s="192"/>
      <c r="E159" s="192"/>
      <c r="F159" s="193">
        <f t="shared" si="27"/>
        <v>0</v>
      </c>
      <c r="G159" s="192"/>
      <c r="H159" s="175"/>
      <c r="I159" s="175"/>
      <c r="J159" s="175"/>
      <c r="K159" s="175"/>
      <c r="L159" s="175"/>
      <c r="M159" s="175"/>
      <c r="N159" s="175"/>
      <c r="O159" s="175"/>
      <c r="P159" s="175"/>
      <c r="Q159" s="175"/>
      <c r="R159" s="175"/>
      <c r="S159" s="175"/>
      <c r="T159" s="175"/>
      <c r="U159" s="175"/>
      <c r="V159" s="175"/>
      <c r="W159" s="175"/>
      <c r="X159" s="175"/>
    </row>
    <row r="160" ht="14.25" hidden="1" customHeight="1">
      <c r="A160" s="175"/>
      <c r="B160" s="175"/>
      <c r="C160" s="38" t="s">
        <v>267</v>
      </c>
      <c r="D160" s="192"/>
      <c r="E160" s="192"/>
      <c r="F160" s="193">
        <f t="shared" si="27"/>
        <v>0</v>
      </c>
      <c r="G160" s="192"/>
      <c r="H160" s="175"/>
      <c r="I160" s="175"/>
      <c r="J160" s="175"/>
      <c r="K160" s="175"/>
      <c r="L160" s="175"/>
      <c r="M160" s="175"/>
      <c r="N160" s="175"/>
      <c r="O160" s="175"/>
      <c r="P160" s="175"/>
      <c r="Q160" s="175"/>
      <c r="R160" s="175"/>
      <c r="S160" s="175"/>
      <c r="T160" s="175"/>
      <c r="U160" s="175"/>
      <c r="V160" s="175"/>
      <c r="W160" s="175"/>
      <c r="X160" s="175"/>
    </row>
    <row r="161" ht="14.25" hidden="1" customHeight="1">
      <c r="A161" s="175"/>
      <c r="B161" s="175"/>
      <c r="C161" s="195" t="s">
        <v>268</v>
      </c>
      <c r="D161" s="195">
        <f t="shared" ref="D161:E161" si="28">SUM(D154:D160)</f>
        <v>0</v>
      </c>
      <c r="E161" s="195">
        <f t="shared" si="28"/>
        <v>0</v>
      </c>
      <c r="F161" s="193">
        <f t="shared" si="27"/>
        <v>0</v>
      </c>
      <c r="G161" s="195"/>
      <c r="H161" s="175"/>
      <c r="I161" s="175"/>
      <c r="J161" s="175"/>
      <c r="K161" s="175"/>
      <c r="L161" s="175"/>
      <c r="M161" s="175"/>
      <c r="N161" s="175"/>
      <c r="O161" s="175"/>
      <c r="P161" s="175"/>
      <c r="Q161" s="175"/>
      <c r="R161" s="175"/>
      <c r="S161" s="175"/>
      <c r="T161" s="175"/>
      <c r="U161" s="175"/>
      <c r="V161" s="175"/>
      <c r="W161" s="175"/>
      <c r="X161" s="175"/>
    </row>
    <row r="162" ht="14.25" hidden="1" customHeight="1">
      <c r="A162" s="197"/>
      <c r="B162" s="197"/>
      <c r="C162" s="198"/>
      <c r="D162" s="199"/>
      <c r="E162" s="199"/>
      <c r="F162" s="200"/>
      <c r="G162" s="199"/>
      <c r="H162" s="197"/>
      <c r="I162" s="197"/>
      <c r="J162" s="197"/>
      <c r="K162" s="197"/>
      <c r="L162" s="197"/>
      <c r="M162" s="197"/>
      <c r="N162" s="197"/>
      <c r="O162" s="197"/>
      <c r="P162" s="197"/>
      <c r="Q162" s="197"/>
      <c r="R162" s="197"/>
      <c r="S162" s="197"/>
      <c r="T162" s="197"/>
      <c r="U162" s="197"/>
      <c r="V162" s="197"/>
      <c r="W162" s="197"/>
      <c r="X162" s="197"/>
    </row>
    <row r="163" ht="14.25" hidden="1" customHeight="1">
      <c r="A163" s="175"/>
      <c r="B163" s="175"/>
      <c r="C163" s="178" t="s">
        <v>212</v>
      </c>
      <c r="D163" s="19"/>
      <c r="E163" s="19"/>
      <c r="F163" s="20"/>
      <c r="G163" s="184"/>
      <c r="H163" s="175"/>
      <c r="I163" s="175"/>
      <c r="J163" s="175"/>
      <c r="K163" s="175"/>
      <c r="L163" s="175"/>
      <c r="M163" s="175"/>
      <c r="N163" s="175"/>
      <c r="O163" s="175"/>
      <c r="P163" s="175"/>
      <c r="Q163" s="175"/>
      <c r="R163" s="175"/>
      <c r="S163" s="175"/>
      <c r="T163" s="175"/>
      <c r="U163" s="175"/>
      <c r="V163" s="175"/>
      <c r="W163" s="175"/>
      <c r="X163" s="175"/>
    </row>
    <row r="164" ht="14.25" hidden="1" customHeight="1">
      <c r="A164" s="175"/>
      <c r="B164" s="175"/>
      <c r="C164" s="183" t="s">
        <v>260</v>
      </c>
      <c r="D164" s="184">
        <f>'1) Budget Table'!D165</f>
        <v>0</v>
      </c>
      <c r="E164" s="184">
        <f>'1) Budget Table'!E165</f>
        <v>0</v>
      </c>
      <c r="F164" s="185">
        <f t="shared" ref="F164:F172" si="29">SUM(D164:E164)</f>
        <v>0</v>
      </c>
      <c r="G164" s="184"/>
      <c r="H164" s="175"/>
      <c r="I164" s="175"/>
      <c r="J164" s="175"/>
      <c r="K164" s="175"/>
      <c r="L164" s="175"/>
      <c r="M164" s="175"/>
      <c r="N164" s="175"/>
      <c r="O164" s="175"/>
      <c r="P164" s="175"/>
      <c r="Q164" s="175"/>
      <c r="R164" s="175"/>
      <c r="S164" s="175"/>
      <c r="T164" s="175"/>
      <c r="U164" s="175"/>
      <c r="V164" s="175"/>
      <c r="W164" s="175"/>
      <c r="X164" s="175"/>
    </row>
    <row r="165" ht="14.25" hidden="1" customHeight="1">
      <c r="A165" s="175"/>
      <c r="B165" s="175"/>
      <c r="C165" s="187" t="s">
        <v>261</v>
      </c>
      <c r="D165" s="188"/>
      <c r="E165" s="189"/>
      <c r="F165" s="190">
        <f t="shared" si="29"/>
        <v>0</v>
      </c>
      <c r="G165" s="189"/>
      <c r="H165" s="175"/>
      <c r="I165" s="175"/>
      <c r="J165" s="175"/>
      <c r="K165" s="175"/>
      <c r="L165" s="175"/>
      <c r="M165" s="175"/>
      <c r="N165" s="175"/>
      <c r="O165" s="175"/>
      <c r="P165" s="175"/>
      <c r="Q165" s="175"/>
      <c r="R165" s="175"/>
      <c r="S165" s="175"/>
      <c r="T165" s="175"/>
      <c r="U165" s="175"/>
      <c r="V165" s="175"/>
      <c r="W165" s="175"/>
      <c r="X165" s="175"/>
    </row>
    <row r="166" ht="14.25" hidden="1" customHeight="1">
      <c r="A166" s="175"/>
      <c r="B166" s="175"/>
      <c r="C166" s="38" t="s">
        <v>262</v>
      </c>
      <c r="D166" s="192"/>
      <c r="E166" s="53"/>
      <c r="F166" s="193">
        <f t="shared" si="29"/>
        <v>0</v>
      </c>
      <c r="G166" s="53"/>
      <c r="H166" s="175"/>
      <c r="I166" s="175"/>
      <c r="J166" s="175"/>
      <c r="K166" s="175"/>
      <c r="L166" s="175"/>
      <c r="M166" s="175"/>
      <c r="N166" s="175"/>
      <c r="O166" s="175"/>
      <c r="P166" s="175"/>
      <c r="Q166" s="175"/>
      <c r="R166" s="175"/>
      <c r="S166" s="175"/>
      <c r="T166" s="175"/>
      <c r="U166" s="175"/>
      <c r="V166" s="175"/>
      <c r="W166" s="175"/>
      <c r="X166" s="175"/>
    </row>
    <row r="167" ht="14.25" hidden="1" customHeight="1">
      <c r="A167" s="175"/>
      <c r="B167" s="175"/>
      <c r="C167" s="38" t="s">
        <v>263</v>
      </c>
      <c r="D167" s="192"/>
      <c r="E167" s="192"/>
      <c r="F167" s="193">
        <f t="shared" si="29"/>
        <v>0</v>
      </c>
      <c r="G167" s="192"/>
      <c r="H167" s="175"/>
      <c r="I167" s="175"/>
      <c r="J167" s="175"/>
      <c r="K167" s="175"/>
      <c r="L167" s="175"/>
      <c r="M167" s="175"/>
      <c r="N167" s="175"/>
      <c r="O167" s="175"/>
      <c r="P167" s="175"/>
      <c r="Q167" s="175"/>
      <c r="R167" s="175"/>
      <c r="S167" s="175"/>
      <c r="T167" s="175"/>
      <c r="U167" s="175"/>
      <c r="V167" s="175"/>
      <c r="W167" s="175"/>
      <c r="X167" s="175"/>
    </row>
    <row r="168" ht="14.25" hidden="1" customHeight="1">
      <c r="A168" s="175"/>
      <c r="B168" s="175"/>
      <c r="C168" s="38" t="s">
        <v>264</v>
      </c>
      <c r="D168" s="192"/>
      <c r="E168" s="192"/>
      <c r="F168" s="193">
        <f t="shared" si="29"/>
        <v>0</v>
      </c>
      <c r="G168" s="192"/>
      <c r="H168" s="175"/>
      <c r="I168" s="175"/>
      <c r="J168" s="175"/>
      <c r="K168" s="175"/>
      <c r="L168" s="175"/>
      <c r="M168" s="175"/>
      <c r="N168" s="175"/>
      <c r="O168" s="175"/>
      <c r="P168" s="175"/>
      <c r="Q168" s="175"/>
      <c r="R168" s="175"/>
      <c r="S168" s="175"/>
      <c r="T168" s="175"/>
      <c r="U168" s="175"/>
      <c r="V168" s="175"/>
      <c r="W168" s="175"/>
      <c r="X168" s="175"/>
    </row>
    <row r="169" ht="14.25" hidden="1" customHeight="1">
      <c r="A169" s="175"/>
      <c r="B169" s="175"/>
      <c r="C169" s="38" t="s">
        <v>265</v>
      </c>
      <c r="D169" s="192"/>
      <c r="E169" s="192"/>
      <c r="F169" s="193">
        <f t="shared" si="29"/>
        <v>0</v>
      </c>
      <c r="G169" s="192"/>
      <c r="H169" s="175"/>
      <c r="I169" s="175"/>
      <c r="J169" s="175"/>
      <c r="K169" s="175"/>
      <c r="L169" s="175"/>
      <c r="M169" s="175"/>
      <c r="N169" s="175"/>
      <c r="O169" s="175"/>
      <c r="P169" s="175"/>
      <c r="Q169" s="175"/>
      <c r="R169" s="175"/>
      <c r="S169" s="175"/>
      <c r="T169" s="175"/>
      <c r="U169" s="175"/>
      <c r="V169" s="175"/>
      <c r="W169" s="175"/>
      <c r="X169" s="175"/>
    </row>
    <row r="170" ht="14.25" hidden="1" customHeight="1">
      <c r="A170" s="175"/>
      <c r="B170" s="175"/>
      <c r="C170" s="38" t="s">
        <v>266</v>
      </c>
      <c r="D170" s="192"/>
      <c r="E170" s="192"/>
      <c r="F170" s="193">
        <f t="shared" si="29"/>
        <v>0</v>
      </c>
      <c r="G170" s="192"/>
      <c r="H170" s="175"/>
      <c r="I170" s="175"/>
      <c r="J170" s="175"/>
      <c r="K170" s="175"/>
      <c r="L170" s="175"/>
      <c r="M170" s="175"/>
      <c r="N170" s="175"/>
      <c r="O170" s="175"/>
      <c r="P170" s="175"/>
      <c r="Q170" s="175"/>
      <c r="R170" s="175"/>
      <c r="S170" s="175"/>
      <c r="T170" s="175"/>
      <c r="U170" s="175"/>
      <c r="V170" s="175"/>
      <c r="W170" s="175"/>
      <c r="X170" s="175"/>
    </row>
    <row r="171" ht="14.25" hidden="1" customHeight="1">
      <c r="A171" s="175"/>
      <c r="B171" s="175"/>
      <c r="C171" s="38" t="s">
        <v>267</v>
      </c>
      <c r="D171" s="192"/>
      <c r="E171" s="192"/>
      <c r="F171" s="193">
        <f t="shared" si="29"/>
        <v>0</v>
      </c>
      <c r="G171" s="192"/>
      <c r="H171" s="175"/>
      <c r="I171" s="175"/>
      <c r="J171" s="175"/>
      <c r="K171" s="175"/>
      <c r="L171" s="175"/>
      <c r="M171" s="175"/>
      <c r="N171" s="175"/>
      <c r="O171" s="175"/>
      <c r="P171" s="175"/>
      <c r="Q171" s="175"/>
      <c r="R171" s="175"/>
      <c r="S171" s="175"/>
      <c r="T171" s="175"/>
      <c r="U171" s="175"/>
      <c r="V171" s="175"/>
      <c r="W171" s="175"/>
      <c r="X171" s="175"/>
    </row>
    <row r="172" ht="14.25" hidden="1" customHeight="1">
      <c r="A172" s="175"/>
      <c r="B172" s="175"/>
      <c r="C172" s="195" t="s">
        <v>268</v>
      </c>
      <c r="D172" s="195">
        <f t="shared" ref="D172:E172" si="30">SUM(D165:D171)</f>
        <v>0</v>
      </c>
      <c r="E172" s="195">
        <f t="shared" si="30"/>
        <v>0</v>
      </c>
      <c r="F172" s="193">
        <f t="shared" si="29"/>
        <v>0</v>
      </c>
      <c r="G172" s="195"/>
      <c r="H172" s="175"/>
      <c r="I172" s="175"/>
      <c r="J172" s="175"/>
      <c r="K172" s="175"/>
      <c r="L172" s="175"/>
      <c r="M172" s="175"/>
      <c r="N172" s="175"/>
      <c r="O172" s="175"/>
      <c r="P172" s="175"/>
      <c r="Q172" s="175"/>
      <c r="R172" s="175"/>
      <c r="S172" s="175"/>
      <c r="T172" s="175"/>
      <c r="U172" s="175"/>
      <c r="V172" s="175"/>
      <c r="W172" s="175"/>
      <c r="X172" s="175"/>
    </row>
    <row r="173" ht="14.25" hidden="1" customHeight="1">
      <c r="A173" s="197"/>
      <c r="B173" s="197"/>
      <c r="C173" s="198"/>
      <c r="D173" s="199"/>
      <c r="E173" s="199"/>
      <c r="F173" s="200"/>
      <c r="G173" s="199"/>
      <c r="H173" s="197"/>
      <c r="I173" s="197"/>
      <c r="J173" s="197"/>
      <c r="K173" s="197"/>
      <c r="L173" s="197"/>
      <c r="M173" s="197"/>
      <c r="N173" s="197"/>
      <c r="O173" s="197"/>
      <c r="P173" s="197"/>
      <c r="Q173" s="197"/>
      <c r="R173" s="197"/>
      <c r="S173" s="197"/>
      <c r="T173" s="197"/>
      <c r="U173" s="197"/>
      <c r="V173" s="197"/>
      <c r="W173" s="197"/>
      <c r="X173" s="197"/>
    </row>
    <row r="174" ht="14.25" hidden="1" customHeight="1">
      <c r="A174" s="175"/>
      <c r="B174" s="175"/>
      <c r="C174" s="178" t="s">
        <v>221</v>
      </c>
      <c r="D174" s="19"/>
      <c r="E174" s="19"/>
      <c r="F174" s="20"/>
      <c r="G174" s="184"/>
      <c r="H174" s="175"/>
      <c r="I174" s="175"/>
      <c r="J174" s="175"/>
      <c r="K174" s="175"/>
      <c r="L174" s="175"/>
      <c r="M174" s="175"/>
      <c r="N174" s="175"/>
      <c r="O174" s="175"/>
      <c r="P174" s="175"/>
      <c r="Q174" s="175"/>
      <c r="R174" s="175"/>
      <c r="S174" s="175"/>
      <c r="T174" s="175"/>
      <c r="U174" s="175"/>
      <c r="V174" s="175"/>
      <c r="W174" s="175"/>
      <c r="X174" s="175"/>
    </row>
    <row r="175" ht="14.25" hidden="1" customHeight="1">
      <c r="A175" s="175"/>
      <c r="B175" s="175"/>
      <c r="C175" s="183" t="s">
        <v>260</v>
      </c>
      <c r="D175" s="184">
        <f>'1) Budget Table'!D175</f>
        <v>0</v>
      </c>
      <c r="E175" s="184">
        <f>'1) Budget Table'!E175</f>
        <v>0</v>
      </c>
      <c r="F175" s="185">
        <f t="shared" ref="F175:F183" si="31">SUM(D175:E175)</f>
        <v>0</v>
      </c>
      <c r="G175" s="184"/>
      <c r="H175" s="175"/>
      <c r="I175" s="175"/>
      <c r="J175" s="175"/>
      <c r="K175" s="175"/>
      <c r="L175" s="175"/>
      <c r="M175" s="175"/>
      <c r="N175" s="175"/>
      <c r="O175" s="175"/>
      <c r="P175" s="175"/>
      <c r="Q175" s="175"/>
      <c r="R175" s="175"/>
      <c r="S175" s="175"/>
      <c r="T175" s="175"/>
      <c r="U175" s="175"/>
      <c r="V175" s="175"/>
      <c r="W175" s="175"/>
      <c r="X175" s="175"/>
    </row>
    <row r="176" ht="14.25" hidden="1" customHeight="1">
      <c r="A176" s="175"/>
      <c r="B176" s="175"/>
      <c r="C176" s="187" t="s">
        <v>261</v>
      </c>
      <c r="D176" s="188"/>
      <c r="E176" s="189"/>
      <c r="F176" s="190">
        <f t="shared" si="31"/>
        <v>0</v>
      </c>
      <c r="G176" s="189"/>
      <c r="H176" s="175"/>
      <c r="I176" s="175"/>
      <c r="J176" s="175"/>
      <c r="K176" s="175"/>
      <c r="L176" s="175"/>
      <c r="M176" s="175"/>
      <c r="N176" s="175"/>
      <c r="O176" s="175"/>
      <c r="P176" s="175"/>
      <c r="Q176" s="175"/>
      <c r="R176" s="175"/>
      <c r="S176" s="175"/>
      <c r="T176" s="175"/>
      <c r="U176" s="175"/>
      <c r="V176" s="175"/>
      <c r="W176" s="175"/>
      <c r="X176" s="175"/>
    </row>
    <row r="177" ht="14.25" hidden="1" customHeight="1">
      <c r="A177" s="175"/>
      <c r="B177" s="175"/>
      <c r="C177" s="38" t="s">
        <v>262</v>
      </c>
      <c r="D177" s="192"/>
      <c r="E177" s="53"/>
      <c r="F177" s="193">
        <f t="shared" si="31"/>
        <v>0</v>
      </c>
      <c r="G177" s="53"/>
      <c r="H177" s="175"/>
      <c r="I177" s="175"/>
      <c r="J177" s="175"/>
      <c r="K177" s="175"/>
      <c r="L177" s="175"/>
      <c r="M177" s="175"/>
      <c r="N177" s="175"/>
      <c r="O177" s="175"/>
      <c r="P177" s="175"/>
      <c r="Q177" s="175"/>
      <c r="R177" s="175"/>
      <c r="S177" s="175"/>
      <c r="T177" s="175"/>
      <c r="U177" s="175"/>
      <c r="V177" s="175"/>
      <c r="W177" s="175"/>
      <c r="X177" s="175"/>
    </row>
    <row r="178" ht="14.25" hidden="1" customHeight="1">
      <c r="A178" s="175"/>
      <c r="B178" s="175"/>
      <c r="C178" s="38" t="s">
        <v>263</v>
      </c>
      <c r="D178" s="192"/>
      <c r="E178" s="192"/>
      <c r="F178" s="193">
        <f t="shared" si="31"/>
        <v>0</v>
      </c>
      <c r="G178" s="192"/>
      <c r="H178" s="175"/>
      <c r="I178" s="175"/>
      <c r="J178" s="175"/>
      <c r="K178" s="175"/>
      <c r="L178" s="175"/>
      <c r="M178" s="175"/>
      <c r="N178" s="175"/>
      <c r="O178" s="175"/>
      <c r="P178" s="175"/>
      <c r="Q178" s="175"/>
      <c r="R178" s="175"/>
      <c r="S178" s="175"/>
      <c r="T178" s="175"/>
      <c r="U178" s="175"/>
      <c r="V178" s="175"/>
      <c r="W178" s="175"/>
      <c r="X178" s="175"/>
    </row>
    <row r="179" ht="14.25" hidden="1" customHeight="1">
      <c r="A179" s="175"/>
      <c r="B179" s="175"/>
      <c r="C179" s="38" t="s">
        <v>264</v>
      </c>
      <c r="D179" s="192"/>
      <c r="E179" s="192"/>
      <c r="F179" s="193">
        <f t="shared" si="31"/>
        <v>0</v>
      </c>
      <c r="G179" s="192"/>
      <c r="H179" s="175"/>
      <c r="I179" s="175"/>
      <c r="J179" s="175"/>
      <c r="K179" s="175"/>
      <c r="L179" s="175"/>
      <c r="M179" s="175"/>
      <c r="N179" s="175"/>
      <c r="O179" s="175"/>
      <c r="P179" s="175"/>
      <c r="Q179" s="175"/>
      <c r="R179" s="175"/>
      <c r="S179" s="175"/>
      <c r="T179" s="175"/>
      <c r="U179" s="175"/>
      <c r="V179" s="175"/>
      <c r="W179" s="175"/>
      <c r="X179" s="175"/>
    </row>
    <row r="180" ht="14.25" hidden="1" customHeight="1">
      <c r="A180" s="175"/>
      <c r="B180" s="175"/>
      <c r="C180" s="38" t="s">
        <v>265</v>
      </c>
      <c r="D180" s="192"/>
      <c r="E180" s="192"/>
      <c r="F180" s="193">
        <f t="shared" si="31"/>
        <v>0</v>
      </c>
      <c r="G180" s="192"/>
      <c r="H180" s="175"/>
      <c r="I180" s="175"/>
      <c r="J180" s="175"/>
      <c r="K180" s="175"/>
      <c r="L180" s="175"/>
      <c r="M180" s="175"/>
      <c r="N180" s="175"/>
      <c r="O180" s="175"/>
      <c r="P180" s="175"/>
      <c r="Q180" s="175"/>
      <c r="R180" s="175"/>
      <c r="S180" s="175"/>
      <c r="T180" s="175"/>
      <c r="U180" s="175"/>
      <c r="V180" s="175"/>
      <c r="W180" s="175"/>
      <c r="X180" s="175"/>
    </row>
    <row r="181" ht="14.25" hidden="1" customHeight="1">
      <c r="A181" s="175"/>
      <c r="B181" s="175"/>
      <c r="C181" s="38" t="s">
        <v>266</v>
      </c>
      <c r="D181" s="192"/>
      <c r="E181" s="192"/>
      <c r="F181" s="193">
        <f t="shared" si="31"/>
        <v>0</v>
      </c>
      <c r="G181" s="192"/>
      <c r="H181" s="175"/>
      <c r="I181" s="175"/>
      <c r="J181" s="175"/>
      <c r="K181" s="175"/>
      <c r="L181" s="175"/>
      <c r="M181" s="175"/>
      <c r="N181" s="175"/>
      <c r="O181" s="175"/>
      <c r="P181" s="175"/>
      <c r="Q181" s="175"/>
      <c r="R181" s="175"/>
      <c r="S181" s="175"/>
      <c r="T181" s="175"/>
      <c r="U181" s="175"/>
      <c r="V181" s="175"/>
      <c r="W181" s="175"/>
      <c r="X181" s="175"/>
    </row>
    <row r="182" ht="14.25" hidden="1" customHeight="1">
      <c r="A182" s="175"/>
      <c r="B182" s="175"/>
      <c r="C182" s="38" t="s">
        <v>267</v>
      </c>
      <c r="D182" s="192"/>
      <c r="E182" s="192"/>
      <c r="F182" s="193">
        <f t="shared" si="31"/>
        <v>0</v>
      </c>
      <c r="G182" s="192"/>
      <c r="H182" s="175"/>
      <c r="I182" s="175"/>
      <c r="J182" s="175"/>
      <c r="K182" s="175"/>
      <c r="L182" s="175"/>
      <c r="M182" s="175"/>
      <c r="N182" s="175"/>
      <c r="O182" s="175"/>
      <c r="P182" s="175"/>
      <c r="Q182" s="175"/>
      <c r="R182" s="175"/>
      <c r="S182" s="175"/>
      <c r="T182" s="175"/>
      <c r="U182" s="175"/>
      <c r="V182" s="175"/>
      <c r="W182" s="175"/>
      <c r="X182" s="175"/>
    </row>
    <row r="183" ht="14.25" hidden="1" customHeight="1">
      <c r="A183" s="175"/>
      <c r="B183" s="175"/>
      <c r="C183" s="195" t="s">
        <v>268</v>
      </c>
      <c r="D183" s="195">
        <f t="shared" ref="D183:E183" si="32">SUM(D176:D182)</f>
        <v>0</v>
      </c>
      <c r="E183" s="195">
        <f t="shared" si="32"/>
        <v>0</v>
      </c>
      <c r="F183" s="193">
        <f t="shared" si="31"/>
        <v>0</v>
      </c>
      <c r="G183" s="195"/>
      <c r="H183" s="175"/>
      <c r="I183" s="175"/>
      <c r="J183" s="175"/>
      <c r="K183" s="175"/>
      <c r="L183" s="175"/>
      <c r="M183" s="175"/>
      <c r="N183" s="175"/>
      <c r="O183" s="175"/>
      <c r="P183" s="175"/>
      <c r="Q183" s="175"/>
      <c r="R183" s="175"/>
      <c r="S183" s="175"/>
      <c r="T183" s="175"/>
      <c r="U183" s="175"/>
      <c r="V183" s="175"/>
      <c r="W183" s="175"/>
      <c r="X183" s="175"/>
    </row>
    <row r="184" ht="14.25" customHeight="1">
      <c r="A184" s="175"/>
      <c r="B184" s="175"/>
      <c r="C184" s="175"/>
      <c r="D184" s="197"/>
      <c r="E184" s="197"/>
      <c r="F184" s="175"/>
      <c r="G184" s="197"/>
      <c r="H184" s="175"/>
      <c r="I184" s="175"/>
      <c r="J184" s="175"/>
      <c r="K184" s="175"/>
      <c r="L184" s="175"/>
      <c r="M184" s="175"/>
      <c r="N184" s="175"/>
      <c r="O184" s="175"/>
      <c r="P184" s="175"/>
      <c r="Q184" s="175"/>
      <c r="R184" s="175"/>
      <c r="S184" s="175"/>
      <c r="T184" s="175"/>
      <c r="U184" s="175"/>
      <c r="V184" s="175"/>
      <c r="W184" s="175"/>
      <c r="X184" s="175"/>
    </row>
    <row r="185" ht="14.25" customHeight="1">
      <c r="A185" s="175"/>
      <c r="B185" s="175"/>
      <c r="C185" s="178" t="s">
        <v>277</v>
      </c>
      <c r="D185" s="19"/>
      <c r="E185" s="19"/>
      <c r="F185" s="20"/>
      <c r="G185" s="184"/>
      <c r="H185" s="175"/>
      <c r="I185" s="175"/>
      <c r="J185" s="175"/>
      <c r="K185" s="175"/>
      <c r="L185" s="175"/>
      <c r="M185" s="175"/>
      <c r="N185" s="175"/>
      <c r="O185" s="175"/>
      <c r="P185" s="175"/>
      <c r="Q185" s="175"/>
      <c r="R185" s="175"/>
      <c r="S185" s="175"/>
      <c r="T185" s="175"/>
      <c r="U185" s="175"/>
      <c r="V185" s="175"/>
      <c r="W185" s="175"/>
      <c r="X185" s="175"/>
    </row>
    <row r="186" ht="14.25" customHeight="1">
      <c r="A186" s="175"/>
      <c r="B186" s="175"/>
      <c r="C186" s="183" t="s">
        <v>278</v>
      </c>
      <c r="D186" s="184">
        <f>+'1) Budget Table'!I182</f>
        <v>208670.5</v>
      </c>
      <c r="E186" s="184">
        <f>'1) Budget Table'!E182</f>
        <v>0</v>
      </c>
      <c r="F186" s="185">
        <f t="shared" ref="F186:F194" si="33">SUM(D186:E186)</f>
        <v>208670.5</v>
      </c>
      <c r="G186" s="184"/>
      <c r="H186" s="214">
        <f>F186-F194</f>
        <v>0</v>
      </c>
      <c r="I186" s="175"/>
      <c r="J186" s="175"/>
      <c r="K186" s="175"/>
      <c r="L186" s="175"/>
      <c r="M186" s="175"/>
      <c r="N186" s="175"/>
      <c r="O186" s="175"/>
      <c r="P186" s="175"/>
      <c r="Q186" s="175"/>
      <c r="R186" s="175"/>
      <c r="S186" s="175"/>
      <c r="T186" s="175"/>
      <c r="U186" s="175"/>
      <c r="V186" s="175"/>
      <c r="W186" s="175"/>
      <c r="X186" s="175"/>
    </row>
    <row r="187" ht="14.25" customHeight="1">
      <c r="A187" s="175"/>
      <c r="B187" s="175"/>
      <c r="C187" s="187" t="s">
        <v>261</v>
      </c>
      <c r="D187" s="188">
        <v>80000.0</v>
      </c>
      <c r="E187" s="189"/>
      <c r="F187" s="190">
        <f t="shared" si="33"/>
        <v>80000</v>
      </c>
      <c r="G187" s="189"/>
      <c r="H187" s="175"/>
      <c r="I187" s="175"/>
      <c r="J187" s="175"/>
      <c r="K187" s="175"/>
      <c r="L187" s="175"/>
      <c r="M187" s="175"/>
      <c r="N187" s="175"/>
      <c r="O187" s="175"/>
      <c r="P187" s="175"/>
      <c r="Q187" s="175"/>
      <c r="R187" s="175"/>
      <c r="S187" s="175"/>
      <c r="T187" s="175"/>
      <c r="U187" s="175"/>
      <c r="V187" s="175"/>
      <c r="W187" s="175"/>
      <c r="X187" s="175"/>
    </row>
    <row r="188" ht="14.25" customHeight="1">
      <c r="A188" s="175"/>
      <c r="B188" s="175"/>
      <c r="C188" s="38" t="s">
        <v>262</v>
      </c>
      <c r="D188" s="192"/>
      <c r="E188" s="53"/>
      <c r="F188" s="193">
        <f t="shared" si="33"/>
        <v>0</v>
      </c>
      <c r="G188" s="53"/>
      <c r="H188" s="175"/>
      <c r="I188" s="175"/>
      <c r="J188" s="175"/>
      <c r="K188" s="175"/>
      <c r="L188" s="175"/>
      <c r="M188" s="175"/>
      <c r="N188" s="175"/>
      <c r="O188" s="175"/>
      <c r="P188" s="175"/>
      <c r="Q188" s="175"/>
      <c r="R188" s="175"/>
      <c r="S188" s="175"/>
      <c r="T188" s="175"/>
      <c r="U188" s="175"/>
      <c r="V188" s="175"/>
      <c r="W188" s="175"/>
      <c r="X188" s="175"/>
    </row>
    <row r="189" ht="14.25" customHeight="1">
      <c r="A189" s="175"/>
      <c r="B189" s="175"/>
      <c r="C189" s="38" t="s">
        <v>263</v>
      </c>
      <c r="D189" s="192">
        <v>23670.5</v>
      </c>
      <c r="E189" s="192"/>
      <c r="F189" s="193">
        <f t="shared" si="33"/>
        <v>23670.5</v>
      </c>
      <c r="G189" s="192">
        <v>30605.64</v>
      </c>
      <c r="H189" s="175"/>
      <c r="I189" s="175"/>
      <c r="J189" s="175"/>
      <c r="K189" s="175"/>
      <c r="L189" s="175"/>
      <c r="M189" s="175"/>
      <c r="N189" s="175"/>
      <c r="O189" s="175"/>
      <c r="P189" s="175"/>
      <c r="Q189" s="175"/>
      <c r="R189" s="175"/>
      <c r="S189" s="175"/>
      <c r="T189" s="175"/>
      <c r="U189" s="175"/>
      <c r="V189" s="175"/>
      <c r="W189" s="175"/>
      <c r="X189" s="175"/>
    </row>
    <row r="190" ht="14.25" customHeight="1">
      <c r="A190" s="175"/>
      <c r="B190" s="175"/>
      <c r="C190" s="38" t="s">
        <v>264</v>
      </c>
      <c r="D190" s="192">
        <v>90000.0</v>
      </c>
      <c r="E190" s="192"/>
      <c r="F190" s="193">
        <f t="shared" si="33"/>
        <v>90000</v>
      </c>
      <c r="G190" s="192"/>
      <c r="H190" s="175"/>
      <c r="I190" s="175"/>
      <c r="J190" s="175"/>
      <c r="K190" s="175"/>
      <c r="L190" s="175"/>
      <c r="M190" s="175"/>
      <c r="N190" s="175"/>
      <c r="O190" s="175"/>
      <c r="P190" s="175"/>
      <c r="Q190" s="175"/>
      <c r="R190" s="175"/>
      <c r="S190" s="175"/>
      <c r="T190" s="175"/>
      <c r="U190" s="175"/>
      <c r="V190" s="175"/>
      <c r="W190" s="175"/>
      <c r="X190" s="175"/>
    </row>
    <row r="191" ht="14.25" customHeight="1">
      <c r="A191" s="175"/>
      <c r="B191" s="175"/>
      <c r="C191" s="38" t="s">
        <v>265</v>
      </c>
      <c r="D191" s="192">
        <v>10000.0</v>
      </c>
      <c r="E191" s="192"/>
      <c r="F191" s="193">
        <f t="shared" si="33"/>
        <v>10000</v>
      </c>
      <c r="G191" s="192"/>
      <c r="H191" s="175"/>
      <c r="I191" s="175"/>
      <c r="J191" s="175"/>
      <c r="K191" s="175"/>
      <c r="L191" s="175"/>
      <c r="M191" s="175"/>
      <c r="N191" s="175"/>
      <c r="O191" s="175"/>
      <c r="P191" s="175"/>
      <c r="Q191" s="175"/>
      <c r="R191" s="175"/>
      <c r="S191" s="175"/>
      <c r="T191" s="175"/>
      <c r="U191" s="175"/>
      <c r="V191" s="175"/>
      <c r="W191" s="175"/>
      <c r="X191" s="175"/>
    </row>
    <row r="192" ht="14.25" customHeight="1">
      <c r="A192" s="175"/>
      <c r="B192" s="175"/>
      <c r="C192" s="38" t="s">
        <v>266</v>
      </c>
      <c r="D192" s="192"/>
      <c r="E192" s="192"/>
      <c r="F192" s="193">
        <f t="shared" si="33"/>
        <v>0</v>
      </c>
      <c r="G192" s="192"/>
      <c r="H192" s="175"/>
      <c r="I192" s="175"/>
      <c r="J192" s="175"/>
      <c r="K192" s="175"/>
      <c r="L192" s="175"/>
      <c r="M192" s="175"/>
      <c r="N192" s="175"/>
      <c r="O192" s="175"/>
      <c r="P192" s="175"/>
      <c r="Q192" s="175"/>
      <c r="R192" s="175"/>
      <c r="S192" s="175"/>
      <c r="T192" s="175"/>
      <c r="U192" s="175"/>
      <c r="V192" s="175"/>
      <c r="W192" s="175"/>
      <c r="X192" s="175"/>
    </row>
    <row r="193" ht="14.25" customHeight="1">
      <c r="A193" s="175"/>
      <c r="B193" s="175"/>
      <c r="C193" s="38" t="s">
        <v>267</v>
      </c>
      <c r="D193" s="192">
        <v>5000.0</v>
      </c>
      <c r="E193" s="192"/>
      <c r="F193" s="193">
        <f t="shared" si="33"/>
        <v>5000</v>
      </c>
      <c r="G193" s="192" t="s">
        <v>279</v>
      </c>
      <c r="H193" s="175"/>
      <c r="I193" s="175"/>
      <c r="J193" s="175"/>
      <c r="K193" s="175"/>
      <c r="L193" s="175"/>
      <c r="M193" s="175"/>
      <c r="N193" s="175"/>
      <c r="O193" s="175"/>
      <c r="P193" s="175"/>
      <c r="Q193" s="175"/>
      <c r="R193" s="175"/>
      <c r="S193" s="175"/>
      <c r="T193" s="175"/>
      <c r="U193" s="175"/>
      <c r="V193" s="175"/>
      <c r="W193" s="175"/>
      <c r="X193" s="175"/>
    </row>
    <row r="194" ht="14.25" customHeight="1">
      <c r="A194" s="175"/>
      <c r="B194" s="175"/>
      <c r="C194" s="195" t="s">
        <v>268</v>
      </c>
      <c r="D194" s="195">
        <f t="shared" ref="D194:E194" si="34">SUM(D187:D193)</f>
        <v>208670.5</v>
      </c>
      <c r="E194" s="195">
        <f t="shared" si="34"/>
        <v>0</v>
      </c>
      <c r="F194" s="193">
        <f t="shared" si="33"/>
        <v>208670.5</v>
      </c>
      <c r="G194" s="195">
        <f>SUM(G187:G193)</f>
        <v>30605.64</v>
      </c>
      <c r="H194" s="210"/>
      <c r="I194" s="175"/>
      <c r="J194" s="175"/>
      <c r="K194" s="175"/>
      <c r="L194" s="175"/>
      <c r="M194" s="175"/>
      <c r="N194" s="175"/>
      <c r="O194" s="175"/>
      <c r="P194" s="175"/>
      <c r="Q194" s="175"/>
      <c r="R194" s="175"/>
      <c r="S194" s="175"/>
      <c r="T194" s="175"/>
      <c r="U194" s="175"/>
      <c r="V194" s="175"/>
      <c r="W194" s="175"/>
      <c r="X194" s="175"/>
    </row>
    <row r="195" ht="14.25" customHeight="1">
      <c r="A195" s="175"/>
      <c r="B195" s="175"/>
      <c r="C195" s="175"/>
      <c r="D195" s="197"/>
      <c r="E195" s="197"/>
      <c r="F195" s="175"/>
      <c r="G195" s="197"/>
      <c r="H195" s="210"/>
      <c r="I195" s="175"/>
      <c r="J195" s="175"/>
      <c r="K195" s="175"/>
      <c r="L195" s="175"/>
      <c r="M195" s="175"/>
      <c r="N195" s="175"/>
      <c r="O195" s="175"/>
      <c r="P195" s="175"/>
      <c r="Q195" s="175"/>
      <c r="R195" s="175"/>
      <c r="S195" s="175"/>
      <c r="T195" s="175"/>
      <c r="U195" s="175"/>
      <c r="V195" s="175"/>
      <c r="W195" s="175"/>
      <c r="X195" s="175"/>
    </row>
    <row r="196" ht="14.25" customHeight="1">
      <c r="A196" s="175"/>
      <c r="B196" s="175"/>
      <c r="C196" s="215" t="s">
        <v>239</v>
      </c>
      <c r="D196" s="216"/>
      <c r="E196" s="216"/>
      <c r="F196" s="217"/>
      <c r="G196" s="184"/>
      <c r="H196" s="175"/>
      <c r="I196" s="175"/>
      <c r="J196" s="175"/>
      <c r="K196" s="175"/>
      <c r="L196" s="175"/>
      <c r="M196" s="175"/>
      <c r="N196" s="175"/>
      <c r="O196" s="175"/>
      <c r="P196" s="175"/>
      <c r="Q196" s="175"/>
      <c r="R196" s="175"/>
      <c r="S196" s="175"/>
      <c r="T196" s="175"/>
      <c r="U196" s="175"/>
      <c r="V196" s="175"/>
      <c r="W196" s="175"/>
      <c r="X196" s="175"/>
    </row>
    <row r="197" ht="14.25" customHeight="1">
      <c r="A197" s="175"/>
      <c r="B197" s="175"/>
      <c r="C197" s="218"/>
      <c r="D197" s="219" t="str">
        <f>'1) Budget Table'!D5</f>
        <v>UNFPA</v>
      </c>
      <c r="E197" s="219" t="str">
        <f>'1) Budget Table'!E5</f>
        <v>Interpeace</v>
      </c>
      <c r="F197" s="220" t="s">
        <v>239</v>
      </c>
      <c r="G197" s="219"/>
      <c r="H197" s="175"/>
      <c r="I197" s="175"/>
      <c r="J197" s="175"/>
      <c r="K197" s="175"/>
      <c r="L197" s="175"/>
      <c r="M197" s="175"/>
      <c r="N197" s="175"/>
      <c r="O197" s="175"/>
      <c r="P197" s="175"/>
      <c r="Q197" s="175"/>
      <c r="R197" s="175"/>
      <c r="S197" s="175"/>
      <c r="T197" s="175"/>
      <c r="U197" s="175"/>
      <c r="V197" s="175"/>
      <c r="W197" s="175"/>
      <c r="X197" s="175"/>
    </row>
    <row r="198" ht="14.25" customHeight="1">
      <c r="A198" s="175"/>
      <c r="B198" s="175"/>
      <c r="C198" s="218"/>
      <c r="D198" s="124"/>
      <c r="E198" s="124"/>
      <c r="F198" s="125"/>
      <c r="G198" s="124"/>
      <c r="H198" s="175"/>
      <c r="I198" s="175"/>
      <c r="J198" s="175"/>
      <c r="K198" s="175"/>
      <c r="L198" s="175"/>
      <c r="M198" s="175"/>
      <c r="N198" s="175"/>
      <c r="O198" s="175"/>
      <c r="P198" s="175"/>
      <c r="Q198" s="175"/>
      <c r="R198" s="175"/>
      <c r="S198" s="175"/>
      <c r="T198" s="175"/>
      <c r="U198" s="175"/>
      <c r="V198" s="175"/>
      <c r="W198" s="175"/>
      <c r="X198" s="175"/>
    </row>
    <row r="199" ht="14.25" customHeight="1">
      <c r="A199" s="175"/>
      <c r="B199" s="175"/>
      <c r="C199" s="143" t="s">
        <v>261</v>
      </c>
      <c r="D199" s="221">
        <f t="shared" ref="D199:E199" si="35">SUM(D176,D165,D154,D143,D131,D120,D109,D98,D86,D75,D64,D53,D41,D30,D19,D8,D187)</f>
        <v>135000</v>
      </c>
      <c r="E199" s="221">
        <f t="shared" si="35"/>
        <v>185401</v>
      </c>
      <c r="F199" s="222">
        <f t="shared" ref="F199:F207" si="37">SUM(D199:E199)</f>
        <v>320401</v>
      </c>
      <c r="G199" s="221">
        <f t="shared" ref="G199:G206" si="38">SUM(G176,G165,G154,G143,G131,G120,G109,G98,G86,G75,G64,G53,G41,G30,G19,G8,G187)</f>
        <v>168267.15</v>
      </c>
      <c r="H199" s="175"/>
      <c r="I199" s="186"/>
      <c r="J199" s="186"/>
      <c r="K199" s="175"/>
      <c r="L199" s="175"/>
      <c r="M199" s="175"/>
      <c r="N199" s="175"/>
      <c r="O199" s="175"/>
      <c r="P199" s="175"/>
      <c r="Q199" s="175"/>
      <c r="R199" s="175"/>
      <c r="S199" s="175"/>
      <c r="T199" s="175"/>
      <c r="U199" s="175"/>
      <c r="V199" s="175"/>
      <c r="W199" s="175"/>
      <c r="X199" s="175"/>
    </row>
    <row r="200" ht="14.25" customHeight="1">
      <c r="A200" s="175"/>
      <c r="B200" s="175"/>
      <c r="C200" s="143" t="s">
        <v>262</v>
      </c>
      <c r="D200" s="221">
        <f t="shared" ref="D200:E200" si="36">SUM(D177,D166,D155,D144,D132,D121,D110,D99,D87,D76,D65,D54,D42,D31,D20,D9,D188)</f>
        <v>148213</v>
      </c>
      <c r="E200" s="221">
        <f t="shared" si="36"/>
        <v>0</v>
      </c>
      <c r="F200" s="168">
        <f t="shared" si="37"/>
        <v>148213</v>
      </c>
      <c r="G200" s="221">
        <f t="shared" si="38"/>
        <v>0</v>
      </c>
      <c r="H200" s="175"/>
      <c r="I200" s="186"/>
      <c r="J200" s="186"/>
      <c r="K200" s="175"/>
      <c r="L200" s="175"/>
      <c r="M200" s="175"/>
      <c r="N200" s="175"/>
      <c r="O200" s="175"/>
      <c r="P200" s="175"/>
      <c r="Q200" s="175"/>
      <c r="R200" s="175"/>
      <c r="S200" s="175"/>
      <c r="T200" s="175"/>
      <c r="U200" s="175"/>
      <c r="V200" s="175"/>
      <c r="W200" s="175"/>
      <c r="X200" s="175"/>
    </row>
    <row r="201" ht="14.25" customHeight="1">
      <c r="A201" s="175"/>
      <c r="B201" s="175"/>
      <c r="C201" s="143" t="s">
        <v>263</v>
      </c>
      <c r="D201" s="221">
        <f t="shared" ref="D201:E201" si="39">SUM(D178,D167,D156,D145,D133,D122,D111,D100,D88,D77,D66,D55,D43,D32,D21,D10,D189)</f>
        <v>23670.5</v>
      </c>
      <c r="E201" s="221">
        <f t="shared" si="39"/>
        <v>0</v>
      </c>
      <c r="F201" s="168">
        <f t="shared" si="37"/>
        <v>23670.5</v>
      </c>
      <c r="G201" s="221">
        <f t="shared" si="38"/>
        <v>30605.64</v>
      </c>
      <c r="H201" s="175"/>
      <c r="I201" s="186"/>
      <c r="J201" s="186"/>
      <c r="K201" s="175"/>
      <c r="L201" s="175"/>
      <c r="M201" s="175"/>
      <c r="N201" s="175"/>
      <c r="O201" s="175"/>
      <c r="P201" s="175"/>
      <c r="Q201" s="175"/>
      <c r="R201" s="175"/>
      <c r="S201" s="175"/>
      <c r="T201" s="175"/>
      <c r="U201" s="175"/>
      <c r="V201" s="175"/>
      <c r="W201" s="175"/>
      <c r="X201" s="175"/>
    </row>
    <row r="202" ht="14.25" customHeight="1">
      <c r="A202" s="175"/>
      <c r="B202" s="175"/>
      <c r="C202" s="143" t="s">
        <v>264</v>
      </c>
      <c r="D202" s="221">
        <f t="shared" ref="D202:E202" si="40">SUM(D179,D168,D157,D146,D134,D123,D112,D101,D89,D78,D67,D56,D44,D33,D22,D11,D190)</f>
        <v>570225</v>
      </c>
      <c r="E202" s="221">
        <f t="shared" si="40"/>
        <v>14000</v>
      </c>
      <c r="F202" s="168">
        <f t="shared" si="37"/>
        <v>584225</v>
      </c>
      <c r="G202" s="221">
        <f t="shared" si="38"/>
        <v>407374.86</v>
      </c>
      <c r="H202" s="175"/>
      <c r="I202" s="186"/>
      <c r="J202" s="186"/>
      <c r="K202" s="175"/>
      <c r="L202" s="175"/>
      <c r="M202" s="175"/>
      <c r="N202" s="175"/>
      <c r="O202" s="175"/>
      <c r="P202" s="175"/>
      <c r="Q202" s="175"/>
      <c r="R202" s="175"/>
      <c r="S202" s="175"/>
      <c r="T202" s="175"/>
      <c r="U202" s="175"/>
      <c r="V202" s="175"/>
      <c r="W202" s="175"/>
      <c r="X202" s="175"/>
    </row>
    <row r="203" ht="14.25" customHeight="1">
      <c r="A203" s="175"/>
      <c r="B203" s="175"/>
      <c r="C203" s="143" t="s">
        <v>265</v>
      </c>
      <c r="D203" s="221">
        <f t="shared" ref="D203:D205" si="41">SUM(D180,D169,D158,D147,D135,D124,D113,D102,D90,D79,D68,D57,D45,D34,D23,D12,D191)</f>
        <v>35000</v>
      </c>
      <c r="E203" s="221">
        <f>SUM(E180,E169,E158,E147,E135,E124,E113,E102,E90,E79,E68,E57,E45,E34,E23,E12,E191)-0.32</f>
        <v>18382</v>
      </c>
      <c r="F203" s="168">
        <f t="shared" si="37"/>
        <v>53382</v>
      </c>
      <c r="G203" s="221">
        <f t="shared" si="38"/>
        <v>8219.19</v>
      </c>
      <c r="H203" s="175"/>
      <c r="I203" s="223"/>
      <c r="J203" s="186"/>
      <c r="K203" s="175"/>
      <c r="L203" s="175"/>
      <c r="M203" s="175"/>
      <c r="N203" s="175"/>
      <c r="O203" s="175"/>
      <c r="P203" s="175"/>
      <c r="Q203" s="175"/>
      <c r="R203" s="175"/>
      <c r="S203" s="175"/>
      <c r="T203" s="175"/>
      <c r="U203" s="175"/>
      <c r="V203" s="175"/>
      <c r="W203" s="175"/>
      <c r="X203" s="175"/>
    </row>
    <row r="204" ht="14.25" customHeight="1">
      <c r="A204" s="175"/>
      <c r="B204" s="175"/>
      <c r="C204" s="143" t="s">
        <v>266</v>
      </c>
      <c r="D204" s="221">
        <f t="shared" si="41"/>
        <v>160478</v>
      </c>
      <c r="E204" s="221">
        <f>SUM(E181,E170,E159,E148,E136,E125,E114,E103,E91,E80,E69,E58,E46,E35,E24,E13,E192)-0.08</f>
        <v>483151.58</v>
      </c>
      <c r="F204" s="168">
        <f t="shared" si="37"/>
        <v>643629.58</v>
      </c>
      <c r="G204" s="221">
        <f t="shared" si="38"/>
        <v>424394.52</v>
      </c>
      <c r="H204" s="175"/>
      <c r="I204" s="223"/>
      <c r="J204" s="186"/>
      <c r="K204" s="175"/>
      <c r="L204" s="175"/>
      <c r="M204" s="175"/>
      <c r="N204" s="175"/>
      <c r="O204" s="175"/>
      <c r="P204" s="175"/>
      <c r="Q204" s="175"/>
      <c r="R204" s="175"/>
      <c r="S204" s="175"/>
      <c r="T204" s="175"/>
      <c r="U204" s="175"/>
      <c r="V204" s="175"/>
      <c r="W204" s="175"/>
      <c r="X204" s="175"/>
    </row>
    <row r="205" ht="14.25" customHeight="1">
      <c r="A205" s="175"/>
      <c r="B205" s="175"/>
      <c r="C205" s="143" t="s">
        <v>267</v>
      </c>
      <c r="D205" s="224">
        <f t="shared" si="41"/>
        <v>95638</v>
      </c>
      <c r="E205" s="224">
        <f>SUM(E182,E171,E160,E149,E137,E126,E115,E104,E92,E81,E70,E59,E47,E36,E25,E14,E193)</f>
        <v>0</v>
      </c>
      <c r="F205" s="168">
        <f t="shared" si="37"/>
        <v>95638</v>
      </c>
      <c r="G205" s="221">
        <f t="shared" si="38"/>
        <v>1814.63</v>
      </c>
      <c r="H205" s="175"/>
      <c r="I205" s="223"/>
      <c r="J205" s="186"/>
      <c r="K205" s="175"/>
      <c r="L205" s="175"/>
      <c r="M205" s="175"/>
      <c r="N205" s="175"/>
      <c r="O205" s="175"/>
      <c r="P205" s="175"/>
      <c r="Q205" s="175"/>
      <c r="R205" s="175"/>
      <c r="S205" s="175"/>
      <c r="T205" s="175"/>
      <c r="U205" s="175"/>
      <c r="V205" s="175"/>
      <c r="W205" s="175"/>
      <c r="X205" s="175"/>
    </row>
    <row r="206" ht="14.25" customHeight="1">
      <c r="A206" s="175"/>
      <c r="B206" s="175"/>
      <c r="C206" s="225" t="s">
        <v>280</v>
      </c>
      <c r="D206" s="224">
        <f>SUM(D199:D205)</f>
        <v>1168224.5</v>
      </c>
      <c r="E206" s="224">
        <f>SUM(E199:E205)+0.42</f>
        <v>700935</v>
      </c>
      <c r="F206" s="226">
        <f t="shared" si="37"/>
        <v>1869159.5</v>
      </c>
      <c r="G206" s="221">
        <f t="shared" si="38"/>
        <v>1040675.99</v>
      </c>
      <c r="H206" s="175"/>
      <c r="I206" s="92"/>
      <c r="J206" s="92"/>
      <c r="K206" s="175"/>
      <c r="L206" s="175"/>
      <c r="M206" s="175"/>
      <c r="N206" s="175"/>
      <c r="O206" s="175"/>
      <c r="P206" s="175"/>
      <c r="Q206" s="175"/>
      <c r="R206" s="175"/>
      <c r="S206" s="175"/>
      <c r="T206" s="175"/>
      <c r="U206" s="175"/>
      <c r="V206" s="175"/>
      <c r="W206" s="175"/>
      <c r="X206" s="175"/>
    </row>
    <row r="207" ht="14.25" customHeight="1">
      <c r="A207" s="175"/>
      <c r="B207" s="175"/>
      <c r="C207" s="227" t="s">
        <v>281</v>
      </c>
      <c r="D207" s="228">
        <f>(D206*0.07)-0.22</f>
        <v>81775.495</v>
      </c>
      <c r="E207" s="228">
        <f>(E206*0.07)-0.45</f>
        <v>49065</v>
      </c>
      <c r="F207" s="226">
        <f t="shared" si="37"/>
        <v>130840.495</v>
      </c>
      <c r="G207" s="228">
        <v>86848.74</v>
      </c>
      <c r="H207" s="175"/>
      <c r="I207" s="134"/>
      <c r="J207" s="92"/>
      <c r="K207" s="175"/>
      <c r="L207" s="175"/>
      <c r="M207" s="175"/>
      <c r="N207" s="175"/>
      <c r="O207" s="175"/>
      <c r="P207" s="175"/>
      <c r="Q207" s="175"/>
      <c r="R207" s="175"/>
      <c r="S207" s="175"/>
      <c r="T207" s="175"/>
      <c r="U207" s="175"/>
      <c r="V207" s="175"/>
      <c r="W207" s="175"/>
      <c r="X207" s="175"/>
    </row>
    <row r="208" ht="14.25" customHeight="1">
      <c r="A208" s="175"/>
      <c r="B208" s="175"/>
      <c r="C208" s="229" t="s">
        <v>282</v>
      </c>
      <c r="D208" s="230">
        <f t="shared" ref="D208:G208" si="42">SUM(D206:D207)</f>
        <v>1249999.995</v>
      </c>
      <c r="E208" s="230">
        <f t="shared" si="42"/>
        <v>750000</v>
      </c>
      <c r="F208" s="231">
        <f t="shared" si="42"/>
        <v>1999999.995</v>
      </c>
      <c r="G208" s="230">
        <f t="shared" si="42"/>
        <v>1127524.73</v>
      </c>
      <c r="H208" s="134"/>
      <c r="I208" s="134"/>
      <c r="J208" s="92"/>
      <c r="K208" s="175"/>
      <c r="L208" s="175"/>
      <c r="M208" s="175"/>
      <c r="N208" s="175"/>
      <c r="O208" s="175"/>
      <c r="P208" s="175"/>
      <c r="Q208" s="175"/>
      <c r="R208" s="175"/>
      <c r="S208" s="175"/>
      <c r="T208" s="175"/>
      <c r="U208" s="175"/>
      <c r="V208" s="175"/>
      <c r="W208" s="175"/>
      <c r="X208" s="175"/>
    </row>
    <row r="209" ht="14.25" customHeight="1">
      <c r="A209" s="175"/>
      <c r="B209" s="175"/>
      <c r="C209" s="175"/>
      <c r="D209" s="197"/>
      <c r="E209" s="197"/>
      <c r="F209" s="175"/>
      <c r="G209" s="197"/>
      <c r="H209" s="175"/>
      <c r="I209" s="175"/>
      <c r="J209" s="232"/>
      <c r="K209" s="175"/>
      <c r="L209" s="175"/>
      <c r="M209" s="175"/>
      <c r="N209" s="175"/>
      <c r="O209" s="175"/>
      <c r="P209" s="175"/>
      <c r="Q209" s="175"/>
      <c r="R209" s="175"/>
      <c r="S209" s="175"/>
      <c r="T209" s="175"/>
      <c r="U209" s="175"/>
      <c r="V209" s="175"/>
      <c r="W209" s="175"/>
      <c r="X209" s="175"/>
    </row>
    <row r="210" ht="14.25" customHeight="1">
      <c r="A210" s="175"/>
      <c r="B210" s="175"/>
      <c r="C210" s="175"/>
      <c r="D210" s="214"/>
      <c r="E210" s="197"/>
      <c r="F210" s="175"/>
      <c r="G210" s="197"/>
      <c r="H210" s="175"/>
      <c r="I210" s="175"/>
      <c r="J210" s="232"/>
      <c r="K210" s="175"/>
      <c r="L210" s="175"/>
      <c r="M210" s="175"/>
      <c r="N210" s="175"/>
      <c r="O210" s="175"/>
      <c r="P210" s="175"/>
      <c r="Q210" s="175"/>
      <c r="R210" s="175"/>
      <c r="S210" s="175"/>
      <c r="T210" s="175"/>
      <c r="U210" s="175"/>
      <c r="V210" s="175"/>
      <c r="W210" s="175"/>
      <c r="X210" s="175"/>
    </row>
    <row r="211" ht="14.25" customHeight="1">
      <c r="A211" s="175"/>
      <c r="B211" s="175"/>
      <c r="C211" s="175"/>
      <c r="D211" s="233"/>
      <c r="E211" s="197"/>
      <c r="F211" s="175"/>
      <c r="G211" s="197"/>
      <c r="H211" s="175"/>
      <c r="I211" s="175"/>
      <c r="J211" s="175"/>
      <c r="K211" s="175"/>
      <c r="L211" s="175"/>
      <c r="M211" s="175"/>
      <c r="N211" s="175"/>
      <c r="O211" s="175"/>
      <c r="P211" s="175"/>
      <c r="Q211" s="175"/>
      <c r="R211" s="175"/>
      <c r="S211" s="175"/>
      <c r="T211" s="175"/>
      <c r="U211" s="175"/>
      <c r="V211" s="175"/>
      <c r="W211" s="175"/>
      <c r="X211" s="175"/>
    </row>
    <row r="212" ht="14.25" customHeight="1">
      <c r="A212" s="175"/>
      <c r="B212" s="175"/>
      <c r="C212" s="175"/>
      <c r="D212" s="197"/>
      <c r="E212" s="197"/>
      <c r="F212" s="175"/>
      <c r="G212" s="197"/>
      <c r="H212" s="175"/>
      <c r="I212" s="175"/>
      <c r="J212" s="78"/>
      <c r="K212" s="175"/>
      <c r="L212" s="175"/>
      <c r="M212" s="175"/>
      <c r="N212" s="175"/>
      <c r="O212" s="175"/>
      <c r="P212" s="175"/>
      <c r="Q212" s="175"/>
      <c r="R212" s="175"/>
      <c r="S212" s="175"/>
      <c r="T212" s="175"/>
      <c r="U212" s="175"/>
      <c r="V212" s="175"/>
      <c r="W212" s="175"/>
      <c r="X212" s="175"/>
    </row>
    <row r="213" ht="14.25" customHeight="1">
      <c r="A213" s="175"/>
      <c r="B213" s="175"/>
      <c r="C213" s="175"/>
      <c r="D213" s="197"/>
      <c r="E213" s="197"/>
      <c r="F213" s="175"/>
      <c r="G213" s="197"/>
      <c r="H213" s="175"/>
      <c r="I213" s="175"/>
      <c r="J213" s="78"/>
      <c r="K213" s="175"/>
      <c r="L213" s="175"/>
      <c r="M213" s="175"/>
      <c r="N213" s="175"/>
      <c r="O213" s="175"/>
      <c r="P213" s="175"/>
      <c r="Q213" s="175"/>
      <c r="R213" s="175"/>
      <c r="S213" s="175"/>
      <c r="T213" s="175"/>
      <c r="U213" s="175"/>
      <c r="V213" s="175"/>
      <c r="W213" s="175"/>
      <c r="X213" s="175"/>
    </row>
    <row r="214" ht="14.25" customHeight="1">
      <c r="A214" s="175"/>
      <c r="B214" s="175"/>
      <c r="C214" s="175"/>
      <c r="D214" s="197"/>
      <c r="E214" s="197"/>
      <c r="F214" s="175"/>
      <c r="G214" s="197"/>
      <c r="H214" s="175"/>
      <c r="I214" s="175"/>
      <c r="J214" s="78"/>
      <c r="K214" s="175"/>
      <c r="L214" s="175"/>
      <c r="M214" s="175"/>
      <c r="N214" s="175"/>
      <c r="O214" s="175"/>
      <c r="P214" s="175"/>
      <c r="Q214" s="175"/>
      <c r="R214" s="175"/>
      <c r="S214" s="175"/>
      <c r="T214" s="175"/>
      <c r="U214" s="175"/>
      <c r="V214" s="175"/>
      <c r="W214" s="175"/>
      <c r="X214" s="175"/>
    </row>
    <row r="215" ht="14.25" customHeight="1">
      <c r="A215" s="175"/>
      <c r="B215" s="175"/>
      <c r="C215" s="175"/>
      <c r="D215" s="197"/>
      <c r="E215" s="197"/>
      <c r="F215" s="175"/>
      <c r="G215" s="197"/>
      <c r="H215" s="175"/>
      <c r="I215" s="175"/>
      <c r="J215" s="78"/>
      <c r="K215" s="175"/>
      <c r="L215" s="175"/>
      <c r="M215" s="175"/>
      <c r="N215" s="175"/>
      <c r="O215" s="175"/>
      <c r="P215" s="175"/>
      <c r="Q215" s="175"/>
      <c r="R215" s="175"/>
      <c r="S215" s="175"/>
      <c r="T215" s="175"/>
      <c r="U215" s="175"/>
      <c r="V215" s="175"/>
      <c r="W215" s="175"/>
      <c r="X215" s="175"/>
    </row>
    <row r="216" ht="14.25" customHeight="1">
      <c r="A216" s="175"/>
      <c r="B216" s="175"/>
      <c r="C216" s="175"/>
      <c r="D216" s="197"/>
      <c r="E216" s="197"/>
      <c r="F216" s="175"/>
      <c r="G216" s="197"/>
      <c r="H216" s="175"/>
      <c r="I216" s="175"/>
      <c r="J216" s="78"/>
      <c r="K216" s="175"/>
      <c r="L216" s="175"/>
      <c r="M216" s="175"/>
      <c r="N216" s="175"/>
      <c r="O216" s="175"/>
      <c r="P216" s="175"/>
      <c r="Q216" s="175"/>
      <c r="R216" s="175"/>
      <c r="S216" s="175"/>
      <c r="T216" s="175"/>
      <c r="U216" s="175"/>
      <c r="V216" s="175"/>
      <c r="W216" s="175"/>
      <c r="X216" s="175"/>
    </row>
    <row r="217" ht="14.25" customHeight="1">
      <c r="A217" s="197"/>
      <c r="B217" s="197"/>
      <c r="C217" s="175"/>
      <c r="D217" s="197"/>
      <c r="E217" s="197"/>
      <c r="F217" s="175"/>
      <c r="G217" s="197"/>
      <c r="H217" s="175"/>
      <c r="I217" s="175"/>
      <c r="J217" s="78"/>
      <c r="K217" s="175"/>
      <c r="L217" s="197"/>
      <c r="M217" s="197"/>
      <c r="N217" s="197"/>
      <c r="O217" s="197"/>
      <c r="P217" s="197"/>
      <c r="Q217" s="197"/>
      <c r="R217" s="197"/>
      <c r="S217" s="197"/>
      <c r="T217" s="197"/>
      <c r="U217" s="197"/>
      <c r="V217" s="197"/>
      <c r="W217" s="197"/>
      <c r="X217" s="197"/>
    </row>
    <row r="218" ht="14.25" customHeight="1">
      <c r="A218" s="197"/>
      <c r="B218" s="197"/>
      <c r="C218" s="175"/>
      <c r="D218" s="197"/>
      <c r="E218" s="197"/>
      <c r="F218" s="175"/>
      <c r="G218" s="197"/>
      <c r="H218" s="175"/>
      <c r="I218" s="175"/>
      <c r="J218" s="175"/>
      <c r="K218" s="175"/>
      <c r="L218" s="197"/>
      <c r="M218" s="197"/>
      <c r="N218" s="197"/>
      <c r="O218" s="197"/>
      <c r="P218" s="197"/>
      <c r="Q218" s="197"/>
      <c r="R218" s="197"/>
      <c r="S218" s="197"/>
      <c r="T218" s="197"/>
      <c r="U218" s="197"/>
      <c r="V218" s="197"/>
      <c r="W218" s="197"/>
      <c r="X218" s="197"/>
    </row>
    <row r="219" ht="14.25" customHeight="1">
      <c r="A219" s="197"/>
      <c r="B219" s="197"/>
      <c r="C219" s="175"/>
      <c r="D219" s="197"/>
      <c r="E219" s="197"/>
      <c r="F219" s="175"/>
      <c r="G219" s="197"/>
      <c r="H219" s="175"/>
      <c r="I219" s="175"/>
      <c r="J219" s="175"/>
      <c r="K219" s="175"/>
      <c r="L219" s="197"/>
      <c r="M219" s="197"/>
      <c r="N219" s="197"/>
      <c r="O219" s="197"/>
      <c r="P219" s="197"/>
      <c r="Q219" s="197"/>
      <c r="R219" s="197"/>
      <c r="S219" s="197"/>
      <c r="T219" s="197"/>
      <c r="U219" s="197"/>
      <c r="V219" s="197"/>
      <c r="W219" s="197"/>
      <c r="X219" s="197"/>
    </row>
    <row r="220" ht="14.25" customHeight="1">
      <c r="A220" s="197"/>
      <c r="B220" s="197"/>
      <c r="C220" s="175"/>
      <c r="D220" s="197"/>
      <c r="E220" s="197"/>
      <c r="F220" s="175"/>
      <c r="G220" s="197"/>
      <c r="H220" s="175"/>
      <c r="I220" s="175"/>
      <c r="J220" s="175"/>
      <c r="K220" s="232"/>
      <c r="L220" s="197"/>
      <c r="M220" s="197"/>
      <c r="N220" s="197"/>
      <c r="O220" s="197"/>
      <c r="P220" s="197"/>
      <c r="Q220" s="197"/>
      <c r="R220" s="197"/>
      <c r="S220" s="197"/>
      <c r="T220" s="197"/>
      <c r="U220" s="197"/>
      <c r="V220" s="197"/>
      <c r="W220" s="197"/>
      <c r="X220" s="197"/>
    </row>
    <row r="221" ht="14.25" customHeight="1">
      <c r="A221" s="175"/>
      <c r="B221" s="175"/>
      <c r="C221" s="175"/>
      <c r="D221" s="197"/>
      <c r="E221" s="197"/>
      <c r="F221" s="175"/>
      <c r="G221" s="197"/>
      <c r="H221" s="175"/>
      <c r="I221" s="175"/>
      <c r="J221" s="175"/>
      <c r="K221" s="175"/>
      <c r="L221" s="175"/>
      <c r="M221" s="175"/>
      <c r="N221" s="175"/>
      <c r="O221" s="175"/>
      <c r="P221" s="175"/>
      <c r="Q221" s="175"/>
      <c r="R221" s="175"/>
      <c r="S221" s="175"/>
      <c r="T221" s="175"/>
      <c r="U221" s="175"/>
      <c r="V221" s="175"/>
      <c r="W221" s="175"/>
      <c r="X221" s="175"/>
    </row>
    <row r="222" ht="14.25" customHeight="1">
      <c r="A222" s="175"/>
      <c r="B222" s="175"/>
      <c r="C222" s="175"/>
      <c r="D222" s="197"/>
      <c r="E222" s="197"/>
      <c r="F222" s="175"/>
      <c r="G222" s="197"/>
      <c r="H222" s="175"/>
      <c r="I222" s="175"/>
      <c r="J222" s="175"/>
      <c r="K222" s="175"/>
      <c r="L222" s="175"/>
      <c r="M222" s="175"/>
      <c r="N222" s="175"/>
      <c r="O222" s="175"/>
      <c r="P222" s="175"/>
      <c r="Q222" s="175"/>
      <c r="R222" s="175"/>
      <c r="S222" s="175"/>
      <c r="T222" s="175"/>
      <c r="U222" s="175"/>
      <c r="V222" s="175"/>
      <c r="W222" s="175"/>
      <c r="X222" s="175"/>
    </row>
    <row r="223" ht="14.25" customHeight="1">
      <c r="G223" s="1"/>
    </row>
    <row r="224" ht="14.25" customHeight="1">
      <c r="G224" s="1"/>
    </row>
    <row r="225" ht="14.25" customHeight="1">
      <c r="G225" s="1"/>
    </row>
    <row r="226" ht="14.25" customHeight="1">
      <c r="G226" s="1"/>
    </row>
    <row r="227" ht="14.25" customHeight="1">
      <c r="G227" s="1"/>
    </row>
    <row r="228" ht="14.25" customHeight="1">
      <c r="G228" s="1"/>
    </row>
    <row r="229" ht="14.25" customHeight="1">
      <c r="G229" s="1"/>
    </row>
    <row r="230" ht="14.25" customHeight="1">
      <c r="G230" s="1"/>
    </row>
    <row r="231" ht="14.25" customHeight="1">
      <c r="G231" s="1"/>
    </row>
    <row r="232" ht="14.25" customHeight="1">
      <c r="G232" s="1"/>
    </row>
    <row r="233" ht="14.25" customHeight="1">
      <c r="G233" s="1"/>
    </row>
    <row r="234" ht="14.25" customHeight="1">
      <c r="G234" s="1"/>
    </row>
    <row r="235" ht="14.25" customHeight="1">
      <c r="G235" s="1"/>
    </row>
    <row r="236" ht="14.25" customHeight="1">
      <c r="G236" s="1"/>
    </row>
    <row r="237" ht="14.25" customHeight="1">
      <c r="G237" s="1"/>
    </row>
    <row r="238" ht="14.25" customHeight="1">
      <c r="G238" s="1"/>
    </row>
    <row r="239" ht="14.25" customHeight="1">
      <c r="G239" s="1"/>
    </row>
    <row r="240" ht="14.25" customHeight="1">
      <c r="G240" s="1"/>
    </row>
    <row r="241" ht="14.25" customHeight="1">
      <c r="G241" s="1"/>
    </row>
    <row r="242" ht="14.25" customHeight="1">
      <c r="G242" s="1"/>
    </row>
    <row r="243" ht="14.25" customHeight="1">
      <c r="G243" s="1"/>
    </row>
    <row r="244" ht="14.25" customHeight="1">
      <c r="G244" s="1"/>
    </row>
    <row r="245" ht="14.25" customHeight="1">
      <c r="G245" s="1"/>
    </row>
    <row r="246" ht="14.25" customHeight="1">
      <c r="G246" s="1"/>
    </row>
    <row r="247" ht="14.25" customHeight="1">
      <c r="G247" s="1"/>
    </row>
    <row r="248" ht="14.25" customHeight="1">
      <c r="G248" s="1"/>
    </row>
    <row r="249" ht="14.25" customHeight="1">
      <c r="G249" s="1"/>
    </row>
    <row r="250" ht="14.25" customHeight="1">
      <c r="G250" s="1"/>
    </row>
    <row r="251" ht="14.25" customHeight="1">
      <c r="G251" s="1"/>
    </row>
    <row r="252" ht="14.25" customHeight="1">
      <c r="G252" s="1"/>
    </row>
    <row r="253" ht="14.25" customHeight="1">
      <c r="G253" s="1"/>
    </row>
    <row r="254" ht="14.25" customHeight="1">
      <c r="G254" s="1"/>
    </row>
    <row r="255" ht="14.25" customHeight="1">
      <c r="G255" s="1"/>
    </row>
    <row r="256" ht="14.25" customHeight="1">
      <c r="G256" s="1"/>
    </row>
    <row r="257" ht="14.25" customHeight="1">
      <c r="G257" s="1"/>
    </row>
    <row r="258" ht="14.25" customHeight="1">
      <c r="G258" s="1"/>
    </row>
    <row r="259" ht="14.25" customHeight="1">
      <c r="G259" s="1"/>
    </row>
    <row r="260" ht="14.25" customHeight="1">
      <c r="G260" s="1"/>
    </row>
    <row r="261" ht="14.25" customHeight="1">
      <c r="G261" s="1"/>
    </row>
    <row r="262" ht="14.25" customHeight="1">
      <c r="G262" s="1"/>
    </row>
    <row r="263" ht="14.25" customHeight="1">
      <c r="G263" s="1"/>
    </row>
    <row r="264" ht="14.25" customHeight="1">
      <c r="G264" s="1"/>
    </row>
    <row r="265" ht="14.25" customHeight="1">
      <c r="G265" s="1"/>
    </row>
    <row r="266" ht="14.25" customHeight="1">
      <c r="G266" s="1"/>
    </row>
    <row r="267" ht="14.25" customHeight="1">
      <c r="G267" s="1"/>
    </row>
    <row r="268" ht="14.25" customHeight="1">
      <c r="G268" s="1"/>
    </row>
    <row r="269" ht="14.25" customHeight="1">
      <c r="G269" s="1"/>
    </row>
    <row r="270" ht="14.25" customHeight="1">
      <c r="G270" s="1"/>
    </row>
    <row r="271" ht="14.25" customHeight="1">
      <c r="G271" s="1"/>
    </row>
    <row r="272" ht="14.25" customHeight="1">
      <c r="G272" s="1"/>
    </row>
    <row r="273" ht="14.25" customHeight="1">
      <c r="G273" s="1"/>
    </row>
    <row r="274" ht="14.25" customHeight="1">
      <c r="G274" s="1"/>
    </row>
    <row r="275" ht="14.25" customHeight="1">
      <c r="G275" s="1"/>
    </row>
    <row r="276" ht="14.25" customHeight="1">
      <c r="G276" s="1"/>
    </row>
    <row r="277" ht="14.25" customHeight="1">
      <c r="G277" s="1"/>
    </row>
    <row r="278" ht="14.25" customHeight="1">
      <c r="G278" s="1"/>
    </row>
    <row r="279" ht="14.25" customHeight="1">
      <c r="G279" s="1"/>
    </row>
    <row r="280" ht="14.25" customHeight="1">
      <c r="G280" s="1"/>
    </row>
    <row r="281" ht="14.25" customHeight="1">
      <c r="G281" s="1"/>
    </row>
    <row r="282" ht="14.25" customHeight="1">
      <c r="G282" s="1"/>
    </row>
    <row r="283" ht="14.25" customHeight="1">
      <c r="G283" s="1"/>
    </row>
    <row r="284" ht="14.25" customHeight="1">
      <c r="G284" s="1"/>
    </row>
    <row r="285" ht="14.25" customHeight="1">
      <c r="G285" s="1"/>
    </row>
    <row r="286" ht="14.25" customHeight="1">
      <c r="G286" s="1"/>
    </row>
    <row r="287" ht="14.25" customHeight="1">
      <c r="G287" s="1"/>
    </row>
    <row r="288" ht="14.25" customHeight="1">
      <c r="G288" s="1"/>
    </row>
    <row r="289" ht="14.25" customHeight="1">
      <c r="G289" s="1"/>
    </row>
    <row r="290" ht="14.25" customHeight="1">
      <c r="G290" s="1"/>
    </row>
    <row r="291" ht="14.25" customHeight="1">
      <c r="G291" s="1"/>
    </row>
    <row r="292" ht="14.25" customHeight="1">
      <c r="G292" s="1"/>
    </row>
    <row r="293" ht="14.25" customHeight="1">
      <c r="G293" s="1"/>
    </row>
    <row r="294" ht="14.25" customHeight="1">
      <c r="G294" s="1"/>
    </row>
    <row r="295" ht="14.25" customHeight="1">
      <c r="G295" s="1"/>
    </row>
    <row r="296" ht="14.25" customHeight="1">
      <c r="G296" s="1"/>
    </row>
    <row r="297" ht="14.25" customHeight="1">
      <c r="G297" s="1"/>
    </row>
    <row r="298" ht="14.25" customHeight="1">
      <c r="G298" s="1"/>
    </row>
    <row r="299" ht="14.25" customHeight="1">
      <c r="G299" s="1"/>
    </row>
    <row r="300" ht="14.25" customHeight="1">
      <c r="G300" s="1"/>
    </row>
    <row r="301" ht="14.25" customHeight="1">
      <c r="G301" s="1"/>
    </row>
    <row r="302" ht="14.25" customHeight="1">
      <c r="G302" s="1"/>
    </row>
    <row r="303" ht="14.25" customHeight="1">
      <c r="G303" s="1"/>
    </row>
    <row r="304" ht="14.25" customHeight="1">
      <c r="G304" s="1"/>
    </row>
    <row r="305" ht="14.25" customHeight="1">
      <c r="G305" s="1"/>
    </row>
    <row r="306" ht="14.25" customHeight="1">
      <c r="G306" s="1"/>
    </row>
    <row r="307" ht="14.25" customHeight="1">
      <c r="G307" s="1"/>
    </row>
    <row r="308" ht="14.25" customHeight="1">
      <c r="G308" s="1"/>
    </row>
    <row r="309" ht="14.25" customHeight="1">
      <c r="G309" s="1"/>
    </row>
    <row r="310" ht="14.25" customHeight="1">
      <c r="G310" s="1"/>
    </row>
    <row r="311" ht="14.25" customHeight="1">
      <c r="G311" s="1"/>
    </row>
    <row r="312" ht="14.25" customHeight="1">
      <c r="G312" s="1"/>
    </row>
    <row r="313" ht="14.25" customHeight="1">
      <c r="G313" s="1"/>
    </row>
    <row r="314" ht="14.25" customHeight="1">
      <c r="G314" s="1"/>
    </row>
    <row r="315" ht="14.25" customHeight="1">
      <c r="G315" s="1"/>
    </row>
    <row r="316" ht="14.25" customHeight="1">
      <c r="G316" s="1"/>
    </row>
    <row r="317" ht="14.25" customHeight="1">
      <c r="G317" s="1"/>
    </row>
    <row r="318" ht="14.25" customHeight="1">
      <c r="G318" s="1"/>
    </row>
    <row r="319" ht="14.25" customHeight="1">
      <c r="G319" s="1"/>
    </row>
    <row r="320" ht="14.25" customHeight="1">
      <c r="G320" s="1"/>
    </row>
    <row r="321" ht="14.25" customHeight="1">
      <c r="G321" s="1"/>
    </row>
    <row r="322" ht="14.25" customHeight="1">
      <c r="G322" s="1"/>
    </row>
    <row r="323" ht="14.25" customHeight="1">
      <c r="G323" s="1"/>
    </row>
    <row r="324" ht="14.25" customHeight="1">
      <c r="G324" s="1"/>
    </row>
    <row r="325" ht="14.25" customHeight="1">
      <c r="G325" s="1"/>
    </row>
    <row r="326" ht="14.25" customHeight="1">
      <c r="G326" s="1"/>
    </row>
    <row r="327" ht="14.25" customHeight="1">
      <c r="G327" s="1"/>
    </row>
    <row r="328" ht="14.25" customHeight="1">
      <c r="G328" s="1"/>
    </row>
    <row r="329" ht="14.25" customHeight="1">
      <c r="G329" s="1"/>
    </row>
    <row r="330" ht="14.25" customHeight="1">
      <c r="G330" s="1"/>
    </row>
    <row r="331" ht="14.25" customHeight="1">
      <c r="G331" s="1"/>
    </row>
    <row r="332" ht="14.25" customHeight="1">
      <c r="G332" s="1"/>
    </row>
    <row r="333" ht="14.25" customHeight="1">
      <c r="G333" s="1"/>
    </row>
    <row r="334" ht="14.25" customHeight="1">
      <c r="G334" s="1"/>
    </row>
    <row r="335" ht="14.25" customHeight="1">
      <c r="G335" s="1"/>
    </row>
    <row r="336" ht="14.25" customHeight="1">
      <c r="G336" s="1"/>
    </row>
    <row r="337" ht="14.25" customHeight="1">
      <c r="G337" s="1"/>
    </row>
    <row r="338" ht="14.25" customHeight="1">
      <c r="G338" s="1"/>
    </row>
    <row r="339" ht="14.25" customHeight="1">
      <c r="G339" s="1"/>
    </row>
    <row r="340" ht="14.25" customHeight="1">
      <c r="G340" s="1"/>
    </row>
    <row r="341" ht="14.25" customHeight="1">
      <c r="G341" s="1"/>
    </row>
    <row r="342" ht="14.25" customHeight="1">
      <c r="G342" s="1"/>
    </row>
    <row r="343" ht="14.25" customHeight="1">
      <c r="G343" s="1"/>
    </row>
    <row r="344" ht="14.25" customHeight="1">
      <c r="G344" s="1"/>
    </row>
    <row r="345" ht="14.25" customHeight="1">
      <c r="G345" s="1"/>
    </row>
    <row r="346" ht="14.25" customHeight="1">
      <c r="G346" s="1"/>
    </row>
    <row r="347" ht="14.25" customHeight="1">
      <c r="G347" s="1"/>
    </row>
    <row r="348" ht="14.25" customHeight="1">
      <c r="G348" s="1"/>
    </row>
    <row r="349" ht="14.25" customHeight="1">
      <c r="G349" s="1"/>
    </row>
    <row r="350" ht="14.25" customHeight="1">
      <c r="G350" s="1"/>
    </row>
    <row r="351" ht="14.25" customHeight="1">
      <c r="G351" s="1"/>
    </row>
    <row r="352" ht="14.25" customHeight="1">
      <c r="G352" s="1"/>
    </row>
    <row r="353" ht="14.25" customHeight="1">
      <c r="G353" s="1"/>
    </row>
    <row r="354" ht="14.25" customHeight="1">
      <c r="G354" s="1"/>
    </row>
    <row r="355" ht="14.25" customHeight="1">
      <c r="G355" s="1"/>
    </row>
    <row r="356" ht="14.25" customHeight="1">
      <c r="G356" s="1"/>
    </row>
    <row r="357" ht="14.25" customHeight="1">
      <c r="G357" s="1"/>
    </row>
    <row r="358" ht="14.25" customHeight="1">
      <c r="G358" s="1"/>
    </row>
    <row r="359" ht="14.25" customHeight="1">
      <c r="G359" s="1"/>
    </row>
    <row r="360" ht="14.25" customHeight="1">
      <c r="G360" s="1"/>
    </row>
    <row r="361" ht="14.25" customHeight="1">
      <c r="G361" s="1"/>
    </row>
    <row r="362" ht="14.25" customHeight="1">
      <c r="G362" s="1"/>
    </row>
    <row r="363" ht="14.25" customHeight="1">
      <c r="G363" s="1"/>
    </row>
    <row r="364" ht="14.25" customHeight="1">
      <c r="G364" s="1"/>
    </row>
    <row r="365" ht="14.25" customHeight="1">
      <c r="G365" s="1"/>
    </row>
    <row r="366" ht="14.25" customHeight="1">
      <c r="G366" s="1"/>
    </row>
    <row r="367" ht="14.25" customHeight="1">
      <c r="G367" s="1"/>
    </row>
    <row r="368" ht="14.25" customHeight="1">
      <c r="G368" s="1"/>
    </row>
    <row r="369" ht="14.25" customHeight="1">
      <c r="G369" s="1"/>
    </row>
    <row r="370" ht="14.25" customHeight="1">
      <c r="G370" s="1"/>
    </row>
    <row r="371" ht="14.25" customHeight="1">
      <c r="G371" s="1"/>
    </row>
    <row r="372" ht="14.25" customHeight="1">
      <c r="G372" s="1"/>
    </row>
    <row r="373" ht="14.25" customHeight="1">
      <c r="G373" s="1"/>
    </row>
    <row r="374" ht="14.25" customHeight="1">
      <c r="G374" s="1"/>
    </row>
    <row r="375" ht="14.25" customHeight="1">
      <c r="G375" s="1"/>
    </row>
    <row r="376" ht="14.25" customHeight="1">
      <c r="G376" s="1"/>
    </row>
    <row r="377" ht="14.25" customHeight="1">
      <c r="G377" s="1"/>
    </row>
    <row r="378" ht="14.25" customHeight="1">
      <c r="G378" s="1"/>
    </row>
    <row r="379" ht="14.25" customHeight="1">
      <c r="G379" s="1"/>
    </row>
    <row r="380" ht="14.25" customHeight="1">
      <c r="G380" s="1"/>
    </row>
    <row r="381" ht="14.25" customHeight="1">
      <c r="G381" s="1"/>
    </row>
    <row r="382" ht="14.25" customHeight="1">
      <c r="G382" s="1"/>
    </row>
    <row r="383" ht="14.25" customHeight="1">
      <c r="G383" s="1"/>
    </row>
    <row r="384" ht="14.25" customHeight="1">
      <c r="G384" s="1"/>
    </row>
    <row r="385" ht="14.25" customHeight="1">
      <c r="G385" s="1"/>
    </row>
    <row r="386" ht="14.25" customHeight="1">
      <c r="G386" s="1"/>
    </row>
    <row r="387" ht="14.25" customHeight="1">
      <c r="G387" s="1"/>
    </row>
    <row r="388" ht="14.25" customHeight="1">
      <c r="G388" s="1"/>
    </row>
    <row r="389" ht="14.25" customHeight="1">
      <c r="G389" s="1"/>
    </row>
    <row r="390" ht="14.25" customHeight="1">
      <c r="G390" s="1"/>
    </row>
    <row r="391" ht="14.25" customHeight="1">
      <c r="G391" s="1"/>
    </row>
    <row r="392" ht="14.25" customHeight="1">
      <c r="G392" s="1"/>
    </row>
    <row r="393" ht="14.25" customHeight="1">
      <c r="G393" s="1"/>
    </row>
    <row r="394" ht="14.25" customHeight="1">
      <c r="G394" s="1"/>
    </row>
    <row r="395" ht="14.25" customHeight="1">
      <c r="G395" s="1"/>
    </row>
    <row r="396" ht="14.25" customHeight="1">
      <c r="G396" s="1"/>
    </row>
    <row r="397" ht="14.25" customHeight="1">
      <c r="G397" s="1"/>
    </row>
    <row r="398" ht="14.25" customHeight="1">
      <c r="G398" s="1"/>
    </row>
    <row r="399" ht="14.25" customHeight="1">
      <c r="G399" s="1"/>
    </row>
    <row r="400" ht="14.25" customHeight="1">
      <c r="G400" s="1"/>
    </row>
    <row r="401" ht="14.25" customHeight="1">
      <c r="G401" s="1"/>
    </row>
    <row r="402" ht="14.25" customHeight="1">
      <c r="G402" s="1"/>
    </row>
    <row r="403" ht="14.25" customHeight="1">
      <c r="G403" s="1"/>
    </row>
    <row r="404" ht="14.25" customHeight="1">
      <c r="G404" s="1"/>
    </row>
    <row r="405" ht="14.25" customHeight="1">
      <c r="G405" s="1"/>
    </row>
    <row r="406" ht="14.25" customHeight="1">
      <c r="G406" s="1"/>
    </row>
    <row r="407" ht="14.25" customHeight="1">
      <c r="G407" s="1"/>
    </row>
    <row r="408" ht="14.25" customHeight="1">
      <c r="G408" s="1"/>
    </row>
    <row r="409" ht="14.25" customHeight="1">
      <c r="G409" s="1"/>
    </row>
    <row r="410" ht="14.25" customHeight="1">
      <c r="G410" s="1"/>
    </row>
    <row r="411" ht="14.25" customHeight="1">
      <c r="G411" s="1"/>
    </row>
    <row r="412" ht="14.25" customHeight="1">
      <c r="G412" s="1"/>
    </row>
    <row r="413" ht="14.25" customHeight="1">
      <c r="G413" s="1"/>
    </row>
    <row r="414" ht="14.25" customHeight="1">
      <c r="G414" s="1"/>
    </row>
    <row r="415" ht="14.25" customHeight="1">
      <c r="G415" s="1"/>
    </row>
    <row r="416" ht="14.25" customHeight="1">
      <c r="G416" s="1"/>
    </row>
    <row r="417" ht="14.25" customHeight="1">
      <c r="G417" s="1"/>
    </row>
    <row r="418" ht="14.25" customHeight="1">
      <c r="G418" s="1"/>
    </row>
    <row r="419" ht="14.25" customHeight="1">
      <c r="G419" s="1"/>
    </row>
    <row r="420" ht="14.25" customHeight="1">
      <c r="G420" s="1"/>
    </row>
    <row r="421" ht="14.25" customHeight="1">
      <c r="G421" s="1"/>
    </row>
    <row r="422" ht="14.25" customHeight="1">
      <c r="G422" s="1"/>
    </row>
    <row r="423" ht="14.25" customHeight="1">
      <c r="G423" s="1"/>
    </row>
    <row r="424" ht="14.25" customHeight="1">
      <c r="G424" s="1"/>
    </row>
    <row r="425" ht="14.25" customHeight="1">
      <c r="G425" s="1"/>
    </row>
    <row r="426" ht="14.25" customHeight="1">
      <c r="G426" s="1"/>
    </row>
    <row r="427" ht="14.25" customHeight="1">
      <c r="G427" s="1"/>
    </row>
    <row r="428" ht="14.25" customHeight="1">
      <c r="G428" s="1"/>
    </row>
    <row r="429" ht="14.25" customHeight="1">
      <c r="G429" s="1"/>
    </row>
    <row r="430" ht="14.25" customHeight="1">
      <c r="G430" s="1"/>
    </row>
    <row r="431" ht="14.25" customHeight="1">
      <c r="G431" s="1"/>
    </row>
    <row r="432" ht="14.25" customHeight="1">
      <c r="G432" s="1"/>
    </row>
    <row r="433" ht="14.25" customHeight="1">
      <c r="G433" s="1"/>
    </row>
    <row r="434" ht="14.25" customHeight="1">
      <c r="G434" s="1"/>
    </row>
    <row r="435" ht="14.25" customHeight="1">
      <c r="G435" s="1"/>
    </row>
    <row r="436" ht="14.25" customHeight="1">
      <c r="G436" s="1"/>
    </row>
    <row r="437" ht="14.25" customHeight="1">
      <c r="G437" s="1"/>
    </row>
    <row r="438" ht="14.25" customHeight="1">
      <c r="G438" s="1"/>
    </row>
    <row r="439" ht="14.25" customHeight="1">
      <c r="G439" s="1"/>
    </row>
    <row r="440" ht="14.25" customHeight="1">
      <c r="G440" s="1"/>
    </row>
    <row r="441" ht="14.25" customHeight="1">
      <c r="G441" s="1"/>
    </row>
    <row r="442" ht="14.25" customHeight="1">
      <c r="G442" s="1"/>
    </row>
    <row r="443" ht="14.25" customHeight="1">
      <c r="G443" s="1"/>
    </row>
    <row r="444" ht="14.25" customHeight="1">
      <c r="G444" s="1"/>
    </row>
    <row r="445" ht="14.25" customHeight="1">
      <c r="G445" s="1"/>
    </row>
    <row r="446" ht="14.25" customHeight="1">
      <c r="G446" s="1"/>
    </row>
    <row r="447" ht="14.25" customHeight="1">
      <c r="G447" s="1"/>
    </row>
    <row r="448" ht="14.25" customHeight="1">
      <c r="G448" s="1"/>
    </row>
    <row r="449" ht="14.25" customHeight="1">
      <c r="G449" s="1"/>
    </row>
    <row r="450" ht="14.25" customHeight="1">
      <c r="G450" s="1"/>
    </row>
    <row r="451" ht="14.25" customHeight="1">
      <c r="G451" s="1"/>
    </row>
    <row r="452" ht="14.25" customHeight="1">
      <c r="G452" s="1"/>
    </row>
    <row r="453" ht="14.25" customHeight="1">
      <c r="G453" s="1"/>
    </row>
    <row r="454" ht="14.25" customHeight="1">
      <c r="G454" s="1"/>
    </row>
    <row r="455" ht="14.25" customHeight="1">
      <c r="G455" s="1"/>
    </row>
    <row r="456" ht="14.25" customHeight="1">
      <c r="G456" s="1"/>
    </row>
    <row r="457" ht="14.25" customHeight="1">
      <c r="G457" s="1"/>
    </row>
    <row r="458" ht="14.25" customHeight="1">
      <c r="G458" s="1"/>
    </row>
    <row r="459" ht="14.25" customHeight="1">
      <c r="G459" s="1"/>
    </row>
    <row r="460" ht="14.25" customHeight="1">
      <c r="G460" s="1"/>
    </row>
    <row r="461" ht="14.25" customHeight="1">
      <c r="G461" s="1"/>
    </row>
    <row r="462" ht="14.25" customHeight="1">
      <c r="G462" s="1"/>
    </row>
    <row r="463" ht="14.25" customHeight="1">
      <c r="G463" s="1"/>
    </row>
    <row r="464" ht="14.25" customHeight="1">
      <c r="G464" s="1"/>
    </row>
    <row r="465" ht="14.25" customHeight="1">
      <c r="G465" s="1"/>
    </row>
    <row r="466" ht="14.25" customHeight="1">
      <c r="G466" s="1"/>
    </row>
    <row r="467" ht="14.25" customHeight="1">
      <c r="G467" s="1"/>
    </row>
    <row r="468" ht="14.25" customHeight="1">
      <c r="G468" s="1"/>
    </row>
    <row r="469" ht="14.25" customHeight="1">
      <c r="G469" s="1"/>
    </row>
    <row r="470" ht="14.25" customHeight="1">
      <c r="G470" s="1"/>
    </row>
    <row r="471" ht="14.25" customHeight="1">
      <c r="G471" s="1"/>
    </row>
    <row r="472" ht="14.25" customHeight="1">
      <c r="G472" s="1"/>
    </row>
    <row r="473" ht="14.25" customHeight="1">
      <c r="G473" s="1"/>
    </row>
    <row r="474" ht="14.25" customHeight="1">
      <c r="G474" s="1"/>
    </row>
    <row r="475" ht="14.25" customHeight="1">
      <c r="G475" s="1"/>
    </row>
    <row r="476" ht="14.25" customHeight="1">
      <c r="G476" s="1"/>
    </row>
    <row r="477" ht="14.25" customHeight="1">
      <c r="G477" s="1"/>
    </row>
    <row r="478" ht="14.25" customHeight="1">
      <c r="G478" s="1"/>
    </row>
    <row r="479" ht="14.25" customHeight="1">
      <c r="G479" s="1"/>
    </row>
    <row r="480" ht="14.25" customHeight="1">
      <c r="G480" s="1"/>
    </row>
    <row r="481" ht="14.25" customHeight="1">
      <c r="G481" s="1"/>
    </row>
    <row r="482" ht="14.25" customHeight="1">
      <c r="G482" s="1"/>
    </row>
    <row r="483" ht="14.25" customHeight="1">
      <c r="G483" s="1"/>
    </row>
    <row r="484" ht="14.25" customHeight="1">
      <c r="G484" s="1"/>
    </row>
    <row r="485" ht="14.25" customHeight="1">
      <c r="G485" s="1"/>
    </row>
    <row r="486" ht="14.25" customHeight="1">
      <c r="G486" s="1"/>
    </row>
    <row r="487" ht="14.25" customHeight="1">
      <c r="G487" s="1"/>
    </row>
    <row r="488" ht="14.25" customHeight="1">
      <c r="G488" s="1"/>
    </row>
    <row r="489" ht="14.25" customHeight="1">
      <c r="G489" s="1"/>
    </row>
    <row r="490" ht="14.25" customHeight="1">
      <c r="G490" s="1"/>
    </row>
    <row r="491" ht="14.25" customHeight="1">
      <c r="G491" s="1"/>
    </row>
    <row r="492" ht="14.25" customHeight="1">
      <c r="G492" s="1"/>
    </row>
    <row r="493" ht="14.25" customHeight="1">
      <c r="G493" s="1"/>
    </row>
    <row r="494" ht="14.25" customHeight="1">
      <c r="G494" s="1"/>
    </row>
    <row r="495" ht="14.25" customHeight="1">
      <c r="G495" s="1"/>
    </row>
    <row r="496" ht="14.25" customHeight="1">
      <c r="G496" s="1"/>
    </row>
    <row r="497" ht="14.25" customHeight="1">
      <c r="G497" s="1"/>
    </row>
    <row r="498" ht="14.25" customHeight="1">
      <c r="G498" s="1"/>
    </row>
    <row r="499" ht="14.25" customHeight="1">
      <c r="G499" s="1"/>
    </row>
    <row r="500" ht="14.25" customHeight="1">
      <c r="G500" s="1"/>
    </row>
    <row r="501" ht="14.25" customHeight="1">
      <c r="G501" s="1"/>
    </row>
    <row r="502" ht="14.25" customHeight="1">
      <c r="G502" s="1"/>
    </row>
    <row r="503" ht="14.25" customHeight="1">
      <c r="G503" s="1"/>
    </row>
    <row r="504" ht="14.25" customHeight="1">
      <c r="G504" s="1"/>
    </row>
    <row r="505" ht="14.25" customHeight="1">
      <c r="G505" s="1"/>
    </row>
    <row r="506" ht="14.25" customHeight="1">
      <c r="G506" s="1"/>
    </row>
    <row r="507" ht="14.25" customHeight="1">
      <c r="G507" s="1"/>
    </row>
    <row r="508" ht="14.25" customHeight="1">
      <c r="G508" s="1"/>
    </row>
    <row r="509" ht="14.25" customHeight="1">
      <c r="G509" s="1"/>
    </row>
    <row r="510" ht="14.25" customHeight="1">
      <c r="G510" s="1"/>
    </row>
    <row r="511" ht="14.25" customHeight="1">
      <c r="G511" s="1"/>
    </row>
    <row r="512" ht="14.25" customHeight="1">
      <c r="G512" s="1"/>
    </row>
    <row r="513" ht="14.25" customHeight="1">
      <c r="G513" s="1"/>
    </row>
    <row r="514" ht="14.25" customHeight="1">
      <c r="G514" s="1"/>
    </row>
    <row r="515" ht="14.25" customHeight="1">
      <c r="G515" s="1"/>
    </row>
    <row r="516" ht="14.25" customHeight="1">
      <c r="G516" s="1"/>
    </row>
    <row r="517" ht="14.25" customHeight="1">
      <c r="G517" s="1"/>
    </row>
    <row r="518" ht="14.25" customHeight="1">
      <c r="G518" s="1"/>
    </row>
    <row r="519" ht="14.25" customHeight="1">
      <c r="G519" s="1"/>
    </row>
    <row r="520" ht="14.25" customHeight="1">
      <c r="G520" s="1"/>
    </row>
    <row r="521" ht="14.25" customHeight="1">
      <c r="G521" s="1"/>
    </row>
    <row r="522" ht="14.25" customHeight="1">
      <c r="G522" s="1"/>
    </row>
    <row r="523" ht="14.25" customHeight="1">
      <c r="G523" s="1"/>
    </row>
    <row r="524" ht="14.25" customHeight="1">
      <c r="G524" s="1"/>
    </row>
    <row r="525" ht="14.25" customHeight="1">
      <c r="G525" s="1"/>
    </row>
    <row r="526" ht="14.25" customHeight="1">
      <c r="G526" s="1"/>
    </row>
    <row r="527" ht="14.25" customHeight="1">
      <c r="G527" s="1"/>
    </row>
    <row r="528" ht="14.25" customHeight="1">
      <c r="G528" s="1"/>
    </row>
    <row r="529" ht="14.25" customHeight="1">
      <c r="G529" s="1"/>
    </row>
    <row r="530" ht="14.25" customHeight="1">
      <c r="G530" s="1"/>
    </row>
    <row r="531" ht="14.25" customHeight="1">
      <c r="G531" s="1"/>
    </row>
    <row r="532" ht="14.25" customHeight="1">
      <c r="G532" s="1"/>
    </row>
    <row r="533" ht="14.25" customHeight="1">
      <c r="G533" s="1"/>
    </row>
    <row r="534" ht="14.25" customHeight="1">
      <c r="G534" s="1"/>
    </row>
    <row r="535" ht="14.25" customHeight="1">
      <c r="G535" s="1"/>
    </row>
    <row r="536" ht="14.25" customHeight="1">
      <c r="G536" s="1"/>
    </row>
    <row r="537" ht="14.25" customHeight="1">
      <c r="G537" s="1"/>
    </row>
    <row r="538" ht="14.25" customHeight="1">
      <c r="G538" s="1"/>
    </row>
    <row r="539" ht="14.25" customHeight="1">
      <c r="G539" s="1"/>
    </row>
    <row r="540" ht="14.25" customHeight="1">
      <c r="G540" s="1"/>
    </row>
    <row r="541" ht="14.25" customHeight="1">
      <c r="G541" s="1"/>
    </row>
    <row r="542" ht="14.25" customHeight="1">
      <c r="G542" s="1"/>
    </row>
    <row r="543" ht="14.25" customHeight="1">
      <c r="G543" s="1"/>
    </row>
    <row r="544" ht="14.25" customHeight="1">
      <c r="G544" s="1"/>
    </row>
    <row r="545" ht="14.25" customHeight="1">
      <c r="G545" s="1"/>
    </row>
    <row r="546" ht="14.25" customHeight="1">
      <c r="G546" s="1"/>
    </row>
    <row r="547" ht="14.25" customHeight="1">
      <c r="G547" s="1"/>
    </row>
    <row r="548" ht="14.25" customHeight="1">
      <c r="G548" s="1"/>
    </row>
    <row r="549" ht="14.25" customHeight="1">
      <c r="G549" s="1"/>
    </row>
    <row r="550" ht="14.25" customHeight="1">
      <c r="G550" s="1"/>
    </row>
    <row r="551" ht="14.25" customHeight="1">
      <c r="G551" s="1"/>
    </row>
    <row r="552" ht="14.25" customHeight="1">
      <c r="G552" s="1"/>
    </row>
    <row r="553" ht="14.25" customHeight="1">
      <c r="G553" s="1"/>
    </row>
    <row r="554" ht="14.25" customHeight="1">
      <c r="G554" s="1"/>
    </row>
    <row r="555" ht="14.25" customHeight="1">
      <c r="G555" s="1"/>
    </row>
    <row r="556" ht="14.25" customHeight="1">
      <c r="G556" s="1"/>
    </row>
    <row r="557" ht="14.25" customHeight="1">
      <c r="G557" s="1"/>
    </row>
    <row r="558" ht="14.25" customHeight="1">
      <c r="G558" s="1"/>
    </row>
    <row r="559" ht="14.25" customHeight="1">
      <c r="G559" s="1"/>
    </row>
    <row r="560" ht="14.25" customHeight="1">
      <c r="G560" s="1"/>
    </row>
    <row r="561" ht="14.25" customHeight="1">
      <c r="G561" s="1"/>
    </row>
    <row r="562" ht="14.25" customHeight="1">
      <c r="G562" s="1"/>
    </row>
    <row r="563" ht="14.25" customHeight="1">
      <c r="G563" s="1"/>
    </row>
    <row r="564" ht="14.25" customHeight="1">
      <c r="G564" s="1"/>
    </row>
    <row r="565" ht="14.25" customHeight="1">
      <c r="G565" s="1"/>
    </row>
    <row r="566" ht="14.25" customHeight="1">
      <c r="G566" s="1"/>
    </row>
    <row r="567" ht="14.25" customHeight="1">
      <c r="G567" s="1"/>
    </row>
    <row r="568" ht="14.25" customHeight="1">
      <c r="G568" s="1"/>
    </row>
    <row r="569" ht="14.25" customHeight="1">
      <c r="G569" s="1"/>
    </row>
    <row r="570" ht="14.25" customHeight="1">
      <c r="G570" s="1"/>
    </row>
    <row r="571" ht="14.25" customHeight="1">
      <c r="G571" s="1"/>
    </row>
    <row r="572" ht="14.25" customHeight="1">
      <c r="G572" s="1"/>
    </row>
    <row r="573" ht="14.25" customHeight="1">
      <c r="G573" s="1"/>
    </row>
    <row r="574" ht="14.25" customHeight="1">
      <c r="G574" s="1"/>
    </row>
    <row r="575" ht="14.25" customHeight="1">
      <c r="G575" s="1"/>
    </row>
    <row r="576" ht="14.25" customHeight="1">
      <c r="G576" s="1"/>
    </row>
    <row r="577" ht="14.25" customHeight="1">
      <c r="G577" s="1"/>
    </row>
    <row r="578" ht="14.25" customHeight="1">
      <c r="G578" s="1"/>
    </row>
    <row r="579" ht="14.25" customHeight="1">
      <c r="G579" s="1"/>
    </row>
    <row r="580" ht="14.25" customHeight="1">
      <c r="G580" s="1"/>
    </row>
    <row r="581" ht="14.25" customHeight="1">
      <c r="G581" s="1"/>
    </row>
    <row r="582" ht="14.25" customHeight="1">
      <c r="G582" s="1"/>
    </row>
    <row r="583" ht="14.25" customHeight="1">
      <c r="G583" s="1"/>
    </row>
    <row r="584" ht="14.25" customHeight="1">
      <c r="G584" s="1"/>
    </row>
    <row r="585" ht="14.25" customHeight="1">
      <c r="G585" s="1"/>
    </row>
    <row r="586" ht="14.25" customHeight="1">
      <c r="G586" s="1"/>
    </row>
    <row r="587" ht="14.25" customHeight="1">
      <c r="G587" s="1"/>
    </row>
    <row r="588" ht="14.25" customHeight="1">
      <c r="G588" s="1"/>
    </row>
    <row r="589" ht="14.25" customHeight="1">
      <c r="G589" s="1"/>
    </row>
    <row r="590" ht="14.25" customHeight="1">
      <c r="G590" s="1"/>
    </row>
    <row r="591" ht="14.25" customHeight="1">
      <c r="G591" s="1"/>
    </row>
    <row r="592" ht="14.25" customHeight="1">
      <c r="G592" s="1"/>
    </row>
    <row r="593" ht="14.25" customHeight="1">
      <c r="G593" s="1"/>
    </row>
    <row r="594" ht="14.25" customHeight="1">
      <c r="G594" s="1"/>
    </row>
    <row r="595" ht="14.25" customHeight="1">
      <c r="G595" s="1"/>
    </row>
    <row r="596" ht="14.25" customHeight="1">
      <c r="G596" s="1"/>
    </row>
    <row r="597" ht="14.25" customHeight="1">
      <c r="G597" s="1"/>
    </row>
    <row r="598" ht="14.25" customHeight="1">
      <c r="G598" s="1"/>
    </row>
    <row r="599" ht="14.25" customHeight="1">
      <c r="G599" s="1"/>
    </row>
    <row r="600" ht="14.25" customHeight="1">
      <c r="G600" s="1"/>
    </row>
    <row r="601" ht="14.25" customHeight="1">
      <c r="G601" s="1"/>
    </row>
    <row r="602" ht="14.25" customHeight="1">
      <c r="G602" s="1"/>
    </row>
    <row r="603" ht="14.25" customHeight="1">
      <c r="G603" s="1"/>
    </row>
    <row r="604" ht="14.25" customHeight="1">
      <c r="G604" s="1"/>
    </row>
    <row r="605" ht="14.25" customHeight="1">
      <c r="G605" s="1"/>
    </row>
    <row r="606" ht="14.25" customHeight="1">
      <c r="G606" s="1"/>
    </row>
    <row r="607" ht="14.25" customHeight="1">
      <c r="G607" s="1"/>
    </row>
    <row r="608" ht="14.25" customHeight="1">
      <c r="G608" s="1"/>
    </row>
    <row r="609" ht="14.25" customHeight="1">
      <c r="G609" s="1"/>
    </row>
    <row r="610" ht="14.25" customHeight="1">
      <c r="G610" s="1"/>
    </row>
    <row r="611" ht="14.25" customHeight="1">
      <c r="G611" s="1"/>
    </row>
    <row r="612" ht="14.25" customHeight="1">
      <c r="G612" s="1"/>
    </row>
    <row r="613" ht="14.25" customHeight="1">
      <c r="G613" s="1"/>
    </row>
    <row r="614" ht="14.25" customHeight="1">
      <c r="G614" s="1"/>
    </row>
    <row r="615" ht="14.25" customHeight="1">
      <c r="G615" s="1"/>
    </row>
    <row r="616" ht="14.25" customHeight="1">
      <c r="G616" s="1"/>
    </row>
    <row r="617" ht="14.25" customHeight="1">
      <c r="G617" s="1"/>
    </row>
    <row r="618" ht="14.25" customHeight="1">
      <c r="G618" s="1"/>
    </row>
    <row r="619" ht="14.25" customHeight="1">
      <c r="G619" s="1"/>
    </row>
    <row r="620" ht="14.25" customHeight="1">
      <c r="G620" s="1"/>
    </row>
    <row r="621" ht="14.25" customHeight="1">
      <c r="G621" s="1"/>
    </row>
    <row r="622" ht="14.25" customHeight="1">
      <c r="G622" s="1"/>
    </row>
    <row r="623" ht="14.25" customHeight="1">
      <c r="G623" s="1"/>
    </row>
    <row r="624" ht="14.25" customHeight="1">
      <c r="G624" s="1"/>
    </row>
    <row r="625" ht="14.25" customHeight="1">
      <c r="G625" s="1"/>
    </row>
    <row r="626" ht="14.25" customHeight="1">
      <c r="G626" s="1"/>
    </row>
    <row r="627" ht="14.25" customHeight="1">
      <c r="G627" s="1"/>
    </row>
    <row r="628" ht="14.25" customHeight="1">
      <c r="G628" s="1"/>
    </row>
    <row r="629" ht="14.25" customHeight="1">
      <c r="G629" s="1"/>
    </row>
    <row r="630" ht="14.25" customHeight="1">
      <c r="G630" s="1"/>
    </row>
    <row r="631" ht="14.25" customHeight="1">
      <c r="G631" s="1"/>
    </row>
    <row r="632" ht="14.25" customHeight="1">
      <c r="G632" s="1"/>
    </row>
    <row r="633" ht="14.25" customHeight="1">
      <c r="G633" s="1"/>
    </row>
    <row r="634" ht="14.25" customHeight="1">
      <c r="G634" s="1"/>
    </row>
    <row r="635" ht="14.25" customHeight="1">
      <c r="G635" s="1"/>
    </row>
    <row r="636" ht="14.25" customHeight="1">
      <c r="G636" s="1"/>
    </row>
    <row r="637" ht="14.25" customHeight="1">
      <c r="G637" s="1"/>
    </row>
    <row r="638" ht="14.25" customHeight="1">
      <c r="G638" s="1"/>
    </row>
    <row r="639" ht="14.25" customHeight="1">
      <c r="G639" s="1"/>
    </row>
    <row r="640" ht="14.25" customHeight="1">
      <c r="G640" s="1"/>
    </row>
    <row r="641" ht="14.25" customHeight="1">
      <c r="G641" s="1"/>
    </row>
    <row r="642" ht="14.25" customHeight="1">
      <c r="G642" s="1"/>
    </row>
    <row r="643" ht="14.25" customHeight="1">
      <c r="G643" s="1"/>
    </row>
    <row r="644" ht="14.25" customHeight="1">
      <c r="G644" s="1"/>
    </row>
    <row r="645" ht="14.25" customHeight="1">
      <c r="G645" s="1"/>
    </row>
    <row r="646" ht="14.25" customHeight="1">
      <c r="G646" s="1"/>
    </row>
    <row r="647" ht="14.25" customHeight="1">
      <c r="G647" s="1"/>
    </row>
    <row r="648" ht="14.25" customHeight="1">
      <c r="G648" s="1"/>
    </row>
    <row r="649" ht="14.25" customHeight="1">
      <c r="G649" s="1"/>
    </row>
    <row r="650" ht="14.25" customHeight="1">
      <c r="G650" s="1"/>
    </row>
    <row r="651" ht="14.25" customHeight="1">
      <c r="G651" s="1"/>
    </row>
    <row r="652" ht="14.25" customHeight="1">
      <c r="G652" s="1"/>
    </row>
    <row r="653" ht="14.25" customHeight="1">
      <c r="G653" s="1"/>
    </row>
    <row r="654" ht="14.25" customHeight="1">
      <c r="G654" s="1"/>
    </row>
    <row r="655" ht="14.25" customHeight="1">
      <c r="G655" s="1"/>
    </row>
    <row r="656" ht="14.25" customHeight="1">
      <c r="G656" s="1"/>
    </row>
    <row r="657" ht="14.25" customHeight="1">
      <c r="G657" s="1"/>
    </row>
    <row r="658" ht="14.25" customHeight="1">
      <c r="G658" s="1"/>
    </row>
    <row r="659" ht="14.25" customHeight="1">
      <c r="G659" s="1"/>
    </row>
    <row r="660" ht="14.25" customHeight="1">
      <c r="G660" s="1"/>
    </row>
    <row r="661" ht="14.25" customHeight="1">
      <c r="G661" s="1"/>
    </row>
    <row r="662" ht="14.25" customHeight="1">
      <c r="G662" s="1"/>
    </row>
    <row r="663" ht="14.25" customHeight="1">
      <c r="G663" s="1"/>
    </row>
    <row r="664" ht="14.25" customHeight="1">
      <c r="G664" s="1"/>
    </row>
    <row r="665" ht="14.25" customHeight="1">
      <c r="G665" s="1"/>
    </row>
    <row r="666" ht="14.25" customHeight="1">
      <c r="G666" s="1"/>
    </row>
    <row r="667" ht="14.25" customHeight="1">
      <c r="G667" s="1"/>
    </row>
    <row r="668" ht="14.25" customHeight="1">
      <c r="G668" s="1"/>
    </row>
    <row r="669" ht="14.25" customHeight="1">
      <c r="G669" s="1"/>
    </row>
    <row r="670" ht="14.25" customHeight="1">
      <c r="G670" s="1"/>
    </row>
    <row r="671" ht="14.25" customHeight="1">
      <c r="G671" s="1"/>
    </row>
    <row r="672" ht="14.25" customHeight="1">
      <c r="G672" s="1"/>
    </row>
    <row r="673" ht="14.25" customHeight="1">
      <c r="G673" s="1"/>
    </row>
    <row r="674" ht="14.25" customHeight="1">
      <c r="G674" s="1"/>
    </row>
    <row r="675" ht="14.25" customHeight="1">
      <c r="G675" s="1"/>
    </row>
    <row r="676" ht="14.25" customHeight="1">
      <c r="G676" s="1"/>
    </row>
    <row r="677" ht="14.25" customHeight="1">
      <c r="G677" s="1"/>
    </row>
    <row r="678" ht="14.25" customHeight="1">
      <c r="G678" s="1"/>
    </row>
    <row r="679" ht="14.25" customHeight="1">
      <c r="G679" s="1"/>
    </row>
    <row r="680" ht="14.25" customHeight="1">
      <c r="G680" s="1"/>
    </row>
    <row r="681" ht="14.25" customHeight="1">
      <c r="G681" s="1"/>
    </row>
    <row r="682" ht="14.25" customHeight="1">
      <c r="G682" s="1"/>
    </row>
    <row r="683" ht="14.25" customHeight="1">
      <c r="G683" s="1"/>
    </row>
    <row r="684" ht="14.25" customHeight="1">
      <c r="G684" s="1"/>
    </row>
    <row r="685" ht="14.25" customHeight="1">
      <c r="G685" s="1"/>
    </row>
    <row r="686" ht="14.25" customHeight="1">
      <c r="G686" s="1"/>
    </row>
    <row r="687" ht="14.25" customHeight="1">
      <c r="G687" s="1"/>
    </row>
    <row r="688" ht="14.25" customHeight="1">
      <c r="G688" s="1"/>
    </row>
    <row r="689" ht="14.25" customHeight="1">
      <c r="G689" s="1"/>
    </row>
    <row r="690" ht="14.25" customHeight="1">
      <c r="G690" s="1"/>
    </row>
    <row r="691" ht="14.25" customHeight="1">
      <c r="G691" s="1"/>
    </row>
    <row r="692" ht="14.25" customHeight="1">
      <c r="G692" s="1"/>
    </row>
    <row r="693" ht="14.25" customHeight="1">
      <c r="G693" s="1"/>
    </row>
    <row r="694" ht="14.25" customHeight="1">
      <c r="G694" s="1"/>
    </row>
    <row r="695" ht="14.25" customHeight="1">
      <c r="G695" s="1"/>
    </row>
    <row r="696" ht="14.25" customHeight="1">
      <c r="G696" s="1"/>
    </row>
    <row r="697" ht="14.25" customHeight="1">
      <c r="G697" s="1"/>
    </row>
    <row r="698" ht="14.25" customHeight="1">
      <c r="G698" s="1"/>
    </row>
    <row r="699" ht="14.25" customHeight="1">
      <c r="G699" s="1"/>
    </row>
    <row r="700" ht="14.25" customHeight="1">
      <c r="G700" s="1"/>
    </row>
    <row r="701" ht="14.25" customHeight="1">
      <c r="G701" s="1"/>
    </row>
    <row r="702" ht="14.25" customHeight="1">
      <c r="G702" s="1"/>
    </row>
    <row r="703" ht="14.25" customHeight="1">
      <c r="G703" s="1"/>
    </row>
    <row r="704" ht="14.25" customHeight="1">
      <c r="G704" s="1"/>
    </row>
    <row r="705" ht="14.25" customHeight="1">
      <c r="G705" s="1"/>
    </row>
    <row r="706" ht="14.25" customHeight="1">
      <c r="G706" s="1"/>
    </row>
    <row r="707" ht="14.25" customHeight="1">
      <c r="G707" s="1"/>
    </row>
    <row r="708" ht="14.25" customHeight="1">
      <c r="G708" s="1"/>
    </row>
    <row r="709" ht="14.25" customHeight="1">
      <c r="G709" s="1"/>
    </row>
    <row r="710" ht="14.25" customHeight="1">
      <c r="G710" s="1"/>
    </row>
    <row r="711" ht="14.25" customHeight="1">
      <c r="G711" s="1"/>
    </row>
    <row r="712" ht="14.25" customHeight="1">
      <c r="G712" s="1"/>
    </row>
    <row r="713" ht="14.25" customHeight="1">
      <c r="G713" s="1"/>
    </row>
    <row r="714" ht="14.25" customHeight="1">
      <c r="G714" s="1"/>
    </row>
    <row r="715" ht="14.25" customHeight="1">
      <c r="G715" s="1"/>
    </row>
    <row r="716" ht="14.25" customHeight="1">
      <c r="G716" s="1"/>
    </row>
    <row r="717" ht="14.25" customHeight="1">
      <c r="G717" s="1"/>
    </row>
    <row r="718" ht="14.25" customHeight="1">
      <c r="G718" s="1"/>
    </row>
    <row r="719" ht="14.25" customHeight="1">
      <c r="G719" s="1"/>
    </row>
    <row r="720" ht="14.25" customHeight="1">
      <c r="G720" s="1"/>
    </row>
    <row r="721" ht="14.25" customHeight="1">
      <c r="G721" s="1"/>
    </row>
    <row r="722" ht="14.25" customHeight="1">
      <c r="G722" s="1"/>
    </row>
    <row r="723" ht="14.25" customHeight="1">
      <c r="G723" s="1"/>
    </row>
    <row r="724" ht="14.25" customHeight="1">
      <c r="G724" s="1"/>
    </row>
    <row r="725" ht="14.25" customHeight="1">
      <c r="G725" s="1"/>
    </row>
    <row r="726" ht="14.25" customHeight="1">
      <c r="G726" s="1"/>
    </row>
    <row r="727" ht="14.25" customHeight="1">
      <c r="G727" s="1"/>
    </row>
    <row r="728" ht="14.25" customHeight="1">
      <c r="G728" s="1"/>
    </row>
    <row r="729" ht="14.25" customHeight="1">
      <c r="G729" s="1"/>
    </row>
    <row r="730" ht="14.25" customHeight="1">
      <c r="G730" s="1"/>
    </row>
    <row r="731" ht="14.25" customHeight="1">
      <c r="G731" s="1"/>
    </row>
    <row r="732" ht="14.25" customHeight="1">
      <c r="G732" s="1"/>
    </row>
    <row r="733" ht="14.25" customHeight="1">
      <c r="G733" s="1"/>
    </row>
    <row r="734" ht="14.25" customHeight="1">
      <c r="G734" s="1"/>
    </row>
    <row r="735" ht="14.25" customHeight="1">
      <c r="G735" s="1"/>
    </row>
    <row r="736" ht="14.25" customHeight="1">
      <c r="G736" s="1"/>
    </row>
    <row r="737" ht="14.25" customHeight="1">
      <c r="G737" s="1"/>
    </row>
    <row r="738" ht="14.25" customHeight="1">
      <c r="G738" s="1"/>
    </row>
    <row r="739" ht="14.25" customHeight="1">
      <c r="G739" s="1"/>
    </row>
    <row r="740" ht="14.25" customHeight="1">
      <c r="G740" s="1"/>
    </row>
    <row r="741" ht="14.25" customHeight="1">
      <c r="G741" s="1"/>
    </row>
    <row r="742" ht="14.25" customHeight="1">
      <c r="G742" s="1"/>
    </row>
    <row r="743" ht="14.25" customHeight="1">
      <c r="G743" s="1"/>
    </row>
    <row r="744" ht="14.25" customHeight="1">
      <c r="G744" s="1"/>
    </row>
    <row r="745" ht="14.25" customHeight="1">
      <c r="G745" s="1"/>
    </row>
    <row r="746" ht="14.25" customHeight="1">
      <c r="G746" s="1"/>
    </row>
    <row r="747" ht="14.25" customHeight="1">
      <c r="G747" s="1"/>
    </row>
    <row r="748" ht="14.25" customHeight="1">
      <c r="G748" s="1"/>
    </row>
    <row r="749" ht="14.25" customHeight="1">
      <c r="G749" s="1"/>
    </row>
    <row r="750" ht="14.25" customHeight="1">
      <c r="G750" s="1"/>
    </row>
    <row r="751" ht="14.25" customHeight="1">
      <c r="G751" s="1"/>
    </row>
    <row r="752" ht="14.25" customHeight="1">
      <c r="G752" s="1"/>
    </row>
    <row r="753" ht="14.25" customHeight="1">
      <c r="G753" s="1"/>
    </row>
    <row r="754" ht="14.25" customHeight="1">
      <c r="G754" s="1"/>
    </row>
    <row r="755" ht="14.25" customHeight="1">
      <c r="G755" s="1"/>
    </row>
    <row r="756" ht="14.25" customHeight="1">
      <c r="G756" s="1"/>
    </row>
    <row r="757" ht="14.25" customHeight="1">
      <c r="G757" s="1"/>
    </row>
    <row r="758" ht="14.25" customHeight="1">
      <c r="G758" s="1"/>
    </row>
    <row r="759" ht="14.25" customHeight="1">
      <c r="G759" s="1"/>
    </row>
    <row r="760" ht="14.25" customHeight="1">
      <c r="G760" s="1"/>
    </row>
    <row r="761" ht="14.25" customHeight="1">
      <c r="G761" s="1"/>
    </row>
    <row r="762" ht="14.25" customHeight="1">
      <c r="G762" s="1"/>
    </row>
    <row r="763" ht="14.25" customHeight="1">
      <c r="G763" s="1"/>
    </row>
    <row r="764" ht="14.25" customHeight="1">
      <c r="G764" s="1"/>
    </row>
    <row r="765" ht="14.25" customHeight="1">
      <c r="G765" s="1"/>
    </row>
    <row r="766" ht="14.25" customHeight="1">
      <c r="G766" s="1"/>
    </row>
    <row r="767" ht="14.25" customHeight="1">
      <c r="G767" s="1"/>
    </row>
    <row r="768" ht="14.25" customHeight="1">
      <c r="G768" s="1"/>
    </row>
    <row r="769" ht="14.25" customHeight="1">
      <c r="G769" s="1"/>
    </row>
    <row r="770" ht="14.25" customHeight="1">
      <c r="G770" s="1"/>
    </row>
    <row r="771" ht="14.25" customHeight="1">
      <c r="G771" s="1"/>
    </row>
    <row r="772" ht="14.25" customHeight="1">
      <c r="G772" s="1"/>
    </row>
    <row r="773" ht="14.25" customHeight="1">
      <c r="G773" s="1"/>
    </row>
    <row r="774" ht="14.25" customHeight="1">
      <c r="G774" s="1"/>
    </row>
    <row r="775" ht="14.25" customHeight="1">
      <c r="G775" s="1"/>
    </row>
    <row r="776" ht="14.25" customHeight="1">
      <c r="G776" s="1"/>
    </row>
    <row r="777" ht="14.25" customHeight="1">
      <c r="G777" s="1"/>
    </row>
    <row r="778" ht="14.25" customHeight="1">
      <c r="G778" s="1"/>
    </row>
    <row r="779" ht="14.25" customHeight="1">
      <c r="G779" s="1"/>
    </row>
    <row r="780" ht="14.25" customHeight="1">
      <c r="G780" s="1"/>
    </row>
    <row r="781" ht="14.25" customHeight="1">
      <c r="G781" s="1"/>
    </row>
    <row r="782" ht="14.25" customHeight="1">
      <c r="G782" s="1"/>
    </row>
    <row r="783" ht="14.25" customHeight="1">
      <c r="G783" s="1"/>
    </row>
    <row r="784" ht="14.25" customHeight="1">
      <c r="G784" s="1"/>
    </row>
    <row r="785" ht="14.25" customHeight="1">
      <c r="G785" s="1"/>
    </row>
    <row r="786" ht="14.25" customHeight="1">
      <c r="G786" s="1"/>
    </row>
    <row r="787" ht="14.25" customHeight="1">
      <c r="G787" s="1"/>
    </row>
    <row r="788" ht="14.25" customHeight="1">
      <c r="G788" s="1"/>
    </row>
    <row r="789" ht="14.25" customHeight="1">
      <c r="G789" s="1"/>
    </row>
    <row r="790" ht="14.25" customHeight="1">
      <c r="G790" s="1"/>
    </row>
    <row r="791" ht="14.25" customHeight="1">
      <c r="G791" s="1"/>
    </row>
    <row r="792" ht="14.25" customHeight="1">
      <c r="G792" s="1"/>
    </row>
    <row r="793" ht="14.25" customHeight="1">
      <c r="G793" s="1"/>
    </row>
    <row r="794" ht="14.25" customHeight="1">
      <c r="G794" s="1"/>
    </row>
    <row r="795" ht="14.25" customHeight="1">
      <c r="G795" s="1"/>
    </row>
    <row r="796" ht="14.25" customHeight="1">
      <c r="G796" s="1"/>
    </row>
    <row r="797" ht="14.25" customHeight="1">
      <c r="G797" s="1"/>
    </row>
    <row r="798" ht="14.25" customHeight="1">
      <c r="G798" s="1"/>
    </row>
    <row r="799" ht="14.25" customHeight="1">
      <c r="G799" s="1"/>
    </row>
    <row r="800" ht="14.25" customHeight="1">
      <c r="G800" s="1"/>
    </row>
    <row r="801" ht="14.25" customHeight="1">
      <c r="G801" s="1"/>
    </row>
    <row r="802" ht="14.25" customHeight="1">
      <c r="G802" s="1"/>
    </row>
    <row r="803" ht="14.25" customHeight="1">
      <c r="G803" s="1"/>
    </row>
    <row r="804" ht="14.25" customHeight="1">
      <c r="G804" s="1"/>
    </row>
    <row r="805" ht="14.25" customHeight="1">
      <c r="G805" s="1"/>
    </row>
    <row r="806" ht="14.25" customHeight="1">
      <c r="G806" s="1"/>
    </row>
    <row r="807" ht="14.25" customHeight="1">
      <c r="G807" s="1"/>
    </row>
    <row r="808" ht="14.25" customHeight="1">
      <c r="G808" s="1"/>
    </row>
    <row r="809" ht="14.25" customHeight="1">
      <c r="G809" s="1"/>
    </row>
    <row r="810" ht="14.25" customHeight="1">
      <c r="G810" s="1"/>
    </row>
    <row r="811" ht="14.25" customHeight="1">
      <c r="G811" s="1"/>
    </row>
    <row r="812" ht="14.25" customHeight="1">
      <c r="G812" s="1"/>
    </row>
    <row r="813" ht="14.25" customHeight="1">
      <c r="G813" s="1"/>
    </row>
    <row r="814" ht="14.25" customHeight="1">
      <c r="G814" s="1"/>
    </row>
    <row r="815" ht="14.25" customHeight="1">
      <c r="G815" s="1"/>
    </row>
    <row r="816" ht="14.25" customHeight="1">
      <c r="G816" s="1"/>
    </row>
    <row r="817" ht="14.25" customHeight="1">
      <c r="G817" s="1"/>
    </row>
    <row r="818" ht="14.25" customHeight="1">
      <c r="G818" s="1"/>
    </row>
    <row r="819" ht="14.25" customHeight="1">
      <c r="G819" s="1"/>
    </row>
    <row r="820" ht="14.25" customHeight="1">
      <c r="G820" s="1"/>
    </row>
    <row r="821" ht="14.25" customHeight="1">
      <c r="G821" s="1"/>
    </row>
    <row r="822" ht="14.25" customHeight="1">
      <c r="G822" s="1"/>
    </row>
    <row r="823" ht="14.25" customHeight="1">
      <c r="G823" s="1"/>
    </row>
    <row r="824" ht="14.25" customHeight="1">
      <c r="G824" s="1"/>
    </row>
    <row r="825" ht="14.25" customHeight="1">
      <c r="G825" s="1"/>
    </row>
    <row r="826" ht="14.25" customHeight="1">
      <c r="G826" s="1"/>
    </row>
    <row r="827" ht="14.25" customHeight="1">
      <c r="G827" s="1"/>
    </row>
    <row r="828" ht="14.25" customHeight="1">
      <c r="G828" s="1"/>
    </row>
    <row r="829" ht="14.25" customHeight="1">
      <c r="G829" s="1"/>
    </row>
    <row r="830" ht="14.25" customHeight="1">
      <c r="G830" s="1"/>
    </row>
    <row r="831" ht="14.25" customHeight="1">
      <c r="G831" s="1"/>
    </row>
    <row r="832" ht="14.25" customHeight="1">
      <c r="G832" s="1"/>
    </row>
    <row r="833" ht="14.25" customHeight="1">
      <c r="G833" s="1"/>
    </row>
    <row r="834" ht="14.25" customHeight="1">
      <c r="G834" s="1"/>
    </row>
    <row r="835" ht="14.25" customHeight="1">
      <c r="G835" s="1"/>
    </row>
    <row r="836" ht="14.25" customHeight="1">
      <c r="G836" s="1"/>
    </row>
    <row r="837" ht="14.25" customHeight="1">
      <c r="G837" s="1"/>
    </row>
    <row r="838" ht="14.25" customHeight="1">
      <c r="G838" s="1"/>
    </row>
    <row r="839" ht="14.25" customHeight="1">
      <c r="G839" s="1"/>
    </row>
    <row r="840" ht="14.25" customHeight="1">
      <c r="G840" s="1"/>
    </row>
    <row r="841" ht="14.25" customHeight="1">
      <c r="G841" s="1"/>
    </row>
    <row r="842" ht="14.25" customHeight="1">
      <c r="G842" s="1"/>
    </row>
    <row r="843" ht="14.25" customHeight="1">
      <c r="G843" s="1"/>
    </row>
    <row r="844" ht="14.25" customHeight="1">
      <c r="G844" s="1"/>
    </row>
    <row r="845" ht="14.25" customHeight="1">
      <c r="G845" s="1"/>
    </row>
    <row r="846" ht="14.25" customHeight="1">
      <c r="G846" s="1"/>
    </row>
    <row r="847" ht="14.25" customHeight="1">
      <c r="G847" s="1"/>
    </row>
    <row r="848" ht="14.25" customHeight="1">
      <c r="G848" s="1"/>
    </row>
    <row r="849" ht="14.25" customHeight="1">
      <c r="G849" s="1"/>
    </row>
    <row r="850" ht="14.25" customHeight="1">
      <c r="G850" s="1"/>
    </row>
    <row r="851" ht="14.25" customHeight="1">
      <c r="G851" s="1"/>
    </row>
    <row r="852" ht="14.25" customHeight="1">
      <c r="G852" s="1"/>
    </row>
    <row r="853" ht="14.25" customHeight="1">
      <c r="G853" s="1"/>
    </row>
    <row r="854" ht="14.25" customHeight="1">
      <c r="G854" s="1"/>
    </row>
    <row r="855" ht="14.25" customHeight="1">
      <c r="G855" s="1"/>
    </row>
    <row r="856" ht="14.25" customHeight="1">
      <c r="G856" s="1"/>
    </row>
    <row r="857" ht="14.25" customHeight="1">
      <c r="G857" s="1"/>
    </row>
    <row r="858" ht="14.25" customHeight="1">
      <c r="G858" s="1"/>
    </row>
    <row r="859" ht="14.25" customHeight="1">
      <c r="G859" s="1"/>
    </row>
    <row r="860" ht="14.25" customHeight="1">
      <c r="G860" s="1"/>
    </row>
    <row r="861" ht="14.25" customHeight="1">
      <c r="G861" s="1"/>
    </row>
    <row r="862" ht="14.25" customHeight="1">
      <c r="G862" s="1"/>
    </row>
    <row r="863" ht="14.25" customHeight="1">
      <c r="G863" s="1"/>
    </row>
    <row r="864" ht="14.25" customHeight="1">
      <c r="G864" s="1"/>
    </row>
    <row r="865" ht="14.25" customHeight="1">
      <c r="G865" s="1"/>
    </row>
    <row r="866" ht="14.25" customHeight="1">
      <c r="G866" s="1"/>
    </row>
    <row r="867" ht="14.25" customHeight="1">
      <c r="G867" s="1"/>
    </row>
    <row r="868" ht="14.25" customHeight="1">
      <c r="G868" s="1"/>
    </row>
    <row r="869" ht="14.25" customHeight="1">
      <c r="G869" s="1"/>
    </row>
    <row r="870" ht="14.25" customHeight="1">
      <c r="G870" s="1"/>
    </row>
    <row r="871" ht="14.25" customHeight="1">
      <c r="G871" s="1"/>
    </row>
    <row r="872" ht="14.25" customHeight="1">
      <c r="G872" s="1"/>
    </row>
    <row r="873" ht="14.25" customHeight="1">
      <c r="G873" s="1"/>
    </row>
    <row r="874" ht="14.25" customHeight="1">
      <c r="G874" s="1"/>
    </row>
    <row r="875" ht="14.25" customHeight="1">
      <c r="G875" s="1"/>
    </row>
    <row r="876" ht="14.25" customHeight="1">
      <c r="G876" s="1"/>
    </row>
    <row r="877" ht="14.25" customHeight="1">
      <c r="G877" s="1"/>
    </row>
    <row r="878" ht="14.25" customHeight="1">
      <c r="G878" s="1"/>
    </row>
    <row r="879" ht="14.25" customHeight="1">
      <c r="G879" s="1"/>
    </row>
    <row r="880" ht="14.25" customHeight="1">
      <c r="G880" s="1"/>
    </row>
    <row r="881" ht="14.25" customHeight="1">
      <c r="G881" s="1"/>
    </row>
    <row r="882" ht="14.25" customHeight="1">
      <c r="G882" s="1"/>
    </row>
    <row r="883" ht="14.25" customHeight="1">
      <c r="G883" s="1"/>
    </row>
    <row r="884" ht="14.25" customHeight="1">
      <c r="G884" s="1"/>
    </row>
    <row r="885" ht="14.25" customHeight="1">
      <c r="G885" s="1"/>
    </row>
    <row r="886" ht="14.25" customHeight="1">
      <c r="G886" s="1"/>
    </row>
    <row r="887" ht="14.25" customHeight="1">
      <c r="G887" s="1"/>
    </row>
    <row r="888" ht="14.25" customHeight="1">
      <c r="G888" s="1"/>
    </row>
    <row r="889" ht="14.25" customHeight="1">
      <c r="G889" s="1"/>
    </row>
    <row r="890" ht="14.25" customHeight="1">
      <c r="G890" s="1"/>
    </row>
    <row r="891" ht="14.25" customHeight="1">
      <c r="G891" s="1"/>
    </row>
    <row r="892" ht="14.25" customHeight="1">
      <c r="G892" s="1"/>
    </row>
    <row r="893" ht="14.25" customHeight="1">
      <c r="G893" s="1"/>
    </row>
    <row r="894" ht="14.25" customHeight="1">
      <c r="G894" s="1"/>
    </row>
    <row r="895" ht="14.25" customHeight="1">
      <c r="G895" s="1"/>
    </row>
    <row r="896" ht="14.25" customHeight="1">
      <c r="G896" s="1"/>
    </row>
    <row r="897" ht="14.25" customHeight="1">
      <c r="G897" s="1"/>
    </row>
    <row r="898" ht="14.25" customHeight="1">
      <c r="G898" s="1"/>
    </row>
    <row r="899" ht="14.25" customHeight="1">
      <c r="G899" s="1"/>
    </row>
    <row r="900" ht="14.25" customHeight="1">
      <c r="G900" s="1"/>
    </row>
    <row r="901" ht="14.25" customHeight="1">
      <c r="G901" s="1"/>
    </row>
    <row r="902" ht="14.25" customHeight="1">
      <c r="G902" s="1"/>
    </row>
    <row r="903" ht="14.25" customHeight="1">
      <c r="G903" s="1"/>
    </row>
    <row r="904" ht="14.25" customHeight="1">
      <c r="G904" s="1"/>
    </row>
    <row r="905" ht="14.25" customHeight="1">
      <c r="G905" s="1"/>
    </row>
    <row r="906" ht="14.25" customHeight="1">
      <c r="G906" s="1"/>
    </row>
    <row r="907" ht="14.25" customHeight="1">
      <c r="G907" s="1"/>
    </row>
    <row r="908" ht="14.25" customHeight="1">
      <c r="G908" s="1"/>
    </row>
    <row r="909" ht="14.25" customHeight="1">
      <c r="G909" s="1"/>
    </row>
    <row r="910" ht="14.25" customHeight="1">
      <c r="G910" s="1"/>
    </row>
    <row r="911" ht="14.25" customHeight="1">
      <c r="G911" s="1"/>
    </row>
    <row r="912" ht="14.25" customHeight="1">
      <c r="G912" s="1"/>
    </row>
    <row r="913" ht="14.25" customHeight="1">
      <c r="G913" s="1"/>
    </row>
    <row r="914" ht="14.25" customHeight="1">
      <c r="G914" s="1"/>
    </row>
    <row r="915" ht="14.25" customHeight="1">
      <c r="G915" s="1"/>
    </row>
    <row r="916" ht="14.25" customHeight="1">
      <c r="G916" s="1"/>
    </row>
    <row r="917" ht="14.25" customHeight="1">
      <c r="G917" s="1"/>
    </row>
    <row r="918" ht="14.25" customHeight="1">
      <c r="G918" s="1"/>
    </row>
    <row r="919" ht="14.25" customHeight="1">
      <c r="G919" s="1"/>
    </row>
    <row r="920" ht="14.25" customHeight="1">
      <c r="G920" s="1"/>
    </row>
    <row r="921" ht="14.25" customHeight="1">
      <c r="G921" s="1"/>
    </row>
    <row r="922" ht="14.25" customHeight="1">
      <c r="G922" s="1"/>
    </row>
    <row r="923" ht="14.25" customHeight="1">
      <c r="G923" s="1"/>
    </row>
    <row r="924" ht="14.25" customHeight="1">
      <c r="G924" s="1"/>
    </row>
    <row r="925" ht="14.25" customHeight="1">
      <c r="G925" s="1"/>
    </row>
    <row r="926" ht="14.25" customHeight="1">
      <c r="G926" s="1"/>
    </row>
    <row r="927" ht="14.25" customHeight="1">
      <c r="G927" s="1"/>
    </row>
    <row r="928" ht="14.25" customHeight="1">
      <c r="G928" s="1"/>
    </row>
    <row r="929" ht="14.25" customHeight="1">
      <c r="G929" s="1"/>
    </row>
    <row r="930" ht="14.25" customHeight="1">
      <c r="G930" s="1"/>
    </row>
    <row r="931" ht="14.25" customHeight="1">
      <c r="G931" s="1"/>
    </row>
    <row r="932" ht="14.25" customHeight="1">
      <c r="G932" s="1"/>
    </row>
    <row r="933" ht="14.25" customHeight="1">
      <c r="G933" s="1"/>
    </row>
    <row r="934" ht="14.25" customHeight="1">
      <c r="G934" s="1"/>
    </row>
    <row r="935" ht="14.25" customHeight="1">
      <c r="G935" s="1"/>
    </row>
    <row r="936" ht="14.25" customHeight="1">
      <c r="G936" s="1"/>
    </row>
    <row r="937" ht="14.25" customHeight="1">
      <c r="G937" s="1"/>
    </row>
    <row r="938" ht="14.25" customHeight="1">
      <c r="G938" s="1"/>
    </row>
    <row r="939" ht="14.25" customHeight="1">
      <c r="G939" s="1"/>
    </row>
    <row r="940" ht="14.25" customHeight="1">
      <c r="G940" s="1"/>
    </row>
    <row r="941" ht="14.25" customHeight="1">
      <c r="G941" s="1"/>
    </row>
    <row r="942" ht="14.25" customHeight="1">
      <c r="G942" s="1"/>
    </row>
    <row r="943" ht="14.25" customHeight="1">
      <c r="G943" s="1"/>
    </row>
    <row r="944" ht="14.25" customHeight="1">
      <c r="G944" s="1"/>
    </row>
    <row r="945" ht="14.25" customHeight="1">
      <c r="G945" s="1"/>
    </row>
    <row r="946" ht="14.25" customHeight="1">
      <c r="G946" s="1"/>
    </row>
    <row r="947" ht="14.25" customHeight="1">
      <c r="G947" s="1"/>
    </row>
    <row r="948" ht="14.25" customHeight="1">
      <c r="G948" s="1"/>
    </row>
    <row r="949" ht="14.25" customHeight="1">
      <c r="G949" s="1"/>
    </row>
    <row r="950" ht="14.25" customHeight="1">
      <c r="G950" s="1"/>
    </row>
    <row r="951" ht="14.25" customHeight="1">
      <c r="G951" s="1"/>
    </row>
    <row r="952" ht="14.25" customHeight="1">
      <c r="G952" s="1"/>
    </row>
    <row r="953" ht="14.25" customHeight="1">
      <c r="G953" s="1"/>
    </row>
    <row r="954" ht="14.25" customHeight="1">
      <c r="G954" s="1"/>
    </row>
    <row r="955" ht="14.25" customHeight="1">
      <c r="G955" s="1"/>
    </row>
    <row r="956" ht="14.25" customHeight="1">
      <c r="G956" s="1"/>
    </row>
    <row r="957" ht="14.25" customHeight="1">
      <c r="G957" s="1"/>
    </row>
    <row r="958" ht="14.25" customHeight="1">
      <c r="G958" s="1"/>
    </row>
    <row r="959" ht="14.25" customHeight="1">
      <c r="G959" s="1"/>
    </row>
    <row r="960" ht="14.25" customHeight="1">
      <c r="G960" s="1"/>
    </row>
    <row r="961" ht="14.25" customHeight="1">
      <c r="G961" s="1"/>
    </row>
    <row r="962" ht="14.25" customHeight="1">
      <c r="G962" s="1"/>
    </row>
    <row r="963" ht="14.25" customHeight="1">
      <c r="G963" s="1"/>
    </row>
    <row r="964" ht="14.25" customHeight="1">
      <c r="G964" s="1"/>
    </row>
    <row r="965" ht="14.25" customHeight="1">
      <c r="G965" s="1"/>
    </row>
    <row r="966" ht="14.25" customHeight="1">
      <c r="G966" s="1"/>
    </row>
    <row r="967" ht="14.25" customHeight="1">
      <c r="G967" s="1"/>
    </row>
    <row r="968" ht="14.25" customHeight="1">
      <c r="G968" s="1"/>
    </row>
    <row r="969" ht="14.25" customHeight="1">
      <c r="G969" s="1"/>
    </row>
    <row r="970" ht="14.25" customHeight="1">
      <c r="G970" s="1"/>
    </row>
    <row r="971" ht="14.25" customHeight="1">
      <c r="G971" s="1"/>
    </row>
    <row r="972" ht="14.25" customHeight="1">
      <c r="G972" s="1"/>
    </row>
    <row r="973" ht="14.25" customHeight="1">
      <c r="G973" s="1"/>
    </row>
    <row r="974" ht="14.25" customHeight="1">
      <c r="G974" s="1"/>
    </row>
    <row r="975" ht="14.25" customHeight="1">
      <c r="G975" s="1"/>
    </row>
    <row r="976" ht="14.25" customHeight="1">
      <c r="G976" s="1"/>
    </row>
    <row r="977" ht="14.25" customHeight="1">
      <c r="G977" s="1"/>
    </row>
    <row r="978" ht="14.25" customHeight="1">
      <c r="G978" s="1"/>
    </row>
    <row r="979" ht="14.25" customHeight="1">
      <c r="G979" s="1"/>
    </row>
    <row r="980" ht="14.25" customHeight="1">
      <c r="G980" s="1"/>
    </row>
    <row r="981" ht="14.25" customHeight="1">
      <c r="G981" s="1"/>
    </row>
    <row r="982" ht="14.25" customHeight="1">
      <c r="G982" s="1"/>
    </row>
    <row r="983" ht="14.25" customHeight="1">
      <c r="G983" s="1"/>
    </row>
    <row r="984" ht="14.25" customHeight="1">
      <c r="G984" s="1"/>
    </row>
    <row r="985" ht="14.25" customHeight="1">
      <c r="G985" s="1"/>
    </row>
    <row r="986" ht="14.25" customHeight="1">
      <c r="G986" s="1"/>
    </row>
    <row r="987" ht="14.25" customHeight="1">
      <c r="G987" s="1"/>
    </row>
    <row r="988" ht="14.25" customHeight="1">
      <c r="G988" s="1"/>
    </row>
    <row r="989" ht="14.25" customHeight="1">
      <c r="G989" s="1"/>
    </row>
    <row r="990" ht="14.25" customHeight="1">
      <c r="G990" s="1"/>
    </row>
    <row r="991" ht="14.25" customHeight="1">
      <c r="G991" s="1"/>
    </row>
    <row r="992" ht="14.25" customHeight="1">
      <c r="G992" s="1"/>
    </row>
    <row r="993" ht="14.25" customHeight="1">
      <c r="G993" s="1"/>
    </row>
    <row r="994" ht="14.25" customHeight="1">
      <c r="G994" s="1"/>
    </row>
    <row r="995" ht="14.25" customHeight="1">
      <c r="G995" s="1"/>
    </row>
    <row r="996" ht="14.25" customHeight="1">
      <c r="G996" s="1"/>
    </row>
    <row r="997" ht="14.25" customHeight="1">
      <c r="G997" s="1"/>
    </row>
    <row r="998" ht="14.25" customHeight="1">
      <c r="G998" s="1"/>
    </row>
    <row r="999" ht="14.25" customHeight="1">
      <c r="G999" s="1"/>
    </row>
    <row r="1000" ht="14.25" customHeight="1">
      <c r="G1000" s="1"/>
    </row>
  </sheetData>
  <mergeCells count="28">
    <mergeCell ref="C1:E1"/>
    <mergeCell ref="C2:E2"/>
    <mergeCell ref="B5:E5"/>
    <mergeCell ref="C6:F6"/>
    <mergeCell ref="C17:F17"/>
    <mergeCell ref="C28:F28"/>
    <mergeCell ref="C38:F38"/>
    <mergeCell ref="B50:F50"/>
    <mergeCell ref="C51:F51"/>
    <mergeCell ref="C62:F62"/>
    <mergeCell ref="C73:F73"/>
    <mergeCell ref="C84:F84"/>
    <mergeCell ref="B95:F95"/>
    <mergeCell ref="C96:F96"/>
    <mergeCell ref="C174:F174"/>
    <mergeCell ref="C185:F185"/>
    <mergeCell ref="C196:F196"/>
    <mergeCell ref="D197:D198"/>
    <mergeCell ref="E197:E198"/>
    <mergeCell ref="F197:F198"/>
    <mergeCell ref="G197:G198"/>
    <mergeCell ref="C107:F107"/>
    <mergeCell ref="C118:F118"/>
    <mergeCell ref="C129:F129"/>
    <mergeCell ref="B140:F140"/>
    <mergeCell ref="C141:F141"/>
    <mergeCell ref="C152:F152"/>
    <mergeCell ref="C163:F163"/>
  </mergeCells>
  <conditionalFormatting sqref="F15">
    <cfRule type="cellIs" dxfId="0" priority="1" operator="notEqual">
      <formula>$F$7</formula>
    </cfRule>
  </conditionalFormatting>
  <conditionalFormatting sqref="F26">
    <cfRule type="cellIs" dxfId="0" priority="2" operator="notEqual">
      <formula>$F$18</formula>
    </cfRule>
  </conditionalFormatting>
  <conditionalFormatting sqref="F37">
    <cfRule type="cellIs" dxfId="0" priority="3" operator="notEqual">
      <formula>$F$29</formula>
    </cfRule>
  </conditionalFormatting>
  <conditionalFormatting sqref="F48">
    <cfRule type="cellIs" dxfId="0" priority="4" operator="notEqual">
      <formula>$F$40</formula>
    </cfRule>
  </conditionalFormatting>
  <conditionalFormatting sqref="F60">
    <cfRule type="cellIs" dxfId="0" priority="5" operator="notEqual">
      <formula>$F$52</formula>
    </cfRule>
  </conditionalFormatting>
  <conditionalFormatting sqref="F71">
    <cfRule type="cellIs" dxfId="0" priority="6" operator="notEqual">
      <formula>$F$63</formula>
    </cfRule>
  </conditionalFormatting>
  <conditionalFormatting sqref="F82">
    <cfRule type="cellIs" dxfId="0" priority="7" operator="notEqual">
      <formula>$F$74</formula>
    </cfRule>
  </conditionalFormatting>
  <conditionalFormatting sqref="F93">
    <cfRule type="cellIs" dxfId="0" priority="8" operator="notEqual">
      <formula>$F$85</formula>
    </cfRule>
  </conditionalFormatting>
  <conditionalFormatting sqref="F105">
    <cfRule type="cellIs" dxfId="0" priority="9" operator="notEqual">
      <formula>$F$97</formula>
    </cfRule>
  </conditionalFormatting>
  <conditionalFormatting sqref="F116">
    <cfRule type="cellIs" dxfId="0" priority="10" operator="notEqual">
      <formula>$F$108</formula>
    </cfRule>
  </conditionalFormatting>
  <conditionalFormatting sqref="F127">
    <cfRule type="cellIs" dxfId="0" priority="11" operator="notEqual">
      <formula>$F$119</formula>
    </cfRule>
  </conditionalFormatting>
  <conditionalFormatting sqref="F138">
    <cfRule type="cellIs" dxfId="0" priority="12" operator="notEqual">
      <formula>$F$130</formula>
    </cfRule>
  </conditionalFormatting>
  <conditionalFormatting sqref="F150">
    <cfRule type="cellIs" dxfId="0" priority="13" operator="notEqual">
      <formula>$F$142</formula>
    </cfRule>
  </conditionalFormatting>
  <conditionalFormatting sqref="F161">
    <cfRule type="cellIs" dxfId="0" priority="14" operator="notEqual">
      <formula>$F$153</formula>
    </cfRule>
  </conditionalFormatting>
  <conditionalFormatting sqref="F172">
    <cfRule type="cellIs" dxfId="0" priority="15" operator="notEqual">
      <formula>$F$153</formula>
    </cfRule>
  </conditionalFormatting>
  <conditionalFormatting sqref="F183">
    <cfRule type="cellIs" dxfId="0" priority="16" operator="notEqual">
      <formula>$F$175</formula>
    </cfRule>
  </conditionalFormatting>
  <conditionalFormatting sqref="F194">
    <cfRule type="cellIs" dxfId="0" priority="17" operator="notEqual">
      <formula>$F$186</formula>
    </cfRule>
  </conditionalFormatting>
  <printOptions/>
  <pageMargins bottom="0.35433070866141736" footer="0.0" header="0.0" left="0.5118110236220472" right="0.31496062992125984" top="0.5511811023622047"/>
  <pageSetup orientation="portrait"/>
  <rowBreaks count="3" manualBreakCount="3">
    <brk id="151" man="1"/>
    <brk id="60" man="1"/>
    <brk id="93" man="1"/>
  </rowBreaks>
  <colBreaks count="1" manualBreakCount="1">
    <brk id="7"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8.86"/>
    <col customWidth="1" min="2" max="2" width="73.14"/>
    <col customWidth="1" min="3" max="6" width="8.86"/>
  </cols>
  <sheetData>
    <row r="2">
      <c r="B2" s="234" t="s">
        <v>283</v>
      </c>
      <c r="C2" s="1"/>
      <c r="D2" s="1"/>
      <c r="E2" s="1"/>
      <c r="F2" s="1"/>
    </row>
    <row r="3">
      <c r="B3" s="235"/>
    </row>
    <row r="4" ht="30.75" customHeight="1">
      <c r="B4" s="236" t="s">
        <v>284</v>
      </c>
    </row>
    <row r="5" ht="30.75" customHeight="1">
      <c r="B5" s="236"/>
    </row>
    <row r="6">
      <c r="B6" s="236" t="s">
        <v>285</v>
      </c>
    </row>
    <row r="7">
      <c r="B7" s="236"/>
    </row>
    <row r="8">
      <c r="B8" s="236" t="s">
        <v>286</v>
      </c>
    </row>
    <row r="9">
      <c r="B9" s="236"/>
    </row>
    <row r="10">
      <c r="B10" s="236" t="s">
        <v>287</v>
      </c>
    </row>
    <row r="11">
      <c r="B11" s="236"/>
    </row>
    <row r="12">
      <c r="B12" s="236" t="s">
        <v>288</v>
      </c>
    </row>
    <row r="13">
      <c r="B13" s="236"/>
    </row>
    <row r="14">
      <c r="B14" s="236" t="s">
        <v>289</v>
      </c>
    </row>
    <row r="15">
      <c r="B15" s="236"/>
    </row>
    <row r="16">
      <c r="B16" s="237" t="s">
        <v>290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8.86"/>
    <col customWidth="1" min="2" max="2" width="61.86"/>
    <col customWidth="1" min="3" max="3" width="8.86"/>
    <col customWidth="1" min="4" max="4" width="17.86"/>
    <col customWidth="1" min="5" max="6" width="8.86"/>
  </cols>
  <sheetData>
    <row r="2">
      <c r="B2" s="238" t="s">
        <v>291</v>
      </c>
      <c r="C2" s="239"/>
      <c r="D2" s="240"/>
    </row>
    <row r="3">
      <c r="B3" s="241"/>
      <c r="C3" s="242"/>
      <c r="D3" s="243"/>
    </row>
    <row r="5">
      <c r="B5" s="244" t="s">
        <v>292</v>
      </c>
      <c r="C5" s="116"/>
      <c r="D5" s="117"/>
    </row>
    <row r="6">
      <c r="B6" s="245"/>
      <c r="C6" s="246"/>
      <c r="D6" s="172"/>
    </row>
    <row r="7">
      <c r="B7" s="247" t="s">
        <v>293</v>
      </c>
      <c r="C7" s="248">
        <f>SUM('1) Budget Table'!D16:E16,'1) Budget Table'!D28:E28,'1) Budget Table'!D38:E38,'1) Budget Table'!D48:E48)</f>
        <v>382554</v>
      </c>
      <c r="D7" s="249"/>
    </row>
    <row r="8">
      <c r="B8" s="247" t="s">
        <v>294</v>
      </c>
      <c r="C8" s="250">
        <f>SUM(D10:D14)</f>
        <v>0</v>
      </c>
      <c r="D8" s="165"/>
    </row>
    <row r="9">
      <c r="B9" s="251" t="s">
        <v>295</v>
      </c>
      <c r="C9" s="252" t="s">
        <v>296</v>
      </c>
      <c r="D9" s="253" t="s">
        <v>297</v>
      </c>
    </row>
    <row r="10" ht="34.5" customHeight="1">
      <c r="B10" s="254"/>
      <c r="C10" s="255"/>
      <c r="D10" s="256">
        <f>$C$7*C10</f>
        <v>0</v>
      </c>
    </row>
    <row r="11" ht="34.5" customHeight="1">
      <c r="B11" s="254"/>
      <c r="C11" s="255"/>
      <c r="D11" s="256">
        <f>C7*C11</f>
        <v>0</v>
      </c>
    </row>
    <row r="12" ht="34.5" customHeight="1">
      <c r="B12" s="257"/>
      <c r="C12" s="255"/>
      <c r="D12" s="256">
        <f>C7*C12</f>
        <v>0</v>
      </c>
    </row>
    <row r="13" ht="34.5" customHeight="1">
      <c r="B13" s="257"/>
      <c r="C13" s="255"/>
      <c r="D13" s="256">
        <f>C7*C13</f>
        <v>0</v>
      </c>
    </row>
    <row r="14" ht="34.5" customHeight="1">
      <c r="B14" s="258"/>
      <c r="C14" s="255"/>
      <c r="D14" s="259">
        <f>C7*C14</f>
        <v>0</v>
      </c>
    </row>
    <row r="16">
      <c r="B16" s="244" t="s">
        <v>298</v>
      </c>
      <c r="C16" s="116"/>
      <c r="D16" s="117"/>
    </row>
    <row r="17">
      <c r="B17" s="260"/>
      <c r="C17" s="246"/>
      <c r="D17" s="172"/>
    </row>
    <row r="18">
      <c r="B18" s="247" t="s">
        <v>293</v>
      </c>
      <c r="C18" s="248">
        <f>SUM('1) Budget Table'!D60:E60,'1) Budget Table'!D70:E70,'1) Budget Table'!D80:E80,'1) Budget Table'!D90:E90)</f>
        <v>534155</v>
      </c>
      <c r="D18" s="249"/>
    </row>
    <row r="19">
      <c r="B19" s="247" t="s">
        <v>294</v>
      </c>
      <c r="C19" s="250">
        <f>SUM(D21:D25)</f>
        <v>0</v>
      </c>
      <c r="D19" s="165"/>
    </row>
    <row r="20">
      <c r="B20" s="251" t="s">
        <v>295</v>
      </c>
      <c r="C20" s="252" t="s">
        <v>296</v>
      </c>
      <c r="D20" s="253" t="s">
        <v>297</v>
      </c>
    </row>
    <row r="21" ht="34.5" customHeight="1">
      <c r="B21" s="261"/>
      <c r="C21" s="255"/>
      <c r="D21" s="256">
        <f t="shared" ref="D21:D25" si="1">$C$18*C21</f>
        <v>0</v>
      </c>
    </row>
    <row r="22" ht="34.5" customHeight="1">
      <c r="B22" s="262"/>
      <c r="C22" s="255"/>
      <c r="D22" s="256">
        <f t="shared" si="1"/>
        <v>0</v>
      </c>
    </row>
    <row r="23" ht="34.5" customHeight="1">
      <c r="B23" s="263"/>
      <c r="C23" s="255"/>
      <c r="D23" s="256">
        <f t="shared" si="1"/>
        <v>0</v>
      </c>
    </row>
    <row r="24" ht="34.5" customHeight="1">
      <c r="B24" s="263"/>
      <c r="C24" s="255"/>
      <c r="D24" s="256">
        <f t="shared" si="1"/>
        <v>0</v>
      </c>
    </row>
    <row r="25" ht="34.5" customHeight="1">
      <c r="B25" s="264"/>
      <c r="C25" s="255"/>
      <c r="D25" s="256">
        <f t="shared" si="1"/>
        <v>0</v>
      </c>
    </row>
    <row r="26" ht="15.75" customHeight="1"/>
    <row r="27" ht="15.75" customHeight="1">
      <c r="B27" s="244" t="s">
        <v>299</v>
      </c>
      <c r="C27" s="116"/>
      <c r="D27" s="117"/>
    </row>
    <row r="28" ht="15.75" customHeight="1">
      <c r="B28" s="245"/>
      <c r="C28" s="246"/>
      <c r="D28" s="172"/>
    </row>
    <row r="29" ht="15.75" customHeight="1">
      <c r="B29" s="247" t="s">
        <v>293</v>
      </c>
      <c r="C29" s="248">
        <f>SUM('1) Budget Table'!D102:E102,'1) Budget Table'!D113:E113,'1) Budget Table'!D123:E123,'1) Budget Table'!D133:E133)</f>
        <v>743780</v>
      </c>
      <c r="D29" s="249"/>
    </row>
    <row r="30" ht="15.75" customHeight="1">
      <c r="B30" s="247" t="s">
        <v>294</v>
      </c>
      <c r="C30" s="250">
        <f>SUM(D32:D36)</f>
        <v>0</v>
      </c>
      <c r="D30" s="165"/>
    </row>
    <row r="31" ht="15.75" customHeight="1">
      <c r="B31" s="251" t="s">
        <v>295</v>
      </c>
      <c r="C31" s="252" t="s">
        <v>296</v>
      </c>
      <c r="D31" s="253" t="s">
        <v>297</v>
      </c>
    </row>
    <row r="32" ht="34.5" customHeight="1">
      <c r="B32" s="261"/>
      <c r="C32" s="255"/>
      <c r="D32" s="256">
        <f t="shared" ref="D32:D36" si="2">$C$29*C32</f>
        <v>0</v>
      </c>
    </row>
    <row r="33" ht="34.5" customHeight="1">
      <c r="B33" s="262"/>
      <c r="C33" s="255"/>
      <c r="D33" s="256">
        <f t="shared" si="2"/>
        <v>0</v>
      </c>
    </row>
    <row r="34" ht="34.5" customHeight="1">
      <c r="B34" s="263"/>
      <c r="C34" s="255"/>
      <c r="D34" s="256">
        <f t="shared" si="2"/>
        <v>0</v>
      </c>
    </row>
    <row r="35" ht="34.5" customHeight="1">
      <c r="B35" s="263"/>
      <c r="C35" s="255"/>
      <c r="D35" s="256">
        <f t="shared" si="2"/>
        <v>0</v>
      </c>
    </row>
    <row r="36" ht="34.5" customHeight="1">
      <c r="B36" s="264"/>
      <c r="C36" s="255"/>
      <c r="D36" s="256">
        <f t="shared" si="2"/>
        <v>0</v>
      </c>
    </row>
    <row r="37" ht="15.75" customHeight="1"/>
    <row r="38" ht="15.75" customHeight="1">
      <c r="B38" s="244" t="s">
        <v>300</v>
      </c>
      <c r="C38" s="116"/>
      <c r="D38" s="117"/>
    </row>
    <row r="39" ht="15.75" customHeight="1">
      <c r="B39" s="245"/>
      <c r="C39" s="246"/>
      <c r="D39" s="172"/>
    </row>
    <row r="40" ht="15.75" customHeight="1">
      <c r="B40" s="247" t="s">
        <v>293</v>
      </c>
      <c r="C40" s="248">
        <f>SUM('1) Budget Table'!D145:E145,'1) Budget Table'!D155:E155,'1) Budget Table'!D165:E165,'1) Budget Table'!D175:E175)</f>
        <v>0</v>
      </c>
      <c r="D40" s="249"/>
    </row>
    <row r="41" ht="15.75" customHeight="1">
      <c r="B41" s="247" t="s">
        <v>294</v>
      </c>
      <c r="C41" s="250">
        <f>SUM(D43:D47)</f>
        <v>0</v>
      </c>
      <c r="D41" s="165"/>
    </row>
    <row r="42" ht="15.75" customHeight="1">
      <c r="B42" s="251" t="s">
        <v>295</v>
      </c>
      <c r="C42" s="252" t="s">
        <v>296</v>
      </c>
      <c r="D42" s="253" t="s">
        <v>297</v>
      </c>
    </row>
    <row r="43" ht="34.5" customHeight="1">
      <c r="B43" s="261"/>
      <c r="C43" s="255"/>
      <c r="D43" s="256">
        <f t="shared" ref="D43:D47" si="3">$C$40*C43</f>
        <v>0</v>
      </c>
    </row>
    <row r="44" ht="34.5" customHeight="1">
      <c r="B44" s="262"/>
      <c r="C44" s="255"/>
      <c r="D44" s="256">
        <f t="shared" si="3"/>
        <v>0</v>
      </c>
    </row>
    <row r="45" ht="34.5" customHeight="1">
      <c r="B45" s="263"/>
      <c r="C45" s="255"/>
      <c r="D45" s="256">
        <f t="shared" si="3"/>
        <v>0</v>
      </c>
    </row>
    <row r="46" ht="34.5" customHeight="1">
      <c r="B46" s="263"/>
      <c r="C46" s="255"/>
      <c r="D46" s="256">
        <f t="shared" si="3"/>
        <v>0</v>
      </c>
    </row>
    <row r="47" ht="34.5" customHeight="1">
      <c r="B47" s="264"/>
      <c r="C47" s="255"/>
      <c r="D47" s="259">
        <f t="shared" si="3"/>
        <v>0</v>
      </c>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2:D3"/>
    <mergeCell ref="B5:D5"/>
    <mergeCell ref="B6:D6"/>
    <mergeCell ref="C7:D7"/>
    <mergeCell ref="C8:D8"/>
    <mergeCell ref="B16:D16"/>
    <mergeCell ref="B17:D17"/>
    <mergeCell ref="B39:D39"/>
    <mergeCell ref="C40:D40"/>
    <mergeCell ref="C41:D41"/>
    <mergeCell ref="C18:D18"/>
    <mergeCell ref="C19:D19"/>
    <mergeCell ref="B27:D27"/>
    <mergeCell ref="B28:D28"/>
    <mergeCell ref="C29:D29"/>
    <mergeCell ref="C30:D30"/>
    <mergeCell ref="B38:D38"/>
  </mergeCells>
  <conditionalFormatting sqref="C8:D8">
    <cfRule type="cellIs" dxfId="0" priority="1" operator="greaterThan">
      <formula>$C$7</formula>
    </cfRule>
  </conditionalFormatting>
  <conditionalFormatting sqref="C19:D19">
    <cfRule type="cellIs" dxfId="0" priority="2" operator="greaterThan">
      <formula>$C$18</formula>
    </cfRule>
  </conditionalFormatting>
  <conditionalFormatting sqref="C30:D30">
    <cfRule type="cellIs" dxfId="0" priority="3" operator="greaterThan">
      <formula>$C$29</formula>
    </cfRule>
  </conditionalFormatting>
  <conditionalFormatting sqref="C41:D41">
    <cfRule type="cellIs" dxfId="0" priority="4" operator="greaterThan">
      <formula>$C$40</formula>
    </cfRule>
  </conditionalFormatting>
  <dataValidations>
    <dataValidation type="list" allowBlank="1" showErrorMessage="1" sqref="B10:B14 B21:B25 B32:B36 B43:B47">
      <formula1>Sheet2!$A$1:$A$170</formula1>
    </dataValidation>
    <dataValidation type="list" allowBlank="1" showErrorMessage="1" sqref="C10:C14 C21:C25 C32:C36 C43:C47">
      <formula1>Dropdowns!$A$1:$A$6</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fitToPage="1"/>
  </sheetPr>
  <sheetViews>
    <sheetView showGridLines="0" workbookViewId="0"/>
  </sheetViews>
  <sheetFormatPr customHeight="1" defaultColWidth="14.43" defaultRowHeight="15.0"/>
  <cols>
    <col customWidth="1" min="1" max="1" width="4.86"/>
    <col customWidth="1" min="2" max="2" width="27.14"/>
    <col customWidth="1" min="3" max="5" width="12.29"/>
    <col customWidth="1" min="6" max="8" width="11.57"/>
    <col customWidth="1" min="9" max="9" width="13.29"/>
    <col customWidth="1" min="10" max="10" width="11.71"/>
    <col customWidth="1" min="11" max="11" width="14.71"/>
    <col customWidth="1" min="12" max="12" width="13.71"/>
    <col customWidth="1" min="13" max="13" width="12.57"/>
    <col customWidth="1" min="14" max="14" width="8.86"/>
    <col customWidth="1" min="15" max="15" width="12.14"/>
    <col customWidth="1" min="16" max="24" width="8.86"/>
  </cols>
  <sheetData>
    <row r="2">
      <c r="A2" s="265"/>
      <c r="B2" s="266" t="s">
        <v>301</v>
      </c>
      <c r="C2" s="239"/>
      <c r="D2" s="239"/>
      <c r="E2" s="239"/>
      <c r="F2" s="240"/>
      <c r="G2" s="265"/>
      <c r="H2" s="265"/>
      <c r="I2" s="265"/>
      <c r="J2" s="265"/>
      <c r="K2" s="265"/>
      <c r="L2" s="265"/>
      <c r="M2" s="265"/>
      <c r="N2" s="265"/>
      <c r="O2" s="265"/>
      <c r="P2" s="265"/>
      <c r="Q2" s="265"/>
      <c r="R2" s="265"/>
      <c r="S2" s="265"/>
      <c r="T2" s="265"/>
      <c r="U2" s="265"/>
      <c r="V2" s="265"/>
      <c r="W2" s="265"/>
      <c r="X2" s="265"/>
    </row>
    <row r="3">
      <c r="A3" s="265"/>
      <c r="B3" s="241"/>
      <c r="C3" s="242"/>
      <c r="D3" s="242"/>
      <c r="E3" s="242"/>
      <c r="F3" s="243"/>
      <c r="G3" s="265"/>
      <c r="H3" s="265"/>
      <c r="I3" s="265"/>
      <c r="J3" s="265"/>
      <c r="K3" s="265"/>
      <c r="L3" s="265"/>
      <c r="M3" s="265"/>
      <c r="N3" s="265"/>
      <c r="O3" s="265"/>
      <c r="P3" s="265"/>
      <c r="Q3" s="265"/>
      <c r="R3" s="265"/>
      <c r="S3" s="265"/>
      <c r="T3" s="265"/>
      <c r="U3" s="265"/>
      <c r="V3" s="265"/>
      <c r="W3" s="265"/>
      <c r="X3" s="265"/>
    </row>
    <row r="4">
      <c r="A4" s="265"/>
      <c r="B4" s="265"/>
      <c r="C4" s="265"/>
      <c r="D4" s="265"/>
      <c r="E4" s="265"/>
      <c r="F4" s="265"/>
      <c r="G4" s="265"/>
      <c r="H4" s="265"/>
      <c r="I4" s="265"/>
      <c r="J4" s="265"/>
      <c r="K4" s="265"/>
      <c r="L4" s="265"/>
      <c r="M4" s="265"/>
      <c r="N4" s="265"/>
      <c r="O4" s="265"/>
      <c r="P4" s="265"/>
      <c r="Q4" s="265"/>
      <c r="R4" s="265"/>
      <c r="S4" s="265"/>
      <c r="T4" s="265"/>
      <c r="U4" s="265"/>
      <c r="V4" s="265"/>
      <c r="W4" s="265"/>
      <c r="X4" s="265"/>
    </row>
    <row r="5" ht="30.75" customHeight="1">
      <c r="A5" s="265"/>
      <c r="B5" s="267" t="s">
        <v>239</v>
      </c>
      <c r="C5" s="268" t="s">
        <v>3</v>
      </c>
      <c r="D5" s="216"/>
      <c r="E5" s="217"/>
      <c r="F5" s="269" t="s">
        <v>4</v>
      </c>
      <c r="G5" s="216"/>
      <c r="H5" s="216"/>
      <c r="I5" s="268" t="s">
        <v>5</v>
      </c>
      <c r="J5" s="216"/>
      <c r="K5" s="217"/>
      <c r="L5" s="270" t="s">
        <v>302</v>
      </c>
      <c r="M5" s="271" t="s">
        <v>303</v>
      </c>
      <c r="N5" s="265"/>
      <c r="O5" s="265"/>
      <c r="P5" s="265"/>
      <c r="Q5" s="265"/>
      <c r="R5" s="265"/>
      <c r="S5" s="265"/>
      <c r="T5" s="265"/>
      <c r="U5" s="265"/>
      <c r="V5" s="265"/>
      <c r="W5" s="265"/>
      <c r="X5" s="265"/>
      <c r="Y5" s="265"/>
      <c r="Z5" s="265"/>
      <c r="AA5" s="265"/>
      <c r="AB5" s="265"/>
      <c r="AC5" s="265"/>
      <c r="AD5" s="265"/>
    </row>
    <row r="6">
      <c r="A6" s="265"/>
      <c r="B6" s="218"/>
      <c r="C6" s="272" t="str">
        <f>'1) Budget Table'!D5</f>
        <v>UNFPA</v>
      </c>
      <c r="D6" s="273" t="str">
        <f>'1) Budget Table'!E5</f>
        <v>Interpeace</v>
      </c>
      <c r="E6" s="274" t="s">
        <v>239</v>
      </c>
      <c r="F6" s="275" t="str">
        <f>'1) Budget Table'!G5</f>
        <v>UNFPA</v>
      </c>
      <c r="G6" s="276" t="str">
        <f>'1) Budget Table'!H5</f>
        <v>Interpeace</v>
      </c>
      <c r="H6" s="274" t="s">
        <v>239</v>
      </c>
      <c r="I6" s="275" t="str">
        <f>'1) Budget Table'!I5</f>
        <v>UNFPA</v>
      </c>
      <c r="J6" s="276" t="str">
        <f>'1) Budget Table'!J5</f>
        <v>Interpeace</v>
      </c>
      <c r="K6" s="274" t="s">
        <v>239</v>
      </c>
      <c r="L6" s="277"/>
      <c r="M6" s="278"/>
      <c r="N6" s="265"/>
      <c r="O6" s="265"/>
      <c r="P6" s="265"/>
      <c r="Q6" s="265"/>
      <c r="R6" s="265"/>
      <c r="S6" s="265"/>
      <c r="T6" s="265"/>
      <c r="U6" s="265"/>
      <c r="V6" s="265"/>
      <c r="W6" s="265"/>
      <c r="X6" s="265"/>
      <c r="Y6" s="265"/>
      <c r="Z6" s="265"/>
      <c r="AA6" s="265"/>
      <c r="AB6" s="265"/>
      <c r="AC6" s="265"/>
      <c r="AD6" s="265"/>
    </row>
    <row r="7">
      <c r="A7" s="265"/>
      <c r="B7" s="218"/>
      <c r="C7" s="123"/>
      <c r="D7" s="124"/>
      <c r="E7" s="125"/>
      <c r="F7" s="123"/>
      <c r="G7" s="124"/>
      <c r="H7" s="125"/>
      <c r="I7" s="123"/>
      <c r="J7" s="124"/>
      <c r="K7" s="125"/>
      <c r="L7" s="279"/>
      <c r="M7" s="124"/>
      <c r="N7" s="265"/>
      <c r="O7" s="265"/>
      <c r="P7" s="265"/>
      <c r="Q7" s="265"/>
      <c r="R7" s="265"/>
      <c r="S7" s="265"/>
      <c r="T7" s="265"/>
      <c r="U7" s="265"/>
      <c r="V7" s="265"/>
      <c r="W7" s="265"/>
      <c r="X7" s="265"/>
      <c r="Y7" s="265"/>
      <c r="Z7" s="265"/>
      <c r="AA7" s="265"/>
      <c r="AB7" s="265"/>
      <c r="AC7" s="265"/>
      <c r="AD7" s="265"/>
    </row>
    <row r="8" ht="28.5" customHeight="1">
      <c r="A8" s="265"/>
      <c r="B8" s="280" t="s">
        <v>261</v>
      </c>
      <c r="C8" s="281">
        <v>250000.0</v>
      </c>
      <c r="D8" s="282">
        <v>146511.0</v>
      </c>
      <c r="E8" s="283">
        <f t="shared" ref="E8:E17" si="2">SUM(C8:D8)</f>
        <v>396511</v>
      </c>
      <c r="F8" s="284">
        <f t="shared" ref="F8:G8" si="1">+I8-C8</f>
        <v>-115000</v>
      </c>
      <c r="G8" s="285">
        <f t="shared" si="1"/>
        <v>38890</v>
      </c>
      <c r="H8" s="283">
        <f t="shared" ref="H8:H17" si="4">SUM(F8:G8)</f>
        <v>-76110</v>
      </c>
      <c r="I8" s="286">
        <f>SUMIF('2) By Category'!$C$7:$C$194,'5) -For MPTF Use-'!B8,'2) By Category'!$D$7:$D$194)</f>
        <v>135000</v>
      </c>
      <c r="J8" s="286">
        <f>SUMIF('2) By Category'!$C$7:$C$194,'5) -For MPTF Use-'!B8,'2) By Category'!$E$7:$E$194)</f>
        <v>185401</v>
      </c>
      <c r="K8" s="287">
        <f t="shared" ref="K8:K17" si="5">SUM(I8:J8)</f>
        <v>320401</v>
      </c>
      <c r="L8" s="288">
        <f t="shared" ref="L8:L17" si="6">K8/$K$17</f>
        <v>0.1602005004</v>
      </c>
      <c r="M8" s="289">
        <f t="shared" ref="M8:M17" si="7">(K8/E8)-1</f>
        <v>-0.1919492776</v>
      </c>
      <c r="N8" s="265"/>
      <c r="O8" s="265"/>
      <c r="P8" s="265"/>
      <c r="Q8" s="265"/>
      <c r="R8" s="265"/>
      <c r="S8" s="265"/>
      <c r="T8" s="265"/>
      <c r="U8" s="265"/>
      <c r="V8" s="265"/>
      <c r="W8" s="265"/>
      <c r="X8" s="265"/>
      <c r="Y8" s="265"/>
      <c r="Z8" s="265"/>
      <c r="AA8" s="265"/>
      <c r="AB8" s="265"/>
      <c r="AC8" s="265"/>
      <c r="AD8" s="265"/>
    </row>
    <row r="9">
      <c r="A9" s="265"/>
      <c r="B9" s="280" t="s">
        <v>262</v>
      </c>
      <c r="C9" s="281">
        <v>38000.0</v>
      </c>
      <c r="D9" s="282">
        <v>0.0</v>
      </c>
      <c r="E9" s="283">
        <f t="shared" si="2"/>
        <v>38000</v>
      </c>
      <c r="F9" s="284">
        <f t="shared" ref="F9:G9" si="3">+I9-C9</f>
        <v>110213</v>
      </c>
      <c r="G9" s="285">
        <f t="shared" si="3"/>
        <v>0</v>
      </c>
      <c r="H9" s="283">
        <f t="shared" si="4"/>
        <v>110213</v>
      </c>
      <c r="I9" s="286">
        <f>SUMIF('2) By Category'!$C$7:$C$194,'5) -For MPTF Use-'!B9,'2) By Category'!$D$7:$D$194)</f>
        <v>148213</v>
      </c>
      <c r="J9" s="286">
        <f>SUMIF('2) By Category'!$C$7:$C$194,'5) -For MPTF Use-'!B9,'2) By Category'!$E$7:$E$194)</f>
        <v>0</v>
      </c>
      <c r="K9" s="287">
        <f t="shared" si="5"/>
        <v>148213</v>
      </c>
      <c r="L9" s="288">
        <f t="shared" si="6"/>
        <v>0.07410650019</v>
      </c>
      <c r="M9" s="289">
        <f t="shared" si="7"/>
        <v>2.900342105</v>
      </c>
      <c r="N9" s="265"/>
      <c r="O9" s="265"/>
      <c r="P9" s="265"/>
      <c r="Q9" s="265"/>
      <c r="R9" s="265"/>
      <c r="S9" s="265"/>
      <c r="T9" s="265"/>
      <c r="U9" s="265"/>
      <c r="V9" s="265"/>
      <c r="W9" s="265"/>
      <c r="X9" s="265"/>
      <c r="Y9" s="265"/>
      <c r="Z9" s="265"/>
      <c r="AA9" s="265"/>
      <c r="AB9" s="265"/>
      <c r="AC9" s="265"/>
      <c r="AD9" s="265"/>
    </row>
    <row r="10">
      <c r="A10" s="265"/>
      <c r="B10" s="280" t="s">
        <v>263</v>
      </c>
      <c r="C10" s="281">
        <v>27000.0</v>
      </c>
      <c r="D10" s="282">
        <v>0.0</v>
      </c>
      <c r="E10" s="283">
        <f t="shared" si="2"/>
        <v>27000</v>
      </c>
      <c r="F10" s="284">
        <f t="shared" ref="F10:G10" si="8">+I10-C10</f>
        <v>-3329.5</v>
      </c>
      <c r="G10" s="285">
        <f t="shared" si="8"/>
        <v>0</v>
      </c>
      <c r="H10" s="283">
        <f t="shared" si="4"/>
        <v>-3329.5</v>
      </c>
      <c r="I10" s="286">
        <f>SUMIF('2) By Category'!$C$7:$C$194,'5) -For MPTF Use-'!B10,'2) By Category'!$D$7:$D$194)</f>
        <v>23670.5</v>
      </c>
      <c r="J10" s="281">
        <f>SUMIF('2) By Category'!$C$7:$C$194,'5) -For MPTF Use-'!B10,'2) By Category'!$E$7:$E$194)</f>
        <v>0</v>
      </c>
      <c r="K10" s="287">
        <f t="shared" si="5"/>
        <v>23670.5</v>
      </c>
      <c r="L10" s="288">
        <f t="shared" si="6"/>
        <v>0.01183525003</v>
      </c>
      <c r="M10" s="289">
        <f t="shared" si="7"/>
        <v>-0.1233148148</v>
      </c>
      <c r="N10" s="265"/>
      <c r="O10" s="265"/>
      <c r="P10" s="265"/>
      <c r="Q10" s="265"/>
      <c r="R10" s="265"/>
      <c r="S10" s="265"/>
      <c r="T10" s="265"/>
      <c r="U10" s="265"/>
      <c r="V10" s="265"/>
      <c r="W10" s="265"/>
      <c r="X10" s="265"/>
      <c r="Y10" s="265"/>
      <c r="Z10" s="265"/>
      <c r="AA10" s="265"/>
      <c r="AB10" s="265"/>
      <c r="AC10" s="265"/>
      <c r="AD10" s="265"/>
    </row>
    <row r="11">
      <c r="A11" s="265"/>
      <c r="B11" s="280" t="s">
        <v>264</v>
      </c>
      <c r="C11" s="281">
        <v>90000.0</v>
      </c>
      <c r="D11" s="282">
        <v>31500.0</v>
      </c>
      <c r="E11" s="283">
        <f t="shared" si="2"/>
        <v>121500</v>
      </c>
      <c r="F11" s="284">
        <f t="shared" ref="F11:G11" si="9">+I11-C11</f>
        <v>480225</v>
      </c>
      <c r="G11" s="285">
        <f t="shared" si="9"/>
        <v>-17500</v>
      </c>
      <c r="H11" s="283">
        <f t="shared" si="4"/>
        <v>462725</v>
      </c>
      <c r="I11" s="286">
        <f>SUMIF('2) By Category'!$C$7:$C$194,'5) -For MPTF Use-'!B11,'2) By Category'!$D$7:$D$194)</f>
        <v>570225</v>
      </c>
      <c r="J11" s="286">
        <f>SUMIF('2) By Category'!$C$7:$C$194,'5) -For MPTF Use-'!B11,'2) By Category'!$E$7:$E$194)</f>
        <v>14000</v>
      </c>
      <c r="K11" s="287">
        <f t="shared" si="5"/>
        <v>584225</v>
      </c>
      <c r="L11" s="288">
        <f t="shared" si="6"/>
        <v>0.2921125007</v>
      </c>
      <c r="M11" s="289">
        <f t="shared" si="7"/>
        <v>3.808436214</v>
      </c>
      <c r="N11" s="265"/>
      <c r="O11" s="265"/>
      <c r="P11" s="265"/>
      <c r="Q11" s="265"/>
      <c r="R11" s="265"/>
      <c r="S11" s="265"/>
      <c r="T11" s="265"/>
      <c r="U11" s="265"/>
      <c r="V11" s="265"/>
      <c r="W11" s="265"/>
      <c r="X11" s="265"/>
      <c r="Y11" s="265"/>
      <c r="Z11" s="265"/>
      <c r="AA11" s="265"/>
      <c r="AB11" s="265"/>
      <c r="AC11" s="265"/>
      <c r="AD11" s="265"/>
    </row>
    <row r="12">
      <c r="A12" s="265"/>
      <c r="B12" s="280" t="s">
        <v>265</v>
      </c>
      <c r="C12" s="281">
        <v>20000.0</v>
      </c>
      <c r="D12" s="282">
        <v>18382.0</v>
      </c>
      <c r="E12" s="283">
        <f t="shared" si="2"/>
        <v>38382</v>
      </c>
      <c r="F12" s="284">
        <f t="shared" ref="F12:G12" si="10">+I12-C12</f>
        <v>15000</v>
      </c>
      <c r="G12" s="285">
        <f t="shared" si="10"/>
        <v>0.32</v>
      </c>
      <c r="H12" s="283">
        <f t="shared" si="4"/>
        <v>15000.32</v>
      </c>
      <c r="I12" s="286">
        <f>SUMIF('2) By Category'!$C$7:$C$194,'5) -For MPTF Use-'!B12,'2) By Category'!$D$7:$D$194)</f>
        <v>35000</v>
      </c>
      <c r="J12" s="286">
        <f>SUMIF('2) By Category'!$C$7:$C$194,'5) -For MPTF Use-'!B12,'2) By Category'!$E$7:$E$194)</f>
        <v>18382.32</v>
      </c>
      <c r="K12" s="287">
        <f t="shared" si="5"/>
        <v>53382.32</v>
      </c>
      <c r="L12" s="288">
        <f t="shared" si="6"/>
        <v>0.02669116007</v>
      </c>
      <c r="M12" s="289">
        <f t="shared" si="7"/>
        <v>0.3908165286</v>
      </c>
      <c r="N12" s="265"/>
      <c r="O12" s="265"/>
      <c r="P12" s="265"/>
      <c r="Q12" s="265"/>
      <c r="R12" s="265"/>
      <c r="S12" s="265"/>
      <c r="T12" s="265"/>
      <c r="U12" s="265"/>
      <c r="V12" s="265"/>
      <c r="W12" s="265"/>
      <c r="X12" s="265"/>
      <c r="Y12" s="265"/>
      <c r="Z12" s="265"/>
      <c r="AA12" s="265"/>
      <c r="AB12" s="265"/>
      <c r="AC12" s="265"/>
      <c r="AD12" s="265"/>
    </row>
    <row r="13">
      <c r="A13" s="265"/>
      <c r="B13" s="280" t="s">
        <v>266</v>
      </c>
      <c r="C13" s="281">
        <v>602000.0</v>
      </c>
      <c r="D13" s="282">
        <v>504542.0</v>
      </c>
      <c r="E13" s="283">
        <f t="shared" si="2"/>
        <v>1106542</v>
      </c>
      <c r="F13" s="284">
        <f t="shared" ref="F13:G13" si="11">+I13-C13</f>
        <v>-441522</v>
      </c>
      <c r="G13" s="285">
        <f t="shared" si="11"/>
        <v>-21390.34</v>
      </c>
      <c r="H13" s="283">
        <f t="shared" si="4"/>
        <v>-462912.34</v>
      </c>
      <c r="I13" s="286">
        <f>SUMIF('2) By Category'!$C$7:$C$194,'5) -For MPTF Use-'!B13,'2) By Category'!$D$7:$D$194)</f>
        <v>160478</v>
      </c>
      <c r="J13" s="286">
        <f>SUMIF('2) By Category'!$C$7:$C$194,'5) -For MPTF Use-'!B13,'2) By Category'!$E$7:$E$194)</f>
        <v>483151.66</v>
      </c>
      <c r="K13" s="287">
        <f t="shared" si="5"/>
        <v>643629.66</v>
      </c>
      <c r="L13" s="288">
        <f t="shared" si="6"/>
        <v>0.3218148308</v>
      </c>
      <c r="M13" s="289">
        <f t="shared" si="7"/>
        <v>-0.4183414095</v>
      </c>
      <c r="N13" s="265"/>
      <c r="O13" s="265"/>
      <c r="P13" s="265"/>
      <c r="Q13" s="265"/>
      <c r="R13" s="265"/>
      <c r="S13" s="265"/>
      <c r="T13" s="265"/>
      <c r="U13" s="265"/>
      <c r="V13" s="265"/>
      <c r="W13" s="265"/>
      <c r="X13" s="265"/>
      <c r="Y13" s="265"/>
      <c r="Z13" s="265"/>
      <c r="AA13" s="265"/>
      <c r="AB13" s="265"/>
      <c r="AC13" s="265"/>
      <c r="AD13" s="265"/>
    </row>
    <row r="14">
      <c r="A14" s="265"/>
      <c r="B14" s="290" t="s">
        <v>267</v>
      </c>
      <c r="C14" s="291">
        <f>141224.5</f>
        <v>141224.5</v>
      </c>
      <c r="D14" s="292">
        <v>0.0</v>
      </c>
      <c r="E14" s="293">
        <f t="shared" si="2"/>
        <v>141224.5</v>
      </c>
      <c r="F14" s="294">
        <f t="shared" ref="F14:G14" si="12">+I14-C14</f>
        <v>-45586.5</v>
      </c>
      <c r="G14" s="295">
        <f t="shared" si="12"/>
        <v>0</v>
      </c>
      <c r="H14" s="293">
        <f t="shared" si="4"/>
        <v>-45586.5</v>
      </c>
      <c r="I14" s="286">
        <f>SUMIF('2) By Category'!$C$7:$C$194,'5) -For MPTF Use-'!B14,'2) By Category'!$D$7:$D$194)</f>
        <v>95638</v>
      </c>
      <c r="J14" s="286">
        <f>SUMIF('2) By Category'!$C$7:$C$194,'5) -For MPTF Use-'!B14,'2) By Category'!$E$7:$E$194)</f>
        <v>0</v>
      </c>
      <c r="K14" s="296">
        <f t="shared" si="5"/>
        <v>95638</v>
      </c>
      <c r="L14" s="288">
        <f t="shared" si="6"/>
        <v>0.04781900012</v>
      </c>
      <c r="M14" s="289">
        <f t="shared" si="7"/>
        <v>-0.3227945576</v>
      </c>
      <c r="N14" s="265"/>
      <c r="O14" s="265"/>
      <c r="P14" s="265"/>
      <c r="Q14" s="265"/>
      <c r="R14" s="265"/>
      <c r="S14" s="265"/>
      <c r="T14" s="265"/>
      <c r="U14" s="265"/>
      <c r="V14" s="265"/>
      <c r="W14" s="265"/>
      <c r="X14" s="265"/>
      <c r="Y14" s="265"/>
      <c r="Z14" s="265"/>
      <c r="AA14" s="265"/>
      <c r="AB14" s="265"/>
      <c r="AC14" s="265"/>
      <c r="AD14" s="265"/>
    </row>
    <row r="15" ht="30.0" customHeight="1">
      <c r="A15" s="265"/>
      <c r="B15" s="297" t="s">
        <v>304</v>
      </c>
      <c r="C15" s="298">
        <f t="shared" ref="C15:D15" si="13">SUM(C8:C14)</f>
        <v>1168224.5</v>
      </c>
      <c r="D15" s="299">
        <f t="shared" si="13"/>
        <v>700935</v>
      </c>
      <c r="E15" s="300">
        <f t="shared" si="2"/>
        <v>1869159.5</v>
      </c>
      <c r="F15" s="301">
        <f t="shared" ref="F15:G15" si="14">+I15-C15</f>
        <v>0</v>
      </c>
      <c r="G15" s="302">
        <f t="shared" si="14"/>
        <v>0</v>
      </c>
      <c r="H15" s="303">
        <f t="shared" si="4"/>
        <v>0</v>
      </c>
      <c r="I15" s="298">
        <f>SUM(I8:I14)</f>
        <v>1168224.5</v>
      </c>
      <c r="J15" s="304">
        <f>SUM(J8:J14)+0.02</f>
        <v>700935</v>
      </c>
      <c r="K15" s="303">
        <f t="shared" si="5"/>
        <v>1869159.5</v>
      </c>
      <c r="L15" s="288">
        <f t="shared" si="6"/>
        <v>0.9345797523</v>
      </c>
      <c r="M15" s="289">
        <f t="shared" si="7"/>
        <v>0</v>
      </c>
      <c r="N15" s="265"/>
      <c r="O15" s="265"/>
      <c r="P15" s="265"/>
      <c r="Q15" s="265"/>
      <c r="R15" s="265"/>
      <c r="S15" s="265"/>
      <c r="T15" s="265"/>
      <c r="U15" s="265"/>
      <c r="V15" s="265"/>
      <c r="W15" s="265"/>
      <c r="X15" s="265"/>
      <c r="Y15" s="265"/>
      <c r="Z15" s="265"/>
      <c r="AA15" s="265"/>
      <c r="AB15" s="265"/>
      <c r="AC15" s="265"/>
      <c r="AD15" s="265"/>
    </row>
    <row r="16" ht="19.5" customHeight="1">
      <c r="A16" s="265"/>
      <c r="B16" s="305" t="s">
        <v>281</v>
      </c>
      <c r="C16" s="306">
        <f>(C15*0.07)-0.22</f>
        <v>81775.495</v>
      </c>
      <c r="D16" s="307">
        <f>(D15*0.07)-0.45</f>
        <v>49065</v>
      </c>
      <c r="E16" s="308">
        <f t="shared" si="2"/>
        <v>130840.495</v>
      </c>
      <c r="F16" s="309">
        <f t="shared" ref="F16:G16" si="15">+I16-C16</f>
        <v>0</v>
      </c>
      <c r="G16" s="310">
        <f t="shared" si="15"/>
        <v>0</v>
      </c>
      <c r="H16" s="283">
        <f t="shared" si="4"/>
        <v>0</v>
      </c>
      <c r="I16" s="306">
        <f>(I15*0.07)-0.22</f>
        <v>81775.495</v>
      </c>
      <c r="J16" s="307">
        <f>(J15*0.07)-0.45</f>
        <v>49065</v>
      </c>
      <c r="K16" s="283">
        <f t="shared" si="5"/>
        <v>130840.495</v>
      </c>
      <c r="L16" s="288">
        <f t="shared" si="6"/>
        <v>0.06542024766</v>
      </c>
      <c r="M16" s="289">
        <f t="shared" si="7"/>
        <v>0</v>
      </c>
      <c r="N16" s="265"/>
      <c r="O16" s="265"/>
      <c r="P16" s="265"/>
      <c r="Q16" s="265"/>
      <c r="R16" s="265"/>
      <c r="S16" s="265"/>
      <c r="T16" s="265"/>
      <c r="U16" s="265"/>
      <c r="V16" s="265"/>
      <c r="W16" s="265"/>
      <c r="X16" s="265"/>
      <c r="Y16" s="265"/>
      <c r="Z16" s="265"/>
      <c r="AA16" s="265"/>
      <c r="AB16" s="265"/>
      <c r="AC16" s="265"/>
      <c r="AD16" s="265"/>
    </row>
    <row r="17" ht="25.5" customHeight="1">
      <c r="A17" s="265"/>
      <c r="B17" s="311" t="s">
        <v>10</v>
      </c>
      <c r="C17" s="312">
        <f t="shared" ref="C17:D17" si="16">C15+C16</f>
        <v>1249999.995</v>
      </c>
      <c r="D17" s="313">
        <f t="shared" si="16"/>
        <v>750000</v>
      </c>
      <c r="E17" s="314">
        <f t="shared" si="2"/>
        <v>1999999.995</v>
      </c>
      <c r="F17" s="315">
        <f t="shared" ref="F17:G17" si="17">+I17-C17</f>
        <v>0</v>
      </c>
      <c r="G17" s="316">
        <f t="shared" si="17"/>
        <v>0</v>
      </c>
      <c r="H17" s="317">
        <f t="shared" si="4"/>
        <v>0</v>
      </c>
      <c r="I17" s="312">
        <f t="shared" ref="I17:J17" si="18">I15+I16</f>
        <v>1249999.995</v>
      </c>
      <c r="J17" s="318">
        <f t="shared" si="18"/>
        <v>750000</v>
      </c>
      <c r="K17" s="317">
        <f t="shared" si="5"/>
        <v>1999999.995</v>
      </c>
      <c r="L17" s="288">
        <f t="shared" si="6"/>
        <v>1</v>
      </c>
      <c r="M17" s="289">
        <f t="shared" si="7"/>
        <v>0</v>
      </c>
      <c r="N17" s="265"/>
      <c r="O17" s="265"/>
      <c r="P17" s="265"/>
      <c r="Q17" s="265"/>
      <c r="R17" s="265"/>
      <c r="S17" s="265"/>
      <c r="T17" s="265"/>
      <c r="U17" s="265"/>
      <c r="V17" s="265"/>
      <c r="W17" s="265"/>
      <c r="X17" s="265"/>
      <c r="Y17" s="265"/>
      <c r="Z17" s="265"/>
      <c r="AA17" s="265"/>
      <c r="AB17" s="265"/>
      <c r="AC17" s="265"/>
      <c r="AD17" s="265"/>
    </row>
    <row r="18">
      <c r="A18" s="265"/>
      <c r="B18" s="319"/>
      <c r="C18" s="319"/>
      <c r="D18" s="319"/>
      <c r="E18" s="319"/>
      <c r="F18" s="319"/>
      <c r="G18" s="319"/>
      <c r="H18" s="319"/>
      <c r="I18" s="319"/>
      <c r="J18" s="319"/>
      <c r="K18" s="319"/>
      <c r="L18" s="265"/>
      <c r="M18" s="265"/>
      <c r="N18" s="265"/>
      <c r="O18" s="265"/>
      <c r="P18" s="265"/>
      <c r="Q18" s="265"/>
      <c r="R18" s="265"/>
      <c r="S18" s="265"/>
      <c r="T18" s="265"/>
      <c r="U18" s="265"/>
      <c r="V18" s="265"/>
      <c r="W18" s="265"/>
      <c r="X18" s="265"/>
    </row>
    <row r="19" ht="15.75" customHeight="1">
      <c r="A19" s="265"/>
      <c r="B19" s="320" t="s">
        <v>243</v>
      </c>
      <c r="C19" s="116"/>
      <c r="D19" s="116"/>
      <c r="E19" s="116"/>
      <c r="F19" s="117"/>
      <c r="G19" s="319"/>
      <c r="H19" s="319"/>
      <c r="I19" s="319"/>
      <c r="J19" s="319"/>
      <c r="K19" s="319"/>
      <c r="L19" s="265"/>
      <c r="M19" s="265"/>
      <c r="N19" s="265"/>
      <c r="O19" s="265"/>
      <c r="P19" s="265"/>
      <c r="Q19" s="265"/>
      <c r="R19" s="265"/>
      <c r="S19" s="265"/>
      <c r="T19" s="265"/>
      <c r="U19" s="265"/>
      <c r="V19" s="265"/>
      <c r="W19" s="265"/>
    </row>
    <row r="20" ht="15.75" customHeight="1">
      <c r="B20" s="321"/>
      <c r="C20" s="322" t="str">
        <f>'1) Budget Table'!D5</f>
        <v>UNFPA</v>
      </c>
      <c r="D20" s="322" t="str">
        <f>'1) Budget Table'!E5</f>
        <v>Interpeace</v>
      </c>
      <c r="E20" s="322" t="s">
        <v>282</v>
      </c>
      <c r="F20" s="323" t="s">
        <v>244</v>
      </c>
      <c r="G20" s="324"/>
      <c r="H20" s="324"/>
      <c r="I20" s="324"/>
      <c r="J20" s="324"/>
      <c r="K20" s="324"/>
    </row>
    <row r="21" ht="15.75" customHeight="1">
      <c r="B21" s="123"/>
      <c r="C21" s="124"/>
      <c r="D21" s="124"/>
      <c r="E21" s="124"/>
      <c r="F21" s="125"/>
      <c r="G21" s="324"/>
      <c r="H21" s="324"/>
      <c r="I21" s="324"/>
      <c r="J21" s="324"/>
      <c r="K21" s="324"/>
    </row>
    <row r="22" ht="23.25" customHeight="1">
      <c r="B22" s="325" t="s">
        <v>245</v>
      </c>
      <c r="C22" s="326">
        <f>'1) Budget Table'!D201</f>
        <v>874999.9965</v>
      </c>
      <c r="D22" s="326">
        <f>'1) Budget Table'!E201</f>
        <v>525000</v>
      </c>
      <c r="E22" s="327">
        <f>'1) Budget Table'!F201</f>
        <v>1399999.997</v>
      </c>
      <c r="F22" s="328">
        <f>'1) Budget Table'!G201</f>
        <v>0.7</v>
      </c>
      <c r="G22" s="324"/>
      <c r="H22" s="324"/>
      <c r="I22" s="324"/>
      <c r="J22" s="324"/>
      <c r="K22" s="324"/>
    </row>
    <row r="23" ht="24.75" customHeight="1">
      <c r="B23" s="325" t="s">
        <v>246</v>
      </c>
      <c r="C23" s="326">
        <f>'1) Budget Table'!D202</f>
        <v>374999.9985</v>
      </c>
      <c r="D23" s="326">
        <f>'1) Budget Table'!E202</f>
        <v>225000</v>
      </c>
      <c r="E23" s="327">
        <f>'1) Budget Table'!F202</f>
        <v>599999.9985</v>
      </c>
      <c r="F23" s="328">
        <f>'1) Budget Table'!G202</f>
        <v>0.3</v>
      </c>
      <c r="G23" s="324"/>
      <c r="H23" s="324"/>
      <c r="I23" s="324"/>
      <c r="J23" s="324"/>
      <c r="K23" s="324"/>
    </row>
    <row r="24" ht="24.75" customHeight="1">
      <c r="B24" s="325"/>
      <c r="C24" s="326"/>
      <c r="D24" s="326"/>
      <c r="E24" s="327"/>
      <c r="F24" s="329"/>
      <c r="G24" s="324"/>
      <c r="H24" s="324"/>
      <c r="I24" s="324"/>
      <c r="J24" s="324"/>
      <c r="K24" s="324"/>
    </row>
    <row r="25" ht="15.75" customHeight="1">
      <c r="B25" s="330" t="s">
        <v>282</v>
      </c>
      <c r="C25" s="331">
        <f>'1) Budget Table'!D204</f>
        <v>1249999.995</v>
      </c>
      <c r="D25" s="331">
        <f>'1) Budget Table'!E204</f>
        <v>750000</v>
      </c>
      <c r="E25" s="332">
        <f>'1) Budget Table'!F204</f>
        <v>1999999.995</v>
      </c>
      <c r="F25" s="333"/>
      <c r="G25" s="324"/>
      <c r="H25" s="324"/>
      <c r="I25" s="324"/>
      <c r="J25" s="324"/>
      <c r="K25" s="324"/>
    </row>
    <row r="26" ht="15.75" customHeight="1">
      <c r="I26" s="1"/>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D6:D7"/>
    <mergeCell ref="E6:E7"/>
    <mergeCell ref="B19:F19"/>
    <mergeCell ref="B20:B21"/>
    <mergeCell ref="C20:C21"/>
    <mergeCell ref="D20:D21"/>
    <mergeCell ref="E20:E21"/>
    <mergeCell ref="F20:F21"/>
    <mergeCell ref="F6:F7"/>
    <mergeCell ref="G6:G7"/>
    <mergeCell ref="H6:H7"/>
    <mergeCell ref="I6:I7"/>
    <mergeCell ref="J6:J7"/>
    <mergeCell ref="K6:K7"/>
    <mergeCell ref="B2:F3"/>
    <mergeCell ref="C5:E5"/>
    <mergeCell ref="F5:H5"/>
    <mergeCell ref="I5:K5"/>
    <mergeCell ref="L5:L7"/>
    <mergeCell ref="M5:M7"/>
    <mergeCell ref="C6:C7"/>
  </mergeCells>
  <printOptions/>
  <pageMargins bottom="0.75" footer="0.0" header="0.0" left="0.7" right="0.7" top="0.75"/>
  <pageSetup paperSize="9"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workbookViewId="0"/>
  </sheetViews>
  <sheetFormatPr customHeight="1" defaultColWidth="14.43" defaultRowHeight="15.0"/>
  <cols>
    <col customWidth="1" min="1" max="6" width="8.86"/>
  </cols>
  <sheetData>
    <row r="1">
      <c r="A1" s="334">
        <v>0.0</v>
      </c>
    </row>
    <row r="2">
      <c r="A2" s="334">
        <v>0.2</v>
      </c>
    </row>
    <row r="3">
      <c r="A3" s="334">
        <v>0.4</v>
      </c>
    </row>
    <row r="4">
      <c r="A4" s="334">
        <v>0.6</v>
      </c>
    </row>
    <row r="5">
      <c r="A5" s="334">
        <v>0.8</v>
      </c>
    </row>
    <row r="6">
      <c r="A6" s="334">
        <v>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86"/>
  </cols>
  <sheetData>
    <row r="1">
      <c r="A1" s="335" t="s">
        <v>305</v>
      </c>
      <c r="B1" s="336" t="s">
        <v>306</v>
      </c>
    </row>
    <row r="2">
      <c r="A2" s="337" t="s">
        <v>307</v>
      </c>
      <c r="B2" s="338" t="s">
        <v>308</v>
      </c>
    </row>
    <row r="3">
      <c r="A3" s="337" t="s">
        <v>309</v>
      </c>
      <c r="B3" s="338" t="s">
        <v>310</v>
      </c>
    </row>
    <row r="4">
      <c r="A4" s="337" t="s">
        <v>311</v>
      </c>
      <c r="B4" s="338" t="s">
        <v>312</v>
      </c>
    </row>
    <row r="5">
      <c r="A5" s="337" t="s">
        <v>313</v>
      </c>
      <c r="B5" s="338" t="s">
        <v>314</v>
      </c>
    </row>
    <row r="6">
      <c r="A6" s="337" t="s">
        <v>315</v>
      </c>
      <c r="B6" s="338" t="s">
        <v>316</v>
      </c>
    </row>
    <row r="7">
      <c r="A7" s="337" t="s">
        <v>317</v>
      </c>
      <c r="B7" s="338" t="s">
        <v>318</v>
      </c>
    </row>
    <row r="8">
      <c r="A8" s="337" t="s">
        <v>319</v>
      </c>
      <c r="B8" s="338" t="s">
        <v>320</v>
      </c>
    </row>
    <row r="9">
      <c r="A9" s="337" t="s">
        <v>321</v>
      </c>
      <c r="B9" s="338" t="s">
        <v>322</v>
      </c>
    </row>
    <row r="10">
      <c r="A10" s="337" t="s">
        <v>323</v>
      </c>
      <c r="B10" s="338" t="s">
        <v>324</v>
      </c>
    </row>
    <row r="11">
      <c r="A11" s="337" t="s">
        <v>325</v>
      </c>
      <c r="B11" s="338" t="s">
        <v>326</v>
      </c>
    </row>
    <row r="12">
      <c r="A12" s="337" t="s">
        <v>327</v>
      </c>
      <c r="B12" s="338" t="s">
        <v>328</v>
      </c>
    </row>
    <row r="13">
      <c r="A13" s="337" t="s">
        <v>329</v>
      </c>
      <c r="B13" s="338" t="s">
        <v>330</v>
      </c>
    </row>
    <row r="14">
      <c r="A14" s="337" t="s">
        <v>331</v>
      </c>
      <c r="B14" s="338" t="s">
        <v>332</v>
      </c>
    </row>
    <row r="15">
      <c r="A15" s="337" t="s">
        <v>333</v>
      </c>
      <c r="B15" s="338" t="s">
        <v>334</v>
      </c>
    </row>
    <row r="16">
      <c r="A16" s="337" t="s">
        <v>335</v>
      </c>
      <c r="B16" s="338" t="s">
        <v>336</v>
      </c>
    </row>
    <row r="17">
      <c r="A17" s="337" t="s">
        <v>337</v>
      </c>
      <c r="B17" s="338" t="s">
        <v>338</v>
      </c>
    </row>
    <row r="18">
      <c r="A18" s="337" t="s">
        <v>339</v>
      </c>
      <c r="B18" s="338" t="s">
        <v>340</v>
      </c>
    </row>
    <row r="19">
      <c r="A19" s="337" t="s">
        <v>341</v>
      </c>
      <c r="B19" s="338" t="s">
        <v>342</v>
      </c>
    </row>
    <row r="20">
      <c r="A20" s="337" t="s">
        <v>343</v>
      </c>
      <c r="B20" s="338" t="s">
        <v>344</v>
      </c>
    </row>
    <row r="21" ht="15.75" customHeight="1">
      <c r="A21" s="337" t="s">
        <v>345</v>
      </c>
      <c r="B21" s="338" t="s">
        <v>346</v>
      </c>
    </row>
    <row r="22" ht="15.75" customHeight="1">
      <c r="A22" s="337" t="s">
        <v>347</v>
      </c>
      <c r="B22" s="338" t="s">
        <v>348</v>
      </c>
    </row>
    <row r="23" ht="15.75" customHeight="1">
      <c r="A23" s="337" t="s">
        <v>349</v>
      </c>
      <c r="B23" s="338" t="s">
        <v>350</v>
      </c>
    </row>
    <row r="24" ht="15.75" customHeight="1">
      <c r="A24" s="337" t="s">
        <v>351</v>
      </c>
      <c r="B24" s="338" t="s">
        <v>352</v>
      </c>
    </row>
    <row r="25" ht="15.75" customHeight="1">
      <c r="A25" s="337" t="s">
        <v>353</v>
      </c>
      <c r="B25" s="338" t="s">
        <v>354</v>
      </c>
    </row>
    <row r="26" ht="15.75" customHeight="1">
      <c r="A26" s="337" t="s">
        <v>355</v>
      </c>
      <c r="B26" s="338" t="s">
        <v>356</v>
      </c>
    </row>
    <row r="27" ht="15.75" customHeight="1">
      <c r="A27" s="337" t="s">
        <v>357</v>
      </c>
      <c r="B27" s="338" t="s">
        <v>358</v>
      </c>
    </row>
    <row r="28" ht="15.75" customHeight="1">
      <c r="A28" s="337" t="s">
        <v>359</v>
      </c>
      <c r="B28" s="338" t="s">
        <v>360</v>
      </c>
    </row>
    <row r="29" ht="15.75" customHeight="1">
      <c r="A29" s="337" t="s">
        <v>361</v>
      </c>
      <c r="B29" s="338" t="s">
        <v>362</v>
      </c>
    </row>
    <row r="30" ht="15.75" customHeight="1">
      <c r="A30" s="337" t="s">
        <v>363</v>
      </c>
      <c r="B30" s="338" t="s">
        <v>364</v>
      </c>
    </row>
    <row r="31" ht="15.75" customHeight="1">
      <c r="A31" s="337" t="s">
        <v>365</v>
      </c>
      <c r="B31" s="338" t="s">
        <v>366</v>
      </c>
    </row>
    <row r="32" ht="15.75" customHeight="1">
      <c r="A32" s="337" t="s">
        <v>367</v>
      </c>
      <c r="B32" s="338" t="s">
        <v>368</v>
      </c>
    </row>
    <row r="33" ht="15.75" customHeight="1">
      <c r="A33" s="337" t="s">
        <v>369</v>
      </c>
      <c r="B33" s="338" t="s">
        <v>370</v>
      </c>
    </row>
    <row r="34" ht="15.75" customHeight="1">
      <c r="A34" s="337" t="s">
        <v>371</v>
      </c>
      <c r="B34" s="338" t="s">
        <v>372</v>
      </c>
    </row>
    <row r="35" ht="15.75" customHeight="1">
      <c r="A35" s="337" t="s">
        <v>373</v>
      </c>
      <c r="B35" s="338" t="s">
        <v>374</v>
      </c>
    </row>
    <row r="36" ht="15.75" customHeight="1">
      <c r="A36" s="337" t="s">
        <v>375</v>
      </c>
      <c r="B36" s="338" t="s">
        <v>376</v>
      </c>
    </row>
    <row r="37" ht="15.75" customHeight="1">
      <c r="A37" s="337" t="s">
        <v>377</v>
      </c>
      <c r="B37" s="338" t="s">
        <v>378</v>
      </c>
    </row>
    <row r="38" ht="15.75" customHeight="1">
      <c r="A38" s="337" t="s">
        <v>379</v>
      </c>
      <c r="B38" s="338" t="s">
        <v>380</v>
      </c>
    </row>
    <row r="39" ht="15.75" customHeight="1">
      <c r="A39" s="337" t="s">
        <v>381</v>
      </c>
      <c r="B39" s="338" t="s">
        <v>382</v>
      </c>
    </row>
    <row r="40" ht="15.75" customHeight="1">
      <c r="A40" s="337" t="s">
        <v>383</v>
      </c>
      <c r="B40" s="338" t="s">
        <v>384</v>
      </c>
    </row>
    <row r="41" ht="15.75" customHeight="1">
      <c r="A41" s="337" t="s">
        <v>385</v>
      </c>
      <c r="B41" s="338" t="s">
        <v>386</v>
      </c>
    </row>
    <row r="42" ht="15.75" customHeight="1">
      <c r="A42" s="337" t="s">
        <v>387</v>
      </c>
      <c r="B42" s="338" t="s">
        <v>388</v>
      </c>
    </row>
    <row r="43" ht="15.75" customHeight="1">
      <c r="A43" s="337" t="s">
        <v>389</v>
      </c>
      <c r="B43" s="338" t="s">
        <v>390</v>
      </c>
    </row>
    <row r="44" ht="15.75" customHeight="1">
      <c r="A44" s="337" t="s">
        <v>391</v>
      </c>
      <c r="B44" s="338" t="s">
        <v>392</v>
      </c>
    </row>
    <row r="45" ht="15.75" customHeight="1">
      <c r="A45" s="337" t="s">
        <v>393</v>
      </c>
      <c r="B45" s="338" t="s">
        <v>394</v>
      </c>
    </row>
    <row r="46" ht="15.75" customHeight="1">
      <c r="A46" s="337" t="s">
        <v>395</v>
      </c>
      <c r="B46" s="338" t="s">
        <v>396</v>
      </c>
    </row>
    <row r="47" ht="15.75" customHeight="1">
      <c r="A47" s="337" t="s">
        <v>397</v>
      </c>
      <c r="B47" s="338" t="s">
        <v>398</v>
      </c>
    </row>
    <row r="48" ht="15.75" customHeight="1">
      <c r="A48" s="337" t="s">
        <v>399</v>
      </c>
      <c r="B48" s="338" t="s">
        <v>400</v>
      </c>
    </row>
    <row r="49" ht="15.75" customHeight="1">
      <c r="A49" s="337" t="s">
        <v>401</v>
      </c>
      <c r="B49" s="338" t="s">
        <v>402</v>
      </c>
    </row>
    <row r="50" ht="15.75" customHeight="1">
      <c r="A50" s="337" t="s">
        <v>403</v>
      </c>
      <c r="B50" s="338" t="s">
        <v>404</v>
      </c>
    </row>
    <row r="51" ht="15.75" customHeight="1">
      <c r="A51" s="337" t="s">
        <v>405</v>
      </c>
      <c r="B51" s="338" t="s">
        <v>406</v>
      </c>
    </row>
    <row r="52" ht="15.75" customHeight="1">
      <c r="A52" s="337" t="s">
        <v>407</v>
      </c>
      <c r="B52" s="338" t="s">
        <v>408</v>
      </c>
    </row>
    <row r="53" ht="15.75" customHeight="1">
      <c r="A53" s="337" t="s">
        <v>409</v>
      </c>
      <c r="B53" s="338" t="s">
        <v>410</v>
      </c>
    </row>
    <row r="54" ht="15.75" customHeight="1">
      <c r="A54" s="337" t="s">
        <v>411</v>
      </c>
      <c r="B54" s="338" t="s">
        <v>412</v>
      </c>
    </row>
    <row r="55" ht="15.75" customHeight="1">
      <c r="A55" s="337" t="s">
        <v>413</v>
      </c>
      <c r="B55" s="338" t="s">
        <v>414</v>
      </c>
    </row>
    <row r="56" ht="15.75" customHeight="1">
      <c r="A56" s="337" t="s">
        <v>415</v>
      </c>
      <c r="B56" s="338" t="s">
        <v>416</v>
      </c>
    </row>
    <row r="57" ht="15.75" customHeight="1">
      <c r="A57" s="337" t="s">
        <v>417</v>
      </c>
      <c r="B57" s="338" t="s">
        <v>418</v>
      </c>
    </row>
    <row r="58" ht="15.75" customHeight="1">
      <c r="A58" s="337" t="s">
        <v>419</v>
      </c>
      <c r="B58" s="338" t="s">
        <v>420</v>
      </c>
    </row>
    <row r="59" ht="15.75" customHeight="1">
      <c r="A59" s="337" t="s">
        <v>421</v>
      </c>
      <c r="B59" s="338" t="s">
        <v>422</v>
      </c>
    </row>
    <row r="60" ht="15.75" customHeight="1">
      <c r="A60" s="337" t="s">
        <v>423</v>
      </c>
      <c r="B60" s="338" t="s">
        <v>424</v>
      </c>
    </row>
    <row r="61" ht="15.75" customHeight="1">
      <c r="A61" s="337" t="s">
        <v>425</v>
      </c>
      <c r="B61" s="338" t="s">
        <v>426</v>
      </c>
    </row>
    <row r="62" ht="15.75" customHeight="1">
      <c r="A62" s="337" t="s">
        <v>427</v>
      </c>
      <c r="B62" s="338" t="s">
        <v>428</v>
      </c>
    </row>
    <row r="63" ht="15.75" customHeight="1">
      <c r="A63" s="337" t="s">
        <v>429</v>
      </c>
      <c r="B63" s="338" t="s">
        <v>430</v>
      </c>
    </row>
    <row r="64" ht="15.75" customHeight="1">
      <c r="A64" s="337" t="s">
        <v>431</v>
      </c>
      <c r="B64" s="338" t="s">
        <v>432</v>
      </c>
    </row>
    <row r="65" ht="15.75" customHeight="1">
      <c r="A65" s="337" t="s">
        <v>433</v>
      </c>
      <c r="B65" s="338" t="s">
        <v>434</v>
      </c>
    </row>
    <row r="66" ht="15.75" customHeight="1">
      <c r="A66" s="337" t="s">
        <v>435</v>
      </c>
      <c r="B66" s="338" t="s">
        <v>436</v>
      </c>
    </row>
    <row r="67" ht="15.75" customHeight="1">
      <c r="A67" s="337" t="s">
        <v>437</v>
      </c>
      <c r="B67" s="338" t="s">
        <v>438</v>
      </c>
    </row>
    <row r="68" ht="15.75" customHeight="1">
      <c r="A68" s="337" t="s">
        <v>439</v>
      </c>
      <c r="B68" s="338" t="s">
        <v>440</v>
      </c>
    </row>
    <row r="69" ht="15.75" customHeight="1">
      <c r="A69" s="337" t="s">
        <v>441</v>
      </c>
      <c r="B69" s="338" t="s">
        <v>442</v>
      </c>
    </row>
    <row r="70" ht="15.75" customHeight="1">
      <c r="A70" s="337" t="s">
        <v>443</v>
      </c>
      <c r="B70" s="338" t="s">
        <v>444</v>
      </c>
    </row>
    <row r="71" ht="15.75" customHeight="1">
      <c r="A71" s="337" t="s">
        <v>445</v>
      </c>
      <c r="B71" s="338" t="s">
        <v>446</v>
      </c>
    </row>
    <row r="72" ht="15.75" customHeight="1">
      <c r="A72" s="337" t="s">
        <v>447</v>
      </c>
      <c r="B72" s="338" t="s">
        <v>448</v>
      </c>
    </row>
    <row r="73" ht="15.75" customHeight="1">
      <c r="A73" s="337" t="s">
        <v>449</v>
      </c>
      <c r="B73" s="338" t="s">
        <v>450</v>
      </c>
    </row>
    <row r="74" ht="15.75" customHeight="1">
      <c r="A74" s="337" t="s">
        <v>451</v>
      </c>
      <c r="B74" s="338" t="s">
        <v>452</v>
      </c>
    </row>
    <row r="75" ht="15.75" customHeight="1">
      <c r="A75" s="337" t="s">
        <v>453</v>
      </c>
      <c r="B75" s="339" t="s">
        <v>454</v>
      </c>
    </row>
    <row r="76" ht="15.75" customHeight="1">
      <c r="A76" s="337" t="s">
        <v>455</v>
      </c>
      <c r="B76" s="339" t="s">
        <v>456</v>
      </c>
    </row>
    <row r="77" ht="15.75" customHeight="1">
      <c r="A77" s="337" t="s">
        <v>457</v>
      </c>
      <c r="B77" s="339" t="s">
        <v>458</v>
      </c>
    </row>
    <row r="78" ht="15.75" customHeight="1">
      <c r="A78" s="337" t="s">
        <v>459</v>
      </c>
      <c r="B78" s="339" t="s">
        <v>460</v>
      </c>
    </row>
    <row r="79" ht="15.75" customHeight="1">
      <c r="A79" s="337" t="s">
        <v>461</v>
      </c>
      <c r="B79" s="339" t="s">
        <v>462</v>
      </c>
    </row>
    <row r="80" ht="15.75" customHeight="1">
      <c r="A80" s="337" t="s">
        <v>463</v>
      </c>
      <c r="B80" s="339" t="s">
        <v>464</v>
      </c>
    </row>
    <row r="81" ht="15.75" customHeight="1">
      <c r="A81" s="337" t="s">
        <v>465</v>
      </c>
      <c r="B81" s="339" t="s">
        <v>466</v>
      </c>
    </row>
    <row r="82" ht="15.75" customHeight="1">
      <c r="A82" s="337" t="s">
        <v>467</v>
      </c>
      <c r="B82" s="339" t="s">
        <v>468</v>
      </c>
    </row>
    <row r="83" ht="15.75" customHeight="1">
      <c r="A83" s="337" t="s">
        <v>469</v>
      </c>
      <c r="B83" s="339" t="s">
        <v>470</v>
      </c>
    </row>
    <row r="84" ht="15.75" customHeight="1">
      <c r="A84" s="337" t="s">
        <v>471</v>
      </c>
      <c r="B84" s="339" t="s">
        <v>472</v>
      </c>
    </row>
    <row r="85" ht="15.75" customHeight="1">
      <c r="A85" s="337" t="s">
        <v>473</v>
      </c>
      <c r="B85" s="339" t="s">
        <v>474</v>
      </c>
    </row>
    <row r="86" ht="15.75" customHeight="1">
      <c r="A86" s="337" t="s">
        <v>475</v>
      </c>
      <c r="B86" s="339" t="s">
        <v>476</v>
      </c>
    </row>
    <row r="87" ht="15.75" customHeight="1">
      <c r="A87" s="337" t="s">
        <v>477</v>
      </c>
      <c r="B87" s="339" t="s">
        <v>478</v>
      </c>
    </row>
    <row r="88" ht="15.75" customHeight="1">
      <c r="A88" s="337" t="s">
        <v>479</v>
      </c>
      <c r="B88" s="339" t="s">
        <v>480</v>
      </c>
    </row>
    <row r="89" ht="15.75" customHeight="1">
      <c r="A89" s="337" t="s">
        <v>481</v>
      </c>
      <c r="B89" s="339" t="s">
        <v>482</v>
      </c>
    </row>
    <row r="90" ht="15.75" customHeight="1">
      <c r="A90" s="337" t="s">
        <v>483</v>
      </c>
      <c r="B90" s="339" t="s">
        <v>484</v>
      </c>
    </row>
    <row r="91" ht="15.75" customHeight="1">
      <c r="A91" s="337" t="s">
        <v>485</v>
      </c>
      <c r="B91" s="339" t="s">
        <v>486</v>
      </c>
    </row>
    <row r="92" ht="15.75" customHeight="1">
      <c r="A92" s="337" t="s">
        <v>487</v>
      </c>
      <c r="B92" s="339" t="s">
        <v>488</v>
      </c>
    </row>
    <row r="93" ht="15.75" customHeight="1">
      <c r="A93" s="337" t="s">
        <v>489</v>
      </c>
      <c r="B93" s="339" t="s">
        <v>490</v>
      </c>
    </row>
    <row r="94" ht="15.75" customHeight="1">
      <c r="A94" s="337" t="s">
        <v>491</v>
      </c>
      <c r="B94" s="339" t="s">
        <v>492</v>
      </c>
    </row>
    <row r="95" ht="15.75" customHeight="1">
      <c r="A95" s="337" t="s">
        <v>493</v>
      </c>
      <c r="B95" s="339" t="s">
        <v>494</v>
      </c>
    </row>
    <row r="96" ht="15.75" customHeight="1">
      <c r="A96" s="337" t="s">
        <v>495</v>
      </c>
      <c r="B96" s="339" t="s">
        <v>496</v>
      </c>
    </row>
    <row r="97" ht="15.75" customHeight="1">
      <c r="A97" s="337" t="s">
        <v>497</v>
      </c>
      <c r="B97" s="339" t="s">
        <v>498</v>
      </c>
    </row>
    <row r="98" ht="15.75" customHeight="1">
      <c r="A98" s="337" t="s">
        <v>499</v>
      </c>
      <c r="B98" s="339" t="s">
        <v>500</v>
      </c>
    </row>
    <row r="99" ht="15.75" customHeight="1">
      <c r="A99" s="337" t="s">
        <v>501</v>
      </c>
      <c r="B99" s="339" t="s">
        <v>502</v>
      </c>
    </row>
    <row r="100" ht="15.75" customHeight="1">
      <c r="A100" s="337" t="s">
        <v>503</v>
      </c>
      <c r="B100" s="339" t="s">
        <v>504</v>
      </c>
    </row>
    <row r="101" ht="15.75" customHeight="1">
      <c r="A101" s="337" t="s">
        <v>505</v>
      </c>
      <c r="B101" s="339" t="s">
        <v>506</v>
      </c>
    </row>
    <row r="102" ht="15.75" customHeight="1">
      <c r="A102" s="337" t="s">
        <v>507</v>
      </c>
      <c r="B102" s="339" t="s">
        <v>508</v>
      </c>
    </row>
    <row r="103" ht="15.75" customHeight="1">
      <c r="A103" s="337" t="s">
        <v>509</v>
      </c>
      <c r="B103" s="339" t="s">
        <v>510</v>
      </c>
    </row>
    <row r="104" ht="15.75" customHeight="1">
      <c r="A104" s="337" t="s">
        <v>511</v>
      </c>
      <c r="B104" s="339" t="s">
        <v>512</v>
      </c>
    </row>
    <row r="105" ht="15.75" customHeight="1">
      <c r="A105" s="337" t="s">
        <v>513</v>
      </c>
      <c r="B105" s="339" t="s">
        <v>514</v>
      </c>
    </row>
    <row r="106" ht="15.75" customHeight="1">
      <c r="A106" s="337" t="s">
        <v>515</v>
      </c>
      <c r="B106" s="339" t="s">
        <v>516</v>
      </c>
    </row>
    <row r="107" ht="15.75" customHeight="1">
      <c r="A107" s="337" t="s">
        <v>517</v>
      </c>
      <c r="B107" s="339" t="s">
        <v>518</v>
      </c>
    </row>
    <row r="108" ht="15.75" customHeight="1">
      <c r="A108" s="337" t="s">
        <v>519</v>
      </c>
      <c r="B108" s="339" t="s">
        <v>520</v>
      </c>
    </row>
    <row r="109" ht="15.75" customHeight="1">
      <c r="A109" s="337" t="s">
        <v>521</v>
      </c>
      <c r="B109" s="339" t="s">
        <v>522</v>
      </c>
    </row>
    <row r="110" ht="15.75" customHeight="1">
      <c r="A110" s="337" t="s">
        <v>523</v>
      </c>
      <c r="B110" s="339" t="s">
        <v>524</v>
      </c>
    </row>
    <row r="111" ht="15.75" customHeight="1">
      <c r="A111" s="337" t="s">
        <v>525</v>
      </c>
      <c r="B111" s="339" t="s">
        <v>526</v>
      </c>
    </row>
    <row r="112" ht="15.75" customHeight="1">
      <c r="A112" s="337" t="s">
        <v>527</v>
      </c>
      <c r="B112" s="339" t="s">
        <v>528</v>
      </c>
    </row>
    <row r="113" ht="15.75" customHeight="1">
      <c r="A113" s="337" t="s">
        <v>529</v>
      </c>
      <c r="B113" s="339" t="s">
        <v>530</v>
      </c>
    </row>
    <row r="114" ht="15.75" customHeight="1">
      <c r="A114" s="337" t="s">
        <v>531</v>
      </c>
      <c r="B114" s="339" t="s">
        <v>532</v>
      </c>
    </row>
    <row r="115" ht="15.75" customHeight="1">
      <c r="A115" s="337" t="s">
        <v>533</v>
      </c>
      <c r="B115" s="339" t="s">
        <v>534</v>
      </c>
    </row>
    <row r="116" ht="15.75" customHeight="1">
      <c r="A116" s="337" t="s">
        <v>535</v>
      </c>
      <c r="B116" s="339" t="s">
        <v>536</v>
      </c>
    </row>
    <row r="117" ht="15.75" customHeight="1">
      <c r="A117" s="337" t="s">
        <v>537</v>
      </c>
      <c r="B117" s="339" t="s">
        <v>538</v>
      </c>
    </row>
    <row r="118" ht="15.75" customHeight="1">
      <c r="A118" s="337" t="s">
        <v>539</v>
      </c>
      <c r="B118" s="339" t="s">
        <v>540</v>
      </c>
    </row>
    <row r="119" ht="15.75" customHeight="1">
      <c r="A119" s="337" t="s">
        <v>541</v>
      </c>
      <c r="B119" s="339" t="s">
        <v>542</v>
      </c>
    </row>
    <row r="120" ht="15.75" customHeight="1">
      <c r="A120" s="337" t="s">
        <v>543</v>
      </c>
      <c r="B120" s="339" t="s">
        <v>544</v>
      </c>
    </row>
    <row r="121" ht="15.75" customHeight="1">
      <c r="A121" s="337" t="s">
        <v>545</v>
      </c>
      <c r="B121" s="339" t="s">
        <v>546</v>
      </c>
    </row>
    <row r="122" ht="15.75" customHeight="1">
      <c r="A122" s="337" t="s">
        <v>547</v>
      </c>
      <c r="B122" s="339" t="s">
        <v>548</v>
      </c>
    </row>
    <row r="123" ht="15.75" customHeight="1">
      <c r="A123" s="337" t="s">
        <v>549</v>
      </c>
      <c r="B123" s="339" t="s">
        <v>550</v>
      </c>
    </row>
    <row r="124" ht="15.75" customHeight="1">
      <c r="A124" s="337" t="s">
        <v>551</v>
      </c>
      <c r="B124" s="339" t="s">
        <v>552</v>
      </c>
    </row>
    <row r="125" ht="15.75" customHeight="1">
      <c r="A125" s="337" t="s">
        <v>553</v>
      </c>
      <c r="B125" s="339" t="s">
        <v>554</v>
      </c>
    </row>
    <row r="126" ht="15.75" customHeight="1">
      <c r="A126" s="337" t="s">
        <v>555</v>
      </c>
      <c r="B126" s="339" t="s">
        <v>556</v>
      </c>
    </row>
    <row r="127" ht="15.75" customHeight="1">
      <c r="A127" s="337" t="s">
        <v>557</v>
      </c>
      <c r="B127" s="339" t="s">
        <v>558</v>
      </c>
    </row>
    <row r="128" ht="15.75" customHeight="1">
      <c r="A128" s="337" t="s">
        <v>559</v>
      </c>
      <c r="B128" s="339" t="s">
        <v>560</v>
      </c>
    </row>
    <row r="129" ht="15.75" customHeight="1">
      <c r="A129" s="337" t="s">
        <v>561</v>
      </c>
      <c r="B129" s="339" t="s">
        <v>562</v>
      </c>
    </row>
    <row r="130" ht="15.75" customHeight="1">
      <c r="A130" s="337" t="s">
        <v>563</v>
      </c>
      <c r="B130" s="339" t="s">
        <v>564</v>
      </c>
    </row>
    <row r="131" ht="15.75" customHeight="1">
      <c r="A131" s="337" t="s">
        <v>565</v>
      </c>
      <c r="B131" s="339" t="s">
        <v>566</v>
      </c>
    </row>
    <row r="132" ht="15.75" customHeight="1">
      <c r="A132" s="337" t="s">
        <v>567</v>
      </c>
      <c r="B132" s="339" t="s">
        <v>568</v>
      </c>
    </row>
    <row r="133" ht="15.75" customHeight="1">
      <c r="A133" s="337" t="s">
        <v>569</v>
      </c>
      <c r="B133" s="339" t="s">
        <v>570</v>
      </c>
    </row>
    <row r="134" ht="15.75" customHeight="1">
      <c r="A134" s="337" t="s">
        <v>571</v>
      </c>
      <c r="B134" s="339" t="s">
        <v>572</v>
      </c>
    </row>
    <row r="135" ht="15.75" customHeight="1">
      <c r="A135" s="337" t="s">
        <v>573</v>
      </c>
      <c r="B135" s="339" t="s">
        <v>574</v>
      </c>
    </row>
    <row r="136" ht="15.75" customHeight="1">
      <c r="A136" s="337" t="s">
        <v>575</v>
      </c>
      <c r="B136" s="339" t="s">
        <v>576</v>
      </c>
    </row>
    <row r="137" ht="15.75" customHeight="1">
      <c r="A137" s="337" t="s">
        <v>577</v>
      </c>
      <c r="B137" s="339" t="s">
        <v>578</v>
      </c>
    </row>
    <row r="138" ht="15.75" customHeight="1">
      <c r="A138" s="337" t="s">
        <v>579</v>
      </c>
      <c r="B138" s="339" t="s">
        <v>580</v>
      </c>
    </row>
    <row r="139" ht="15.75" customHeight="1">
      <c r="A139" s="337" t="s">
        <v>581</v>
      </c>
      <c r="B139" s="339" t="s">
        <v>582</v>
      </c>
    </row>
    <row r="140" ht="15.75" customHeight="1">
      <c r="A140" s="337" t="s">
        <v>583</v>
      </c>
      <c r="B140" s="339" t="s">
        <v>584</v>
      </c>
    </row>
    <row r="141" ht="15.75" customHeight="1">
      <c r="A141" s="337" t="s">
        <v>585</v>
      </c>
      <c r="B141" s="339" t="s">
        <v>586</v>
      </c>
    </row>
    <row r="142" ht="15.75" customHeight="1">
      <c r="A142" s="337" t="s">
        <v>587</v>
      </c>
      <c r="B142" s="339" t="s">
        <v>588</v>
      </c>
    </row>
    <row r="143" ht="15.75" customHeight="1">
      <c r="A143" s="337" t="s">
        <v>589</v>
      </c>
      <c r="B143" s="339" t="s">
        <v>590</v>
      </c>
    </row>
    <row r="144" ht="15.75" customHeight="1">
      <c r="A144" s="337" t="s">
        <v>591</v>
      </c>
      <c r="B144" s="339" t="s">
        <v>592</v>
      </c>
    </row>
    <row r="145" ht="15.75" customHeight="1">
      <c r="A145" s="337" t="s">
        <v>593</v>
      </c>
      <c r="B145" s="339" t="s">
        <v>594</v>
      </c>
    </row>
    <row r="146" ht="15.75" customHeight="1">
      <c r="A146" s="337" t="s">
        <v>595</v>
      </c>
      <c r="B146" s="339" t="s">
        <v>596</v>
      </c>
    </row>
    <row r="147" ht="15.75" customHeight="1">
      <c r="A147" s="337" t="s">
        <v>597</v>
      </c>
      <c r="B147" s="339" t="s">
        <v>598</v>
      </c>
    </row>
    <row r="148" ht="15.75" customHeight="1">
      <c r="A148" s="337" t="s">
        <v>599</v>
      </c>
      <c r="B148" s="339" t="s">
        <v>600</v>
      </c>
    </row>
    <row r="149" ht="15.75" customHeight="1">
      <c r="A149" s="337" t="s">
        <v>601</v>
      </c>
      <c r="B149" s="339" t="s">
        <v>602</v>
      </c>
    </row>
    <row r="150" ht="15.75" customHeight="1">
      <c r="A150" s="337" t="s">
        <v>603</v>
      </c>
      <c r="B150" s="339" t="s">
        <v>604</v>
      </c>
    </row>
    <row r="151" ht="15.75" customHeight="1">
      <c r="A151" s="337" t="s">
        <v>605</v>
      </c>
      <c r="B151" s="339" t="s">
        <v>606</v>
      </c>
    </row>
    <row r="152" ht="15.75" customHeight="1">
      <c r="A152" s="337" t="s">
        <v>607</v>
      </c>
      <c r="B152" s="339" t="s">
        <v>608</v>
      </c>
    </row>
    <row r="153" ht="15.75" customHeight="1">
      <c r="A153" s="337" t="s">
        <v>609</v>
      </c>
      <c r="B153" s="339" t="s">
        <v>610</v>
      </c>
    </row>
    <row r="154" ht="15.75" customHeight="1">
      <c r="A154" s="337" t="s">
        <v>611</v>
      </c>
      <c r="B154" s="339" t="s">
        <v>612</v>
      </c>
    </row>
    <row r="155" ht="15.75" customHeight="1">
      <c r="A155" s="337" t="s">
        <v>613</v>
      </c>
      <c r="B155" s="339" t="s">
        <v>614</v>
      </c>
    </row>
    <row r="156" ht="15.75" customHeight="1">
      <c r="A156" s="337" t="s">
        <v>615</v>
      </c>
      <c r="B156" s="339" t="s">
        <v>616</v>
      </c>
    </row>
    <row r="157" ht="15.75" customHeight="1">
      <c r="A157" s="337" t="s">
        <v>617</v>
      </c>
      <c r="B157" s="339" t="s">
        <v>618</v>
      </c>
    </row>
    <row r="158" ht="15.75" customHeight="1">
      <c r="A158" s="337" t="s">
        <v>619</v>
      </c>
      <c r="B158" s="339" t="s">
        <v>620</v>
      </c>
    </row>
    <row r="159" ht="15.75" customHeight="1">
      <c r="A159" s="337" t="s">
        <v>621</v>
      </c>
      <c r="B159" s="339" t="s">
        <v>622</v>
      </c>
    </row>
    <row r="160" ht="15.75" customHeight="1">
      <c r="A160" s="337" t="s">
        <v>623</v>
      </c>
      <c r="B160" s="339" t="s">
        <v>624</v>
      </c>
    </row>
    <row r="161" ht="15.75" customHeight="1">
      <c r="A161" s="337" t="s">
        <v>625</v>
      </c>
      <c r="B161" s="339" t="s">
        <v>626</v>
      </c>
    </row>
    <row r="162" ht="15.75" customHeight="1">
      <c r="A162" s="337" t="s">
        <v>627</v>
      </c>
      <c r="B162" s="339" t="s">
        <v>628</v>
      </c>
    </row>
    <row r="163" ht="15.75" customHeight="1">
      <c r="A163" s="337" t="s">
        <v>629</v>
      </c>
      <c r="B163" s="339" t="s">
        <v>630</v>
      </c>
    </row>
    <row r="164" ht="15.75" customHeight="1">
      <c r="A164" s="337" t="s">
        <v>631</v>
      </c>
      <c r="B164" s="339" t="s">
        <v>632</v>
      </c>
    </row>
    <row r="165" ht="15.75" customHeight="1">
      <c r="A165" s="337" t="s">
        <v>633</v>
      </c>
      <c r="B165" s="339" t="s">
        <v>634</v>
      </c>
    </row>
    <row r="166" ht="15.75" customHeight="1">
      <c r="A166" s="337" t="s">
        <v>635</v>
      </c>
      <c r="B166" s="339" t="s">
        <v>636</v>
      </c>
    </row>
    <row r="167" ht="15.75" customHeight="1">
      <c r="A167" s="337" t="s">
        <v>637</v>
      </c>
      <c r="B167" s="339" t="s">
        <v>638</v>
      </c>
    </row>
    <row r="168" ht="15.75" customHeight="1">
      <c r="A168" s="337" t="s">
        <v>639</v>
      </c>
      <c r="B168" s="339" t="s">
        <v>640</v>
      </c>
    </row>
    <row r="169" ht="15.75" customHeight="1">
      <c r="A169" s="337" t="s">
        <v>641</v>
      </c>
      <c r="B169" s="339" t="s">
        <v>642</v>
      </c>
    </row>
    <row r="170" ht="15.75" customHeight="1">
      <c r="A170" s="337" t="s">
        <v>643</v>
      </c>
      <c r="B170" s="339" t="s">
        <v>644</v>
      </c>
    </row>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2017-11-15T21:17:43Z</dcterms:created>
  <dc:creator>Jelena Zelenovic</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0x010100AC77350542FFBE4BB0DB254D3D4AA1DB</vt:lpwstr>
  </property>
</Properties>
</file>