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8000" tabRatio="838" activeTab="1"/>
  </bookViews>
  <sheets>
    <sheet name="Instructions" sheetId="8" r:id="rId1"/>
    <sheet name="1) Budget Tables" sheetId="1" r:id="rId2"/>
    <sheet name="2) By Category" sheetId="5" r:id="rId3"/>
    <sheet name="3) Explanatory Notes" sheetId="3" r:id="rId4"/>
    <sheet name="4) For PBSO Use" sheetId="6" r:id="rId5"/>
    <sheet name="5) For MPTF Use" sheetId="4" r:id="rId6"/>
    <sheet name="Sheet2"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<sst xmlns="http://schemas.openxmlformats.org/spreadsheetml/2006/main" count="855" uniqueCount="634">
  <si>
    <t>Annex D - PBF Project Budget</t>
  </si>
  <si>
    <t>CSO Version</t>
  </si>
  <si>
    <r>
      <rPr>
        <b/>
        <u/>
        <sz val="18"/>
        <color theme="1"/>
        <rFont val="Calibri"/>
        <charset val="134"/>
        <scheme val="minor"/>
      </rPr>
      <t>Instructions</t>
    </r>
    <r>
      <rPr>
        <b/>
        <sz val="28"/>
        <color theme="1"/>
        <rFont val="Calibri"/>
        <charset val="134"/>
        <scheme val="minor"/>
      </rPr>
      <t xml:space="preserve">
</t>
    </r>
    <r>
      <rPr>
        <b/>
        <sz val="12"/>
        <color theme="1"/>
        <rFont val="Calibri"/>
        <charset val="134"/>
        <scheme val="minor"/>
      </rPr>
      <t xml:space="preserve">1. Only fill in white cells. Grey cells are locked and/or contain spreadsheet formulas.
2. Complete both Sheet 1 and Sheet 2. 
   </t>
    </r>
    <r>
      <rPr>
        <sz val="12"/>
        <color theme="1"/>
        <rFont val="Calibri"/>
        <charset val="134"/>
        <scheme val="minor"/>
      </rPr>
      <t xml:space="preserve">  a)</t>
    </r>
    <r>
      <rPr>
        <b/>
        <sz val="12"/>
        <color theme="1"/>
        <rFont val="Calibri"/>
        <charset val="134"/>
        <scheme val="minor"/>
      </rPr>
      <t xml:space="preserve"> </t>
    </r>
    <r>
      <rPr>
        <sz val="12"/>
        <color theme="1"/>
        <rFont val="Calibri"/>
        <charset val="134"/>
        <scheme val="minor"/>
      </rPr>
      <t xml:space="preserve">First, prepare a budget </t>
    </r>
    <r>
      <rPr>
        <b/>
        <sz val="12"/>
        <color theme="1"/>
        <rFont val="Calibri"/>
        <charset val="134"/>
        <scheme val="minor"/>
      </rPr>
      <t>organized by activity/output/outcome in Sheet 1</t>
    </r>
    <r>
      <rPr>
        <sz val="12"/>
        <color theme="1"/>
        <rFont val="Calibri"/>
        <charset val="134"/>
        <scheme val="minor"/>
      </rPr>
      <t xml:space="preserve">. (Activity amounts can be indicative estimates.)  </t>
    </r>
    <r>
      <rPr>
        <b/>
        <sz val="12"/>
        <color theme="1"/>
        <rFont val="Calibri"/>
        <charset val="134"/>
        <scheme val="minor"/>
      </rPr>
      <t xml:space="preserve">
     </t>
    </r>
    <r>
      <rPr>
        <sz val="12"/>
        <color theme="1"/>
        <rFont val="Calibri"/>
        <charset val="134"/>
        <scheme val="minor"/>
      </rPr>
      <t xml:space="preserve">b) Then, divide each output budget </t>
    </r>
    <r>
      <rPr>
        <b/>
        <sz val="12"/>
        <color theme="1"/>
        <rFont val="Calibri"/>
        <charset val="134"/>
        <scheme val="minor"/>
      </rPr>
      <t>along UN Budget Categories in Sheet 2.</t>
    </r>
    <r>
      <rPr>
        <sz val="12"/>
        <color theme="1"/>
        <rFont val="Calibri"/>
        <charset val="134"/>
        <scheme val="minor"/>
      </rPr>
      <t xml:space="preserve">
3.</t>
    </r>
    <r>
      <rPr>
        <b/>
        <sz val="12"/>
        <color theme="1"/>
        <rFont val="Calibri"/>
        <charset val="134"/>
        <scheme val="minor"/>
      </rPr>
      <t xml:space="preserve"> Do not use Sheet 4 or 5</t>
    </r>
    <r>
      <rPr>
        <sz val="12"/>
        <color theme="1"/>
        <rFont val="Calibri"/>
        <charset val="134"/>
        <scheme val="minor"/>
      </rPr>
      <t xml:space="preserve">, which are for MPTF and PBF use. 
4. Leave blank or hide any Organizations/Outcomes/Outputs/Activities that aren't needed. </t>
    </r>
    <r>
      <rPr>
        <b/>
        <sz val="12"/>
        <color theme="1"/>
        <rFont val="Calibri"/>
        <charset val="134"/>
        <scheme val="minor"/>
      </rPr>
      <t>DO NOT delete cells.</t>
    </r>
    <r>
      <rPr>
        <sz val="12"/>
        <color theme="1"/>
        <rFont val="Calibri"/>
        <charset val="134"/>
        <scheme val="minor"/>
      </rPr>
      <t xml:space="preserve">
</t>
    </r>
    <r>
      <rPr>
        <sz val="14"/>
        <color theme="1"/>
        <rFont val="Calibri"/>
        <charset val="134"/>
        <scheme val="minor"/>
      </rPr>
      <t xml:space="preserve">
</t>
    </r>
    <r>
      <rPr>
        <i/>
        <sz val="14"/>
        <color theme="1"/>
        <rFont val="Calibri"/>
        <charset val="134"/>
        <scheme val="minor"/>
      </rPr>
      <t>For Table 1</t>
    </r>
    <r>
      <rPr>
        <b/>
        <sz val="14"/>
        <color theme="1"/>
        <rFont val="Calibri"/>
        <charset val="134"/>
        <scheme val="minor"/>
      </rPr>
      <t xml:space="preserve">
</t>
    </r>
    <r>
      <rPr>
        <sz val="12"/>
        <color theme="1"/>
        <rFont val="Calibri"/>
        <charset val="134"/>
        <scheme val="minor"/>
      </rPr>
      <t>1. Be sure to</t>
    </r>
    <r>
      <rPr>
        <b/>
        <sz val="12"/>
        <color theme="1"/>
        <rFont val="Calibri"/>
        <charset val="134"/>
        <scheme val="minor"/>
      </rPr>
      <t xml:space="preserve"> include % towards Gender Equality and Women's Empowerment, as well as a justification. 
2. Do not adjust tranche amounts </t>
    </r>
    <r>
      <rPr>
        <sz val="12"/>
        <color theme="1"/>
        <rFont val="Calibri"/>
        <charset val="134"/>
        <scheme val="minor"/>
      </rPr>
      <t xml:space="preserve">without consulting PBSO.
</t>
    </r>
    <r>
      <rPr>
        <sz val="14"/>
        <color theme="1"/>
        <rFont val="Calibri"/>
        <charset val="134"/>
        <scheme val="minor"/>
      </rPr>
      <t xml:space="preserve">
</t>
    </r>
    <r>
      <rPr>
        <i/>
        <sz val="14"/>
        <color theme="1"/>
        <rFont val="Calibri"/>
        <charset val="134"/>
        <scheme val="minor"/>
      </rPr>
      <t>For Table 2</t>
    </r>
    <r>
      <rPr>
        <b/>
        <sz val="14"/>
        <color theme="1"/>
        <rFont val="Calibri"/>
        <charset val="134"/>
        <scheme val="minor"/>
      </rPr>
      <t xml:space="preserve">
</t>
    </r>
    <r>
      <rPr>
        <b/>
        <sz val="12"/>
        <color theme="1"/>
        <rFont val="Calibri"/>
        <charset val="134"/>
        <scheme val="minor"/>
      </rPr>
      <t xml:space="preserve">1. Divide each output budget total along the relevant UN budget categories.
2. </t>
    </r>
    <r>
      <rPr>
        <sz val="12"/>
        <color theme="1"/>
        <rFont val="Calibri"/>
        <charset val="134"/>
        <scheme val="minor"/>
      </rPr>
      <t xml:space="preserve">For reference, output totals from the outcome/output/activity breakdown have been transferred from Table 1. </t>
    </r>
    <r>
      <rPr>
        <b/>
        <sz val="12"/>
        <color theme="1"/>
        <rFont val="Calibri"/>
        <charset val="134"/>
        <scheme val="minor"/>
      </rPr>
      <t xml:space="preserve">The output totals should match, and will show as </t>
    </r>
    <r>
      <rPr>
        <b/>
        <sz val="12"/>
        <color rgb="FFFF0000"/>
        <rFont val="Calibri"/>
        <charset val="134"/>
        <scheme val="minor"/>
      </rPr>
      <t>red</t>
    </r>
    <r>
      <rPr>
        <b/>
        <sz val="12"/>
        <color theme="1"/>
        <rFont val="Calibri"/>
        <charset val="134"/>
        <scheme val="minor"/>
      </rPr>
      <t xml:space="preserve"> if not.</t>
    </r>
  </si>
  <si>
    <t xml:space="preserve">Annex D - PBF Project Budget </t>
  </si>
  <si>
    <t>Table 1 - PBF project budget by outcome, output and activity</t>
  </si>
  <si>
    <r>
      <rPr>
        <b/>
        <sz val="12"/>
        <color theme="1"/>
        <rFont val="Calibri"/>
        <charset val="134"/>
        <scheme val="minor"/>
      </rPr>
      <t>Outcome/ Output</t>
    </r>
    <r>
      <rPr>
        <sz val="12"/>
        <color theme="1"/>
        <rFont val="Calibri"/>
        <charset val="134"/>
        <scheme val="minor"/>
      </rPr>
      <t xml:space="preserve"> number</t>
    </r>
  </si>
  <si>
    <r>
      <rPr>
        <b/>
        <sz val="12"/>
        <color theme="1"/>
        <rFont val="Calibri"/>
        <charset val="134"/>
        <scheme val="minor"/>
      </rPr>
      <t>Description</t>
    </r>
    <r>
      <rPr>
        <sz val="12"/>
        <color theme="1"/>
        <rFont val="Calibri"/>
        <charset val="134"/>
        <scheme val="minor"/>
      </rPr>
      <t xml:space="preserve"> (Text)</t>
    </r>
  </si>
  <si>
    <t>Recipient Organization</t>
  </si>
  <si>
    <t>Recipient Organization 2 Budget</t>
  </si>
  <si>
    <t>Recipient Organization 3 Budget</t>
  </si>
  <si>
    <t>Total</t>
  </si>
  <si>
    <r>
      <rPr>
        <b/>
        <sz val="12"/>
        <color theme="1"/>
        <rFont val="Calibri"/>
        <charset val="134"/>
        <scheme val="minor"/>
      </rPr>
      <t xml:space="preserve">% of budget </t>
    </r>
    <r>
      <rPr>
        <sz val="12"/>
        <color theme="1"/>
        <rFont val="Calibri"/>
        <charset val="134"/>
        <scheme val="minor"/>
      </rPr>
      <t xml:space="preserve">per activity allocated to </t>
    </r>
    <r>
      <rPr>
        <b/>
        <sz val="12"/>
        <color theme="1"/>
        <rFont val="Calibri"/>
        <charset val="134"/>
        <scheme val="minor"/>
      </rPr>
      <t xml:space="preserve">Gender Equality and Women's Empowerment (GEWE) </t>
    </r>
    <r>
      <rPr>
        <sz val="12"/>
        <color theme="1"/>
        <rFont val="Calibri"/>
        <charset val="134"/>
        <scheme val="minor"/>
      </rPr>
      <t>(if any):</t>
    </r>
  </si>
  <si>
    <r>
      <rPr>
        <sz val="12"/>
        <color theme="1"/>
        <rFont val="Calibri"/>
        <charset val="134"/>
        <scheme val="minor"/>
      </rPr>
      <t xml:space="preserve">Current level of </t>
    </r>
    <r>
      <rPr>
        <b/>
        <sz val="12"/>
        <color theme="1"/>
        <rFont val="Calibri"/>
        <charset val="134"/>
        <scheme val="minor"/>
      </rPr>
      <t>expenditure/ commitment</t>
    </r>
    <r>
      <rPr>
        <sz val="12"/>
        <color theme="1"/>
        <rFont val="Calibri"/>
        <charset val="134"/>
        <scheme val="minor"/>
      </rPr>
      <t xml:space="preserve"> (to be completed at time of project progress reporting) </t>
    </r>
  </si>
  <si>
    <r>
      <rPr>
        <b/>
        <sz val="12"/>
        <color theme="1"/>
        <rFont val="Calibri"/>
        <charset val="134"/>
        <scheme val="minor"/>
      </rPr>
      <t xml:space="preserve">GEWE justification </t>
    </r>
    <r>
      <rPr>
        <sz val="12"/>
        <color theme="1"/>
        <rFont val="Calibri"/>
        <charset val="134"/>
        <scheme val="minor"/>
      </rPr>
      <t>(e.g. training includes session on gender equality, specific efforts made to ensure equal representation of women and men etc.)</t>
    </r>
  </si>
  <si>
    <r>
      <rPr>
        <sz val="12"/>
        <color theme="1"/>
        <rFont val="Calibri"/>
        <charset val="134"/>
        <scheme val="minor"/>
      </rPr>
      <t xml:space="preserve">Any other </t>
    </r>
    <r>
      <rPr>
        <b/>
        <sz val="12"/>
        <color theme="1"/>
        <rFont val="Calibri"/>
        <charset val="134"/>
        <scheme val="minor"/>
      </rPr>
      <t>remarks</t>
    </r>
    <r>
      <rPr>
        <sz val="12"/>
        <color theme="1"/>
        <rFont val="Calibri"/>
        <charset val="134"/>
        <scheme val="minor"/>
      </rPr>
      <t xml:space="preserve"> (e.g. on types of inputs provided or budget justification, esp. for TA or travel costs)</t>
    </r>
  </si>
  <si>
    <t xml:space="preserve">OUTCOME 1: </t>
  </si>
  <si>
    <t>Strengthen legal/strategic youth empowerment frameworks through adoption of National Youth Policy Implementation Framework, National Youth Bill and National Action Plan for Youth and Security.</t>
  </si>
  <si>
    <t>Output 1.1:</t>
  </si>
  <si>
    <t>National Youth Policy Implementation Framework Developed and rollout.</t>
  </si>
  <si>
    <t>Activity 1.1.1:</t>
  </si>
  <si>
    <t xml:space="preserve">Support the development and validation of National Youth Policy Implementation Framework </t>
  </si>
  <si>
    <t>Activity 1.1.2:</t>
  </si>
  <si>
    <t xml:space="preserve">Support Department of Youth and Sports to rollout the National Youth Policy and implementation framework </t>
  </si>
  <si>
    <t>Activity 1.1.3:</t>
  </si>
  <si>
    <t>Activity 1.1.4</t>
  </si>
  <si>
    <t>Activity 1.1.5</t>
  </si>
  <si>
    <t>Activity 1.1.6</t>
  </si>
  <si>
    <t>Activity 1.1.7</t>
  </si>
  <si>
    <t>Activity 1.1.8</t>
  </si>
  <si>
    <t>Output Total</t>
  </si>
  <si>
    <t>Output 1.2:</t>
  </si>
  <si>
    <t xml:space="preserve">Reviewed and Enacted National Youth Bill in place. </t>
  </si>
  <si>
    <t>Activity 1.2.1</t>
  </si>
  <si>
    <t xml:space="preserve">Hiring of Technical Expert to lead the review of the draft Youth Bill </t>
  </si>
  <si>
    <t>Activity 1.2.2</t>
  </si>
  <si>
    <t xml:space="preserve">Organize Stakeholder engagements meetings to consider the views of young people including marginalized youth in the Draft Youth Bill. </t>
  </si>
  <si>
    <t>Activity 1.2.3</t>
  </si>
  <si>
    <t>Validation of the draft youth Bill</t>
  </si>
  <si>
    <t>Activity 1.2.4</t>
  </si>
  <si>
    <t xml:space="preserve">Organize meetings with NAMs to lobby for the enactment of the draft bill </t>
  </si>
  <si>
    <t>Activity 1.2.5</t>
  </si>
  <si>
    <t xml:space="preserve">Organize Townhall meetings with stakeholders to popularize the youth Act </t>
  </si>
  <si>
    <t>Activity 1.2.6</t>
  </si>
  <si>
    <t xml:space="preserve">Conduct Advocacy Caravans </t>
  </si>
  <si>
    <t>Activity 1.2.7</t>
  </si>
  <si>
    <t>Activity 1.2.8</t>
  </si>
  <si>
    <t>Output 1.3:</t>
  </si>
  <si>
    <t xml:space="preserve">Standard Operating Procedures (SOPs) for youth-led Organizations developed and popularized </t>
  </si>
  <si>
    <t>Activity 1.3.1</t>
  </si>
  <si>
    <t>Development of SOPs for youth-led organizations</t>
  </si>
  <si>
    <t>Activity 1.3.2</t>
  </si>
  <si>
    <t>Train leaders of the Youth-led organization on the SOPs</t>
  </si>
  <si>
    <t>Activity 1.3.3</t>
  </si>
  <si>
    <t xml:space="preserve">Popularization of the SOPs with youth-led organization (townhall meetings and caravans). </t>
  </si>
  <si>
    <t>Activity 1.3.4</t>
  </si>
  <si>
    <t>Activity 1.3.5</t>
  </si>
  <si>
    <t>Activity 1.3.6</t>
  </si>
  <si>
    <t>Activity 1.3.7</t>
  </si>
  <si>
    <t>Activity 1.3.8</t>
  </si>
  <si>
    <t>Output 1.4:</t>
  </si>
  <si>
    <t>National Action Plan for Youth, Peace, and Security (YPS) developed and rolled out.</t>
  </si>
  <si>
    <t>Activity 1.4.1</t>
  </si>
  <si>
    <t>Development of the YPS Action Plan</t>
  </si>
  <si>
    <t>Activity 1.4.2</t>
  </si>
  <si>
    <t xml:space="preserve">Conduct meetings with the youth and stakeholders to roll out the YPS Action Plan. </t>
  </si>
  <si>
    <t>The participants comprised of both male and female representatives of communities and youth structures. Each was given equal space to particpate.</t>
  </si>
  <si>
    <t>Activity 1.4.3</t>
  </si>
  <si>
    <t xml:space="preserve">Production and distribution of key graphic messages of YPS Action plan.  </t>
  </si>
  <si>
    <t xml:space="preserve"> A significant number of participants were  female and were instrumental in the message development.One of them being a journalist with such experience</t>
  </si>
  <si>
    <t>Activity 1.4.4</t>
  </si>
  <si>
    <t>Activity 1.4.5</t>
  </si>
  <si>
    <t>Activity 1.4.6</t>
  </si>
  <si>
    <t>Activity 1.4.7</t>
  </si>
  <si>
    <t>Activity 1.4.8</t>
  </si>
  <si>
    <t xml:space="preserve">OUTCOME 2: </t>
  </si>
  <si>
    <t>Strengthening the capacities of youth empowerment actors for youth inclusion in civic space to promote social cohesion</t>
  </si>
  <si>
    <t>Outcome 2.1</t>
  </si>
  <si>
    <t xml:space="preserve">Capacity (individual and Institutional) of the Department of Youth and Sports enhanced. </t>
  </si>
  <si>
    <t>Activity 2.1.1</t>
  </si>
  <si>
    <t>Support the Department of Youth and Sports to develop a database)</t>
  </si>
  <si>
    <t>Activity 2.1.2</t>
  </si>
  <si>
    <t xml:space="preserve">Provide office equipment to the Department of Youth and Sports (laptops, routers, and printers) </t>
  </si>
  <si>
    <t>Activity 2.1.3</t>
  </si>
  <si>
    <t>Train Staff and Volunteers of Department of Youth and Sport on leadership, mediation, and conflict resolution.</t>
  </si>
  <si>
    <t>Women are represented as training participants who equally interacted with the Resource person and fellow participants  on discussion topics to ensure their voices are heard</t>
  </si>
  <si>
    <t>Activity 2.1.4</t>
  </si>
  <si>
    <t>Conduct regional civic education camps for youth leaders/coordinators</t>
  </si>
  <si>
    <t>Activity 2.1.5</t>
  </si>
  <si>
    <t>Activity 2.1.6</t>
  </si>
  <si>
    <t>Activity 2.1.7</t>
  </si>
  <si>
    <t>Activity 2.1.8</t>
  </si>
  <si>
    <t>Output 2.2</t>
  </si>
  <si>
    <t xml:space="preserve">Capacities of Area Councils, Regional and District Youth Committees strengthened. </t>
  </si>
  <si>
    <t>Activity 2.2.1</t>
  </si>
  <si>
    <t xml:space="preserve">Support the assessment and development of youth responsive strategy plans for Local Government Area Councils.  </t>
  </si>
  <si>
    <t>Activity 2.2.2</t>
  </si>
  <si>
    <t>Popularization of the Area Council Strategy Plans</t>
  </si>
  <si>
    <t>Activity 2.2.3</t>
  </si>
  <si>
    <t xml:space="preserve">Organize Annual Interface Dialogue between young people and Councils to review strategy plan implementation progress </t>
  </si>
  <si>
    <t>Activity 2.2.4</t>
  </si>
  <si>
    <t xml:space="preserve">Conduct advocacy meetings with councils to allocate at least 5% of the 60% commitment of Councils’ revenue for community development invested in youth development. </t>
  </si>
  <si>
    <t>Activity 2.2.5</t>
  </si>
  <si>
    <t xml:space="preserve">Train Council staff, Counsellors, Regional and District youth committee leaders on Human Rights Based Approach  </t>
  </si>
  <si>
    <t xml:space="preserve">The women in the Area Councils are empowered and actively participated in the training on HRBA    </t>
  </si>
  <si>
    <t>Activity 2.2.6</t>
  </si>
  <si>
    <t xml:space="preserve">Support District Youth Committees to conduct Reflect Action Circles and implement action plans </t>
  </si>
  <si>
    <t>Activity 2.2.7</t>
  </si>
  <si>
    <t xml:space="preserve">On Camp training of security Officers on Human Rights and participation of youth on civic space. </t>
  </si>
  <si>
    <t>Activity 2.2.8</t>
  </si>
  <si>
    <t>Output 2.3</t>
  </si>
  <si>
    <t xml:space="preserve">Strengthened the capacities of youth led CSOs /CBOs to participate and monitor the legal/strategic framework </t>
  </si>
  <si>
    <t>Activity 2.3.1</t>
  </si>
  <si>
    <t xml:space="preserve">Train youth leaders on Leadership, Human Rights Based Approach (HRBA) and feminist leadership </t>
  </si>
  <si>
    <t>Activity 2.3.2</t>
  </si>
  <si>
    <t>Support CSOs/CBOs to conduct stepdown training on HRBA and feminist leadership</t>
  </si>
  <si>
    <t>Activity 2.3.3</t>
  </si>
  <si>
    <t>Support youth led CSOs/CBOs to develop accountability and monitoring framework to track the implementation of legal/strategic framework</t>
  </si>
  <si>
    <t>Activity 2.3.4</t>
  </si>
  <si>
    <t>Support newly opted youth district tribunal members</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</si>
  <si>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</si>
  <si>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</si>
  <si>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</si>
  <si>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</si>
  <si>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</si>
  <si>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</si>
  <si>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</si>
  <si>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</si>
  <si>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</si>
  <si>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</si>
  <si>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</si>
  <si>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</si>
  <si>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</si>
  <si>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</si>
  <si>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Strengthening actual representation/participation of youth including marginalized youth in Decision-Making Structures [District Tribunals (DTs) Village Development Committees (VDCs), and Ward Development Committees (WDCs)] </t>
  </si>
  <si>
    <t>Output 3.1</t>
  </si>
  <si>
    <t>Youth including the marginalized included in district tribunals, VDC and WDCs.</t>
  </si>
  <si>
    <t>Activity 3.1.1</t>
  </si>
  <si>
    <r>
      <rPr>
        <sz val="12"/>
        <rFont val="Calibri"/>
        <charset val="134"/>
        <scheme val="minor"/>
      </rPr>
      <t>Assessment and training of VDCs &amp; WDCs on Leadership, good governance, &amp; conflict resolution mechanisms.</t>
    </r>
    <r>
      <rPr>
        <sz val="12"/>
        <color rgb="FFFF0000"/>
        <rFont val="Calibri"/>
        <charset val="134"/>
        <scheme val="minor"/>
      </rPr>
      <t xml:space="preserve">  </t>
    </r>
  </si>
  <si>
    <t>A considerable number of women participated in the training as a result of advocacy campaign done to ensure their inclusion.  During monitoring visit some of them highlighted their representation as worthwhile</t>
  </si>
  <si>
    <t>Activity 3.1.2</t>
  </si>
  <si>
    <t xml:space="preserve">Support youth-led advocacy campaigns and lobby for youth inclusion in VDC, WDC and DTs </t>
  </si>
  <si>
    <t>More women were met during the door to door campaign which is an indication of our commitment to ensure equality. During the engagement, the crucial role of women in decision making was emphasized</t>
  </si>
  <si>
    <t>Activity 3.1.3</t>
  </si>
  <si>
    <t xml:space="preserve">Conduct door to door campaign for inclusion of youth in VDCs, WDCs, and DTs </t>
  </si>
  <si>
    <t>Activity 3.1.4</t>
  </si>
  <si>
    <t>Facilitate Intergenerational dialogue between youth and community/opinion leaders on Civic space matters</t>
  </si>
  <si>
    <t>Activity 3.1.5</t>
  </si>
  <si>
    <t xml:space="preserve">Use social and traditional media (On &amp; Offline) to promote positive roles of youth in civic space and success stories of youth-led initiatives.   </t>
  </si>
  <si>
    <t xml:space="preserve">The visibility materials designed has messages promoting equality and justice and  single out slogans for women's participation </t>
  </si>
  <si>
    <t>Activity 3.1.6</t>
  </si>
  <si>
    <t xml:space="preserve">Organize youth camps with sporting activities (football and marathon) for peace </t>
  </si>
  <si>
    <t>Activity 3.1.7</t>
  </si>
  <si>
    <t xml:space="preserve">Train and support marginalized youth with start-up kits to reduce their dependency and vulnerability. </t>
  </si>
  <si>
    <t>Activity 3.1.8</t>
  </si>
  <si>
    <t xml:space="preserve">Train journalists/Bloggers (online &amp; offline) to promote positive roles of youth participation in civic space. </t>
  </si>
  <si>
    <t>In this activity more female turn out was realized given the emphasis on equal participation</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</si>
  <si>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</si>
  <si>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</si>
  <si>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</si>
  <si>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</si>
  <si>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</si>
  <si>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</si>
  <si>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</si>
  <si>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</si>
  <si>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</si>
  <si>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</si>
  <si>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</si>
  <si>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</si>
  <si>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</si>
  <si>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</si>
  <si>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</si>
  <si>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</si>
  <si>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</si>
  <si>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</si>
  <si>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</si>
  <si>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</si>
  <si>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</si>
  <si>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</si>
  <si>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</si>
  <si>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</si>
  <si>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</si>
  <si>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</si>
  <si>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</si>
  <si>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</si>
  <si>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</si>
  <si>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</si>
  <si>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</si>
  <si>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</si>
  <si>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</si>
  <si>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</si>
  <si>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</si>
  <si>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</si>
  <si>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</si>
  <si>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</si>
  <si>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</si>
  <si>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</si>
  <si>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</si>
  <si>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</si>
  <si>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</si>
  <si>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</si>
  <si>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</si>
  <si>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</si>
  <si>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</si>
  <si>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</si>
  <si>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</si>
  <si>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</si>
  <si>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</si>
  <si>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</si>
  <si>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</si>
  <si>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</si>
  <si>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</si>
  <si>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</si>
  <si>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</si>
  <si>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</si>
  <si>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</si>
  <si>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</si>
  <si>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</si>
  <si>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</si>
  <si>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</si>
  <si>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</si>
  <si>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</si>
  <si>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</si>
  <si>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</si>
  <si>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</si>
  <si>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Budget for independent audit</t>
  </si>
  <si>
    <t>Total Additional Costs</t>
  </si>
  <si>
    <t>Totals</t>
  </si>
  <si>
    <t>Recipient Organization 2</t>
  </si>
  <si>
    <t>Recipient Organization 3</t>
  </si>
  <si>
    <t>Sub-Total Project Budget</t>
  </si>
  <si>
    <t>Indirect support costs (7%):</t>
  </si>
  <si>
    <t>Performance-Based Tranche Breakdown</t>
  </si>
  <si>
    <t>Tranche %</t>
  </si>
  <si>
    <t>First Tranche:</t>
  </si>
  <si>
    <t>Second Tranche:</t>
  </si>
  <si>
    <t>Third Tranche</t>
  </si>
  <si>
    <t>Total:</t>
  </si>
  <si>
    <r>
      <rPr>
        <b/>
        <sz val="11"/>
        <color theme="1"/>
        <rFont val="Calibri"/>
        <charset val="134"/>
        <scheme val="minor"/>
      </rPr>
      <t xml:space="preserve">$ Towards GEWE </t>
    </r>
    <r>
      <rPr>
        <sz val="11"/>
        <color theme="1"/>
        <rFont val="Calibri"/>
        <charset val="134"/>
        <scheme val="minor"/>
      </rPr>
      <t>(includes indirect costs)</t>
    </r>
  </si>
  <si>
    <t>Total Expenditure</t>
  </si>
  <si>
    <t>% Towards GEWE</t>
  </si>
  <si>
    <t>Delivery Rate:</t>
  </si>
  <si>
    <r>
      <rPr>
        <b/>
        <sz val="11"/>
        <color theme="1"/>
        <rFont val="Calibri"/>
        <charset val="134"/>
        <scheme val="minor"/>
      </rPr>
      <t xml:space="preserve">$ Towards M&amp;E </t>
    </r>
    <r>
      <rPr>
        <sz val="11"/>
        <color theme="1"/>
        <rFont val="Calibri"/>
        <charset val="134"/>
        <scheme val="minor"/>
      </rPr>
      <t>(includes indirect costs)</t>
    </r>
  </si>
  <si>
    <t>% Towards M&amp;E</t>
  </si>
  <si>
    <r>
      <rPr>
        <sz val="11"/>
        <color theme="1"/>
        <rFont val="Calibri"/>
        <charset val="134"/>
        <scheme val="minor"/>
      </rPr>
      <t xml:space="preserve">Note: PBF does not accept projects with less than </t>
    </r>
    <r>
      <rPr>
        <b/>
        <sz val="11"/>
        <color theme="1"/>
        <rFont val="Calibri"/>
        <charset val="134"/>
        <scheme val="minor"/>
      </rPr>
      <t>5%</t>
    </r>
    <r>
      <rPr>
        <sz val="11"/>
        <color theme="1"/>
        <rFont val="Calibri"/>
        <charset val="134"/>
        <scheme val="minor"/>
      </rPr>
      <t xml:space="preserve"> towards M&amp;E and less than </t>
    </r>
    <r>
      <rPr>
        <b/>
        <sz val="11"/>
        <color theme="1"/>
        <rFont val="Calibri"/>
        <charset val="134"/>
        <scheme val="minor"/>
      </rPr>
      <t xml:space="preserve">15% </t>
    </r>
    <r>
      <rPr>
        <sz val="11"/>
        <color theme="1"/>
        <rFont val="Calibri"/>
        <charset val="134"/>
        <scheme val="minor"/>
      </rPr>
      <t xml:space="preserve">towards GEWE. These figures will show as </t>
    </r>
    <r>
      <rPr>
        <sz val="11"/>
        <color rgb="FFFF0000"/>
        <rFont val="Calibri"/>
        <charset val="134"/>
        <scheme val="minor"/>
      </rPr>
      <t xml:space="preserve">red </t>
    </r>
    <r>
      <rPr>
        <sz val="11"/>
        <color theme="1"/>
        <rFont val="Calibri"/>
        <charset val="134"/>
        <scheme val="minor"/>
      </rPr>
      <t xml:space="preserve">if this minimum threshold is not met.  </t>
    </r>
  </si>
  <si>
    <t>Table 2 - Output breakdown by UN budget categories</t>
  </si>
  <si>
    <t>Recipient Agency 2</t>
  </si>
  <si>
    <t>Recipient Agency 3</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</si>
  <si>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</si>
  <si>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</si>
  <si>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</si>
  <si>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</si>
  <si>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</si>
  <si>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</si>
  <si>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</si>
  <si>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</si>
  <si>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</si>
  <si>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</si>
  <si>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</si>
  <si>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</si>
  <si>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</si>
  <si>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</si>
  <si>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</si>
  <si>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</si>
  <si>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</si>
  <si>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</si>
  <si>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</si>
  <si>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</si>
  <si>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</si>
  <si>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Subtotal</t>
  </si>
  <si>
    <t>7% Indirect Costs</t>
  </si>
  <si>
    <t>TOTAL</t>
  </si>
  <si>
    <t>Annex 1: MPTFO Guidance on UN Cost Categories</t>
  </si>
  <si>
    <r>
      <rPr>
        <b/>
        <sz val="11"/>
        <color theme="1"/>
        <rFont val="Calibri"/>
        <charset val="134"/>
        <scheme val="minor"/>
      </rPr>
      <t xml:space="preserve">1. Staff and other personnel costs: </t>
    </r>
    <r>
      <rPr>
        <sz val="11"/>
        <color theme="1"/>
        <rFont val="Calibri"/>
        <charset val="134"/>
        <scheme val="minor"/>
      </rPr>
      <t>Includes all related staff and temporary staff costs including base salary, post adjustment and all staff entitlements.</t>
    </r>
  </si>
  <si>
    <r>
      <rPr>
        <b/>
        <sz val="11"/>
        <color theme="1"/>
        <rFont val="Calibri"/>
        <charset val="134"/>
        <scheme val="minor"/>
      </rPr>
      <t>2. Supplies, Commodities, Materials:</t>
    </r>
    <r>
      <rPr>
        <sz val="11"/>
        <color theme="1"/>
        <rFont val="Calibri"/>
        <charset val="134"/>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</si>
  <si>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charset val="134"/>
        <scheme val="minor"/>
      </rPr>
      <t xml:space="preserve">3. Equipment, Vehicles and Furniture including Depreciation: </t>
    </r>
    <r>
      <rPr>
        <sz val="11"/>
        <color theme="1"/>
        <rFont val="Calibri"/>
        <charset val="134"/>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</si>
  <si>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charset val="134"/>
        <scheme val="minor"/>
      </rPr>
      <t>4. Contractual Services:</t>
    </r>
    <r>
      <rPr>
        <sz val="11"/>
        <color theme="1"/>
        <rFont val="Calibri"/>
        <charset val="134"/>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</si>
  <si>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charset val="134"/>
        <scheme val="minor"/>
      </rPr>
      <t>5. Travel:</t>
    </r>
    <r>
      <rPr>
        <sz val="11"/>
        <color theme="1"/>
        <rFont val="Calibri"/>
        <charset val="134"/>
        <scheme val="minor"/>
      </rPr>
      <t xml:space="preserve"> Includes staff and non-staff travel paid for by the organization directly related to a project.</t>
    </r>
  </si>
  <si>
    <r>
      <rPr>
        <b/>
        <sz val="11"/>
        <color theme="1"/>
        <rFont val="Calibri"/>
        <charset val="134"/>
        <scheme val="minor"/>
      </rPr>
      <t>6. Transfers and Grants to Counterparts:</t>
    </r>
    <r>
      <rPr>
        <sz val="11"/>
        <color theme="1"/>
        <rFont val="Calibri"/>
        <charset val="134"/>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</si>
  <si>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charset val="134"/>
        <scheme val="minor"/>
      </rPr>
      <t>7. General Operating and Other Direct Costs:</t>
    </r>
    <r>
      <rPr>
        <sz val="11"/>
        <color theme="1"/>
        <rFont val="Calibri"/>
        <charset val="134"/>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</si>
  <si>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</si>
  <si>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</si>
  <si>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</si>
  <si>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</si>
  <si>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</si>
  <si>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</si>
  <si>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</si>
  <si>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</si>
  <si>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</si>
  <si>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</si>
  <si>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</si>
  <si>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</si>
  <si>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Recip Agency 2</t>
  </si>
  <si>
    <t>Recip Agency 3</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</si>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</sst>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0_-;\-* #,##0_-;_-* &quot;-&quot;_-;_-@_-"/>
    <numFmt numFmtId="42" formatCode="_-&quot;£&quot;* #,##0_-;\-&quot;£&quot;* #,##0_-;_-&quot;£&quot;* &quot;-&quot;_-;_-@_-"/>
    <numFmt numFmtId="43" formatCode="_-* #,##0.00_-;\-* #,##0.00_-;_-* &quot;-&quot;??_-;_-@_-"/>
    <numFmt numFmtId="176" formatCode="_(&quot;$&quot;* #,##0.00_);_(&quot;$&quot;* \(#,##0.00\);_(&quot;$&quot;* &quot;-&quot;??_);_(@_)"/>
    <numFmt numFmtId="177" formatCode="_(* #,##0.00_);_(* \(#,##0.00\);_(* &quot;-&quot;??_);_(@_)"/>
  </numFmts>
  <fonts count="42">
    <font>
      <sz val="11"/>
      <color theme="1"/>
      <name val="Calibri"/>
      <charset val="134"/>
      <scheme val="minor"/>
    </font>
    <font>
      <sz val="9"/>
      <color theme="1"/>
      <name val="Calibri"/>
      <charset val="134"/>
      <scheme val="minor"/>
    </font>
    <font>
      <sz val="11"/>
      <name val="Calibri"/>
      <charset val="134"/>
      <scheme val="minor"/>
    </font>
    <font>
      <sz val="12"/>
      <color theme="1"/>
      <name val="Calibri"/>
      <charset val="134"/>
      <scheme val="minor"/>
    </font>
    <font>
      <b/>
      <sz val="12"/>
      <color theme="1"/>
      <name val="Calibri"/>
      <charset val="134"/>
      <scheme val="minor"/>
    </font>
    <font>
      <b/>
      <sz val="12"/>
      <color theme="1"/>
      <name val="Calibri"/>
      <charset val="134"/>
    </font>
    <font>
      <b/>
      <sz val="11"/>
      <color theme="1"/>
      <name val="Calibri"/>
      <charset val="134"/>
      <scheme val="minor"/>
    </font>
    <font>
      <b/>
      <sz val="24"/>
      <color rgb="FF00B0F0"/>
      <name val="Calibri"/>
      <charset val="134"/>
      <scheme val="minor"/>
    </font>
    <font>
      <b/>
      <sz val="36"/>
      <color theme="1"/>
      <name val="Calibri"/>
      <charset val="134"/>
      <scheme val="minor"/>
    </font>
    <font>
      <sz val="36"/>
      <color theme="1"/>
      <name val="Calibri"/>
      <charset val="134"/>
      <scheme val="minor"/>
    </font>
    <font>
      <b/>
      <sz val="12"/>
      <color rgb="FF00B0F0"/>
      <name val="Calibri"/>
      <charset val="134"/>
      <scheme val="minor"/>
    </font>
    <font>
      <b/>
      <sz val="14"/>
      <color theme="1"/>
      <name val="Calibri"/>
      <charset val="134"/>
      <scheme val="minor"/>
    </font>
    <font>
      <sz val="12"/>
      <color theme="1"/>
      <name val="Calibri"/>
      <charset val="134"/>
    </font>
    <font>
      <sz val="12"/>
      <color theme="1"/>
      <name val="Times New Roman"/>
      <charset val="134"/>
    </font>
    <font>
      <sz val="12"/>
      <name val="Calibri"/>
      <charset val="134"/>
      <scheme val="minor"/>
    </font>
    <font>
      <b/>
      <sz val="12"/>
      <color rgb="FFFF0000"/>
      <name val="Calibri"/>
      <charset val="134"/>
      <scheme val="minor"/>
    </font>
    <font>
      <sz val="12"/>
      <color rgb="FFFF0000"/>
      <name val="Calibri"/>
      <charset val="134"/>
      <scheme val="minor"/>
    </font>
    <font>
      <b/>
      <sz val="28"/>
      <color theme="1"/>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u/>
      <sz val="18"/>
      <color theme="1"/>
      <name val="Calibri"/>
      <charset val="134"/>
      <scheme val="minor"/>
    </font>
    <font>
      <sz val="14"/>
      <color theme="1"/>
      <name val="Calibri"/>
      <charset val="134"/>
      <scheme val="minor"/>
    </font>
    <font>
      <i/>
      <sz val="14"/>
      <color theme="1"/>
      <name val="Calibri"/>
      <charset val="134"/>
      <scheme val="minor"/>
    </font>
    <font>
      <sz val="11"/>
      <color rgb="FFFF0000"/>
      <name val="Calibri"/>
      <charset val="134"/>
      <scheme val="minor"/>
    </font>
  </fonts>
  <fills count="38">
    <fill>
      <patternFill patternType="none"/>
    </fill>
    <fill>
      <patternFill patternType="gray125"/>
    </fill>
    <fill>
      <patternFill patternType="solid">
        <fgColor theme="8" tint="0.799920651875362"/>
        <bgColor indexed="64"/>
      </patternFill>
    </fill>
    <fill>
      <patternFill patternType="solid">
        <fgColor theme="0" tint="-0.149937437055574"/>
        <bgColor indexed="64"/>
      </patternFill>
    </fill>
    <fill>
      <patternFill patternType="solid">
        <fgColor theme="0"/>
        <bgColor indexed="64"/>
      </patternFill>
    </fill>
    <fill>
      <patternFill patternType="solid">
        <fgColor theme="2" tint="-0.0999786370433668"/>
        <bgColor indexed="64"/>
      </patternFill>
    </fill>
    <fill>
      <patternFill patternType="solid">
        <fgColor theme="7"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thin">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176" fontId="18" fillId="0" borderId="0" applyFont="0" applyFill="0" applyBorder="0" applyAlignment="0" applyProtection="0"/>
    <xf numFmtId="9" fontId="18" fillId="0" borderId="0" applyFont="0" applyFill="0" applyBorder="0" applyAlignment="0" applyProtection="0"/>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7" borderId="5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6" fillId="0" borderId="0" applyNumberFormat="0" applyFill="0" applyBorder="0" applyAlignment="0" applyProtection="0">
      <alignment vertical="center"/>
    </xf>
    <xf numFmtId="0" fontId="27" fillId="8" borderId="61" applyNumberFormat="0" applyAlignment="0" applyProtection="0">
      <alignment vertical="center"/>
    </xf>
    <xf numFmtId="0" fontId="28" fillId="9" borderId="62" applyNumberFormat="0" applyAlignment="0" applyProtection="0">
      <alignment vertical="center"/>
    </xf>
    <xf numFmtId="0" fontId="29" fillId="9" borderId="61" applyNumberFormat="0" applyAlignment="0" applyProtection="0">
      <alignment vertical="center"/>
    </xf>
    <xf numFmtId="0" fontId="30" fillId="10" borderId="63" applyNumberFormat="0" applyAlignment="0" applyProtection="0">
      <alignment vertical="center"/>
    </xf>
    <xf numFmtId="0" fontId="31" fillId="0" borderId="64" applyNumberFormat="0" applyFill="0" applyAlignment="0" applyProtection="0">
      <alignment vertical="center"/>
    </xf>
    <xf numFmtId="0" fontId="32" fillId="0" borderId="65"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6" fillId="37" borderId="0" applyNumberFormat="0" applyBorder="0" applyAlignment="0" applyProtection="0">
      <alignment vertical="center"/>
    </xf>
    <xf numFmtId="177" fontId="3" fillId="0" borderId="0" applyFont="0" applyFill="0" applyBorder="0" applyAlignment="0" applyProtection="0"/>
    <xf numFmtId="0" fontId="3" fillId="0" borderId="0"/>
  </cellStyleXfs>
  <cellXfs count="262">
    <xf numFmtId="0" fontId="0" fillId="0" borderId="0" xfId="0"/>
    <xf numFmtId="0" fontId="1" fillId="0" borderId="0" xfId="0" applyFont="1"/>
    <xf numFmtId="49" fontId="0" fillId="0" borderId="0" xfId="0" applyNumberFormat="1"/>
    <xf numFmtId="0" fontId="1" fillId="0" borderId="0" xfId="0" applyFont="1" applyAlignment="1">
      <alignment vertical="center"/>
    </xf>
    <xf numFmtId="49" fontId="2" fillId="0" borderId="0" xfId="0" applyNumberFormat="1" applyFont="1" applyAlignment="1">
      <alignment horizontal="left"/>
    </xf>
    <xf numFmtId="49" fontId="2" fillId="0" borderId="0" xfId="0" applyNumberFormat="1" applyFont="1" applyAlignment="1">
      <alignment horizontal="left" wrapText="1"/>
    </xf>
    <xf numFmtId="0" fontId="3" fillId="0" borderId="0" xfId="0" applyFo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3" borderId="7" xfId="0" applyFont="1" applyFill="1" applyBorder="1" applyAlignment="1">
      <alignment horizontal="center" wrapText="1"/>
    </xf>
    <xf numFmtId="0" fontId="4" fillId="3" borderId="8" xfId="0" applyFont="1" applyFill="1" applyBorder="1" applyAlignment="1">
      <alignment horizontal="center" wrapText="1"/>
    </xf>
    <xf numFmtId="0" fontId="4" fillId="3" borderId="9" xfId="0" applyFont="1" applyFill="1" applyBorder="1" applyAlignment="1">
      <alignment wrapText="1"/>
    </xf>
    <xf numFmtId="0" fontId="4" fillId="3" borderId="10" xfId="0" applyFont="1" applyFill="1" applyBorder="1" applyAlignment="1">
      <alignment horizont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4" fillId="3" borderId="14" xfId="0" applyFont="1" applyFill="1" applyBorder="1" applyAlignment="1">
      <alignment horizontal="center" vertical="center" wrapText="1"/>
    </xf>
    <xf numFmtId="176" fontId="4" fillId="3" borderId="15" xfId="0" applyNumberFormat="1" applyFont="1" applyFill="1" applyBorder="1" applyAlignment="1">
      <alignment horizontal="center" wrapText="1"/>
    </xf>
    <xf numFmtId="176" fontId="4" fillId="3" borderId="16" xfId="0" applyNumberFormat="1" applyFont="1" applyFill="1" applyBorder="1" applyAlignment="1">
      <alignment horizontal="center" wrapText="1"/>
    </xf>
    <xf numFmtId="0" fontId="5" fillId="3" borderId="17" xfId="0" applyFont="1" applyFill="1" applyBorder="1" applyAlignment="1">
      <alignment vertical="center" wrapText="1"/>
    </xf>
    <xf numFmtId="176" fontId="3" fillId="3" borderId="14" xfId="0" applyNumberFormat="1" applyFont="1" applyFill="1" applyBorder="1" applyAlignment="1">
      <alignment wrapText="1"/>
    </xf>
    <xf numFmtId="176" fontId="3" fillId="3" borderId="12" xfId="0" applyNumberFormat="1" applyFont="1" applyFill="1" applyBorder="1" applyAlignment="1">
      <alignment wrapText="1"/>
    </xf>
    <xf numFmtId="176" fontId="3" fillId="3" borderId="13" xfId="0" applyNumberFormat="1" applyFont="1" applyFill="1" applyBorder="1" applyAlignment="1">
      <alignment wrapText="1"/>
    </xf>
    <xf numFmtId="0" fontId="5" fillId="3" borderId="17" xfId="0" applyFont="1" applyFill="1" applyBorder="1" applyAlignment="1" applyProtection="1">
      <alignment vertical="center" wrapText="1"/>
      <protection locked="0"/>
    </xf>
    <xf numFmtId="0" fontId="5" fillId="3" borderId="18" xfId="0" applyFont="1" applyFill="1" applyBorder="1" applyAlignment="1">
      <alignment vertical="center" wrapText="1"/>
    </xf>
    <xf numFmtId="176" fontId="3" fillId="3" borderId="19" xfId="0" applyNumberFormat="1" applyFont="1" applyFill="1" applyBorder="1" applyAlignment="1">
      <alignment wrapText="1"/>
    </xf>
    <xf numFmtId="176" fontId="3" fillId="3" borderId="20" xfId="0" applyNumberFormat="1" applyFont="1" applyFill="1" applyBorder="1" applyAlignment="1">
      <alignment wrapText="1"/>
    </xf>
    <xf numFmtId="176" fontId="3" fillId="3" borderId="21" xfId="0" applyNumberFormat="1" applyFont="1" applyFill="1" applyBorder="1" applyAlignment="1">
      <alignment wrapText="1"/>
    </xf>
    <xf numFmtId="176" fontId="3" fillId="3" borderId="22" xfId="2" applyFont="1" applyFill="1" applyBorder="1" applyAlignment="1" applyProtection="1">
      <alignment wrapText="1"/>
    </xf>
    <xf numFmtId="176" fontId="3" fillId="3" borderId="23" xfId="2" applyFont="1" applyFill="1" applyBorder="1" applyAlignment="1">
      <alignment wrapText="1"/>
    </xf>
    <xf numFmtId="176" fontId="4" fillId="3" borderId="24" xfId="2" applyFont="1" applyFill="1" applyBorder="1" applyAlignment="1">
      <alignment wrapText="1"/>
    </xf>
    <xf numFmtId="176" fontId="4" fillId="3" borderId="25" xfId="2" applyFont="1" applyFill="1" applyBorder="1" applyAlignment="1">
      <alignment wrapText="1"/>
    </xf>
    <xf numFmtId="176" fontId="3" fillId="3" borderId="17" xfId="2" applyFont="1" applyFill="1" applyBorder="1" applyAlignment="1" applyProtection="1">
      <alignment wrapText="1"/>
    </xf>
    <xf numFmtId="176" fontId="3" fillId="3" borderId="26" xfId="2" applyFont="1" applyFill="1" applyBorder="1" applyAlignment="1">
      <alignment wrapText="1"/>
    </xf>
    <xf numFmtId="176" fontId="4" fillId="3" borderId="0" xfId="2" applyFont="1" applyFill="1" applyBorder="1" applyAlignment="1">
      <alignment wrapText="1"/>
    </xf>
    <xf numFmtId="176" fontId="4" fillId="3" borderId="18" xfId="2" applyFont="1" applyFill="1" applyBorder="1" applyAlignment="1" applyProtection="1">
      <alignment wrapText="1"/>
    </xf>
    <xf numFmtId="176" fontId="4" fillId="3" borderId="19" xfId="2" applyFont="1" applyFill="1" applyBorder="1" applyAlignment="1">
      <alignment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7" xfId="0" applyFont="1" applyFill="1" applyBorder="1" applyAlignment="1">
      <alignment vertical="center" wrapText="1"/>
    </xf>
    <xf numFmtId="176" fontId="3" fillId="3" borderId="16" xfId="2" applyFont="1" applyFill="1" applyBorder="1" applyAlignment="1">
      <alignment vertical="center" wrapText="1"/>
    </xf>
    <xf numFmtId="176" fontId="4" fillId="3" borderId="16" xfId="2" applyFont="1" applyFill="1" applyBorder="1" applyAlignment="1">
      <alignment vertical="center" wrapText="1"/>
    </xf>
    <xf numFmtId="9" fontId="4" fillId="3" borderId="26" xfId="3" applyFont="1" applyFill="1" applyBorder="1" applyAlignment="1">
      <alignment vertical="center" wrapText="1"/>
    </xf>
    <xf numFmtId="0" fontId="4" fillId="3" borderId="18" xfId="0" applyFont="1" applyFill="1" applyBorder="1" applyAlignment="1">
      <alignment vertical="center" wrapText="1"/>
    </xf>
    <xf numFmtId="176" fontId="0" fillId="3" borderId="21" xfId="0" applyNumberFormat="1" applyFill="1" applyBorder="1"/>
    <xf numFmtId="0" fontId="0" fillId="3" borderId="21" xfId="0" applyFill="1" applyBorder="1"/>
    <xf numFmtId="0" fontId="0" fillId="3" borderId="19" xfId="0" applyFill="1" applyBorder="1"/>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31" xfId="0" applyFont="1" applyFill="1" applyBorder="1" applyAlignment="1">
      <alignment horizontal="left"/>
    </xf>
    <xf numFmtId="0" fontId="6" fillId="3" borderId="32" xfId="0" applyFont="1" applyFill="1" applyBorder="1" applyAlignment="1">
      <alignment horizontal="left"/>
    </xf>
    <xf numFmtId="0" fontId="6" fillId="3" borderId="33" xfId="0" applyFont="1" applyFill="1" applyBorder="1" applyAlignment="1">
      <alignment horizontal="left"/>
    </xf>
    <xf numFmtId="49" fontId="0" fillId="3" borderId="34" xfId="0" applyNumberFormat="1" applyFill="1" applyBorder="1" applyAlignment="1">
      <alignment horizontal="center" wrapText="1"/>
    </xf>
    <xf numFmtId="49" fontId="0" fillId="3" borderId="35" xfId="0" applyNumberFormat="1" applyFill="1" applyBorder="1" applyAlignment="1">
      <alignment horizontal="center" wrapText="1"/>
    </xf>
    <xf numFmtId="49" fontId="0" fillId="3" borderId="36" xfId="0" applyNumberFormat="1" applyFill="1" applyBorder="1" applyAlignment="1">
      <alignment horizontal="center" wrapText="1"/>
    </xf>
    <xf numFmtId="0" fontId="6" fillId="3" borderId="37" xfId="0" applyFont="1" applyFill="1" applyBorder="1"/>
    <xf numFmtId="176" fontId="6" fillId="3" borderId="38" xfId="0" applyNumberFormat="1" applyFont="1" applyFill="1" applyBorder="1" applyAlignment="1">
      <alignment horizontal="center"/>
    </xf>
    <xf numFmtId="176" fontId="6" fillId="3" borderId="39" xfId="0" applyNumberFormat="1" applyFont="1" applyFill="1" applyBorder="1" applyAlignment="1">
      <alignment horizontal="center"/>
    </xf>
    <xf numFmtId="176" fontId="6" fillId="3" borderId="40" xfId="0" applyNumberFormat="1" applyFont="1" applyFill="1" applyBorder="1" applyAlignment="1">
      <alignment horizontal="center"/>
    </xf>
    <xf numFmtId="176" fontId="6" fillId="3" borderId="41" xfId="0" applyNumberFormat="1" applyFont="1" applyFill="1" applyBorder="1" applyAlignment="1">
      <alignment horizontal="center"/>
    </xf>
    <xf numFmtId="0" fontId="6" fillId="3" borderId="17" xfId="0" applyFont="1" applyFill="1" applyBorder="1"/>
    <xf numFmtId="0" fontId="6" fillId="3" borderId="16" xfId="0" applyFont="1" applyFill="1" applyBorder="1"/>
    <xf numFmtId="0" fontId="6" fillId="3" borderId="26" xfId="0" applyFont="1" applyFill="1" applyBorder="1"/>
    <xf numFmtId="0" fontId="0" fillId="3" borderId="17" xfId="0" applyFill="1" applyBorder="1" applyAlignment="1">
      <alignment vertical="top" wrapText="1"/>
    </xf>
    <xf numFmtId="9" fontId="0" fillId="3" borderId="16" xfId="3" applyFont="1" applyFill="1" applyBorder="1" applyAlignment="1">
      <alignment vertical="center"/>
    </xf>
    <xf numFmtId="176" fontId="0" fillId="3" borderId="26" xfId="0" applyNumberFormat="1" applyFill="1" applyBorder="1" applyAlignment="1">
      <alignment vertical="center"/>
    </xf>
    <xf numFmtId="0" fontId="0" fillId="3" borderId="17" xfId="0" applyFill="1" applyBorder="1" applyAlignment="1">
      <alignment vertical="top"/>
    </xf>
    <xf numFmtId="0" fontId="0" fillId="3" borderId="18" xfId="0" applyFill="1" applyBorder="1" applyAlignment="1">
      <alignment vertical="top"/>
    </xf>
    <xf numFmtId="9" fontId="0" fillId="3" borderId="21" xfId="3" applyFont="1" applyFill="1" applyBorder="1" applyAlignment="1">
      <alignment vertical="center"/>
    </xf>
    <xf numFmtId="176" fontId="0" fillId="3" borderId="19" xfId="0" applyNumberFormat="1" applyFill="1" applyBorder="1" applyAlignment="1">
      <alignment vertical="center"/>
    </xf>
    <xf numFmtId="0" fontId="0" fillId="3" borderId="34" xfId="0" applyFill="1" applyBorder="1" applyAlignment="1">
      <alignment horizontal="center" wrapText="1"/>
    </xf>
    <xf numFmtId="0" fontId="0" fillId="3" borderId="35" xfId="0" applyFill="1" applyBorder="1" applyAlignment="1">
      <alignment horizontal="center" wrapText="1"/>
    </xf>
    <xf numFmtId="0" fontId="0" fillId="3" borderId="36" xfId="0" applyFill="1" applyBorder="1" applyAlignment="1">
      <alignment horizontal="center" wrapText="1"/>
    </xf>
    <xf numFmtId="0" fontId="0" fillId="3" borderId="17" xfId="0" applyFill="1" applyBorder="1" applyAlignment="1">
      <alignment vertical="center" wrapText="1"/>
    </xf>
    <xf numFmtId="0" fontId="0" fillId="3" borderId="17" xfId="0" applyFill="1" applyBorder="1" applyAlignment="1">
      <alignment wrapText="1"/>
    </xf>
    <xf numFmtId="0" fontId="0" fillId="3" borderId="17" xfId="0" applyFill="1" applyBorder="1"/>
    <xf numFmtId="0" fontId="0" fillId="3" borderId="18" xfId="0" applyFill="1" applyBorder="1"/>
    <xf numFmtId="0" fontId="6" fillId="0" borderId="42" xfId="0" applyFont="1" applyBorder="1"/>
    <xf numFmtId="0" fontId="0" fillId="0" borderId="43" xfId="0" applyBorder="1"/>
    <xf numFmtId="0" fontId="0" fillId="0" borderId="44" xfId="0" applyBorder="1" applyAlignment="1">
      <alignment wrapText="1"/>
    </xf>
    <xf numFmtId="0" fontId="0" fillId="0" borderId="45" xfId="0" applyBorder="1" applyAlignment="1">
      <alignment wrapText="1"/>
    </xf>
    <xf numFmtId="0" fontId="3" fillId="4" borderId="0" xfId="0" applyFont="1" applyFill="1" applyAlignment="1">
      <alignment wrapText="1"/>
    </xf>
    <xf numFmtId="0" fontId="3" fillId="0" borderId="0" xfId="0" applyFont="1" applyAlignment="1">
      <alignment wrapText="1"/>
    </xf>
    <xf numFmtId="0" fontId="7" fillId="0" borderId="0" xfId="0" applyFont="1" applyAlignment="1">
      <alignment horizontal="left" vertical="top"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11" fillId="0" borderId="46" xfId="0" applyFont="1" applyBorder="1" applyAlignment="1">
      <alignment horizontal="left" wrapText="1"/>
    </xf>
    <xf numFmtId="0" fontId="4" fillId="4" borderId="0" xfId="0" applyFont="1" applyFill="1" applyAlignment="1">
      <alignment horizontal="left" wrapText="1"/>
    </xf>
    <xf numFmtId="176" fontId="4" fillId="3" borderId="30" xfId="2" applyFont="1" applyFill="1" applyBorder="1" applyAlignment="1" applyProtection="1">
      <alignment horizontal="center" vertical="center" wrapText="1"/>
    </xf>
    <xf numFmtId="0" fontId="4" fillId="3" borderId="16" xfId="0" applyFont="1" applyFill="1" applyBorder="1" applyAlignment="1">
      <alignment horizontal="left" wrapText="1"/>
    </xf>
    <xf numFmtId="0" fontId="4" fillId="3" borderId="21" xfId="0" applyFont="1" applyFill="1" applyBorder="1" applyAlignment="1">
      <alignment horizontal="left" wrapText="1"/>
    </xf>
    <xf numFmtId="176" fontId="4" fillId="3" borderId="21" xfId="0" applyNumberFormat="1" applyFont="1" applyFill="1" applyBorder="1" applyAlignment="1">
      <alignment horizontal="center" wrapText="1"/>
    </xf>
    <xf numFmtId="176" fontId="4" fillId="3" borderId="21" xfId="0" applyNumberFormat="1" applyFont="1" applyFill="1" applyBorder="1" applyAlignment="1">
      <alignment wrapText="1"/>
    </xf>
    <xf numFmtId="0" fontId="12" fillId="3" borderId="13" xfId="0" applyFont="1" applyFill="1" applyBorder="1" applyAlignment="1">
      <alignment vertical="center" wrapText="1"/>
    </xf>
    <xf numFmtId="176" fontId="3" fillId="0" borderId="13" xfId="0" applyNumberFormat="1" applyFont="1" applyBorder="1" applyAlignment="1" applyProtection="1">
      <alignment wrapText="1"/>
      <protection locked="0"/>
    </xf>
    <xf numFmtId="176" fontId="3" fillId="4" borderId="13" xfId="2" applyFont="1" applyFill="1" applyBorder="1" applyAlignment="1" applyProtection="1">
      <alignment horizontal="center" vertical="center" wrapText="1"/>
      <protection locked="0"/>
    </xf>
    <xf numFmtId="176" fontId="4" fillId="3" borderId="13" xfId="0" applyNumberFormat="1" applyFont="1" applyFill="1" applyBorder="1" applyAlignment="1">
      <alignment wrapText="1"/>
    </xf>
    <xf numFmtId="0" fontId="12" fillId="3" borderId="16" xfId="0" applyFont="1" applyFill="1" applyBorder="1" applyAlignment="1">
      <alignment vertical="center" wrapText="1"/>
    </xf>
    <xf numFmtId="176" fontId="3" fillId="0" borderId="16" xfId="0" applyNumberFormat="1" applyFont="1" applyBorder="1" applyAlignment="1" applyProtection="1">
      <alignment wrapText="1"/>
      <protection locked="0"/>
    </xf>
    <xf numFmtId="176" fontId="3" fillId="4" borderId="16" xfId="2" applyFont="1" applyFill="1" applyBorder="1" applyAlignment="1" applyProtection="1">
      <alignment horizontal="center" vertical="center" wrapText="1"/>
      <protection locked="0"/>
    </xf>
    <xf numFmtId="176" fontId="4" fillId="3" borderId="16" xfId="0" applyNumberFormat="1" applyFont="1" applyFill="1" applyBorder="1" applyAlignment="1">
      <alignment wrapText="1"/>
    </xf>
    <xf numFmtId="0" fontId="12" fillId="3" borderId="16" xfId="0" applyFont="1" applyFill="1" applyBorder="1" applyAlignment="1" applyProtection="1">
      <alignment vertical="center" wrapText="1"/>
      <protection locked="0"/>
    </xf>
    <xf numFmtId="176" fontId="4" fillId="5" borderId="16" xfId="2" applyFont="1" applyFill="1" applyBorder="1" applyAlignment="1" applyProtection="1">
      <alignment wrapText="1"/>
    </xf>
    <xf numFmtId="176" fontId="4" fillId="5" borderId="16" xfId="2" applyFont="1" applyFill="1" applyBorder="1" applyAlignment="1">
      <alignment wrapText="1"/>
    </xf>
    <xf numFmtId="176" fontId="4" fillId="3" borderId="40" xfId="0" applyNumberFormat="1" applyFont="1" applyFill="1" applyBorder="1" applyAlignment="1">
      <alignment wrapText="1"/>
    </xf>
    <xf numFmtId="176" fontId="4" fillId="4" borderId="40" xfId="2" applyFont="1" applyFill="1" applyBorder="1" applyAlignment="1" applyProtection="1">
      <alignment wrapText="1"/>
    </xf>
    <xf numFmtId="176" fontId="4" fillId="4" borderId="47" xfId="2" applyFont="1" applyFill="1" applyBorder="1" applyAlignment="1">
      <alignment wrapText="1"/>
    </xf>
    <xf numFmtId="176" fontId="4" fillId="4" borderId="47" xfId="0" applyNumberFormat="1" applyFont="1" applyFill="1" applyBorder="1" applyAlignment="1">
      <alignment wrapText="1"/>
    </xf>
    <xf numFmtId="176" fontId="4" fillId="4" borderId="15" xfId="0" applyNumberFormat="1" applyFont="1" applyFill="1" applyBorder="1" applyAlignment="1">
      <alignment wrapText="1"/>
    </xf>
    <xf numFmtId="0" fontId="4" fillId="3" borderId="40" xfId="0" applyFont="1" applyFill="1" applyBorder="1" applyAlignment="1">
      <alignment horizontal="left" wrapText="1"/>
    </xf>
    <xf numFmtId="0" fontId="4" fillId="3" borderId="47" xfId="0" applyFont="1" applyFill="1" applyBorder="1" applyAlignment="1">
      <alignment horizontal="left" wrapText="1"/>
    </xf>
    <xf numFmtId="0" fontId="4" fillId="3" borderId="15" xfId="0" applyFont="1" applyFill="1" applyBorder="1" applyAlignment="1">
      <alignment horizontal="left" wrapText="1"/>
    </xf>
    <xf numFmtId="176" fontId="4" fillId="4" borderId="47" xfId="2" applyFont="1" applyFill="1" applyBorder="1" applyAlignment="1" applyProtection="1">
      <alignment wrapText="1"/>
    </xf>
    <xf numFmtId="176" fontId="5" fillId="4" borderId="0" xfId="2" applyFont="1" applyFill="1" applyBorder="1" applyAlignment="1" applyProtection="1">
      <alignment vertical="center" wrapText="1"/>
    </xf>
    <xf numFmtId="0" fontId="12" fillId="0" borderId="0" xfId="0" applyFont="1" applyAlignment="1">
      <alignment vertical="center" wrapText="1"/>
    </xf>
    <xf numFmtId="0" fontId="4" fillId="3" borderId="9" xfId="0" applyFont="1" applyFill="1" applyBorder="1" applyAlignment="1">
      <alignment horizontal="center" wrapText="1"/>
    </xf>
    <xf numFmtId="0" fontId="4" fillId="3" borderId="48" xfId="0" applyFont="1" applyFill="1" applyBorder="1" applyAlignment="1">
      <alignment horizontal="center" vertical="center" wrapText="1"/>
    </xf>
    <xf numFmtId="0" fontId="4" fillId="3" borderId="23" xfId="0" applyFont="1" applyFill="1" applyBorder="1" applyAlignment="1">
      <alignment horizontal="center" vertical="center" wrapText="1"/>
    </xf>
    <xf numFmtId="176" fontId="4" fillId="3" borderId="14" xfId="0" applyNumberFormat="1" applyFont="1" applyFill="1" applyBorder="1" applyAlignment="1">
      <alignment wrapText="1"/>
    </xf>
    <xf numFmtId="176" fontId="4" fillId="3" borderId="26" xfId="0" applyNumberFormat="1" applyFont="1" applyFill="1" applyBorder="1" applyAlignment="1">
      <alignment wrapText="1"/>
    </xf>
    <xf numFmtId="0" fontId="5" fillId="3" borderId="49" xfId="0" applyFont="1" applyFill="1" applyBorder="1" applyAlignment="1">
      <alignment vertical="center" wrapText="1"/>
    </xf>
    <xf numFmtId="176" fontId="3" fillId="3" borderId="50" xfId="0" applyNumberFormat="1" applyFont="1" applyFill="1" applyBorder="1" applyAlignment="1">
      <alignment wrapText="1"/>
    </xf>
    <xf numFmtId="176" fontId="3" fillId="4" borderId="0" xfId="2" applyFont="1" applyFill="1" applyBorder="1" applyAlignment="1" applyProtection="1">
      <alignment vertical="center" wrapText="1"/>
      <protection locked="0"/>
    </xf>
    <xf numFmtId="176" fontId="3" fillId="3" borderId="16" xfId="0" applyNumberFormat="1" applyFont="1" applyFill="1" applyBorder="1" applyAlignment="1">
      <alignment wrapText="1"/>
    </xf>
    <xf numFmtId="176" fontId="4" fillId="3" borderId="19" xfId="0" applyNumberFormat="1" applyFont="1" applyFill="1" applyBorder="1" applyAlignment="1">
      <alignment wrapText="1"/>
    </xf>
    <xf numFmtId="176" fontId="3" fillId="3" borderId="16" xfId="2" applyFont="1" applyFill="1" applyBorder="1" applyAlignment="1">
      <alignment wrapText="1"/>
    </xf>
    <xf numFmtId="176" fontId="4" fillId="3" borderId="51" xfId="0" applyNumberFormat="1" applyFont="1" applyFill="1" applyBorder="1" applyAlignment="1">
      <alignment wrapText="1"/>
    </xf>
    <xf numFmtId="176" fontId="4" fillId="3" borderId="52" xfId="0" applyNumberFormat="1" applyFont="1" applyFill="1" applyBorder="1" applyAlignment="1">
      <alignment wrapText="1"/>
    </xf>
    <xf numFmtId="176" fontId="4" fillId="3" borderId="21" xfId="2" applyFont="1" applyFill="1" applyBorder="1" applyAlignment="1">
      <alignment wrapText="1"/>
    </xf>
    <xf numFmtId="176" fontId="4" fillId="3" borderId="5" xfId="2" applyFont="1" applyFill="1" applyBorder="1" applyAlignment="1">
      <alignment wrapText="1"/>
    </xf>
    <xf numFmtId="176" fontId="4" fillId="3" borderId="6" xfId="0" applyNumberFormat="1" applyFont="1" applyFill="1" applyBorder="1" applyAlignment="1">
      <alignment wrapText="1"/>
    </xf>
    <xf numFmtId="176" fontId="4" fillId="4" borderId="0" xfId="0" applyNumberFormat="1" applyFont="1" applyFill="1" applyAlignment="1">
      <alignment vertical="center" wrapText="1"/>
    </xf>
    <xf numFmtId="0" fontId="4" fillId="0" borderId="0" xfId="0" applyFont="1" applyAlignment="1">
      <alignment horizontal="center" vertical="center" wrapText="1"/>
    </xf>
    <xf numFmtId="0" fontId="3" fillId="4" borderId="0" xfId="0" applyFont="1" applyFill="1" applyAlignment="1">
      <alignment horizontal="center" vertical="center" wrapText="1"/>
    </xf>
    <xf numFmtId="176" fontId="3" fillId="4" borderId="0" xfId="2" applyFont="1" applyFill="1" applyBorder="1" applyAlignment="1" applyProtection="1">
      <alignment vertical="center" wrapText="1"/>
    </xf>
    <xf numFmtId="176" fontId="3" fillId="4" borderId="0" xfId="0" applyNumberFormat="1" applyFont="1" applyFill="1" applyAlignment="1">
      <alignment vertical="center" wrapText="1"/>
    </xf>
    <xf numFmtId="176" fontId="4" fillId="0" borderId="0" xfId="0" applyNumberFormat="1" applyFont="1" applyAlignment="1">
      <alignment wrapText="1"/>
    </xf>
    <xf numFmtId="176" fontId="12" fillId="0" borderId="0" xfId="2" applyFont="1" applyFill="1" applyBorder="1" applyAlignment="1">
      <alignment horizontal="right" vertical="center" wrapText="1"/>
    </xf>
    <xf numFmtId="0" fontId="0" fillId="4" borderId="0" xfId="0" applyFill="1" applyAlignment="1">
      <alignment wrapText="1"/>
    </xf>
    <xf numFmtId="176" fontId="0" fillId="0" borderId="0" xfId="2" applyFont="1" applyBorder="1" applyAlignment="1">
      <alignment wrapText="1"/>
    </xf>
    <xf numFmtId="0" fontId="3" fillId="3" borderId="16" xfId="0" applyFont="1" applyFill="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3" borderId="16" xfId="0" applyFont="1" applyFill="1" applyBorder="1" applyAlignment="1">
      <alignment vertical="center" wrapText="1"/>
    </xf>
    <xf numFmtId="49" fontId="4" fillId="4" borderId="16" xfId="0" applyNumberFormat="1" applyFont="1" applyFill="1" applyBorder="1" applyAlignment="1" applyProtection="1">
      <alignment horizontal="left" vertical="top" wrapText="1"/>
      <protection locked="0"/>
    </xf>
    <xf numFmtId="0" fontId="3" fillId="3" borderId="16" xfId="0" applyFont="1" applyFill="1" applyBorder="1" applyAlignment="1">
      <alignment vertical="center" wrapText="1"/>
    </xf>
    <xf numFmtId="0" fontId="3" fillId="0" borderId="16" xfId="0" applyFont="1" applyBorder="1" applyAlignment="1" applyProtection="1">
      <alignment horizontal="left" vertical="top" wrapText="1"/>
      <protection locked="0"/>
    </xf>
    <xf numFmtId="176" fontId="3" fillId="0" borderId="16" xfId="2" applyFont="1" applyBorder="1" applyAlignment="1" applyProtection="1">
      <alignment horizontal="center" vertical="center" wrapText="1"/>
      <protection locked="0"/>
    </xf>
    <xf numFmtId="176" fontId="3" fillId="3" borderId="16" xfId="2" applyFont="1" applyFill="1" applyBorder="1" applyAlignment="1" applyProtection="1">
      <alignment horizontal="center" vertical="center" wrapText="1"/>
    </xf>
    <xf numFmtId="9" fontId="3" fillId="0" borderId="16" xfId="3" applyFont="1" applyBorder="1" applyAlignment="1" applyProtection="1">
      <alignment horizontal="center" vertical="center" wrapText="1"/>
      <protection locked="0"/>
    </xf>
    <xf numFmtId="0" fontId="13" fillId="0" borderId="0" xfId="0" applyFont="1" applyProtection="1">
      <protection locked="0"/>
    </xf>
    <xf numFmtId="0" fontId="3" fillId="4" borderId="16" xfId="0" applyFont="1" applyFill="1" applyBorder="1" applyAlignment="1" applyProtection="1">
      <alignment horizontal="left" vertical="top" wrapText="1"/>
      <protection locked="0"/>
    </xf>
    <xf numFmtId="9" fontId="3" fillId="4" borderId="16" xfId="3" applyFont="1" applyFill="1" applyBorder="1" applyAlignment="1" applyProtection="1">
      <alignment horizontal="center" vertical="center" wrapText="1"/>
      <protection locked="0"/>
    </xf>
    <xf numFmtId="176" fontId="4" fillId="3" borderId="16" xfId="2" applyFont="1" applyFill="1" applyBorder="1" applyAlignment="1" applyProtection="1">
      <alignment horizontal="center" vertical="center" wrapText="1"/>
    </xf>
    <xf numFmtId="0" fontId="4" fillId="4" borderId="16" xfId="0" applyFont="1" applyFill="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3" fillId="4" borderId="0" xfId="0" applyFont="1" applyFill="1" applyAlignment="1" applyProtection="1">
      <alignment vertical="center" wrapText="1"/>
      <protection locked="0"/>
    </xf>
    <xf numFmtId="0" fontId="3" fillId="4" borderId="0" xfId="0" applyFont="1" applyFill="1" applyAlignment="1" applyProtection="1">
      <alignment horizontal="left" vertical="top" wrapText="1"/>
      <protection locked="0"/>
    </xf>
    <xf numFmtId="176" fontId="3" fillId="4" borderId="0" xfId="2" applyFont="1" applyFill="1" applyBorder="1" applyAlignment="1" applyProtection="1">
      <alignment horizontal="center" vertical="center" wrapText="1"/>
      <protection locked="0"/>
    </xf>
    <xf numFmtId="176" fontId="9" fillId="0" borderId="0" xfId="2" applyFont="1" applyBorder="1" applyAlignment="1">
      <alignment wrapText="1"/>
    </xf>
    <xf numFmtId="0" fontId="15" fillId="0" borderId="0" xfId="0" applyFont="1" applyAlignment="1">
      <alignment horizontal="center" vertical="center" wrapText="1"/>
    </xf>
    <xf numFmtId="176" fontId="4" fillId="4" borderId="16" xfId="2" applyFont="1" applyFill="1" applyBorder="1" applyAlignment="1" applyProtection="1">
      <alignment horizontal="left" vertical="top" wrapText="1"/>
      <protection locked="0"/>
    </xf>
    <xf numFmtId="176" fontId="16" fillId="0" borderId="0" xfId="2" applyFont="1" applyFill="1" applyBorder="1" applyAlignment="1" applyProtection="1">
      <alignment vertical="center" wrapText="1"/>
    </xf>
    <xf numFmtId="176" fontId="4" fillId="0" borderId="0" xfId="2" applyFont="1" applyFill="1" applyBorder="1" applyAlignment="1" applyProtection="1">
      <alignment vertical="center" wrapText="1"/>
    </xf>
    <xf numFmtId="49" fontId="3" fillId="0" borderId="16" xfId="2" applyNumberFormat="1" applyFont="1" applyBorder="1" applyAlignment="1" applyProtection="1">
      <alignment horizontal="left" wrapText="1"/>
      <protection locked="0"/>
    </xf>
    <xf numFmtId="176" fontId="3" fillId="0" borderId="0" xfId="2" applyFont="1" applyFill="1" applyBorder="1" applyAlignment="1" applyProtection="1">
      <alignment horizontal="center" vertical="center" wrapText="1"/>
    </xf>
    <xf numFmtId="49" fontId="3" fillId="4" borderId="16" xfId="2" applyNumberFormat="1" applyFont="1" applyFill="1" applyBorder="1" applyAlignment="1" applyProtection="1">
      <alignment horizontal="left" wrapText="1"/>
      <protection locked="0"/>
    </xf>
    <xf numFmtId="176" fontId="4" fillId="4" borderId="16" xfId="2" applyFont="1" applyFill="1" applyBorder="1" applyAlignment="1" applyProtection="1">
      <alignment horizontal="center" vertical="center" wrapText="1"/>
    </xf>
    <xf numFmtId="176" fontId="4" fillId="0" borderId="0" xfId="2" applyFont="1" applyFill="1" applyBorder="1" applyAlignment="1" applyProtection="1">
      <alignment horizontal="center" vertical="center" wrapText="1"/>
    </xf>
    <xf numFmtId="176" fontId="3" fillId="4" borderId="16" xfId="2" applyFont="1" applyFill="1" applyBorder="1" applyAlignment="1" applyProtection="1">
      <alignment horizontal="left" vertical="top" wrapText="1"/>
      <protection locked="0"/>
    </xf>
    <xf numFmtId="0" fontId="4" fillId="4" borderId="0" xfId="0" applyFont="1" applyFill="1" applyAlignment="1">
      <alignment vertical="center" wrapText="1"/>
    </xf>
    <xf numFmtId="0" fontId="4" fillId="0" borderId="0" xfId="0" applyFont="1" applyAlignment="1" applyProtection="1">
      <alignment vertical="center" wrapText="1"/>
      <protection locked="0"/>
    </xf>
    <xf numFmtId="0" fontId="3" fillId="4" borderId="16" xfId="0" applyFont="1" applyFill="1" applyBorder="1" applyAlignment="1" applyProtection="1">
      <alignment vertical="center" wrapText="1"/>
      <protection locked="0"/>
    </xf>
    <xf numFmtId="176" fontId="3" fillId="0" borderId="16" xfId="2" applyFont="1" applyBorder="1" applyAlignment="1" applyProtection="1">
      <alignment vertical="center" wrapText="1"/>
      <protection locked="0"/>
    </xf>
    <xf numFmtId="176" fontId="3" fillId="3" borderId="16" xfId="2" applyFont="1" applyFill="1" applyBorder="1" applyAlignment="1" applyProtection="1">
      <alignment vertical="center" wrapText="1"/>
    </xf>
    <xf numFmtId="9" fontId="3" fillId="0" borderId="16" xfId="3" applyFont="1" applyBorder="1" applyAlignment="1" applyProtection="1">
      <alignment vertical="center" wrapText="1"/>
      <protection locked="0"/>
    </xf>
    <xf numFmtId="0" fontId="3" fillId="4" borderId="15" xfId="0" applyFont="1" applyFill="1" applyBorder="1" applyAlignment="1" applyProtection="1">
      <alignment vertical="center" wrapText="1"/>
      <protection locked="0"/>
    </xf>
    <xf numFmtId="0" fontId="4" fillId="3" borderId="13" xfId="0" applyFont="1" applyFill="1" applyBorder="1" applyAlignment="1">
      <alignment vertical="center" wrapText="1"/>
    </xf>
    <xf numFmtId="0" fontId="4" fillId="5" borderId="16" xfId="0" applyFont="1" applyFill="1" applyBorder="1" applyAlignment="1" applyProtection="1">
      <alignment vertical="center" wrapText="1"/>
      <protection locked="0"/>
    </xf>
    <xf numFmtId="176" fontId="4" fillId="5" borderId="16" xfId="2" applyFont="1" applyFill="1" applyBorder="1" applyAlignment="1" applyProtection="1">
      <alignment vertical="center" wrapText="1"/>
    </xf>
    <xf numFmtId="0" fontId="4" fillId="5" borderId="31"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32" xfId="0" applyFont="1" applyFill="1" applyBorder="1" applyAlignment="1">
      <alignment vertical="center" wrapText="1"/>
    </xf>
    <xf numFmtId="0" fontId="4" fillId="4" borderId="0" xfId="0" applyFont="1" applyFill="1" applyAlignment="1" applyProtection="1">
      <alignment vertical="center" wrapText="1"/>
      <protection locked="0"/>
    </xf>
    <xf numFmtId="0" fontId="3" fillId="3" borderId="49" xfId="0" applyFont="1" applyFill="1" applyBorder="1" applyAlignment="1">
      <alignment horizontal="center" vertical="center" wrapText="1"/>
    </xf>
    <xf numFmtId="176" fontId="4" fillId="3" borderId="53" xfId="2" applyFont="1" applyFill="1" applyBorder="1" applyAlignment="1" applyProtection="1">
      <alignment horizontal="center" vertical="center" wrapText="1"/>
      <protection locked="0"/>
    </xf>
    <xf numFmtId="176" fontId="4" fillId="3" borderId="15" xfId="2" applyFont="1" applyFill="1" applyBorder="1" applyAlignment="1" applyProtection="1">
      <alignment horizontal="center" vertical="center" wrapText="1"/>
    </xf>
    <xf numFmtId="0" fontId="3" fillId="3" borderId="37" xfId="0" applyFont="1" applyFill="1" applyBorder="1" applyAlignment="1">
      <alignment horizontal="center" vertical="center" wrapText="1"/>
    </xf>
    <xf numFmtId="176" fontId="4" fillId="3" borderId="14" xfId="2" applyFont="1" applyFill="1" applyBorder="1" applyAlignment="1" applyProtection="1">
      <alignment horizontal="center" vertical="center" wrapText="1"/>
      <protection locked="0"/>
    </xf>
    <xf numFmtId="0" fontId="4" fillId="3" borderId="15" xfId="2" applyNumberFormat="1" applyFont="1" applyFill="1" applyBorder="1" applyAlignment="1" applyProtection="1">
      <alignment vertical="center" wrapText="1"/>
    </xf>
    <xf numFmtId="0" fontId="4" fillId="3" borderId="16" xfId="2" applyNumberFormat="1" applyFont="1" applyFill="1" applyBorder="1" applyAlignment="1" applyProtection="1">
      <alignment vertical="center" wrapText="1"/>
    </xf>
    <xf numFmtId="176" fontId="4" fillId="3" borderId="13" xfId="2" applyFont="1" applyFill="1" applyBorder="1" applyAlignment="1" applyProtection="1">
      <alignment horizontal="center" vertical="center" wrapText="1"/>
    </xf>
    <xf numFmtId="0" fontId="3" fillId="4" borderId="0" xfId="0" applyFont="1" applyFill="1" applyAlignment="1">
      <alignment vertical="center" wrapText="1"/>
    </xf>
    <xf numFmtId="0" fontId="3" fillId="3" borderId="17" xfId="0" applyFont="1" applyFill="1" applyBorder="1" applyAlignment="1">
      <alignment vertical="center" wrapText="1"/>
    </xf>
    <xf numFmtId="176" fontId="3" fillId="3" borderId="26" xfId="0" applyNumberFormat="1" applyFont="1" applyFill="1" applyBorder="1" applyAlignment="1">
      <alignment vertical="center" wrapText="1"/>
    </xf>
    <xf numFmtId="176" fontId="3" fillId="3" borderId="15" xfId="0" applyNumberFormat="1" applyFont="1" applyFill="1" applyBorder="1" applyAlignment="1">
      <alignment vertical="center" wrapText="1"/>
    </xf>
    <xf numFmtId="176" fontId="3" fillId="3" borderId="16" xfId="0" applyNumberFormat="1" applyFont="1" applyFill="1" applyBorder="1" applyAlignment="1">
      <alignment vertical="center" wrapText="1"/>
    </xf>
    <xf numFmtId="176" fontId="3" fillId="3" borderId="40" xfId="0" applyNumberFormat="1" applyFont="1" applyFill="1" applyBorder="1" applyAlignment="1">
      <alignment vertical="center" wrapText="1"/>
    </xf>
    <xf numFmtId="0" fontId="3" fillId="0" borderId="0" xfId="0" applyFont="1" applyAlignment="1" applyProtection="1">
      <alignment vertical="center" wrapText="1"/>
      <protection locked="0"/>
    </xf>
    <xf numFmtId="0" fontId="3" fillId="4" borderId="47" xfId="0" applyFont="1" applyFill="1" applyBorder="1" applyAlignment="1" applyProtection="1">
      <alignment vertical="center" wrapText="1"/>
      <protection locked="0"/>
    </xf>
    <xf numFmtId="49" fontId="3" fillId="0" borderId="16" xfId="0" applyNumberFormat="1" applyFont="1" applyBorder="1" applyAlignment="1" applyProtection="1">
      <alignment horizontal="left" wrapText="1"/>
      <protection locked="0"/>
    </xf>
    <xf numFmtId="176" fontId="4" fillId="4" borderId="0" xfId="2" applyFont="1" applyFill="1" applyBorder="1" applyAlignment="1" applyProtection="1">
      <alignment vertical="center" wrapText="1"/>
      <protection locked="0"/>
    </xf>
    <xf numFmtId="176" fontId="3" fillId="0" borderId="0" xfId="2" applyFont="1" applyFill="1" applyBorder="1" applyAlignment="1" applyProtection="1">
      <alignment vertical="center" wrapText="1"/>
      <protection locked="0"/>
    </xf>
    <xf numFmtId="0" fontId="3" fillId="0" borderId="0" xfId="0" applyFont="1" applyAlignment="1">
      <alignment vertical="center" wrapText="1"/>
    </xf>
    <xf numFmtId="176" fontId="4" fillId="3" borderId="19" xfId="2" applyFont="1" applyFill="1" applyBorder="1" applyAlignment="1" applyProtection="1">
      <alignment vertical="center" wrapText="1"/>
    </xf>
    <xf numFmtId="176" fontId="4" fillId="3" borderId="20" xfId="2" applyFont="1" applyFill="1" applyBorder="1" applyAlignment="1" applyProtection="1">
      <alignment vertical="center" wrapText="1"/>
    </xf>
    <xf numFmtId="176" fontId="4" fillId="3" borderId="21" xfId="2" applyFont="1" applyFill="1" applyBorder="1" applyAlignment="1" applyProtection="1">
      <alignment vertical="center" wrapText="1"/>
    </xf>
    <xf numFmtId="0" fontId="4" fillId="3" borderId="54" xfId="0" applyFont="1" applyFill="1" applyBorder="1" applyAlignment="1">
      <alignment horizontal="center" vertical="center" wrapText="1"/>
    </xf>
    <xf numFmtId="0" fontId="4" fillId="3" borderId="30" xfId="0" applyFont="1" applyFill="1" applyBorder="1" applyAlignment="1" applyProtection="1">
      <alignment horizontal="center" vertical="center" wrapText="1"/>
      <protection locked="0"/>
    </xf>
    <xf numFmtId="0" fontId="4" fillId="3" borderId="53" xfId="0" applyFont="1" applyFill="1" applyBorder="1" applyAlignment="1">
      <alignment horizontal="center" vertical="center" wrapText="1"/>
    </xf>
    <xf numFmtId="0" fontId="4" fillId="3" borderId="13" xfId="0" applyFont="1" applyFill="1" applyBorder="1" applyAlignment="1" applyProtection="1">
      <alignment horizontal="center" vertical="center" wrapText="1"/>
      <protection locked="0"/>
    </xf>
    <xf numFmtId="176" fontId="4" fillId="3" borderId="16" xfId="2" applyFont="1" applyFill="1" applyBorder="1" applyAlignment="1" applyProtection="1">
      <alignment vertical="center" wrapText="1"/>
    </xf>
    <xf numFmtId="176" fontId="4" fillId="3" borderId="40" xfId="2" applyFont="1" applyFill="1" applyBorder="1" applyAlignment="1" applyProtection="1">
      <alignment vertical="center" wrapText="1"/>
    </xf>
    <xf numFmtId="9" fontId="4" fillId="4" borderId="26" xfId="3" applyFont="1" applyFill="1" applyBorder="1" applyAlignment="1" applyProtection="1">
      <alignment vertical="center" wrapText="1"/>
      <protection locked="0"/>
    </xf>
    <xf numFmtId="0" fontId="4" fillId="3" borderId="49" xfId="0" applyFont="1" applyFill="1" applyBorder="1" applyAlignment="1">
      <alignment vertical="center" wrapText="1"/>
    </xf>
    <xf numFmtId="176" fontId="4" fillId="3" borderId="30" xfId="2" applyFont="1" applyFill="1" applyBorder="1" applyAlignment="1" applyProtection="1">
      <alignment vertical="center" wrapText="1"/>
    </xf>
    <xf numFmtId="176" fontId="4" fillId="3" borderId="55" xfId="2" applyFont="1" applyFill="1" applyBorder="1" applyAlignment="1" applyProtection="1">
      <alignment vertical="center" wrapText="1"/>
    </xf>
    <xf numFmtId="9" fontId="4" fillId="4" borderId="53" xfId="3" applyFont="1" applyFill="1" applyBorder="1" applyAlignment="1" applyProtection="1">
      <alignment vertical="center" wrapText="1"/>
      <protection locked="0"/>
    </xf>
    <xf numFmtId="176" fontId="4" fillId="3" borderId="56" xfId="2" applyFont="1" applyFill="1" applyBorder="1" applyAlignment="1" applyProtection="1">
      <alignment vertical="center" wrapText="1"/>
    </xf>
    <xf numFmtId="9" fontId="4" fillId="3" borderId="19" xfId="3" applyFont="1" applyFill="1" applyBorder="1" applyAlignment="1" applyProtection="1">
      <alignment vertical="center" wrapText="1"/>
    </xf>
    <xf numFmtId="0" fontId="4" fillId="0" borderId="0" xfId="0" applyFont="1" applyAlignment="1">
      <alignment vertical="center" wrapText="1"/>
    </xf>
    <xf numFmtId="176" fontId="4" fillId="0" borderId="0" xfId="0" applyNumberFormat="1" applyFont="1" applyAlignment="1">
      <alignment vertical="center" wrapText="1"/>
    </xf>
    <xf numFmtId="0" fontId="6" fillId="3" borderId="27" xfId="0" applyFont="1" applyFill="1" applyBorder="1" applyAlignment="1">
      <alignment horizontal="left" vertical="center" wrapText="1"/>
    </xf>
    <xf numFmtId="176" fontId="4" fillId="3" borderId="29" xfId="0" applyNumberFormat="1" applyFont="1" applyFill="1" applyBorder="1" applyAlignment="1">
      <alignment vertical="center" wrapText="1"/>
    </xf>
    <xf numFmtId="176" fontId="4" fillId="3" borderId="27" xfId="0" applyNumberFormat="1" applyFont="1" applyFill="1" applyBorder="1" applyAlignment="1">
      <alignment vertical="center" wrapText="1"/>
    </xf>
    <xf numFmtId="0" fontId="6" fillId="3" borderId="17" xfId="0" applyFont="1" applyFill="1" applyBorder="1" applyAlignment="1">
      <alignment horizontal="left" vertical="center" wrapText="1"/>
    </xf>
    <xf numFmtId="10" fontId="4" fillId="3" borderId="26" xfId="3" applyNumberFormat="1" applyFont="1" applyFill="1" applyBorder="1" applyAlignment="1" applyProtection="1">
      <alignment wrapText="1"/>
    </xf>
    <xf numFmtId="9" fontId="4" fillId="4" borderId="0" xfId="3" applyFont="1" applyFill="1" applyBorder="1" applyAlignment="1">
      <alignment wrapText="1"/>
    </xf>
    <xf numFmtId="0" fontId="6" fillId="3" borderId="18" xfId="0" applyFont="1" applyFill="1" applyBorder="1" applyAlignment="1">
      <alignment wrapText="1"/>
    </xf>
    <xf numFmtId="0" fontId="6" fillId="3" borderId="57"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4" borderId="0" xfId="0" applyFont="1" applyFill="1" applyAlignment="1">
      <alignment horizontal="center" vertical="center" wrapText="1"/>
    </xf>
    <xf numFmtId="176" fontId="4" fillId="3" borderId="26" xfId="3" applyNumberFormat="1" applyFont="1" applyFill="1" applyBorder="1" applyAlignment="1" applyProtection="1">
      <alignment wrapText="1"/>
    </xf>
    <xf numFmtId="176" fontId="4" fillId="4" borderId="0" xfId="3" applyNumberFormat="1" applyFont="1" applyFill="1" applyBorder="1" applyAlignment="1">
      <alignment wrapText="1"/>
    </xf>
    <xf numFmtId="0" fontId="0" fillId="6" borderId="18" xfId="0" applyFill="1" applyBorder="1" applyAlignment="1">
      <alignment horizontal="center" vertical="center" wrapText="1"/>
    </xf>
    <xf numFmtId="0" fontId="0" fillId="6" borderId="19" xfId="0" applyFill="1" applyBorder="1" applyAlignment="1">
      <alignment horizontal="center" vertical="center" wrapText="1"/>
    </xf>
    <xf numFmtId="0" fontId="0" fillId="4" borderId="0" xfId="0" applyFill="1" applyAlignment="1">
      <alignment horizontal="center" vertical="center" wrapText="1"/>
    </xf>
    <xf numFmtId="176" fontId="4" fillId="4" borderId="0" xfId="2" applyFont="1" applyFill="1" applyBorder="1" applyAlignment="1">
      <alignment vertical="center" wrapText="1"/>
    </xf>
    <xf numFmtId="176" fontId="4" fillId="4" borderId="0" xfId="2" applyFont="1" applyFill="1" applyBorder="1" applyAlignment="1" applyProtection="1">
      <alignment horizontal="center" vertical="center" wrapText="1"/>
    </xf>
    <xf numFmtId="176" fontId="4" fillId="4" borderId="0" xfId="2" applyFont="1" applyFill="1" applyBorder="1" applyAlignment="1" applyProtection="1">
      <alignment vertical="center" wrapText="1"/>
    </xf>
    <xf numFmtId="176" fontId="4" fillId="0" borderId="0" xfId="2" applyFont="1" applyFill="1" applyBorder="1" applyAlignment="1">
      <alignment vertical="center" wrapText="1"/>
    </xf>
    <xf numFmtId="176" fontId="0" fillId="3" borderId="29" xfId="2" applyFont="1" applyFill="1" applyBorder="1" applyAlignment="1">
      <alignment vertical="center" wrapText="1"/>
    </xf>
    <xf numFmtId="176" fontId="0" fillId="0" borderId="0" xfId="2" applyFont="1" applyFill="1" applyBorder="1" applyAlignment="1">
      <alignment vertical="center" wrapText="1"/>
    </xf>
    <xf numFmtId="9" fontId="6" fillId="3" borderId="19" xfId="3" applyFont="1" applyFill="1" applyBorder="1" applyAlignment="1">
      <alignment wrapText="1"/>
    </xf>
    <xf numFmtId="9" fontId="6" fillId="0" borderId="0" xfId="3" applyFont="1" applyFill="1" applyBorder="1" applyAlignment="1">
      <alignment wrapText="1"/>
    </xf>
    <xf numFmtId="176" fontId="0" fillId="0" borderId="0" xfId="2" applyFont="1" applyFill="1" applyBorder="1" applyAlignment="1">
      <alignment wrapText="1"/>
    </xf>
    <xf numFmtId="0" fontId="17" fillId="2" borderId="42" xfId="0" applyFont="1" applyFill="1" applyBorder="1" applyAlignment="1">
      <alignment vertical="top" wrapText="1"/>
    </xf>
  </cellXfs>
  <cellStyles count="51">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3 4" xfId="49"/>
    <cellStyle name="Normal 3 2" xfId="5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9797"/>
      <color rgb="00FFA7A7"/>
      <color rgb="00FF9B9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5.xml"/><Relationship Id="rId11" Type="http://schemas.openxmlformats.org/officeDocument/2006/relationships/customXml" Target="../customXml/item4.xml"/><Relationship Id="rId10" Type="http://schemas.openxmlformats.org/officeDocument/2006/relationships/customXml" Target="../customXml/item3.xml"/><Relationship Id="rId1" Type="http://schemas.openxmlformats.org/officeDocument/2006/relationships/worksheet" Target="worksheets/sheet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4" tint="0.799920651875362"/>
  </sheetPr>
  <dimension ref="B2:E4"/>
  <sheetViews>
    <sheetView showGridLines="0" zoomScale="80" zoomScaleNormal="80" workbookViewId="0">
      <selection activeCell="A1" sqref="A1"/>
    </sheetView>
  </sheetViews>
  <sheetFormatPr defaultColWidth="9" defaultRowHeight="14.5" outlineLevelRow="3" outlineLevelCol="4"/>
  <cols>
    <col min="2" max="2" width="127.272727272727" customWidth="1"/>
  </cols>
  <sheetData>
    <row r="2" ht="36.75" customHeight="1" spans="2:5">
      <c r="B2" s="97" t="s">
        <v>0</v>
      </c>
      <c r="C2" s="97"/>
      <c r="D2" s="97"/>
      <c r="E2" s="97"/>
    </row>
    <row r="3" ht="21.75" customHeight="1" spans="2:5">
      <c r="B3" s="100" t="s">
        <v>1</v>
      </c>
      <c r="C3" s="97"/>
      <c r="D3" s="97"/>
      <c r="E3" s="97"/>
    </row>
    <row r="4" ht="300" customHeight="1" spans="2:2">
      <c r="B4" s="261" t="s">
        <v>2</v>
      </c>
    </row>
  </sheetData>
  <sheetProtection sheet="1" objects="1" scenarios="1"/>
  <mergeCells count="1">
    <mergeCell ref="B2:E2"/>
  </mergeCells>
  <pageMargins left="0.7" right="0.7" top="0.75" bottom="0.75" header="0.3" footer="0.3"/>
  <headerFooter/>
  <customProperties>
    <customPr name="QAA_DRILLPATH_NODE_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0"/>
  </sheetPr>
  <dimension ref="A1:L223"/>
  <sheetViews>
    <sheetView showGridLines="0" showZeros="0" tabSelected="1" zoomScale="75" zoomScaleNormal="75" workbookViewId="0">
      <pane ySplit="5" topLeftCell="A6" activePane="bottomLeft" state="frozen"/>
      <selection/>
      <selection pane="bottomLeft" activeCell="C10" sqref="C10"/>
    </sheetView>
  </sheetViews>
  <sheetFormatPr defaultColWidth="9.18181818181818" defaultRowHeight="14.5"/>
  <cols>
    <col min="1" max="1" width="9.18181818181818" style="101"/>
    <col min="2" max="2" width="30.7272727272727" style="101" customWidth="1"/>
    <col min="3" max="3" width="89.8181818181818" style="101" customWidth="1"/>
    <col min="4" max="4" width="17.5454545454545" style="101" customWidth="1"/>
    <col min="5" max="6" width="23.1818181818182" style="101" hidden="1" customWidth="1"/>
    <col min="7" max="7" width="18.4545454545455" style="101" hidden="1" customWidth="1"/>
    <col min="8" max="8" width="31.4545454545455" style="101" customWidth="1"/>
    <col min="9" max="9" width="28.1818181818182" style="155" customWidth="1"/>
    <col min="10" max="10" width="40" style="155" customWidth="1"/>
    <col min="11" max="11" width="31.4545454545455" style="101" customWidth="1"/>
    <col min="12" max="12" width="18.8181818181818" style="101" customWidth="1"/>
    <col min="13" max="13" width="9.18181818181818" style="101"/>
    <col min="14" max="14" width="17.7272727272727" style="101" customWidth="1"/>
    <col min="15" max="15" width="26.4545454545455" style="101" customWidth="1"/>
    <col min="16" max="16" width="22.4545454545455" style="101" customWidth="1"/>
    <col min="17" max="17" width="29.7272727272727" style="101" customWidth="1"/>
    <col min="18" max="18" width="23.4545454545455" style="101" customWidth="1"/>
    <col min="19" max="19" width="18.4545454545455" style="101" customWidth="1"/>
    <col min="20" max="20" width="17.4545454545455" style="101" customWidth="1"/>
    <col min="21" max="21" width="25.1818181818182" style="101" customWidth="1"/>
    <col min="22" max="16384" width="9.18181818181818" style="101"/>
  </cols>
  <sheetData>
    <row r="1" ht="30" customHeight="1" spans="2:11">
      <c r="B1" s="97" t="s">
        <v>3</v>
      </c>
      <c r="C1" s="97"/>
      <c r="D1" s="97"/>
      <c r="E1" s="97"/>
      <c r="F1" s="98"/>
      <c r="G1" s="98"/>
      <c r="H1" s="99"/>
      <c r="I1" s="174"/>
      <c r="J1" s="174"/>
      <c r="K1" s="99"/>
    </row>
    <row r="2" ht="15.5" spans="2:2">
      <c r="B2" s="100" t="s">
        <v>1</v>
      </c>
    </row>
    <row r="3" ht="18.5" spans="2:5">
      <c r="B3" s="102" t="s">
        <v>4</v>
      </c>
      <c r="C3" s="102"/>
      <c r="D3" s="102"/>
      <c r="E3" s="102"/>
    </row>
    <row r="4" ht="18.5" spans="2:5">
      <c r="B4" s="102"/>
      <c r="C4" s="102"/>
      <c r="D4" s="102"/>
      <c r="E4" s="102"/>
    </row>
    <row r="5" ht="62" spans="2:12">
      <c r="B5" s="156" t="s">
        <v>5</v>
      </c>
      <c r="C5" s="156" t="s">
        <v>6</v>
      </c>
      <c r="D5" s="157" t="s">
        <v>7</v>
      </c>
      <c r="E5" s="156" t="s">
        <v>8</v>
      </c>
      <c r="F5" s="156" t="s">
        <v>9</v>
      </c>
      <c r="G5" s="156" t="s">
        <v>10</v>
      </c>
      <c r="H5" s="156" t="s">
        <v>11</v>
      </c>
      <c r="I5" s="156" t="s">
        <v>12</v>
      </c>
      <c r="J5" s="156" t="s">
        <v>13</v>
      </c>
      <c r="K5" s="156" t="s">
        <v>14</v>
      </c>
      <c r="L5" s="175"/>
    </row>
    <row r="6" ht="15.5" spans="2:12">
      <c r="B6" s="158" t="s">
        <v>15</v>
      </c>
      <c r="C6" s="159" t="s">
        <v>16</v>
      </c>
      <c r="D6" s="159"/>
      <c r="E6" s="159"/>
      <c r="F6" s="159"/>
      <c r="G6" s="159"/>
      <c r="H6" s="159"/>
      <c r="I6" s="176"/>
      <c r="J6" s="176"/>
      <c r="K6" s="159"/>
      <c r="L6" s="177"/>
    </row>
    <row r="7" ht="15.5" spans="2:12">
      <c r="B7" s="158" t="s">
        <v>17</v>
      </c>
      <c r="C7" s="159" t="s">
        <v>18</v>
      </c>
      <c r="D7" s="159"/>
      <c r="E7" s="159"/>
      <c r="F7" s="159"/>
      <c r="G7" s="159"/>
      <c r="H7" s="159"/>
      <c r="I7" s="176"/>
      <c r="J7" s="176"/>
      <c r="K7" s="159"/>
      <c r="L7" s="178"/>
    </row>
    <row r="8" ht="15.5" spans="2:12">
      <c r="B8" s="160" t="s">
        <v>19</v>
      </c>
      <c r="C8" s="161" t="s">
        <v>20</v>
      </c>
      <c r="D8" s="162">
        <v>13166.6666666667</v>
      </c>
      <c r="E8" s="162"/>
      <c r="F8" s="162"/>
      <c r="G8" s="163">
        <f>D8</f>
        <v>13166.6666666667</v>
      </c>
      <c r="H8" s="164">
        <v>0.5</v>
      </c>
      <c r="I8" s="162"/>
      <c r="J8" s="115"/>
      <c r="K8" s="179"/>
      <c r="L8" s="180"/>
    </row>
    <row r="9" ht="31" spans="2:12">
      <c r="B9" s="160" t="s">
        <v>21</v>
      </c>
      <c r="C9" s="161" t="s">
        <v>22</v>
      </c>
      <c r="D9" s="162">
        <v>84558.3333333333</v>
      </c>
      <c r="E9" s="162"/>
      <c r="F9" s="162"/>
      <c r="G9" s="163">
        <f t="shared" ref="G9:G15" si="0">D9</f>
        <v>84558.3333333333</v>
      </c>
      <c r="H9" s="164">
        <v>0.6</v>
      </c>
      <c r="I9" s="162"/>
      <c r="J9" s="115"/>
      <c r="K9" s="179"/>
      <c r="L9" s="180"/>
    </row>
    <row r="10" ht="15.5" spans="2:12">
      <c r="B10" s="160" t="s">
        <v>23</v>
      </c>
      <c r="C10" s="161"/>
      <c r="D10" s="162"/>
      <c r="E10" s="162"/>
      <c r="F10" s="162"/>
      <c r="G10" s="163">
        <f t="shared" si="0"/>
        <v>0</v>
      </c>
      <c r="H10" s="164"/>
      <c r="I10" s="162"/>
      <c r="J10" s="115"/>
      <c r="K10" s="179"/>
      <c r="L10" s="180"/>
    </row>
    <row r="11" ht="15.5" spans="2:12">
      <c r="B11" s="160" t="s">
        <v>24</v>
      </c>
      <c r="C11" s="165"/>
      <c r="D11" s="162"/>
      <c r="E11" s="162"/>
      <c r="F11" s="162"/>
      <c r="G11" s="163">
        <f t="shared" si="0"/>
        <v>0</v>
      </c>
      <c r="H11" s="164"/>
      <c r="I11" s="162"/>
      <c r="J11" s="115"/>
      <c r="K11" s="179"/>
      <c r="L11" s="180"/>
    </row>
    <row r="12" ht="15.5" spans="2:12">
      <c r="B12" s="160" t="s">
        <v>25</v>
      </c>
      <c r="C12" s="161"/>
      <c r="D12" s="162"/>
      <c r="E12" s="162"/>
      <c r="F12" s="162"/>
      <c r="G12" s="163">
        <f t="shared" si="0"/>
        <v>0</v>
      </c>
      <c r="H12" s="164"/>
      <c r="I12" s="162"/>
      <c r="J12" s="115"/>
      <c r="K12" s="179"/>
      <c r="L12" s="180"/>
    </row>
    <row r="13" ht="15.5" spans="2:12">
      <c r="B13" s="160" t="s">
        <v>26</v>
      </c>
      <c r="C13" s="161"/>
      <c r="D13" s="162"/>
      <c r="E13" s="162"/>
      <c r="F13" s="162"/>
      <c r="G13" s="163">
        <f t="shared" si="0"/>
        <v>0</v>
      </c>
      <c r="H13" s="164"/>
      <c r="I13" s="162"/>
      <c r="J13" s="115"/>
      <c r="K13" s="179"/>
      <c r="L13" s="180"/>
    </row>
    <row r="14" ht="15.5" spans="2:12">
      <c r="B14" s="160" t="s">
        <v>27</v>
      </c>
      <c r="C14" s="166"/>
      <c r="D14" s="162"/>
      <c r="E14" s="115"/>
      <c r="F14" s="115"/>
      <c r="G14" s="163">
        <f t="shared" si="0"/>
        <v>0</v>
      </c>
      <c r="H14" s="167"/>
      <c r="I14" s="115"/>
      <c r="J14" s="115"/>
      <c r="K14" s="181"/>
      <c r="L14" s="180"/>
    </row>
    <row r="15" ht="15.5" spans="1:11">
      <c r="A15" s="154"/>
      <c r="B15" s="160" t="s">
        <v>28</v>
      </c>
      <c r="C15" s="166"/>
      <c r="D15" s="115"/>
      <c r="E15" s="115"/>
      <c r="F15" s="115"/>
      <c r="G15" s="163">
        <f t="shared" si="0"/>
        <v>0</v>
      </c>
      <c r="H15" s="167"/>
      <c r="I15" s="115"/>
      <c r="J15" s="115"/>
      <c r="K15" s="181"/>
    </row>
    <row r="16" ht="15.5" spans="1:12">
      <c r="A16" s="154"/>
      <c r="C16" s="158" t="s">
        <v>29</v>
      </c>
      <c r="D16" s="168">
        <f>SUM(D8:D15)</f>
        <v>97725</v>
      </c>
      <c r="E16" s="168">
        <f>SUM(E8:E15)</f>
        <v>0</v>
      </c>
      <c r="F16" s="168">
        <f>SUM(F8:F15)</f>
        <v>0</v>
      </c>
      <c r="G16" s="168">
        <f>SUM(G8:G15)</f>
        <v>97725</v>
      </c>
      <c r="H16" s="168">
        <f>(H8*G8)+(H9*G9)+(H10*G10)+(H11*G11)+(H12*G12)+(H13*G13)+(H14*G14)+(H15*G15)</f>
        <v>57318.3333333333</v>
      </c>
      <c r="I16" s="168">
        <f>SUM(I8:I15)</f>
        <v>0</v>
      </c>
      <c r="J16" s="182"/>
      <c r="K16" s="181"/>
      <c r="L16" s="183"/>
    </row>
    <row r="17" ht="15.5" spans="1:12">
      <c r="A17" s="154"/>
      <c r="B17" s="158" t="s">
        <v>30</v>
      </c>
      <c r="C17" s="169" t="s">
        <v>31</v>
      </c>
      <c r="D17" s="169"/>
      <c r="E17" s="169"/>
      <c r="F17" s="169"/>
      <c r="G17" s="169"/>
      <c r="H17" s="169"/>
      <c r="I17" s="176"/>
      <c r="J17" s="176"/>
      <c r="K17" s="169"/>
      <c r="L17" s="178"/>
    </row>
    <row r="18" ht="15.5" spans="1:12">
      <c r="A18" s="154"/>
      <c r="B18" s="160" t="s">
        <v>32</v>
      </c>
      <c r="C18" s="161" t="s">
        <v>33</v>
      </c>
      <c r="D18" s="162">
        <v>11666.6666666667</v>
      </c>
      <c r="E18" s="162"/>
      <c r="F18" s="162"/>
      <c r="G18" s="163">
        <f>D18</f>
        <v>11666.6666666667</v>
      </c>
      <c r="H18" s="164">
        <v>0.5</v>
      </c>
      <c r="I18" s="162"/>
      <c r="J18" s="162"/>
      <c r="K18" s="179"/>
      <c r="L18" s="180"/>
    </row>
    <row r="19" ht="31" spans="1:12">
      <c r="A19" s="154"/>
      <c r="B19" s="160" t="s">
        <v>34</v>
      </c>
      <c r="C19" s="161" t="s">
        <v>35</v>
      </c>
      <c r="D19" s="162">
        <v>12450</v>
      </c>
      <c r="E19" s="162"/>
      <c r="F19" s="162"/>
      <c r="G19" s="163">
        <f t="shared" ref="G19:G25" si="1">D19</f>
        <v>12450</v>
      </c>
      <c r="H19" s="164">
        <v>0.5</v>
      </c>
      <c r="I19" s="162"/>
      <c r="J19" s="162"/>
      <c r="K19" s="179"/>
      <c r="L19" s="180"/>
    </row>
    <row r="20" ht="15.5" spans="1:12">
      <c r="A20" s="154"/>
      <c r="B20" s="160" t="s">
        <v>36</v>
      </c>
      <c r="C20" s="161" t="s">
        <v>37</v>
      </c>
      <c r="D20" s="162">
        <v>9250</v>
      </c>
      <c r="E20" s="162"/>
      <c r="F20" s="162"/>
      <c r="G20" s="163">
        <f t="shared" si="1"/>
        <v>9250</v>
      </c>
      <c r="H20" s="164">
        <v>0.5</v>
      </c>
      <c r="I20" s="162"/>
      <c r="J20" s="162"/>
      <c r="K20" s="179"/>
      <c r="L20" s="180"/>
    </row>
    <row r="21" ht="15.5" spans="1:12">
      <c r="A21" s="154"/>
      <c r="B21" s="160" t="s">
        <v>38</v>
      </c>
      <c r="C21" s="161" t="s">
        <v>39</v>
      </c>
      <c r="D21" s="162">
        <v>7633.33333333333</v>
      </c>
      <c r="E21" s="162"/>
      <c r="F21" s="162"/>
      <c r="G21" s="163">
        <f t="shared" si="1"/>
        <v>7633.33333333333</v>
      </c>
      <c r="H21" s="164">
        <v>0.5</v>
      </c>
      <c r="I21" s="162"/>
      <c r="J21" s="162"/>
      <c r="K21" s="179"/>
      <c r="L21" s="180"/>
    </row>
    <row r="22" ht="15.5" spans="1:12">
      <c r="A22" s="154"/>
      <c r="B22" s="160" t="s">
        <v>40</v>
      </c>
      <c r="C22" s="161" t="s">
        <v>41</v>
      </c>
      <c r="D22" s="162">
        <v>49566.6666666667</v>
      </c>
      <c r="E22" s="162"/>
      <c r="F22" s="162"/>
      <c r="G22" s="163">
        <f t="shared" si="1"/>
        <v>49566.6666666667</v>
      </c>
      <c r="H22" s="164">
        <v>0.7</v>
      </c>
      <c r="I22" s="162"/>
      <c r="J22" s="162"/>
      <c r="K22" s="179"/>
      <c r="L22" s="180"/>
    </row>
    <row r="23" ht="15.5" spans="1:12">
      <c r="A23" s="154"/>
      <c r="B23" s="160" t="s">
        <v>42</v>
      </c>
      <c r="C23" s="161" t="s">
        <v>43</v>
      </c>
      <c r="D23" s="162">
        <v>49066.6666666667</v>
      </c>
      <c r="E23" s="162"/>
      <c r="F23" s="162"/>
      <c r="G23" s="163">
        <f t="shared" si="1"/>
        <v>49066.6666666667</v>
      </c>
      <c r="H23" s="164">
        <v>0.75</v>
      </c>
      <c r="I23" s="162">
        <v>35203.06</v>
      </c>
      <c r="J23" s="162"/>
      <c r="K23" s="179"/>
      <c r="L23" s="180"/>
    </row>
    <row r="24" ht="15.5" spans="1:12">
      <c r="A24" s="154"/>
      <c r="B24" s="160" t="s">
        <v>44</v>
      </c>
      <c r="C24" s="166"/>
      <c r="D24" s="162">
        <v>0</v>
      </c>
      <c r="E24" s="115"/>
      <c r="F24" s="115"/>
      <c r="G24" s="163">
        <f t="shared" si="1"/>
        <v>0</v>
      </c>
      <c r="H24" s="167"/>
      <c r="I24" s="115"/>
      <c r="J24" s="115"/>
      <c r="K24" s="181"/>
      <c r="L24" s="180"/>
    </row>
    <row r="25" ht="15.5" spans="1:12">
      <c r="A25" s="154"/>
      <c r="B25" s="160" t="s">
        <v>45</v>
      </c>
      <c r="C25" s="166"/>
      <c r="D25" s="162">
        <v>0</v>
      </c>
      <c r="E25" s="115"/>
      <c r="F25" s="115"/>
      <c r="G25" s="163">
        <f t="shared" si="1"/>
        <v>0</v>
      </c>
      <c r="H25" s="167"/>
      <c r="I25" s="115"/>
      <c r="J25" s="115"/>
      <c r="K25" s="181"/>
      <c r="L25" s="180"/>
    </row>
    <row r="26" ht="15.5" spans="1:12">
      <c r="A26" s="154"/>
      <c r="C26" s="158" t="s">
        <v>29</v>
      </c>
      <c r="D26" s="104">
        <f>SUM(D18:D25)</f>
        <v>139633.333333333</v>
      </c>
      <c r="E26" s="104">
        <f t="shared" ref="E26:G26" si="2">SUM(E18:E25)</f>
        <v>0</v>
      </c>
      <c r="F26" s="104">
        <f t="shared" si="2"/>
        <v>0</v>
      </c>
      <c r="G26" s="104">
        <f t="shared" si="2"/>
        <v>139633.333333333</v>
      </c>
      <c r="H26" s="168">
        <f>(H18*G18)+(H19*G19)+(H20*G20)+(H21*G21)+(H22*G22)+(H23*G23)+(H24*G24)+(H25*G25)</f>
        <v>91996.6666666667</v>
      </c>
      <c r="I26" s="168">
        <f>SUM(I18:I25)</f>
        <v>35203.06</v>
      </c>
      <c r="J26" s="182"/>
      <c r="K26" s="181"/>
      <c r="L26" s="183"/>
    </row>
    <row r="27" ht="15.5" spans="1:12">
      <c r="A27" s="154"/>
      <c r="B27" s="158" t="s">
        <v>46</v>
      </c>
      <c r="C27" s="169" t="s">
        <v>47</v>
      </c>
      <c r="D27" s="169"/>
      <c r="E27" s="169"/>
      <c r="F27" s="169"/>
      <c r="G27" s="169"/>
      <c r="H27" s="169"/>
      <c r="I27" s="176"/>
      <c r="J27" s="176"/>
      <c r="K27" s="169"/>
      <c r="L27" s="178"/>
    </row>
    <row r="28" ht="15.5" spans="1:12">
      <c r="A28" s="154"/>
      <c r="B28" s="160" t="s">
        <v>48</v>
      </c>
      <c r="C28" s="161" t="s">
        <v>49</v>
      </c>
      <c r="D28" s="162">
        <v>12500</v>
      </c>
      <c r="E28" s="162"/>
      <c r="F28" s="162"/>
      <c r="G28" s="163">
        <f>D28</f>
        <v>12500</v>
      </c>
      <c r="H28" s="164">
        <v>0.5</v>
      </c>
      <c r="I28" s="162"/>
      <c r="J28" s="162"/>
      <c r="K28" s="179"/>
      <c r="L28" s="180"/>
    </row>
    <row r="29" ht="15.5" spans="1:12">
      <c r="A29" s="154"/>
      <c r="B29" s="160" t="s">
        <v>50</v>
      </c>
      <c r="C29" s="161" t="s">
        <v>51</v>
      </c>
      <c r="D29" s="162">
        <v>12733.3333333333</v>
      </c>
      <c r="E29" s="162"/>
      <c r="F29" s="162"/>
      <c r="G29" s="163">
        <f t="shared" ref="G29:G35" si="3">D29</f>
        <v>12733.3333333333</v>
      </c>
      <c r="H29" s="164">
        <v>0.5</v>
      </c>
      <c r="I29" s="162"/>
      <c r="J29" s="162"/>
      <c r="K29" s="179"/>
      <c r="L29" s="180"/>
    </row>
    <row r="30" ht="15.5" spans="1:12">
      <c r="A30" s="154"/>
      <c r="B30" s="160" t="s">
        <v>52</v>
      </c>
      <c r="C30" s="161" t="s">
        <v>53</v>
      </c>
      <c r="D30" s="162">
        <v>34300</v>
      </c>
      <c r="E30" s="162"/>
      <c r="F30" s="162"/>
      <c r="G30" s="163">
        <f t="shared" si="3"/>
        <v>34300</v>
      </c>
      <c r="H30" s="164">
        <v>0.6</v>
      </c>
      <c r="I30" s="162"/>
      <c r="J30" s="162"/>
      <c r="K30" s="179"/>
      <c r="L30" s="180"/>
    </row>
    <row r="31" ht="15.5" spans="1:12">
      <c r="A31" s="154"/>
      <c r="B31" s="160" t="s">
        <v>54</v>
      </c>
      <c r="C31" s="161"/>
      <c r="D31" s="162">
        <v>0</v>
      </c>
      <c r="E31" s="162"/>
      <c r="F31" s="162"/>
      <c r="G31" s="163">
        <f t="shared" si="3"/>
        <v>0</v>
      </c>
      <c r="H31" s="164"/>
      <c r="I31" s="162"/>
      <c r="J31" s="162"/>
      <c r="K31" s="179"/>
      <c r="L31" s="180"/>
    </row>
    <row r="32" s="154" customFormat="1" ht="15.5" spans="2:12">
      <c r="B32" s="160" t="s">
        <v>55</v>
      </c>
      <c r="C32" s="161"/>
      <c r="D32" s="162">
        <v>0</v>
      </c>
      <c r="E32" s="162"/>
      <c r="F32" s="162"/>
      <c r="G32" s="163">
        <f t="shared" si="3"/>
        <v>0</v>
      </c>
      <c r="H32" s="164"/>
      <c r="I32" s="162"/>
      <c r="J32" s="162"/>
      <c r="K32" s="179"/>
      <c r="L32" s="180"/>
    </row>
    <row r="33" s="154" customFormat="1" ht="15.5" spans="2:12">
      <c r="B33" s="160" t="s">
        <v>56</v>
      </c>
      <c r="C33" s="161"/>
      <c r="D33" s="162"/>
      <c r="E33" s="162"/>
      <c r="F33" s="162"/>
      <c r="G33" s="163">
        <f t="shared" si="3"/>
        <v>0</v>
      </c>
      <c r="H33" s="164"/>
      <c r="I33" s="162"/>
      <c r="J33" s="162"/>
      <c r="K33" s="179"/>
      <c r="L33" s="180"/>
    </row>
    <row r="34" s="154" customFormat="1" ht="15.5" spans="1:12">
      <c r="A34" s="101"/>
      <c r="B34" s="160" t="s">
        <v>57</v>
      </c>
      <c r="C34" s="166"/>
      <c r="D34" s="115"/>
      <c r="E34" s="115"/>
      <c r="F34" s="115"/>
      <c r="G34" s="163">
        <f t="shared" si="3"/>
        <v>0</v>
      </c>
      <c r="H34" s="167"/>
      <c r="I34" s="115"/>
      <c r="J34" s="115"/>
      <c r="K34" s="181"/>
      <c r="L34" s="180"/>
    </row>
    <row r="35" ht="15.5" spans="2:12">
      <c r="B35" s="160" t="s">
        <v>58</v>
      </c>
      <c r="C35" s="166"/>
      <c r="D35" s="115"/>
      <c r="E35" s="115"/>
      <c r="F35" s="115"/>
      <c r="G35" s="163">
        <f t="shared" si="3"/>
        <v>0</v>
      </c>
      <c r="H35" s="167"/>
      <c r="I35" s="115"/>
      <c r="J35" s="115"/>
      <c r="K35" s="181"/>
      <c r="L35" s="180"/>
    </row>
    <row r="36" ht="15.5" spans="3:12">
      <c r="C36" s="158" t="s">
        <v>29</v>
      </c>
      <c r="D36" s="104">
        <f>SUM(D28:D35)</f>
        <v>59533.3333333333</v>
      </c>
      <c r="E36" s="104">
        <f t="shared" ref="E36:G36" si="4">SUM(E28:E35)</f>
        <v>0</v>
      </c>
      <c r="F36" s="104">
        <f t="shared" si="4"/>
        <v>0</v>
      </c>
      <c r="G36" s="104">
        <f t="shared" si="4"/>
        <v>59533.3333333333</v>
      </c>
      <c r="H36" s="168">
        <f>(H28*G28)+(H29*G29)+(H30*G30)+(H31*G31)+(H32*G32)+(H33*G33)+(H34*G34)+(H35*G35)</f>
        <v>33196.6666666667</v>
      </c>
      <c r="I36" s="168">
        <f>SUM(I28:I35)</f>
        <v>0</v>
      </c>
      <c r="J36" s="182"/>
      <c r="K36" s="181"/>
      <c r="L36" s="183"/>
    </row>
    <row r="37" ht="15.5" spans="2:12">
      <c r="B37" s="158" t="s">
        <v>59</v>
      </c>
      <c r="C37" s="166" t="s">
        <v>60</v>
      </c>
      <c r="D37" s="166"/>
      <c r="E37" s="166"/>
      <c r="F37" s="166"/>
      <c r="G37" s="166"/>
      <c r="H37" s="166"/>
      <c r="I37" s="184"/>
      <c r="J37" s="184"/>
      <c r="K37" s="166"/>
      <c r="L37" s="178"/>
    </row>
    <row r="38" ht="15.5" spans="2:12">
      <c r="B38" s="160" t="s">
        <v>61</v>
      </c>
      <c r="C38" s="161" t="s">
        <v>62</v>
      </c>
      <c r="D38" s="162">
        <v>17000</v>
      </c>
      <c r="E38" s="162"/>
      <c r="F38" s="162"/>
      <c r="G38" s="163">
        <f>D38</f>
        <v>17000</v>
      </c>
      <c r="H38" s="164">
        <v>0.5</v>
      </c>
      <c r="I38" s="162">
        <v>6849.06</v>
      </c>
      <c r="J38" s="162"/>
      <c r="K38" s="179"/>
      <c r="L38" s="180"/>
    </row>
    <row r="39" ht="62" spans="2:12">
      <c r="B39" s="160" t="s">
        <v>63</v>
      </c>
      <c r="C39" s="170" t="s">
        <v>64</v>
      </c>
      <c r="D39" s="162">
        <v>13083.3333333333</v>
      </c>
      <c r="E39" s="162"/>
      <c r="F39" s="162"/>
      <c r="G39" s="163">
        <f t="shared" ref="G39:G45" si="5">D39</f>
        <v>13083.3333333333</v>
      </c>
      <c r="H39" s="164">
        <v>0.6</v>
      </c>
      <c r="I39" s="162">
        <v>10236.2</v>
      </c>
      <c r="J39" s="162" t="s">
        <v>65</v>
      </c>
      <c r="K39" s="179"/>
      <c r="L39" s="180"/>
    </row>
    <row r="40" ht="62" spans="2:12">
      <c r="B40" s="160" t="s">
        <v>66</v>
      </c>
      <c r="C40" s="161" t="s">
        <v>67</v>
      </c>
      <c r="D40" s="162">
        <v>1875</v>
      </c>
      <c r="E40" s="162"/>
      <c r="F40" s="162"/>
      <c r="G40" s="163">
        <f t="shared" si="5"/>
        <v>1875</v>
      </c>
      <c r="H40" s="164">
        <v>0.5</v>
      </c>
      <c r="I40" s="162">
        <v>600.719424460432</v>
      </c>
      <c r="J40" s="162" t="s">
        <v>68</v>
      </c>
      <c r="K40" s="179"/>
      <c r="L40" s="180"/>
    </row>
    <row r="41" ht="15.5" spans="2:12">
      <c r="B41" s="160" t="s">
        <v>69</v>
      </c>
      <c r="C41" s="161"/>
      <c r="D41" s="162"/>
      <c r="E41" s="162"/>
      <c r="F41" s="162"/>
      <c r="G41" s="163">
        <f t="shared" si="5"/>
        <v>0</v>
      </c>
      <c r="H41" s="164"/>
      <c r="I41" s="162"/>
      <c r="J41" s="162"/>
      <c r="K41" s="179"/>
      <c r="L41" s="180"/>
    </row>
    <row r="42" ht="15.5" spans="2:12">
      <c r="B42" s="160" t="s">
        <v>70</v>
      </c>
      <c r="C42" s="161"/>
      <c r="D42" s="162"/>
      <c r="E42" s="162"/>
      <c r="F42" s="162"/>
      <c r="G42" s="163">
        <f t="shared" si="5"/>
        <v>0</v>
      </c>
      <c r="H42" s="164"/>
      <c r="I42" s="162"/>
      <c r="J42" s="162"/>
      <c r="K42" s="179"/>
      <c r="L42" s="180"/>
    </row>
    <row r="43" ht="15.5" spans="1:12">
      <c r="A43" s="154"/>
      <c r="B43" s="160" t="s">
        <v>71</v>
      </c>
      <c r="C43" s="161"/>
      <c r="D43" s="162"/>
      <c r="E43" s="162"/>
      <c r="F43" s="162"/>
      <c r="G43" s="163">
        <f t="shared" si="5"/>
        <v>0</v>
      </c>
      <c r="H43" s="164"/>
      <c r="I43" s="162"/>
      <c r="J43" s="162"/>
      <c r="K43" s="179"/>
      <c r="L43" s="180"/>
    </row>
    <row r="44" s="154" customFormat="1" ht="15.5" spans="1:12">
      <c r="A44" s="101"/>
      <c r="B44" s="160" t="s">
        <v>72</v>
      </c>
      <c r="C44" s="166"/>
      <c r="D44" s="115"/>
      <c r="E44" s="115"/>
      <c r="F44" s="115"/>
      <c r="G44" s="163">
        <f t="shared" si="5"/>
        <v>0</v>
      </c>
      <c r="H44" s="167"/>
      <c r="I44" s="115"/>
      <c r="J44" s="115"/>
      <c r="K44" s="181"/>
      <c r="L44" s="180"/>
    </row>
    <row r="45" ht="15.5" spans="2:12">
      <c r="B45" s="160" t="s">
        <v>73</v>
      </c>
      <c r="C45" s="166"/>
      <c r="D45" s="115"/>
      <c r="E45" s="115"/>
      <c r="F45" s="115"/>
      <c r="G45" s="163">
        <f t="shared" si="5"/>
        <v>0</v>
      </c>
      <c r="H45" s="167"/>
      <c r="I45" s="115"/>
      <c r="J45" s="115"/>
      <c r="K45" s="181"/>
      <c r="L45" s="180"/>
    </row>
    <row r="46" ht="15.5" spans="3:12">
      <c r="C46" s="158" t="s">
        <v>29</v>
      </c>
      <c r="D46" s="168">
        <f>SUM(D38:D45)</f>
        <v>31958.3333333333</v>
      </c>
      <c r="E46" s="168">
        <f t="shared" ref="E46:G46" si="6">SUM(E38:E45)</f>
        <v>0</v>
      </c>
      <c r="F46" s="168">
        <f t="shared" si="6"/>
        <v>0</v>
      </c>
      <c r="G46" s="168">
        <f t="shared" si="6"/>
        <v>31958.3333333333</v>
      </c>
      <c r="H46" s="168">
        <f>(H38*G38)+(H39*G39)+(H40*G40)+(H41*G41)+(H42*G42)+(H43*G43)+(H44*G44)+(H45*G45)</f>
        <v>17287.5</v>
      </c>
      <c r="I46" s="168">
        <f>SUM(I38:I45)</f>
        <v>17685.9794244604</v>
      </c>
      <c r="J46" s="182"/>
      <c r="K46" s="181"/>
      <c r="L46" s="183"/>
    </row>
    <row r="47" ht="15.5" spans="2:12">
      <c r="B47" s="171"/>
      <c r="C47" s="172"/>
      <c r="D47" s="173"/>
      <c r="E47" s="173"/>
      <c r="F47" s="173"/>
      <c r="G47" s="173"/>
      <c r="H47" s="173"/>
      <c r="I47" s="173"/>
      <c r="J47" s="173"/>
      <c r="K47" s="173"/>
      <c r="L47" s="180"/>
    </row>
    <row r="48" ht="15.5" spans="2:12">
      <c r="B48" s="158" t="s">
        <v>74</v>
      </c>
      <c r="C48" s="169" t="s">
        <v>75</v>
      </c>
      <c r="D48" s="169"/>
      <c r="E48" s="169"/>
      <c r="F48" s="169"/>
      <c r="G48" s="169"/>
      <c r="H48" s="169"/>
      <c r="I48" s="176"/>
      <c r="J48" s="176"/>
      <c r="K48" s="169"/>
      <c r="L48" s="177"/>
    </row>
    <row r="49" ht="15.5" spans="2:12">
      <c r="B49" s="158" t="s">
        <v>76</v>
      </c>
      <c r="C49" s="166" t="s">
        <v>77</v>
      </c>
      <c r="D49" s="166"/>
      <c r="E49" s="166"/>
      <c r="F49" s="166"/>
      <c r="G49" s="166"/>
      <c r="H49" s="166"/>
      <c r="I49" s="184"/>
      <c r="J49" s="184"/>
      <c r="K49" s="166"/>
      <c r="L49" s="178"/>
    </row>
    <row r="50" ht="15.5" spans="2:12">
      <c r="B50" s="160" t="s">
        <v>78</v>
      </c>
      <c r="C50" s="161" t="s">
        <v>79</v>
      </c>
      <c r="D50" s="162">
        <v>13333.3333333333</v>
      </c>
      <c r="E50" s="162"/>
      <c r="F50" s="162"/>
      <c r="G50" s="163">
        <f>D50</f>
        <v>13333.3333333333</v>
      </c>
      <c r="H50" s="164">
        <v>0.5</v>
      </c>
      <c r="I50" s="162"/>
      <c r="J50" s="162"/>
      <c r="K50" s="179"/>
      <c r="L50" s="180"/>
    </row>
    <row r="51" ht="15.5" spans="2:12">
      <c r="B51" s="160" t="s">
        <v>80</v>
      </c>
      <c r="C51" s="161" t="s">
        <v>81</v>
      </c>
      <c r="D51" s="162">
        <v>31100</v>
      </c>
      <c r="E51" s="162"/>
      <c r="F51" s="162"/>
      <c r="G51" s="163">
        <f t="shared" ref="G51:G57" si="7">D51</f>
        <v>31100</v>
      </c>
      <c r="H51" s="164">
        <v>0.5</v>
      </c>
      <c r="I51" s="162">
        <v>20109.3525179856</v>
      </c>
      <c r="J51" s="162"/>
      <c r="K51" s="179"/>
      <c r="L51" s="180"/>
    </row>
    <row r="52" ht="77.5" spans="2:12">
      <c r="B52" s="160" t="s">
        <v>82</v>
      </c>
      <c r="C52" s="161" t="s">
        <v>83</v>
      </c>
      <c r="D52" s="162">
        <v>33708.3333333333</v>
      </c>
      <c r="E52" s="162"/>
      <c r="F52" s="162"/>
      <c r="G52" s="163">
        <f t="shared" si="7"/>
        <v>33708.3333333333</v>
      </c>
      <c r="H52" s="164">
        <v>0.6</v>
      </c>
      <c r="I52" s="162">
        <v>18618.71</v>
      </c>
      <c r="J52" s="162" t="s">
        <v>84</v>
      </c>
      <c r="K52" s="179"/>
      <c r="L52" s="180"/>
    </row>
    <row r="53" ht="15.5" spans="2:12">
      <c r="B53" s="160" t="s">
        <v>85</v>
      </c>
      <c r="C53" s="161" t="s">
        <v>86</v>
      </c>
      <c r="D53" s="162">
        <v>58875</v>
      </c>
      <c r="E53" s="162"/>
      <c r="F53" s="162"/>
      <c r="G53" s="163">
        <f t="shared" si="7"/>
        <v>58875</v>
      </c>
      <c r="H53" s="164">
        <v>0.65</v>
      </c>
      <c r="I53" s="162"/>
      <c r="J53" s="162"/>
      <c r="K53" s="179"/>
      <c r="L53" s="180"/>
    </row>
    <row r="54" ht="15.5" spans="2:12">
      <c r="B54" s="160" t="s">
        <v>87</v>
      </c>
      <c r="C54" s="161"/>
      <c r="D54" s="162"/>
      <c r="E54" s="162"/>
      <c r="F54" s="162"/>
      <c r="G54" s="163">
        <f t="shared" si="7"/>
        <v>0</v>
      </c>
      <c r="H54" s="164"/>
      <c r="I54" s="162"/>
      <c r="J54" s="162"/>
      <c r="K54" s="179"/>
      <c r="L54" s="180"/>
    </row>
    <row r="55" ht="15.5" spans="2:12">
      <c r="B55" s="160" t="s">
        <v>88</v>
      </c>
      <c r="C55" s="161"/>
      <c r="D55" s="162"/>
      <c r="E55" s="162"/>
      <c r="F55" s="162"/>
      <c r="G55" s="163">
        <f t="shared" si="7"/>
        <v>0</v>
      </c>
      <c r="H55" s="164"/>
      <c r="I55" s="162"/>
      <c r="J55" s="162"/>
      <c r="K55" s="179"/>
      <c r="L55" s="180"/>
    </row>
    <row r="56" ht="15.5" spans="1:12">
      <c r="A56" s="154"/>
      <c r="B56" s="160" t="s">
        <v>89</v>
      </c>
      <c r="C56" s="166"/>
      <c r="D56" s="115"/>
      <c r="E56" s="115"/>
      <c r="F56" s="115"/>
      <c r="G56" s="163">
        <f t="shared" si="7"/>
        <v>0</v>
      </c>
      <c r="H56" s="167"/>
      <c r="I56" s="115"/>
      <c r="J56" s="115"/>
      <c r="K56" s="181"/>
      <c r="L56" s="180"/>
    </row>
    <row r="57" s="154" customFormat="1" ht="15.5" spans="2:12">
      <c r="B57" s="160" t="s">
        <v>90</v>
      </c>
      <c r="C57" s="166"/>
      <c r="D57" s="115"/>
      <c r="E57" s="115"/>
      <c r="F57" s="115"/>
      <c r="G57" s="163">
        <f t="shared" si="7"/>
        <v>0</v>
      </c>
      <c r="H57" s="167"/>
      <c r="I57" s="115"/>
      <c r="J57" s="115"/>
      <c r="K57" s="181"/>
      <c r="L57" s="180"/>
    </row>
    <row r="58" s="154" customFormat="1" ht="15.5" spans="1:12">
      <c r="A58" s="101"/>
      <c r="B58" s="101"/>
      <c r="C58" s="158" t="s">
        <v>29</v>
      </c>
      <c r="D58" s="168">
        <f>SUM(D50:D57)</f>
        <v>137016.666666667</v>
      </c>
      <c r="E58" s="168">
        <f t="shared" ref="E58:G58" si="8">SUM(E50:E57)</f>
        <v>0</v>
      </c>
      <c r="F58" s="168">
        <f t="shared" si="8"/>
        <v>0</v>
      </c>
      <c r="G58" s="104">
        <f t="shared" si="8"/>
        <v>137016.666666667</v>
      </c>
      <c r="H58" s="168">
        <f>(H50*G50)+(H51*G51)+(H52*G52)+(H53*G53)+(H54*G54)+(H55*G55)+(H56*G56)+(H57*G57)</f>
        <v>80710.4166666667</v>
      </c>
      <c r="I58" s="168">
        <f>SUM(I50:I57)</f>
        <v>38728.0625179856</v>
      </c>
      <c r="J58" s="182"/>
      <c r="K58" s="181"/>
      <c r="L58" s="183"/>
    </row>
    <row r="59" ht="15.5" spans="2:12">
      <c r="B59" s="158" t="s">
        <v>91</v>
      </c>
      <c r="C59" s="166" t="s">
        <v>92</v>
      </c>
      <c r="D59" s="166"/>
      <c r="E59" s="166"/>
      <c r="F59" s="166"/>
      <c r="G59" s="166"/>
      <c r="H59" s="166"/>
      <c r="I59" s="184"/>
      <c r="J59" s="184"/>
      <c r="K59" s="166"/>
      <c r="L59" s="178"/>
    </row>
    <row r="60" ht="31" spans="2:12">
      <c r="B60" s="160" t="s">
        <v>93</v>
      </c>
      <c r="C60" s="161" t="s">
        <v>94</v>
      </c>
      <c r="D60" s="162">
        <v>41666.6666666667</v>
      </c>
      <c r="E60" s="162"/>
      <c r="F60" s="162"/>
      <c r="G60" s="163">
        <f>D60</f>
        <v>41666.6666666667</v>
      </c>
      <c r="H60" s="164">
        <v>0.5</v>
      </c>
      <c r="I60" s="162">
        <v>1276.54676258993</v>
      </c>
      <c r="J60" s="162"/>
      <c r="K60" s="179"/>
      <c r="L60" s="180"/>
    </row>
    <row r="61" ht="15.5" spans="2:12">
      <c r="B61" s="160" t="s">
        <v>95</v>
      </c>
      <c r="C61" s="161" t="s">
        <v>96</v>
      </c>
      <c r="D61" s="162">
        <v>9033.33333333333</v>
      </c>
      <c r="E61" s="162"/>
      <c r="F61" s="162"/>
      <c r="G61" s="163">
        <f t="shared" ref="G61:G67" si="9">D61</f>
        <v>9033.33333333333</v>
      </c>
      <c r="H61" s="164">
        <v>0.6</v>
      </c>
      <c r="I61" s="162"/>
      <c r="J61" s="162"/>
      <c r="K61" s="179"/>
      <c r="L61" s="180"/>
    </row>
    <row r="62" ht="31" spans="2:12">
      <c r="B62" s="160" t="s">
        <v>97</v>
      </c>
      <c r="C62" s="161" t="s">
        <v>98</v>
      </c>
      <c r="D62" s="162">
        <v>13333.3333333333</v>
      </c>
      <c r="E62" s="162"/>
      <c r="F62" s="162"/>
      <c r="G62" s="163">
        <f t="shared" si="9"/>
        <v>13333.3333333333</v>
      </c>
      <c r="H62" s="164">
        <v>0.6</v>
      </c>
      <c r="I62" s="162"/>
      <c r="J62" s="162"/>
      <c r="K62" s="179"/>
      <c r="L62" s="180"/>
    </row>
    <row r="63" ht="31" spans="2:12">
      <c r="B63" s="160" t="s">
        <v>99</v>
      </c>
      <c r="C63" s="161" t="s">
        <v>100</v>
      </c>
      <c r="D63" s="162">
        <v>28566.6666666667</v>
      </c>
      <c r="E63" s="162"/>
      <c r="F63" s="162"/>
      <c r="G63" s="163">
        <f t="shared" si="9"/>
        <v>28566.6666666667</v>
      </c>
      <c r="H63" s="164">
        <v>0.55</v>
      </c>
      <c r="I63" s="162"/>
      <c r="J63" s="162"/>
      <c r="K63" s="179"/>
      <c r="L63" s="180"/>
    </row>
    <row r="64" ht="46.5" spans="2:12">
      <c r="B64" s="160" t="s">
        <v>101</v>
      </c>
      <c r="C64" s="170" t="s">
        <v>102</v>
      </c>
      <c r="D64" s="162">
        <v>77916.6666666667</v>
      </c>
      <c r="E64" s="162"/>
      <c r="F64" s="162"/>
      <c r="G64" s="163">
        <f t="shared" si="9"/>
        <v>77916.6666666667</v>
      </c>
      <c r="H64" s="164">
        <v>0.6</v>
      </c>
      <c r="I64" s="162">
        <v>24619.66</v>
      </c>
      <c r="J64" s="162" t="s">
        <v>103</v>
      </c>
      <c r="K64" s="179"/>
      <c r="L64" s="180"/>
    </row>
    <row r="65" ht="15.5" spans="2:12">
      <c r="B65" s="160" t="s">
        <v>104</v>
      </c>
      <c r="C65" s="161" t="s">
        <v>105</v>
      </c>
      <c r="D65" s="162">
        <v>122716.666666667</v>
      </c>
      <c r="E65" s="162"/>
      <c r="F65" s="162"/>
      <c r="G65" s="163">
        <f t="shared" si="9"/>
        <v>122716.666666667</v>
      </c>
      <c r="H65" s="164">
        <v>0.7</v>
      </c>
      <c r="I65" s="162"/>
      <c r="J65" s="162"/>
      <c r="K65" s="179"/>
      <c r="L65" s="180"/>
    </row>
    <row r="66" ht="15.5" spans="2:12">
      <c r="B66" s="160" t="s">
        <v>106</v>
      </c>
      <c r="C66" s="166" t="s">
        <v>107</v>
      </c>
      <c r="D66" s="115">
        <v>5933.33333333333</v>
      </c>
      <c r="E66" s="115"/>
      <c r="F66" s="115"/>
      <c r="G66" s="163">
        <f t="shared" si="9"/>
        <v>5933.33333333333</v>
      </c>
      <c r="H66" s="167">
        <v>0.5</v>
      </c>
      <c r="I66" s="115"/>
      <c r="J66" s="115"/>
      <c r="K66" s="181"/>
      <c r="L66" s="180"/>
    </row>
    <row r="67" ht="15.5" spans="2:12">
      <c r="B67" s="160" t="s">
        <v>108</v>
      </c>
      <c r="C67" s="166"/>
      <c r="D67" s="115"/>
      <c r="E67" s="115"/>
      <c r="F67" s="115"/>
      <c r="G67" s="163">
        <f t="shared" si="9"/>
        <v>0</v>
      </c>
      <c r="H67" s="167"/>
      <c r="I67" s="115"/>
      <c r="J67" s="115"/>
      <c r="K67" s="181"/>
      <c r="L67" s="180"/>
    </row>
    <row r="68" ht="15.5" spans="3:12">
      <c r="C68" s="158" t="s">
        <v>29</v>
      </c>
      <c r="D68" s="104">
        <f>SUM(D60:D67)</f>
        <v>299166.666666667</v>
      </c>
      <c r="E68" s="104">
        <f t="shared" ref="E68:G68" si="10">SUM(E60:E67)</f>
        <v>0</v>
      </c>
      <c r="F68" s="104">
        <f t="shared" si="10"/>
        <v>0</v>
      </c>
      <c r="G68" s="104">
        <f t="shared" si="10"/>
        <v>299166.666666667</v>
      </c>
      <c r="H68" s="168">
        <f>(H60*G60)+(H61*G61)+(H62*G62)+(H63*G63)+(H64*G64)+(H65*G65)+(H66*G66)+(H67*G67)</f>
        <v>185583.333333333</v>
      </c>
      <c r="I68" s="168">
        <f>SUM(I60:I67)</f>
        <v>25896.2067625899</v>
      </c>
      <c r="J68" s="182"/>
      <c r="K68" s="181"/>
      <c r="L68" s="183"/>
    </row>
    <row r="69" ht="15.5" spans="2:12">
      <c r="B69" s="158" t="s">
        <v>109</v>
      </c>
      <c r="C69" s="166" t="s">
        <v>110</v>
      </c>
      <c r="D69" s="166"/>
      <c r="E69" s="166"/>
      <c r="F69" s="166"/>
      <c r="G69" s="166"/>
      <c r="H69" s="166"/>
      <c r="I69" s="184"/>
      <c r="J69" s="184"/>
      <c r="K69" s="166"/>
      <c r="L69" s="178"/>
    </row>
    <row r="70" ht="15.5" spans="2:12">
      <c r="B70" s="160" t="s">
        <v>111</v>
      </c>
      <c r="C70" s="170" t="s">
        <v>112</v>
      </c>
      <c r="D70" s="162">
        <v>21666.6666666667</v>
      </c>
      <c r="E70" s="162"/>
      <c r="F70" s="162"/>
      <c r="G70" s="163">
        <f>D70</f>
        <v>21666.6666666667</v>
      </c>
      <c r="H70" s="164">
        <v>0.6</v>
      </c>
      <c r="I70" s="162"/>
      <c r="J70" s="162"/>
      <c r="K70" s="179"/>
      <c r="L70" s="180"/>
    </row>
    <row r="71" ht="15.5" spans="2:12">
      <c r="B71" s="160" t="s">
        <v>113</v>
      </c>
      <c r="C71" s="161" t="s">
        <v>114</v>
      </c>
      <c r="D71" s="162">
        <v>59166.6666666667</v>
      </c>
      <c r="E71" s="162"/>
      <c r="F71" s="162"/>
      <c r="G71" s="163">
        <f t="shared" ref="G71:G77" si="11">D71</f>
        <v>59166.6666666667</v>
      </c>
      <c r="H71" s="164">
        <v>0.6</v>
      </c>
      <c r="I71" s="162"/>
      <c r="J71" s="162"/>
      <c r="K71" s="179"/>
      <c r="L71" s="180"/>
    </row>
    <row r="72" ht="31" spans="2:12">
      <c r="B72" s="160" t="s">
        <v>115</v>
      </c>
      <c r="C72" s="161" t="s">
        <v>116</v>
      </c>
      <c r="D72" s="162">
        <v>16666.6666666667</v>
      </c>
      <c r="E72" s="162"/>
      <c r="F72" s="162"/>
      <c r="G72" s="163">
        <f t="shared" si="11"/>
        <v>16666.6666666667</v>
      </c>
      <c r="H72" s="164">
        <v>0.5</v>
      </c>
      <c r="I72" s="162"/>
      <c r="J72" s="162"/>
      <c r="K72" s="179"/>
      <c r="L72" s="180"/>
    </row>
    <row r="73" ht="15.5" spans="1:12">
      <c r="A73" s="154"/>
      <c r="B73" s="160" t="s">
        <v>117</v>
      </c>
      <c r="C73" s="161" t="s">
        <v>118</v>
      </c>
      <c r="D73" s="162">
        <v>24583.3333333333</v>
      </c>
      <c r="E73" s="162"/>
      <c r="F73" s="162"/>
      <c r="G73" s="163">
        <f t="shared" si="11"/>
        <v>24583.3333333333</v>
      </c>
      <c r="H73" s="164">
        <v>0.5</v>
      </c>
      <c r="I73" s="162"/>
      <c r="J73" s="162"/>
      <c r="K73" s="179"/>
      <c r="L73" s="180"/>
    </row>
    <row r="74" s="154" customFormat="1" ht="15.5" spans="1:12">
      <c r="A74" s="101"/>
      <c r="B74" s="160" t="s">
        <v>119</v>
      </c>
      <c r="C74" s="161"/>
      <c r="D74" s="162"/>
      <c r="E74" s="162"/>
      <c r="F74" s="162"/>
      <c r="G74" s="163">
        <f t="shared" si="11"/>
        <v>0</v>
      </c>
      <c r="H74" s="164"/>
      <c r="I74" s="162"/>
      <c r="J74" s="162"/>
      <c r="K74" s="179"/>
      <c r="L74" s="180"/>
    </row>
    <row r="75" ht="15.5" spans="2:12">
      <c r="B75" s="160" t="s">
        <v>120</v>
      </c>
      <c r="C75" s="161"/>
      <c r="D75" s="162"/>
      <c r="E75" s="162"/>
      <c r="F75" s="162"/>
      <c r="G75" s="163">
        <f t="shared" si="11"/>
        <v>0</v>
      </c>
      <c r="H75" s="164"/>
      <c r="I75" s="162"/>
      <c r="J75" s="162"/>
      <c r="K75" s="179"/>
      <c r="L75" s="180"/>
    </row>
    <row r="76" ht="15.5" spans="2:12">
      <c r="B76" s="160" t="s">
        <v>121</v>
      </c>
      <c r="C76" s="166"/>
      <c r="D76" s="115"/>
      <c r="E76" s="115"/>
      <c r="F76" s="115"/>
      <c r="G76" s="163">
        <f t="shared" si="11"/>
        <v>0</v>
      </c>
      <c r="H76" s="167"/>
      <c r="I76" s="115"/>
      <c r="J76" s="115"/>
      <c r="K76" s="181"/>
      <c r="L76" s="180"/>
    </row>
    <row r="77" ht="15.5" spans="2:12">
      <c r="B77" s="160" t="s">
        <v>122</v>
      </c>
      <c r="C77" s="166"/>
      <c r="D77" s="115"/>
      <c r="E77" s="115"/>
      <c r="F77" s="115"/>
      <c r="G77" s="163">
        <f t="shared" si="11"/>
        <v>0</v>
      </c>
      <c r="H77" s="167"/>
      <c r="I77" s="115"/>
      <c r="J77" s="115"/>
      <c r="K77" s="181"/>
      <c r="L77" s="180"/>
    </row>
    <row r="78" ht="15.5" spans="3:12">
      <c r="C78" s="158" t="s">
        <v>29</v>
      </c>
      <c r="D78" s="104">
        <f>SUM(D70:D77)</f>
        <v>122083.333333333</v>
      </c>
      <c r="E78" s="104">
        <f t="shared" ref="E78:G78" si="12">SUM(E70:E77)</f>
        <v>0</v>
      </c>
      <c r="F78" s="104">
        <f t="shared" si="12"/>
        <v>0</v>
      </c>
      <c r="G78" s="104">
        <f t="shared" si="12"/>
        <v>122083.333333333</v>
      </c>
      <c r="H78" s="168">
        <f>(H70*G70)+(H71*G71)+(H72*G72)+(H73*G73)+(H74*G74)+(H75*G75)+(H76*G76)+(H77*G77)</f>
        <v>69125</v>
      </c>
      <c r="I78" s="168">
        <f>SUM(I70:I77)</f>
        <v>0</v>
      </c>
      <c r="J78" s="182"/>
      <c r="K78" s="181"/>
      <c r="L78" s="183"/>
    </row>
    <row r="79" ht="15.5" spans="2:12">
      <c r="B79" s="158" t="s">
        <v>123</v>
      </c>
      <c r="C79" s="166"/>
      <c r="D79" s="166"/>
      <c r="E79" s="166"/>
      <c r="F79" s="166"/>
      <c r="G79" s="166"/>
      <c r="H79" s="166"/>
      <c r="I79" s="184"/>
      <c r="J79" s="184"/>
      <c r="K79" s="166"/>
      <c r="L79" s="178"/>
    </row>
    <row r="80" ht="15.5" spans="2:12">
      <c r="B80" s="160" t="s">
        <v>124</v>
      </c>
      <c r="C80" s="161"/>
      <c r="D80" s="162"/>
      <c r="E80" s="162"/>
      <c r="F80" s="162"/>
      <c r="G80" s="163">
        <f>D80</f>
        <v>0</v>
      </c>
      <c r="H80" s="164"/>
      <c r="I80" s="162"/>
      <c r="J80" s="162"/>
      <c r="K80" s="179"/>
      <c r="L80" s="180"/>
    </row>
    <row r="81" ht="15.5" spans="2:12">
      <c r="B81" s="160" t="s">
        <v>125</v>
      </c>
      <c r="C81" s="161"/>
      <c r="D81" s="162"/>
      <c r="E81" s="162"/>
      <c r="F81" s="162"/>
      <c r="G81" s="163">
        <f t="shared" ref="G81:G87" si="13">D81</f>
        <v>0</v>
      </c>
      <c r="H81" s="164"/>
      <c r="I81" s="162"/>
      <c r="J81" s="162"/>
      <c r="K81" s="179"/>
      <c r="L81" s="180"/>
    </row>
    <row r="82" ht="15.5" spans="2:12">
      <c r="B82" s="160" t="s">
        <v>126</v>
      </c>
      <c r="C82" s="161"/>
      <c r="D82" s="162"/>
      <c r="E82" s="162"/>
      <c r="F82" s="162"/>
      <c r="G82" s="163">
        <f t="shared" si="13"/>
        <v>0</v>
      </c>
      <c r="H82" s="164"/>
      <c r="I82" s="162"/>
      <c r="J82" s="162"/>
      <c r="K82" s="179"/>
      <c r="L82" s="180"/>
    </row>
    <row r="83" ht="15.5" spans="2:12">
      <c r="B83" s="160" t="s">
        <v>127</v>
      </c>
      <c r="C83" s="161"/>
      <c r="D83" s="162"/>
      <c r="E83" s="162"/>
      <c r="F83" s="162"/>
      <c r="G83" s="163">
        <f t="shared" si="13"/>
        <v>0</v>
      </c>
      <c r="H83" s="164"/>
      <c r="I83" s="162"/>
      <c r="J83" s="162"/>
      <c r="K83" s="179"/>
      <c r="L83" s="180"/>
    </row>
    <row r="84" ht="15.5" spans="2:12">
      <c r="B84" s="160" t="s">
        <v>128</v>
      </c>
      <c r="C84" s="161"/>
      <c r="D84" s="162"/>
      <c r="E84" s="162"/>
      <c r="F84" s="162"/>
      <c r="G84" s="163">
        <f t="shared" si="13"/>
        <v>0</v>
      </c>
      <c r="H84" s="164"/>
      <c r="I84" s="162"/>
      <c r="J84" s="162"/>
      <c r="K84" s="179"/>
      <c r="L84" s="180"/>
    </row>
    <row r="85" ht="15.5" spans="2:12">
      <c r="B85" s="160" t="s">
        <v>129</v>
      </c>
      <c r="C85" s="161"/>
      <c r="D85" s="162"/>
      <c r="E85" s="162"/>
      <c r="F85" s="162"/>
      <c r="G85" s="163">
        <f t="shared" si="13"/>
        <v>0</v>
      </c>
      <c r="H85" s="164"/>
      <c r="I85" s="162"/>
      <c r="J85" s="162"/>
      <c r="K85" s="179"/>
      <c r="L85" s="180"/>
    </row>
    <row r="86" ht="15.5" spans="2:12">
      <c r="B86" s="160" t="s">
        <v>130</v>
      </c>
      <c r="C86" s="166"/>
      <c r="D86" s="115"/>
      <c r="E86" s="115"/>
      <c r="F86" s="115"/>
      <c r="G86" s="163">
        <f t="shared" si="13"/>
        <v>0</v>
      </c>
      <c r="H86" s="167"/>
      <c r="I86" s="115"/>
      <c r="J86" s="115"/>
      <c r="K86" s="181"/>
      <c r="L86" s="180"/>
    </row>
    <row r="87" ht="15.5" spans="2:12">
      <c r="B87" s="160" t="s">
        <v>131</v>
      </c>
      <c r="C87" s="166"/>
      <c r="D87" s="115"/>
      <c r="E87" s="115"/>
      <c r="F87" s="115"/>
      <c r="G87" s="163">
        <f t="shared" si="13"/>
        <v>0</v>
      </c>
      <c r="H87" s="167"/>
      <c r="I87" s="115"/>
      <c r="J87" s="115"/>
      <c r="K87" s="181"/>
      <c r="L87" s="180"/>
    </row>
    <row r="88" ht="15.5" spans="3:12">
      <c r="C88" s="158" t="s">
        <v>29</v>
      </c>
      <c r="D88" s="168">
        <f>SUM(D80:D87)</f>
        <v>0</v>
      </c>
      <c r="E88" s="168">
        <f t="shared" ref="E88:G88" si="14">SUM(E80:E87)</f>
        <v>0</v>
      </c>
      <c r="F88" s="168">
        <f t="shared" si="14"/>
        <v>0</v>
      </c>
      <c r="G88" s="168">
        <f t="shared" si="14"/>
        <v>0</v>
      </c>
      <c r="H88" s="168">
        <f>(H80*G80)+(H81*G81)+(H82*G82)+(H83*G83)+(H84*G84)+(H85*G85)+(H86*G86)+(H87*G87)</f>
        <v>0</v>
      </c>
      <c r="I88" s="168">
        <f>SUM(I80:I87)</f>
        <v>0</v>
      </c>
      <c r="J88" s="182"/>
      <c r="K88" s="181"/>
      <c r="L88" s="183"/>
    </row>
    <row r="89" ht="15.75" customHeight="1" spans="2:12">
      <c r="B89" s="185"/>
      <c r="C89" s="171"/>
      <c r="D89" s="138"/>
      <c r="E89" s="138"/>
      <c r="F89" s="138"/>
      <c r="G89" s="138"/>
      <c r="H89" s="138"/>
      <c r="I89" s="138"/>
      <c r="J89" s="138"/>
      <c r="K89" s="171"/>
      <c r="L89" s="186"/>
    </row>
    <row r="90" ht="15.5" spans="2:12">
      <c r="B90" s="158" t="s">
        <v>132</v>
      </c>
      <c r="C90" s="169" t="s">
        <v>133</v>
      </c>
      <c r="D90" s="169"/>
      <c r="E90" s="169"/>
      <c r="F90" s="169"/>
      <c r="G90" s="169"/>
      <c r="H90" s="169"/>
      <c r="I90" s="176"/>
      <c r="J90" s="176"/>
      <c r="K90" s="169"/>
      <c r="L90" s="177"/>
    </row>
    <row r="91" ht="15.5" spans="2:12">
      <c r="B91" s="158" t="s">
        <v>134</v>
      </c>
      <c r="C91" s="166" t="s">
        <v>135</v>
      </c>
      <c r="D91" s="166"/>
      <c r="E91" s="166"/>
      <c r="F91" s="166"/>
      <c r="G91" s="166"/>
      <c r="H91" s="166"/>
      <c r="I91" s="184"/>
      <c r="J91" s="184"/>
      <c r="K91" s="166"/>
      <c r="L91" s="178"/>
    </row>
    <row r="92" ht="78.5" customHeight="1" spans="2:12">
      <c r="B92" s="160" t="s">
        <v>136</v>
      </c>
      <c r="C92" s="170" t="s">
        <v>137</v>
      </c>
      <c r="D92" s="162">
        <v>17725</v>
      </c>
      <c r="E92" s="162"/>
      <c r="F92" s="162"/>
      <c r="G92" s="163">
        <f>D92</f>
        <v>17725</v>
      </c>
      <c r="H92" s="164">
        <v>0.6</v>
      </c>
      <c r="I92" s="162">
        <v>14715.47</v>
      </c>
      <c r="J92" s="162" t="s">
        <v>138</v>
      </c>
      <c r="K92" s="179"/>
      <c r="L92" s="180"/>
    </row>
    <row r="93" ht="77.5" spans="2:12">
      <c r="B93" s="160" t="s">
        <v>139</v>
      </c>
      <c r="C93" s="161" t="s">
        <v>140</v>
      </c>
      <c r="D93" s="162">
        <v>40800</v>
      </c>
      <c r="E93" s="162"/>
      <c r="F93" s="162"/>
      <c r="G93" s="163">
        <f t="shared" ref="G93:G99" si="15">D93</f>
        <v>40800</v>
      </c>
      <c r="H93" s="164">
        <v>0.6</v>
      </c>
      <c r="I93" s="162">
        <v>22182.73</v>
      </c>
      <c r="J93" s="162" t="s">
        <v>141</v>
      </c>
      <c r="K93" s="179"/>
      <c r="L93" s="180"/>
    </row>
    <row r="94" ht="77.5" spans="2:12">
      <c r="B94" s="160" t="s">
        <v>142</v>
      </c>
      <c r="C94" s="161" t="s">
        <v>143</v>
      </c>
      <c r="D94" s="162">
        <v>18266.6666666667</v>
      </c>
      <c r="E94" s="162"/>
      <c r="F94" s="162"/>
      <c r="G94" s="163">
        <f t="shared" si="15"/>
        <v>18266.6666666667</v>
      </c>
      <c r="H94" s="164">
        <v>0.6</v>
      </c>
      <c r="I94" s="162">
        <v>17712.23</v>
      </c>
      <c r="J94" s="162" t="s">
        <v>141</v>
      </c>
      <c r="K94" s="179"/>
      <c r="L94" s="180"/>
    </row>
    <row r="95" ht="31" spans="2:12">
      <c r="B95" s="160" t="s">
        <v>144</v>
      </c>
      <c r="C95" s="161" t="s">
        <v>145</v>
      </c>
      <c r="D95" s="162">
        <v>40233.3333333333</v>
      </c>
      <c r="E95" s="162"/>
      <c r="F95" s="162"/>
      <c r="G95" s="163">
        <f t="shared" si="15"/>
        <v>40233.3333333333</v>
      </c>
      <c r="H95" s="164">
        <v>0.5</v>
      </c>
      <c r="I95" s="162">
        <v>6956.8345323741</v>
      </c>
      <c r="J95" s="162"/>
      <c r="K95" s="179"/>
      <c r="L95" s="180"/>
    </row>
    <row r="96" ht="62" spans="2:12">
      <c r="B96" s="160" t="s">
        <v>146</v>
      </c>
      <c r="C96" s="161" t="s">
        <v>147</v>
      </c>
      <c r="D96" s="162">
        <v>10083.3333333333</v>
      </c>
      <c r="E96" s="162"/>
      <c r="F96" s="162"/>
      <c r="G96" s="163">
        <f t="shared" si="15"/>
        <v>10083.3333333333</v>
      </c>
      <c r="H96" s="164">
        <v>0.5</v>
      </c>
      <c r="I96" s="162">
        <v>712.23</v>
      </c>
      <c r="J96" s="162" t="s">
        <v>148</v>
      </c>
      <c r="K96" s="179"/>
      <c r="L96" s="180"/>
    </row>
    <row r="97" ht="15.5" spans="2:12">
      <c r="B97" s="160" t="s">
        <v>149</v>
      </c>
      <c r="C97" s="161" t="s">
        <v>150</v>
      </c>
      <c r="D97" s="162">
        <v>8891.66666666667</v>
      </c>
      <c r="E97" s="162"/>
      <c r="F97" s="162"/>
      <c r="G97" s="163">
        <f t="shared" si="15"/>
        <v>8891.66666666667</v>
      </c>
      <c r="H97" s="164">
        <v>0.6</v>
      </c>
      <c r="I97" s="162">
        <v>1190.22</v>
      </c>
      <c r="J97" s="162"/>
      <c r="K97" s="179"/>
      <c r="L97" s="180"/>
    </row>
    <row r="98" ht="31" spans="2:12">
      <c r="B98" s="160" t="s">
        <v>151</v>
      </c>
      <c r="C98" s="166" t="s">
        <v>152</v>
      </c>
      <c r="D98" s="162">
        <v>52900</v>
      </c>
      <c r="E98" s="115"/>
      <c r="F98" s="115"/>
      <c r="G98" s="163">
        <f t="shared" si="15"/>
        <v>52900</v>
      </c>
      <c r="H98" s="167">
        <v>0.65</v>
      </c>
      <c r="I98" s="115"/>
      <c r="J98" s="115"/>
      <c r="K98" s="181"/>
      <c r="L98" s="180"/>
    </row>
    <row r="99" ht="46.5" spans="2:12">
      <c r="B99" s="160" t="s">
        <v>153</v>
      </c>
      <c r="C99" s="166" t="s">
        <v>154</v>
      </c>
      <c r="D99" s="162">
        <v>9833.33333333333</v>
      </c>
      <c r="E99" s="115"/>
      <c r="F99" s="115"/>
      <c r="G99" s="163">
        <f t="shared" si="15"/>
        <v>9833.33333333333</v>
      </c>
      <c r="H99" s="167">
        <v>0.5</v>
      </c>
      <c r="I99" s="115">
        <v>5592.06</v>
      </c>
      <c r="J99" s="115" t="s">
        <v>155</v>
      </c>
      <c r="K99" s="181"/>
      <c r="L99" s="180"/>
    </row>
    <row r="100" ht="15.5" spans="3:12">
      <c r="C100" s="158" t="s">
        <v>29</v>
      </c>
      <c r="D100" s="168">
        <f>SUM(D92:D99)</f>
        <v>198733.333333333</v>
      </c>
      <c r="E100" s="168">
        <f t="shared" ref="E100:G100" si="16">SUM(E92:E99)</f>
        <v>0</v>
      </c>
      <c r="F100" s="168">
        <f t="shared" si="16"/>
        <v>0</v>
      </c>
      <c r="G100" s="104">
        <f t="shared" si="16"/>
        <v>198733.333333333</v>
      </c>
      <c r="H100" s="168">
        <f>(H92*G92)+(H93*G93)+(H94*G94)+(H95*G95)+(H96*G96)+(H97*G97)+(H98*G98)+(H99*G99)</f>
        <v>115870</v>
      </c>
      <c r="I100" s="168">
        <f>SUM(I92:I99)</f>
        <v>69061.7745323741</v>
      </c>
      <c r="J100" s="182"/>
      <c r="K100" s="181"/>
      <c r="L100" s="183"/>
    </row>
    <row r="101" ht="51" customHeight="1" spans="2:12">
      <c r="B101" s="158" t="s">
        <v>156</v>
      </c>
      <c r="C101" s="166"/>
      <c r="D101" s="166"/>
      <c r="E101" s="166"/>
      <c r="F101" s="166"/>
      <c r="G101" s="166"/>
      <c r="H101" s="166"/>
      <c r="I101" s="184"/>
      <c r="J101" s="184"/>
      <c r="K101" s="166"/>
      <c r="L101" s="178"/>
    </row>
    <row r="102" ht="15.5" spans="2:12">
      <c r="B102" s="160" t="s">
        <v>157</v>
      </c>
      <c r="C102" s="161"/>
      <c r="D102" s="162"/>
      <c r="E102" s="162"/>
      <c r="F102" s="162"/>
      <c r="G102" s="163">
        <f>D102</f>
        <v>0</v>
      </c>
      <c r="H102" s="164"/>
      <c r="I102" s="162"/>
      <c r="J102" s="162"/>
      <c r="K102" s="179"/>
      <c r="L102" s="180"/>
    </row>
    <row r="103" ht="15.5" spans="2:12">
      <c r="B103" s="160" t="s">
        <v>158</v>
      </c>
      <c r="C103" s="161"/>
      <c r="D103" s="162"/>
      <c r="E103" s="162"/>
      <c r="F103" s="162"/>
      <c r="G103" s="163">
        <f t="shared" ref="G103:G109" si="17">D103</f>
        <v>0</v>
      </c>
      <c r="H103" s="164"/>
      <c r="I103" s="162"/>
      <c r="J103" s="162"/>
      <c r="K103" s="179"/>
      <c r="L103" s="180"/>
    </row>
    <row r="104" ht="15.5" spans="2:12">
      <c r="B104" s="160" t="s">
        <v>159</v>
      </c>
      <c r="C104" s="161"/>
      <c r="D104" s="162"/>
      <c r="E104" s="162"/>
      <c r="F104" s="162"/>
      <c r="G104" s="163">
        <f t="shared" si="17"/>
        <v>0</v>
      </c>
      <c r="H104" s="164"/>
      <c r="I104" s="162"/>
      <c r="J104" s="162"/>
      <c r="K104" s="179"/>
      <c r="L104" s="180"/>
    </row>
    <row r="105" ht="15.5" spans="2:12">
      <c r="B105" s="160" t="s">
        <v>160</v>
      </c>
      <c r="C105" s="161"/>
      <c r="D105" s="162"/>
      <c r="E105" s="162"/>
      <c r="F105" s="162"/>
      <c r="G105" s="163">
        <f t="shared" si="17"/>
        <v>0</v>
      </c>
      <c r="H105" s="164"/>
      <c r="I105" s="162"/>
      <c r="J105" s="162"/>
      <c r="K105" s="179"/>
      <c r="L105" s="180"/>
    </row>
    <row r="106" ht="15.5" spans="2:12">
      <c r="B106" s="160" t="s">
        <v>161</v>
      </c>
      <c r="C106" s="161"/>
      <c r="D106" s="162"/>
      <c r="E106" s="162"/>
      <c r="F106" s="162"/>
      <c r="G106" s="163">
        <f t="shared" si="17"/>
        <v>0</v>
      </c>
      <c r="H106" s="164"/>
      <c r="I106" s="162"/>
      <c r="J106" s="162"/>
      <c r="K106" s="179"/>
      <c r="L106" s="180"/>
    </row>
    <row r="107" ht="15.5" spans="2:12">
      <c r="B107" s="160" t="s">
        <v>162</v>
      </c>
      <c r="C107" s="161"/>
      <c r="D107" s="162"/>
      <c r="E107" s="162"/>
      <c r="F107" s="162"/>
      <c r="G107" s="163">
        <f t="shared" si="17"/>
        <v>0</v>
      </c>
      <c r="H107" s="164"/>
      <c r="I107" s="162"/>
      <c r="J107" s="162"/>
      <c r="K107" s="179"/>
      <c r="L107" s="180"/>
    </row>
    <row r="108" ht="15.5" spans="2:12">
      <c r="B108" s="160" t="s">
        <v>163</v>
      </c>
      <c r="C108" s="166"/>
      <c r="D108" s="115"/>
      <c r="E108" s="115"/>
      <c r="F108" s="115"/>
      <c r="G108" s="163">
        <f t="shared" si="17"/>
        <v>0</v>
      </c>
      <c r="H108" s="167"/>
      <c r="I108" s="115"/>
      <c r="J108" s="115"/>
      <c r="K108" s="181"/>
      <c r="L108" s="180"/>
    </row>
    <row r="109" ht="15.5" spans="2:12">
      <c r="B109" s="160" t="s">
        <v>164</v>
      </c>
      <c r="C109" s="166"/>
      <c r="D109" s="115"/>
      <c r="E109" s="115"/>
      <c r="F109" s="115"/>
      <c r="G109" s="163">
        <f t="shared" si="17"/>
        <v>0</v>
      </c>
      <c r="H109" s="167"/>
      <c r="I109" s="115"/>
      <c r="J109" s="115"/>
      <c r="K109" s="181"/>
      <c r="L109" s="180"/>
    </row>
    <row r="110" ht="15.5" spans="3:12">
      <c r="C110" s="158" t="s">
        <v>29</v>
      </c>
      <c r="D110" s="104">
        <f>SUM(D102:D109)</f>
        <v>0</v>
      </c>
      <c r="E110" s="104">
        <f t="shared" ref="E110:G110" si="18">SUM(E102:E109)</f>
        <v>0</v>
      </c>
      <c r="F110" s="104">
        <f t="shared" si="18"/>
        <v>0</v>
      </c>
      <c r="G110" s="104">
        <f t="shared" si="18"/>
        <v>0</v>
      </c>
      <c r="H110" s="168">
        <f>(H102*G102)+(H103*G103)+(H104*G104)+(H105*G105)+(H106*G106)+(H107*G107)+(H108*G108)+(H109*G109)</f>
        <v>0</v>
      </c>
      <c r="I110" s="168">
        <f>SUM(I102:I109)</f>
        <v>0</v>
      </c>
      <c r="J110" s="182"/>
      <c r="K110" s="181"/>
      <c r="L110" s="183"/>
    </row>
    <row r="111" ht="51" customHeight="1" spans="2:12">
      <c r="B111" s="158" t="s">
        <v>165</v>
      </c>
      <c r="C111" s="166"/>
      <c r="D111" s="166"/>
      <c r="E111" s="166"/>
      <c r="F111" s="166"/>
      <c r="G111" s="166"/>
      <c r="H111" s="166"/>
      <c r="I111" s="184"/>
      <c r="J111" s="184"/>
      <c r="K111" s="166"/>
      <c r="L111" s="178"/>
    </row>
    <row r="112" ht="15.5" spans="2:12">
      <c r="B112" s="160" t="s">
        <v>166</v>
      </c>
      <c r="C112" s="161"/>
      <c r="D112" s="162"/>
      <c r="E112" s="162"/>
      <c r="F112" s="162"/>
      <c r="G112" s="163">
        <f>D112</f>
        <v>0</v>
      </c>
      <c r="H112" s="164"/>
      <c r="I112" s="162"/>
      <c r="J112" s="162"/>
      <c r="K112" s="179"/>
      <c r="L112" s="180"/>
    </row>
    <row r="113" ht="15.5" spans="2:12">
      <c r="B113" s="160" t="s">
        <v>167</v>
      </c>
      <c r="C113" s="161"/>
      <c r="D113" s="162"/>
      <c r="E113" s="162"/>
      <c r="F113" s="162"/>
      <c r="G113" s="163">
        <f t="shared" ref="G113:G119" si="19">D113</f>
        <v>0</v>
      </c>
      <c r="H113" s="164"/>
      <c r="I113" s="162"/>
      <c r="J113" s="162"/>
      <c r="K113" s="179"/>
      <c r="L113" s="180"/>
    </row>
    <row r="114" ht="15.5" spans="2:12">
      <c r="B114" s="160" t="s">
        <v>168</v>
      </c>
      <c r="C114" s="161"/>
      <c r="D114" s="162"/>
      <c r="E114" s="162"/>
      <c r="F114" s="162"/>
      <c r="G114" s="163">
        <f t="shared" si="19"/>
        <v>0</v>
      </c>
      <c r="H114" s="164"/>
      <c r="I114" s="162"/>
      <c r="J114" s="162"/>
      <c r="K114" s="179"/>
      <c r="L114" s="180"/>
    </row>
    <row r="115" ht="15.5" spans="2:12">
      <c r="B115" s="160" t="s">
        <v>169</v>
      </c>
      <c r="C115" s="161"/>
      <c r="D115" s="162"/>
      <c r="E115" s="162"/>
      <c r="F115" s="162"/>
      <c r="G115" s="163">
        <f t="shared" si="19"/>
        <v>0</v>
      </c>
      <c r="H115" s="164"/>
      <c r="I115" s="162"/>
      <c r="J115" s="162"/>
      <c r="K115" s="179"/>
      <c r="L115" s="180"/>
    </row>
    <row r="116" ht="15.5" spans="2:12">
      <c r="B116" s="160" t="s">
        <v>170</v>
      </c>
      <c r="C116" s="161"/>
      <c r="D116" s="162"/>
      <c r="E116" s="162"/>
      <c r="F116" s="162"/>
      <c r="G116" s="163">
        <f t="shared" si="19"/>
        <v>0</v>
      </c>
      <c r="H116" s="164"/>
      <c r="I116" s="162"/>
      <c r="J116" s="162"/>
      <c r="K116" s="179"/>
      <c r="L116" s="180"/>
    </row>
    <row r="117" ht="15.5" spans="2:12">
      <c r="B117" s="160" t="s">
        <v>171</v>
      </c>
      <c r="C117" s="161"/>
      <c r="D117" s="162"/>
      <c r="E117" s="162"/>
      <c r="F117" s="162"/>
      <c r="G117" s="163">
        <f t="shared" si="19"/>
        <v>0</v>
      </c>
      <c r="H117" s="164"/>
      <c r="I117" s="162"/>
      <c r="J117" s="162"/>
      <c r="K117" s="179"/>
      <c r="L117" s="180"/>
    </row>
    <row r="118" ht="15.5" spans="2:12">
      <c r="B118" s="160" t="s">
        <v>172</v>
      </c>
      <c r="C118" s="166"/>
      <c r="D118" s="115"/>
      <c r="E118" s="115"/>
      <c r="F118" s="115"/>
      <c r="G118" s="163">
        <f t="shared" si="19"/>
        <v>0</v>
      </c>
      <c r="H118" s="167"/>
      <c r="I118" s="115"/>
      <c r="J118" s="115"/>
      <c r="K118" s="181"/>
      <c r="L118" s="180"/>
    </row>
    <row r="119" ht="15.5" spans="2:12">
      <c r="B119" s="160" t="s">
        <v>173</v>
      </c>
      <c r="C119" s="166"/>
      <c r="D119" s="115"/>
      <c r="E119" s="115"/>
      <c r="F119" s="115"/>
      <c r="G119" s="163">
        <f t="shared" si="19"/>
        <v>0</v>
      </c>
      <c r="H119" s="167"/>
      <c r="I119" s="115"/>
      <c r="J119" s="115"/>
      <c r="K119" s="181"/>
      <c r="L119" s="180"/>
    </row>
    <row r="120" ht="15.5" spans="3:12">
      <c r="C120" s="158" t="s">
        <v>29</v>
      </c>
      <c r="D120" s="104">
        <f>SUM(D112:D119)</f>
        <v>0</v>
      </c>
      <c r="E120" s="104">
        <f t="shared" ref="E120:G120" si="20">SUM(E112:E119)</f>
        <v>0</v>
      </c>
      <c r="F120" s="104">
        <f t="shared" si="20"/>
        <v>0</v>
      </c>
      <c r="G120" s="104">
        <f t="shared" si="20"/>
        <v>0</v>
      </c>
      <c r="H120" s="168">
        <f>(H112*G112)+(H113*G113)+(H114*G114)+(H115*G115)+(H116*G116)+(H117*G117)+(H118*G118)+(H119*G119)</f>
        <v>0</v>
      </c>
      <c r="I120" s="168">
        <f>SUM(I112:I119)</f>
        <v>0</v>
      </c>
      <c r="J120" s="182"/>
      <c r="K120" s="181"/>
      <c r="L120" s="183"/>
    </row>
    <row r="121" ht="15.5" spans="2:12">
      <c r="B121" s="158" t="s">
        <v>174</v>
      </c>
      <c r="C121" s="166"/>
      <c r="D121" s="166"/>
      <c r="E121" s="166"/>
      <c r="F121" s="166"/>
      <c r="G121" s="166"/>
      <c r="H121" s="166"/>
      <c r="I121" s="184"/>
      <c r="J121" s="184"/>
      <c r="K121" s="166"/>
      <c r="L121" s="178"/>
    </row>
    <row r="122" ht="15.5" spans="2:12">
      <c r="B122" s="160" t="s">
        <v>175</v>
      </c>
      <c r="C122" s="161"/>
      <c r="D122" s="162"/>
      <c r="E122" s="162"/>
      <c r="F122" s="162"/>
      <c r="G122" s="163">
        <f>D122</f>
        <v>0</v>
      </c>
      <c r="H122" s="164"/>
      <c r="I122" s="162"/>
      <c r="J122" s="162"/>
      <c r="K122" s="179"/>
      <c r="L122" s="180"/>
    </row>
    <row r="123" ht="15.5" spans="2:12">
      <c r="B123" s="160" t="s">
        <v>176</v>
      </c>
      <c r="C123" s="161"/>
      <c r="D123" s="162"/>
      <c r="E123" s="162"/>
      <c r="F123" s="162"/>
      <c r="G123" s="163">
        <f t="shared" ref="G123:G129" si="21">D123</f>
        <v>0</v>
      </c>
      <c r="H123" s="164"/>
      <c r="I123" s="162"/>
      <c r="J123" s="162"/>
      <c r="K123" s="179"/>
      <c r="L123" s="180"/>
    </row>
    <row r="124" ht="15.5" spans="2:12">
      <c r="B124" s="160" t="s">
        <v>177</v>
      </c>
      <c r="C124" s="161"/>
      <c r="D124" s="162"/>
      <c r="E124" s="162"/>
      <c r="F124" s="162"/>
      <c r="G124" s="163">
        <f t="shared" si="21"/>
        <v>0</v>
      </c>
      <c r="H124" s="164"/>
      <c r="I124" s="162"/>
      <c r="J124" s="162"/>
      <c r="K124" s="179"/>
      <c r="L124" s="180"/>
    </row>
    <row r="125" ht="15.5" spans="2:12">
      <c r="B125" s="160" t="s">
        <v>178</v>
      </c>
      <c r="C125" s="161"/>
      <c r="D125" s="162"/>
      <c r="E125" s="162"/>
      <c r="F125" s="162"/>
      <c r="G125" s="163">
        <f t="shared" si="21"/>
        <v>0</v>
      </c>
      <c r="H125" s="164"/>
      <c r="I125" s="162"/>
      <c r="J125" s="162"/>
      <c r="K125" s="179"/>
      <c r="L125" s="180"/>
    </row>
    <row r="126" ht="15.5" spans="2:12">
      <c r="B126" s="160" t="s">
        <v>179</v>
      </c>
      <c r="C126" s="161"/>
      <c r="D126" s="162"/>
      <c r="E126" s="162"/>
      <c r="F126" s="162"/>
      <c r="G126" s="163">
        <f t="shared" si="21"/>
        <v>0</v>
      </c>
      <c r="H126" s="164"/>
      <c r="I126" s="162"/>
      <c r="J126" s="162"/>
      <c r="K126" s="179"/>
      <c r="L126" s="180"/>
    </row>
    <row r="127" ht="15.5" spans="2:12">
      <c r="B127" s="160" t="s">
        <v>180</v>
      </c>
      <c r="C127" s="161"/>
      <c r="D127" s="162"/>
      <c r="E127" s="162"/>
      <c r="F127" s="162"/>
      <c r="G127" s="163">
        <f t="shared" si="21"/>
        <v>0</v>
      </c>
      <c r="H127" s="164"/>
      <c r="I127" s="162"/>
      <c r="J127" s="162"/>
      <c r="K127" s="179"/>
      <c r="L127" s="180"/>
    </row>
    <row r="128" ht="15.5" spans="2:12">
      <c r="B128" s="160" t="s">
        <v>181</v>
      </c>
      <c r="C128" s="166"/>
      <c r="D128" s="115"/>
      <c r="E128" s="115"/>
      <c r="F128" s="115"/>
      <c r="G128" s="163">
        <f t="shared" si="21"/>
        <v>0</v>
      </c>
      <c r="H128" s="167"/>
      <c r="I128" s="115"/>
      <c r="J128" s="115"/>
      <c r="K128" s="181"/>
      <c r="L128" s="180"/>
    </row>
    <row r="129" ht="15.5" spans="2:12">
      <c r="B129" s="160" t="s">
        <v>182</v>
      </c>
      <c r="C129" s="166"/>
      <c r="D129" s="115"/>
      <c r="E129" s="115"/>
      <c r="F129" s="115"/>
      <c r="G129" s="163">
        <f t="shared" si="21"/>
        <v>0</v>
      </c>
      <c r="H129" s="167"/>
      <c r="I129" s="115"/>
      <c r="J129" s="115"/>
      <c r="K129" s="181"/>
      <c r="L129" s="180"/>
    </row>
    <row r="130" ht="15.5" spans="3:12">
      <c r="C130" s="158" t="s">
        <v>29</v>
      </c>
      <c r="D130" s="168">
        <f>SUM(D122:D129)</f>
        <v>0</v>
      </c>
      <c r="E130" s="168">
        <f t="shared" ref="E130:G130" si="22">SUM(E122:E129)</f>
        <v>0</v>
      </c>
      <c r="F130" s="168">
        <f t="shared" si="22"/>
        <v>0</v>
      </c>
      <c r="G130" s="168">
        <f t="shared" si="22"/>
        <v>0</v>
      </c>
      <c r="H130" s="168">
        <f>(H122*G122)+(H123*G123)+(H124*G124)+(H125*G125)+(H126*G126)+(H127*G127)+(H128*G128)+(H129*G129)</f>
        <v>0</v>
      </c>
      <c r="I130" s="168">
        <f>SUM(I122:I129)</f>
        <v>0</v>
      </c>
      <c r="J130" s="182"/>
      <c r="K130" s="181"/>
      <c r="L130" s="183"/>
    </row>
    <row r="131" ht="15.75" customHeight="1" spans="2:12">
      <c r="B131" s="185"/>
      <c r="C131" s="171"/>
      <c r="D131" s="138"/>
      <c r="E131" s="138"/>
      <c r="F131" s="138"/>
      <c r="G131" s="138"/>
      <c r="H131" s="138"/>
      <c r="I131" s="138"/>
      <c r="J131" s="138"/>
      <c r="K131" s="214"/>
      <c r="L131" s="186"/>
    </row>
    <row r="132" ht="15.5" spans="2:12">
      <c r="B132" s="158" t="s">
        <v>183</v>
      </c>
      <c r="C132" s="169"/>
      <c r="D132" s="169"/>
      <c r="E132" s="169"/>
      <c r="F132" s="169"/>
      <c r="G132" s="169"/>
      <c r="H132" s="169"/>
      <c r="I132" s="176"/>
      <c r="J132" s="176"/>
      <c r="K132" s="169"/>
      <c r="L132" s="177"/>
    </row>
    <row r="133" ht="15.5" spans="2:12">
      <c r="B133" s="158" t="s">
        <v>184</v>
      </c>
      <c r="C133" s="166"/>
      <c r="D133" s="166"/>
      <c r="E133" s="166"/>
      <c r="F133" s="166"/>
      <c r="G133" s="166"/>
      <c r="H133" s="166"/>
      <c r="I133" s="184"/>
      <c r="J133" s="184"/>
      <c r="K133" s="166"/>
      <c r="L133" s="178"/>
    </row>
    <row r="134" ht="15.5" spans="2:12">
      <c r="B134" s="160" t="s">
        <v>185</v>
      </c>
      <c r="C134" s="161"/>
      <c r="D134" s="162"/>
      <c r="E134" s="162"/>
      <c r="F134" s="162"/>
      <c r="G134" s="163">
        <f>D134</f>
        <v>0</v>
      </c>
      <c r="H134" s="164"/>
      <c r="I134" s="162"/>
      <c r="J134" s="162"/>
      <c r="K134" s="179"/>
      <c r="L134" s="180"/>
    </row>
    <row r="135" ht="15.5" spans="2:12">
      <c r="B135" s="160" t="s">
        <v>186</v>
      </c>
      <c r="C135" s="161"/>
      <c r="D135" s="162"/>
      <c r="E135" s="162"/>
      <c r="F135" s="162"/>
      <c r="G135" s="163">
        <f t="shared" ref="G135:G141" si="23">D135</f>
        <v>0</v>
      </c>
      <c r="H135" s="164"/>
      <c r="I135" s="162"/>
      <c r="J135" s="162"/>
      <c r="K135" s="179"/>
      <c r="L135" s="180"/>
    </row>
    <row r="136" ht="15.5" spans="2:12">
      <c r="B136" s="160" t="s">
        <v>187</v>
      </c>
      <c r="C136" s="161"/>
      <c r="D136" s="162"/>
      <c r="E136" s="162"/>
      <c r="F136" s="162"/>
      <c r="G136" s="163">
        <f t="shared" si="23"/>
        <v>0</v>
      </c>
      <c r="H136" s="164"/>
      <c r="I136" s="162"/>
      <c r="J136" s="162"/>
      <c r="K136" s="179"/>
      <c r="L136" s="180"/>
    </row>
    <row r="137" ht="15.5" spans="2:12">
      <c r="B137" s="160" t="s">
        <v>188</v>
      </c>
      <c r="C137" s="161"/>
      <c r="D137" s="162"/>
      <c r="E137" s="162"/>
      <c r="F137" s="162"/>
      <c r="G137" s="163">
        <f t="shared" si="23"/>
        <v>0</v>
      </c>
      <c r="H137" s="164"/>
      <c r="I137" s="162"/>
      <c r="J137" s="162"/>
      <c r="K137" s="179"/>
      <c r="L137" s="180"/>
    </row>
    <row r="138" ht="15.5" spans="2:12">
      <c r="B138" s="160" t="s">
        <v>189</v>
      </c>
      <c r="C138" s="161"/>
      <c r="D138" s="162"/>
      <c r="E138" s="162"/>
      <c r="F138" s="162"/>
      <c r="G138" s="163">
        <f t="shared" si="23"/>
        <v>0</v>
      </c>
      <c r="H138" s="164"/>
      <c r="I138" s="162"/>
      <c r="J138" s="162"/>
      <c r="K138" s="179"/>
      <c r="L138" s="180"/>
    </row>
    <row r="139" ht="15.5" spans="2:12">
      <c r="B139" s="160" t="s">
        <v>190</v>
      </c>
      <c r="C139" s="161"/>
      <c r="D139" s="162"/>
      <c r="E139" s="162"/>
      <c r="F139" s="162"/>
      <c r="G139" s="163">
        <f t="shared" si="23"/>
        <v>0</v>
      </c>
      <c r="H139" s="164"/>
      <c r="I139" s="162"/>
      <c r="J139" s="162"/>
      <c r="K139" s="179"/>
      <c r="L139" s="180"/>
    </row>
    <row r="140" ht="15.5" spans="2:12">
      <c r="B140" s="160" t="s">
        <v>191</v>
      </c>
      <c r="C140" s="166"/>
      <c r="D140" s="115"/>
      <c r="E140" s="115"/>
      <c r="F140" s="115"/>
      <c r="G140" s="163">
        <f t="shared" si="23"/>
        <v>0</v>
      </c>
      <c r="H140" s="167"/>
      <c r="I140" s="115"/>
      <c r="J140" s="115"/>
      <c r="K140" s="181"/>
      <c r="L140" s="180"/>
    </row>
    <row r="141" ht="15.5" spans="2:12">
      <c r="B141" s="160" t="s">
        <v>192</v>
      </c>
      <c r="C141" s="166"/>
      <c r="D141" s="115"/>
      <c r="E141" s="115"/>
      <c r="F141" s="115"/>
      <c r="G141" s="163">
        <f t="shared" si="23"/>
        <v>0</v>
      </c>
      <c r="H141" s="167"/>
      <c r="I141" s="115"/>
      <c r="J141" s="115"/>
      <c r="K141" s="181"/>
      <c r="L141" s="180"/>
    </row>
    <row r="142" ht="15.5" spans="3:12">
      <c r="C142" s="158" t="s">
        <v>29</v>
      </c>
      <c r="D142" s="168">
        <f>SUM(D134:D141)</f>
        <v>0</v>
      </c>
      <c r="E142" s="168">
        <f t="shared" ref="E142:G142" si="24">SUM(E134:E141)</f>
        <v>0</v>
      </c>
      <c r="F142" s="168">
        <f t="shared" si="24"/>
        <v>0</v>
      </c>
      <c r="G142" s="104">
        <f t="shared" si="24"/>
        <v>0</v>
      </c>
      <c r="H142" s="168">
        <f>(H134*G134)+(H135*G135)+(H136*G136)+(H137*G137)+(H138*G138)+(H139*G139)+(H140*G140)+(H141*G141)</f>
        <v>0</v>
      </c>
      <c r="I142" s="168">
        <f>SUM(I134:I141)</f>
        <v>0</v>
      </c>
      <c r="J142" s="182"/>
      <c r="K142" s="181"/>
      <c r="L142" s="183"/>
    </row>
    <row r="143" ht="15.5" spans="2:12">
      <c r="B143" s="158" t="s">
        <v>193</v>
      </c>
      <c r="C143" s="166"/>
      <c r="D143" s="166"/>
      <c r="E143" s="166"/>
      <c r="F143" s="166"/>
      <c r="G143" s="166"/>
      <c r="H143" s="166"/>
      <c r="I143" s="184"/>
      <c r="J143" s="184"/>
      <c r="K143" s="166"/>
      <c r="L143" s="178"/>
    </row>
    <row r="144" ht="15.5" spans="2:12">
      <c r="B144" s="160" t="s">
        <v>194</v>
      </c>
      <c r="C144" s="161"/>
      <c r="D144" s="162"/>
      <c r="E144" s="162"/>
      <c r="F144" s="162"/>
      <c r="G144" s="163">
        <f>D144</f>
        <v>0</v>
      </c>
      <c r="H144" s="164"/>
      <c r="I144" s="162"/>
      <c r="J144" s="162"/>
      <c r="K144" s="179"/>
      <c r="L144" s="180"/>
    </row>
    <row r="145" ht="15.5" spans="2:12">
      <c r="B145" s="160" t="s">
        <v>195</v>
      </c>
      <c r="C145" s="161"/>
      <c r="D145" s="162"/>
      <c r="E145" s="162"/>
      <c r="F145" s="162"/>
      <c r="G145" s="163">
        <f t="shared" ref="G145:G151" si="25">D145</f>
        <v>0</v>
      </c>
      <c r="H145" s="164"/>
      <c r="I145" s="162"/>
      <c r="J145" s="162"/>
      <c r="K145" s="179"/>
      <c r="L145" s="180"/>
    </row>
    <row r="146" ht="15.5" spans="2:12">
      <c r="B146" s="160" t="s">
        <v>196</v>
      </c>
      <c r="C146" s="161"/>
      <c r="D146" s="162"/>
      <c r="E146" s="162"/>
      <c r="F146" s="162"/>
      <c r="G146" s="163">
        <f t="shared" si="25"/>
        <v>0</v>
      </c>
      <c r="H146" s="164"/>
      <c r="I146" s="162"/>
      <c r="J146" s="162"/>
      <c r="K146" s="179"/>
      <c r="L146" s="180"/>
    </row>
    <row r="147" ht="15.5" spans="2:12">
      <c r="B147" s="160" t="s">
        <v>197</v>
      </c>
      <c r="C147" s="161"/>
      <c r="D147" s="162"/>
      <c r="E147" s="162"/>
      <c r="F147" s="162"/>
      <c r="G147" s="163">
        <f t="shared" si="25"/>
        <v>0</v>
      </c>
      <c r="H147" s="164"/>
      <c r="I147" s="162"/>
      <c r="J147" s="162"/>
      <c r="K147" s="179"/>
      <c r="L147" s="180"/>
    </row>
    <row r="148" ht="15.5" spans="2:12">
      <c r="B148" s="160" t="s">
        <v>198</v>
      </c>
      <c r="C148" s="161"/>
      <c r="D148" s="162"/>
      <c r="E148" s="162"/>
      <c r="F148" s="162"/>
      <c r="G148" s="163">
        <f t="shared" si="25"/>
        <v>0</v>
      </c>
      <c r="H148" s="164"/>
      <c r="I148" s="162"/>
      <c r="J148" s="162"/>
      <c r="K148" s="179"/>
      <c r="L148" s="180"/>
    </row>
    <row r="149" ht="15.5" spans="2:12">
      <c r="B149" s="160" t="s">
        <v>199</v>
      </c>
      <c r="C149" s="161"/>
      <c r="D149" s="162"/>
      <c r="E149" s="162"/>
      <c r="F149" s="162"/>
      <c r="G149" s="163">
        <f t="shared" si="25"/>
        <v>0</v>
      </c>
      <c r="H149" s="164"/>
      <c r="I149" s="162"/>
      <c r="J149" s="162"/>
      <c r="K149" s="179"/>
      <c r="L149" s="180"/>
    </row>
    <row r="150" ht="15.5" spans="2:12">
      <c r="B150" s="160" t="s">
        <v>200</v>
      </c>
      <c r="C150" s="166"/>
      <c r="D150" s="115"/>
      <c r="E150" s="115"/>
      <c r="F150" s="115"/>
      <c r="G150" s="163">
        <f t="shared" si="25"/>
        <v>0</v>
      </c>
      <c r="H150" s="167"/>
      <c r="I150" s="115"/>
      <c r="J150" s="115"/>
      <c r="K150" s="181"/>
      <c r="L150" s="180"/>
    </row>
    <row r="151" ht="15.5" spans="2:12">
      <c r="B151" s="160" t="s">
        <v>201</v>
      </c>
      <c r="C151" s="166"/>
      <c r="D151" s="115"/>
      <c r="E151" s="115"/>
      <c r="F151" s="115"/>
      <c r="G151" s="163">
        <f t="shared" si="25"/>
        <v>0</v>
      </c>
      <c r="H151" s="167"/>
      <c r="I151" s="115"/>
      <c r="J151" s="115"/>
      <c r="K151" s="181"/>
      <c r="L151" s="180"/>
    </row>
    <row r="152" ht="15.5" spans="3:12">
      <c r="C152" s="158" t="s">
        <v>29</v>
      </c>
      <c r="D152" s="104">
        <f>SUM(D144:D151)</f>
        <v>0</v>
      </c>
      <c r="E152" s="104">
        <f t="shared" ref="E152:G152" si="26">SUM(E144:E151)</f>
        <v>0</v>
      </c>
      <c r="F152" s="104">
        <f t="shared" si="26"/>
        <v>0</v>
      </c>
      <c r="G152" s="104">
        <f t="shared" si="26"/>
        <v>0</v>
      </c>
      <c r="H152" s="168">
        <f>(H144*G144)+(H145*G145)+(H146*G146)+(H147*G147)+(H148*G148)+(H149*G149)+(H150*G150)+(H151*G151)</f>
        <v>0</v>
      </c>
      <c r="I152" s="168">
        <f>SUM(I144:I151)</f>
        <v>0</v>
      </c>
      <c r="J152" s="182"/>
      <c r="K152" s="181"/>
      <c r="L152" s="183"/>
    </row>
    <row r="153" ht="15.5" spans="2:12">
      <c r="B153" s="158" t="s">
        <v>202</v>
      </c>
      <c r="C153" s="166"/>
      <c r="D153" s="166"/>
      <c r="E153" s="166"/>
      <c r="F153" s="166"/>
      <c r="G153" s="166"/>
      <c r="H153" s="166"/>
      <c r="I153" s="184"/>
      <c r="J153" s="184"/>
      <c r="K153" s="166"/>
      <c r="L153" s="178"/>
    </row>
    <row r="154" ht="15.5" spans="2:12">
      <c r="B154" s="160" t="s">
        <v>203</v>
      </c>
      <c r="C154" s="161"/>
      <c r="D154" s="162"/>
      <c r="E154" s="162"/>
      <c r="F154" s="162"/>
      <c r="G154" s="163">
        <f>D154</f>
        <v>0</v>
      </c>
      <c r="H154" s="164"/>
      <c r="I154" s="162"/>
      <c r="J154" s="162"/>
      <c r="K154" s="179"/>
      <c r="L154" s="180"/>
    </row>
    <row r="155" ht="15.5" spans="2:12">
      <c r="B155" s="160" t="s">
        <v>204</v>
      </c>
      <c r="C155" s="161"/>
      <c r="D155" s="162"/>
      <c r="E155" s="162"/>
      <c r="F155" s="162"/>
      <c r="G155" s="163">
        <f t="shared" ref="G155:G161" si="27">D155</f>
        <v>0</v>
      </c>
      <c r="H155" s="164"/>
      <c r="I155" s="162"/>
      <c r="J155" s="162"/>
      <c r="K155" s="179"/>
      <c r="L155" s="180"/>
    </row>
    <row r="156" ht="15.5" spans="2:12">
      <c r="B156" s="160" t="s">
        <v>205</v>
      </c>
      <c r="C156" s="161"/>
      <c r="D156" s="162"/>
      <c r="E156" s="162"/>
      <c r="F156" s="162"/>
      <c r="G156" s="163">
        <f t="shared" si="27"/>
        <v>0</v>
      </c>
      <c r="H156" s="164"/>
      <c r="I156" s="162"/>
      <c r="J156" s="162"/>
      <c r="K156" s="179"/>
      <c r="L156" s="180"/>
    </row>
    <row r="157" ht="15.5" spans="2:12">
      <c r="B157" s="160" t="s">
        <v>206</v>
      </c>
      <c r="C157" s="161"/>
      <c r="D157" s="162"/>
      <c r="E157" s="162"/>
      <c r="F157" s="162"/>
      <c r="G157" s="163">
        <f t="shared" si="27"/>
        <v>0</v>
      </c>
      <c r="H157" s="164"/>
      <c r="I157" s="162"/>
      <c r="J157" s="162"/>
      <c r="K157" s="179"/>
      <c r="L157" s="180"/>
    </row>
    <row r="158" ht="15.5" spans="2:12">
      <c r="B158" s="160" t="s">
        <v>207</v>
      </c>
      <c r="C158" s="161"/>
      <c r="D158" s="162"/>
      <c r="E158" s="162"/>
      <c r="F158" s="162"/>
      <c r="G158" s="163">
        <f t="shared" si="27"/>
        <v>0</v>
      </c>
      <c r="H158" s="164"/>
      <c r="I158" s="162"/>
      <c r="J158" s="162"/>
      <c r="K158" s="179"/>
      <c r="L158" s="180"/>
    </row>
    <row r="159" ht="15.5" spans="2:12">
      <c r="B159" s="160" t="s">
        <v>208</v>
      </c>
      <c r="C159" s="161"/>
      <c r="D159" s="162"/>
      <c r="E159" s="162"/>
      <c r="F159" s="162"/>
      <c r="G159" s="163">
        <f t="shared" si="27"/>
        <v>0</v>
      </c>
      <c r="H159" s="164"/>
      <c r="I159" s="162"/>
      <c r="J159" s="162"/>
      <c r="K159" s="179"/>
      <c r="L159" s="180"/>
    </row>
    <row r="160" ht="15.5" spans="2:12">
      <c r="B160" s="160" t="s">
        <v>209</v>
      </c>
      <c r="C160" s="166"/>
      <c r="D160" s="115"/>
      <c r="E160" s="115"/>
      <c r="F160" s="115"/>
      <c r="G160" s="163">
        <f t="shared" si="27"/>
        <v>0</v>
      </c>
      <c r="H160" s="167"/>
      <c r="I160" s="115"/>
      <c r="J160" s="115"/>
      <c r="K160" s="181"/>
      <c r="L160" s="180"/>
    </row>
    <row r="161" ht="15.5" spans="2:12">
      <c r="B161" s="160" t="s">
        <v>210</v>
      </c>
      <c r="C161" s="166"/>
      <c r="D161" s="115"/>
      <c r="E161" s="115"/>
      <c r="F161" s="115"/>
      <c r="G161" s="163">
        <f t="shared" si="27"/>
        <v>0</v>
      </c>
      <c r="H161" s="167"/>
      <c r="I161" s="115"/>
      <c r="J161" s="115"/>
      <c r="K161" s="181"/>
      <c r="L161" s="180"/>
    </row>
    <row r="162" ht="15.5" spans="3:12">
      <c r="C162" s="158" t="s">
        <v>29</v>
      </c>
      <c r="D162" s="104">
        <f>SUM(D154:D161)</f>
        <v>0</v>
      </c>
      <c r="E162" s="104">
        <f t="shared" ref="E162:G162" si="28">SUM(E154:E161)</f>
        <v>0</v>
      </c>
      <c r="F162" s="104">
        <f t="shared" si="28"/>
        <v>0</v>
      </c>
      <c r="G162" s="104">
        <f t="shared" si="28"/>
        <v>0</v>
      </c>
      <c r="H162" s="168">
        <f>(H154*G154)+(H155*G155)+(H156*G156)+(H157*G157)+(H158*G158)+(H159*G159)+(H160*G160)+(H161*G161)</f>
        <v>0</v>
      </c>
      <c r="I162" s="168">
        <f>SUM(I154:I161)</f>
        <v>0</v>
      </c>
      <c r="J162" s="182"/>
      <c r="K162" s="181"/>
      <c r="L162" s="183"/>
    </row>
    <row r="163" ht="15.5" spans="2:12">
      <c r="B163" s="158" t="s">
        <v>211</v>
      </c>
      <c r="C163" s="166"/>
      <c r="D163" s="166"/>
      <c r="E163" s="166"/>
      <c r="F163" s="166"/>
      <c r="G163" s="166"/>
      <c r="H163" s="166"/>
      <c r="I163" s="184"/>
      <c r="J163" s="184"/>
      <c r="K163" s="166"/>
      <c r="L163" s="178"/>
    </row>
    <row r="164" ht="15.5" spans="2:12">
      <c r="B164" s="160" t="s">
        <v>212</v>
      </c>
      <c r="C164" s="161"/>
      <c r="D164" s="162"/>
      <c r="E164" s="162"/>
      <c r="F164" s="162"/>
      <c r="G164" s="163">
        <f>D164</f>
        <v>0</v>
      </c>
      <c r="H164" s="164"/>
      <c r="I164" s="162"/>
      <c r="J164" s="162"/>
      <c r="K164" s="179"/>
      <c r="L164" s="180"/>
    </row>
    <row r="165" ht="15.5" spans="2:12">
      <c r="B165" s="160" t="s">
        <v>213</v>
      </c>
      <c r="C165" s="161"/>
      <c r="D165" s="162"/>
      <c r="E165" s="162"/>
      <c r="F165" s="162"/>
      <c r="G165" s="163">
        <f t="shared" ref="G165:G171" si="29">D165</f>
        <v>0</v>
      </c>
      <c r="H165" s="164"/>
      <c r="I165" s="162"/>
      <c r="J165" s="162"/>
      <c r="K165" s="179"/>
      <c r="L165" s="180"/>
    </row>
    <row r="166" ht="15.5" spans="2:12">
      <c r="B166" s="160" t="s">
        <v>214</v>
      </c>
      <c r="C166" s="161"/>
      <c r="D166" s="162"/>
      <c r="E166" s="162"/>
      <c r="F166" s="162"/>
      <c r="G166" s="163">
        <f t="shared" si="29"/>
        <v>0</v>
      </c>
      <c r="H166" s="164"/>
      <c r="I166" s="162"/>
      <c r="J166" s="162"/>
      <c r="K166" s="179"/>
      <c r="L166" s="180"/>
    </row>
    <row r="167" ht="15.5" spans="2:12">
      <c r="B167" s="160" t="s">
        <v>215</v>
      </c>
      <c r="C167" s="161"/>
      <c r="D167" s="162"/>
      <c r="E167" s="162"/>
      <c r="F167" s="162"/>
      <c r="G167" s="163">
        <f t="shared" si="29"/>
        <v>0</v>
      </c>
      <c r="H167" s="164"/>
      <c r="I167" s="162"/>
      <c r="J167" s="162"/>
      <c r="K167" s="179"/>
      <c r="L167" s="180"/>
    </row>
    <row r="168" ht="15.5" spans="2:12">
      <c r="B168" s="160" t="s">
        <v>216</v>
      </c>
      <c r="C168" s="161"/>
      <c r="D168" s="162"/>
      <c r="E168" s="162"/>
      <c r="F168" s="162"/>
      <c r="G168" s="163">
        <f t="shared" si="29"/>
        <v>0</v>
      </c>
      <c r="H168" s="164"/>
      <c r="I168" s="162"/>
      <c r="J168" s="162"/>
      <c r="K168" s="179"/>
      <c r="L168" s="180"/>
    </row>
    <row r="169" ht="15.5" spans="2:12">
      <c r="B169" s="160" t="s">
        <v>217</v>
      </c>
      <c r="C169" s="161"/>
      <c r="D169" s="162"/>
      <c r="E169" s="162"/>
      <c r="F169" s="162"/>
      <c r="G169" s="163">
        <f t="shared" si="29"/>
        <v>0</v>
      </c>
      <c r="H169" s="164"/>
      <c r="I169" s="162"/>
      <c r="J169" s="162"/>
      <c r="K169" s="179"/>
      <c r="L169" s="180"/>
    </row>
    <row r="170" ht="15.5" spans="2:12">
      <c r="B170" s="160" t="s">
        <v>218</v>
      </c>
      <c r="C170" s="166"/>
      <c r="D170" s="115"/>
      <c r="E170" s="115"/>
      <c r="F170" s="115"/>
      <c r="G170" s="163">
        <f t="shared" si="29"/>
        <v>0</v>
      </c>
      <c r="H170" s="167"/>
      <c r="I170" s="115"/>
      <c r="J170" s="115"/>
      <c r="K170" s="181"/>
      <c r="L170" s="180"/>
    </row>
    <row r="171" ht="15.5" spans="2:12">
      <c r="B171" s="160" t="s">
        <v>219</v>
      </c>
      <c r="C171" s="166"/>
      <c r="D171" s="115"/>
      <c r="E171" s="115"/>
      <c r="F171" s="115"/>
      <c r="G171" s="163">
        <f t="shared" si="29"/>
        <v>0</v>
      </c>
      <c r="H171" s="167"/>
      <c r="I171" s="115"/>
      <c r="J171" s="115"/>
      <c r="K171" s="181"/>
      <c r="L171" s="180"/>
    </row>
    <row r="172" ht="15.5" spans="3:12">
      <c r="C172" s="158" t="s">
        <v>29</v>
      </c>
      <c r="D172" s="168">
        <f>SUM(D164:D171)</f>
        <v>0</v>
      </c>
      <c r="E172" s="168">
        <f t="shared" ref="E172:G172" si="30">SUM(E164:E171)</f>
        <v>0</v>
      </c>
      <c r="F172" s="168">
        <f t="shared" si="30"/>
        <v>0</v>
      </c>
      <c r="G172" s="168">
        <f t="shared" si="30"/>
        <v>0</v>
      </c>
      <c r="H172" s="168">
        <f>(H164*G164)+(H165*G165)+(H166*G166)+(H167*G167)+(H168*G168)+(H169*G169)+(H170*G170)+(H171*G171)</f>
        <v>0</v>
      </c>
      <c r="I172" s="168">
        <f>SUM(I164:I171)</f>
        <v>0</v>
      </c>
      <c r="J172" s="182"/>
      <c r="K172" s="181"/>
      <c r="L172" s="183"/>
    </row>
    <row r="173" ht="15.75" customHeight="1" spans="2:12">
      <c r="B173" s="185"/>
      <c r="C173" s="171"/>
      <c r="D173" s="138"/>
      <c r="E173" s="138"/>
      <c r="F173" s="138"/>
      <c r="G173" s="138"/>
      <c r="H173" s="138"/>
      <c r="I173" s="138"/>
      <c r="J173" s="138"/>
      <c r="K173" s="171"/>
      <c r="L173" s="186"/>
    </row>
    <row r="174" ht="15.75" customHeight="1" spans="2:12">
      <c r="B174" s="185"/>
      <c r="C174" s="171"/>
      <c r="D174" s="138"/>
      <c r="E174" s="138"/>
      <c r="F174" s="138"/>
      <c r="G174" s="138"/>
      <c r="H174" s="138"/>
      <c r="I174" s="138"/>
      <c r="J174" s="138"/>
      <c r="K174" s="171"/>
      <c r="L174" s="186"/>
    </row>
    <row r="175" ht="15.5" spans="2:12">
      <c r="B175" s="158" t="s">
        <v>220</v>
      </c>
      <c r="C175" s="187"/>
      <c r="D175" s="162">
        <v>158431.18892473</v>
      </c>
      <c r="E175" s="188"/>
      <c r="F175" s="188"/>
      <c r="G175" s="189">
        <f>D175</f>
        <v>158431.18892473</v>
      </c>
      <c r="H175" s="190">
        <v>0.3</v>
      </c>
      <c r="I175" s="188">
        <v>32315.09</v>
      </c>
      <c r="J175" s="188"/>
      <c r="K175" s="215"/>
      <c r="L175" s="183"/>
    </row>
    <row r="176" ht="15.5" spans="2:12">
      <c r="B176" s="158" t="s">
        <v>221</v>
      </c>
      <c r="C176" s="187"/>
      <c r="D176" s="162">
        <v>65280.9080833333</v>
      </c>
      <c r="E176" s="188"/>
      <c r="F176" s="188"/>
      <c r="G176" s="189">
        <f t="shared" ref="G176:G178" si="31">D176</f>
        <v>65280.9080833333</v>
      </c>
      <c r="H176" s="190">
        <v>0.3</v>
      </c>
      <c r="I176" s="188">
        <v>17460.79</v>
      </c>
      <c r="J176" s="188"/>
      <c r="K176" s="215"/>
      <c r="L176" s="183"/>
    </row>
    <row r="177" ht="15.5" spans="2:12">
      <c r="B177" s="158" t="s">
        <v>222</v>
      </c>
      <c r="C177" s="191"/>
      <c r="D177" s="162">
        <v>82297.3333333333</v>
      </c>
      <c r="E177" s="188"/>
      <c r="F177" s="188"/>
      <c r="G177" s="189">
        <f t="shared" si="31"/>
        <v>82297.3333333333</v>
      </c>
      <c r="H177" s="190">
        <v>0.3</v>
      </c>
      <c r="I177" s="188">
        <v>24991.82</v>
      </c>
      <c r="J177" s="188"/>
      <c r="K177" s="215"/>
      <c r="L177" s="183"/>
    </row>
    <row r="178" ht="31" spans="2:12">
      <c r="B178" s="192" t="s">
        <v>223</v>
      </c>
      <c r="C178" s="187"/>
      <c r="D178" s="162">
        <v>0</v>
      </c>
      <c r="E178" s="188"/>
      <c r="F178" s="188"/>
      <c r="G178" s="189">
        <f t="shared" si="31"/>
        <v>0</v>
      </c>
      <c r="H178" s="190">
        <v>0.5</v>
      </c>
      <c r="I178" s="188"/>
      <c r="J178" s="188"/>
      <c r="K178" s="215"/>
      <c r="L178" s="183"/>
    </row>
    <row r="179" ht="15.5" spans="2:12">
      <c r="B179" s="158" t="s">
        <v>224</v>
      </c>
      <c r="C179" s="187"/>
      <c r="D179" s="162">
        <v>10000</v>
      </c>
      <c r="E179" s="188"/>
      <c r="F179" s="188"/>
      <c r="G179" s="189"/>
      <c r="H179" s="190">
        <v>0.3</v>
      </c>
      <c r="I179" s="188"/>
      <c r="J179" s="188"/>
      <c r="K179" s="215"/>
      <c r="L179" s="183"/>
    </row>
    <row r="180" ht="21.75" customHeight="1" spans="2:12">
      <c r="B180" s="185"/>
      <c r="C180" s="193" t="s">
        <v>225</v>
      </c>
      <c r="D180" s="194">
        <f>SUM(D175:D179)</f>
        <v>316009.430341396</v>
      </c>
      <c r="E180" s="194">
        <f>SUM(E175:E178)</f>
        <v>0</v>
      </c>
      <c r="F180" s="194">
        <f>SUM(F175:F178)</f>
        <v>0</v>
      </c>
      <c r="G180" s="194">
        <f>SUM(G175:G178)</f>
        <v>306009.430341396</v>
      </c>
      <c r="H180" s="168">
        <f>(H175*G175)+(H176*G176)+(H177*G177)+(H178*G178)+(H179*G179)</f>
        <v>91802.8291024189</v>
      </c>
      <c r="I180" s="168">
        <f>SUM(I175:I179)</f>
        <v>74767.7</v>
      </c>
      <c r="J180" s="182"/>
      <c r="K180" s="187"/>
      <c r="L180" s="198"/>
    </row>
    <row r="181" ht="15.75" customHeight="1" spans="2:12">
      <c r="B181" s="185"/>
      <c r="C181" s="171"/>
      <c r="D181" s="138"/>
      <c r="E181" s="138"/>
      <c r="F181" s="138"/>
      <c r="G181" s="138"/>
      <c r="H181" s="138"/>
      <c r="I181" s="138"/>
      <c r="J181" s="138"/>
      <c r="K181" s="171"/>
      <c r="L181" s="198"/>
    </row>
    <row r="182" ht="15.75" customHeight="1" spans="2:12">
      <c r="B182" s="185"/>
      <c r="C182" s="171"/>
      <c r="D182" s="138"/>
      <c r="E182" s="138"/>
      <c r="F182" s="138"/>
      <c r="G182" s="138"/>
      <c r="H182" s="138"/>
      <c r="I182" s="138"/>
      <c r="J182" s="138"/>
      <c r="K182" s="171"/>
      <c r="L182" s="198"/>
    </row>
    <row r="183" ht="15.75" customHeight="1" spans="2:12">
      <c r="B183" s="185"/>
      <c r="C183" s="171"/>
      <c r="D183" s="138"/>
      <c r="E183" s="138"/>
      <c r="F183" s="138"/>
      <c r="G183" s="138"/>
      <c r="H183" s="138"/>
      <c r="I183" s="138"/>
      <c r="J183" s="138"/>
      <c r="K183" s="171"/>
      <c r="L183" s="198"/>
    </row>
    <row r="184" ht="15.75" customHeight="1" spans="2:12">
      <c r="B184" s="185"/>
      <c r="C184" s="171"/>
      <c r="D184" s="138"/>
      <c r="E184" s="138"/>
      <c r="F184" s="138"/>
      <c r="G184" s="138"/>
      <c r="H184" s="138"/>
      <c r="I184" s="138"/>
      <c r="J184" s="138"/>
      <c r="K184" s="171"/>
      <c r="L184" s="198"/>
    </row>
    <row r="185" ht="15.75" customHeight="1" spans="2:12">
      <c r="B185" s="185"/>
      <c r="C185" s="171"/>
      <c r="D185" s="138"/>
      <c r="E185" s="138"/>
      <c r="F185" s="138"/>
      <c r="G185" s="138"/>
      <c r="H185" s="138"/>
      <c r="I185" s="138"/>
      <c r="J185" s="138"/>
      <c r="K185" s="171"/>
      <c r="L185" s="198"/>
    </row>
    <row r="186" ht="15.75" customHeight="1" spans="2:12">
      <c r="B186" s="185"/>
      <c r="C186" s="171"/>
      <c r="D186" s="138"/>
      <c r="E186" s="138"/>
      <c r="F186" s="138"/>
      <c r="G186" s="138"/>
      <c r="H186" s="138"/>
      <c r="I186" s="138"/>
      <c r="J186" s="138"/>
      <c r="K186" s="171"/>
      <c r="L186" s="198"/>
    </row>
    <row r="187" ht="15.75" customHeight="1" spans="2:12">
      <c r="B187" s="185"/>
      <c r="C187" s="171"/>
      <c r="D187" s="138"/>
      <c r="E187" s="138"/>
      <c r="F187" s="138"/>
      <c r="G187" s="138"/>
      <c r="H187" s="138"/>
      <c r="I187" s="138"/>
      <c r="J187" s="138"/>
      <c r="K187" s="171"/>
      <c r="L187" s="198"/>
    </row>
    <row r="188" ht="15.5" spans="2:11">
      <c r="B188" s="185"/>
      <c r="C188" s="195" t="s">
        <v>226</v>
      </c>
      <c r="D188" s="196"/>
      <c r="E188" s="197"/>
      <c r="F188" s="197"/>
      <c r="G188" s="197"/>
      <c r="H188" s="198"/>
      <c r="I188" s="216"/>
      <c r="J188" s="216"/>
      <c r="K188" s="198"/>
    </row>
    <row r="189" ht="31" spans="2:11">
      <c r="B189" s="185"/>
      <c r="C189" s="199"/>
      <c r="D189" s="200" t="str">
        <f>D5</f>
        <v>Recipient Organization</v>
      </c>
      <c r="E189" s="201" t="s">
        <v>227</v>
      </c>
      <c r="F189" s="168" t="s">
        <v>228</v>
      </c>
      <c r="G189" s="104" t="s">
        <v>10</v>
      </c>
      <c r="H189" s="171"/>
      <c r="I189" s="138"/>
      <c r="J189" s="138"/>
      <c r="K189" s="198"/>
    </row>
    <row r="190" ht="15.5" spans="2:11">
      <c r="B190" s="185"/>
      <c r="C190" s="202"/>
      <c r="D190" s="203"/>
      <c r="E190" s="204" t="e">
        <f>#REF!</f>
        <v>#REF!</v>
      </c>
      <c r="F190" s="205" t="e">
        <f>#REF!</f>
        <v>#REF!</v>
      </c>
      <c r="G190" s="206"/>
      <c r="H190" s="171"/>
      <c r="I190" s="138"/>
      <c r="J190" s="138"/>
      <c r="K190" s="198"/>
    </row>
    <row r="191" ht="15.5" spans="2:11">
      <c r="B191" s="207"/>
      <c r="C191" s="208" t="s">
        <v>229</v>
      </c>
      <c r="D191" s="209">
        <f>SUM(D16,D26,D36,D46,D58,D68,D78,D88,D100,D110,D120,D130,D142,D152,D162,D172,D175,D176,D177,D178,D179)</f>
        <v>1401859.4303414</v>
      </c>
      <c r="E191" s="210">
        <f>SUM(E16,E26,E36,E46,E58,E68,E78,E88,E100,E110,E120,E130,E142,E152,E162,E172,E175,E176,E177)</f>
        <v>0</v>
      </c>
      <c r="F191" s="211">
        <f>SUM(F16,F26,F36,F46,F58,F68,F78,F88,F100,F110,F120,F130,F142,F152,F162,F172,F175,F176,F177)</f>
        <v>0</v>
      </c>
      <c r="G191" s="212">
        <f>SUM(D191:F191)</f>
        <v>1401859.4303414</v>
      </c>
      <c r="H191" s="171"/>
      <c r="I191" s="138"/>
      <c r="J191" s="138"/>
      <c r="K191" s="207"/>
    </row>
    <row r="192" ht="15.5" spans="2:11">
      <c r="B192" s="213"/>
      <c r="C192" s="208" t="s">
        <v>230</v>
      </c>
      <c r="D192" s="209">
        <f>D191*0.07</f>
        <v>98130.1601238977</v>
      </c>
      <c r="E192" s="210">
        <f t="shared" ref="E192:G192" si="32">E191*0.07</f>
        <v>0</v>
      </c>
      <c r="F192" s="211">
        <f t="shared" si="32"/>
        <v>0</v>
      </c>
      <c r="G192" s="212">
        <f t="shared" si="32"/>
        <v>98130.1601238977</v>
      </c>
      <c r="H192" s="213"/>
      <c r="I192" s="217"/>
      <c r="J192" s="217"/>
      <c r="K192" s="218"/>
    </row>
    <row r="193" ht="16.25" spans="2:11">
      <c r="B193" s="213"/>
      <c r="C193" s="53" t="s">
        <v>10</v>
      </c>
      <c r="D193" s="219">
        <f>SUM(D191:D192)</f>
        <v>1499989.59046529</v>
      </c>
      <c r="E193" s="220">
        <f t="shared" ref="E193:G193" si="33">SUM(E191:E192)</f>
        <v>0</v>
      </c>
      <c r="F193" s="221">
        <f t="shared" si="33"/>
        <v>0</v>
      </c>
      <c r="G193" s="221">
        <f t="shared" si="33"/>
        <v>1499989.59046529</v>
      </c>
      <c r="H193" s="213"/>
      <c r="I193" s="217"/>
      <c r="J193" s="217"/>
      <c r="K193" s="218"/>
    </row>
    <row r="194" ht="42" customHeight="1" spans="2:12">
      <c r="B194" s="213"/>
      <c r="K194" s="186"/>
      <c r="L194" s="218"/>
    </row>
    <row r="195" s="154" customFormat="1" ht="29.25" customHeight="1" spans="2:12">
      <c r="B195" s="171"/>
      <c r="C195" s="185"/>
      <c r="D195" s="147"/>
      <c r="E195" s="147"/>
      <c r="F195" s="147"/>
      <c r="G195" s="147"/>
      <c r="H195" s="147"/>
      <c r="I195" s="252"/>
      <c r="J195" s="252"/>
      <c r="K195" s="198"/>
      <c r="L195" s="207"/>
    </row>
    <row r="196" ht="23.25" customHeight="1" spans="2:11">
      <c r="B196" s="218"/>
      <c r="C196" s="41" t="s">
        <v>231</v>
      </c>
      <c r="D196" s="42"/>
      <c r="E196" s="222"/>
      <c r="F196" s="222"/>
      <c r="G196" s="222"/>
      <c r="H196" s="43"/>
      <c r="I196" s="253"/>
      <c r="J196" s="253"/>
      <c r="K196" s="218"/>
    </row>
    <row r="197" ht="15.5" spans="2:11">
      <c r="B197" s="218"/>
      <c r="C197" s="44"/>
      <c r="D197" s="223" t="str">
        <f>D5</f>
        <v>Recipient Organization</v>
      </c>
      <c r="E197" s="46" t="s">
        <v>227</v>
      </c>
      <c r="F197" s="46" t="s">
        <v>228</v>
      </c>
      <c r="G197" s="45" t="s">
        <v>10</v>
      </c>
      <c r="H197" s="224" t="s">
        <v>232</v>
      </c>
      <c r="I197" s="253"/>
      <c r="J197" s="253"/>
      <c r="K197" s="218"/>
    </row>
    <row r="198" ht="15.5" spans="2:11">
      <c r="B198" s="218"/>
      <c r="C198" s="44"/>
      <c r="D198" s="225"/>
      <c r="E198" s="46" t="e">
        <f>#REF!</f>
        <v>#REF!</v>
      </c>
      <c r="F198" s="46" t="e">
        <f>#REF!</f>
        <v>#REF!</v>
      </c>
      <c r="G198" s="48"/>
      <c r="H198" s="20"/>
      <c r="I198" s="253"/>
      <c r="J198" s="253"/>
      <c r="K198" s="218"/>
    </row>
    <row r="199" ht="15.5" spans="2:11">
      <c r="B199" s="218"/>
      <c r="C199" s="49" t="s">
        <v>233</v>
      </c>
      <c r="D199" s="226">
        <f>D193*H199</f>
        <v>524996.356662853</v>
      </c>
      <c r="E199" s="227">
        <f>SUM(E191:E192)*0.7</f>
        <v>0</v>
      </c>
      <c r="F199" s="227">
        <f>SUM(F191:F192)*0.7</f>
        <v>0</v>
      </c>
      <c r="G199" s="227"/>
      <c r="H199" s="228">
        <v>0.35</v>
      </c>
      <c r="I199" s="216"/>
      <c r="J199" s="216"/>
      <c r="K199" s="218"/>
    </row>
    <row r="200" ht="15.5" spans="2:10">
      <c r="B200" s="148"/>
      <c r="C200" s="229" t="s">
        <v>234</v>
      </c>
      <c r="D200" s="230">
        <f>D193*H200</f>
        <v>524996.356662853</v>
      </c>
      <c r="E200" s="231">
        <f>SUM(E191:E192)*0.3</f>
        <v>0</v>
      </c>
      <c r="F200" s="231">
        <f>SUM(F191:F192)*0.3</f>
        <v>0</v>
      </c>
      <c r="G200" s="231"/>
      <c r="H200" s="232">
        <v>0.35</v>
      </c>
      <c r="I200" s="216"/>
      <c r="J200" s="216"/>
    </row>
    <row r="201" ht="15.5" spans="2:10">
      <c r="B201" s="148"/>
      <c r="C201" s="229" t="s">
        <v>235</v>
      </c>
      <c r="D201" s="230">
        <f>D193*H201</f>
        <v>449996.877139588</v>
      </c>
      <c r="E201" s="231"/>
      <c r="F201" s="231"/>
      <c r="G201" s="231"/>
      <c r="H201" s="232">
        <v>0.3</v>
      </c>
      <c r="I201" s="216"/>
      <c r="J201" s="216"/>
    </row>
    <row r="202" ht="16.25" spans="2:10">
      <c r="B202" s="148"/>
      <c r="C202" s="53" t="s">
        <v>236</v>
      </c>
      <c r="D202" s="221">
        <f>SUM(D199:D201)</f>
        <v>1499989.59046529</v>
      </c>
      <c r="E202" s="221">
        <f t="shared" ref="E202:F202" si="34">SUM(E199:E200)</f>
        <v>0</v>
      </c>
      <c r="F202" s="221">
        <f t="shared" si="34"/>
        <v>0</v>
      </c>
      <c r="G202" s="233"/>
      <c r="H202" s="234"/>
      <c r="I202" s="254"/>
      <c r="J202" s="254"/>
    </row>
    <row r="203" ht="21.75" customHeight="1" spans="2:10">
      <c r="B203" s="148"/>
      <c r="C203" s="235"/>
      <c r="D203" s="236"/>
      <c r="E203" s="236"/>
      <c r="F203" s="236"/>
      <c r="G203" s="236"/>
      <c r="H203" s="236"/>
      <c r="I203" s="255"/>
      <c r="J203" s="255"/>
    </row>
    <row r="204" ht="15.5" spans="2:10">
      <c r="B204" s="148"/>
      <c r="C204" s="237" t="s">
        <v>237</v>
      </c>
      <c r="D204" s="238">
        <f>SUM(H16,H26,H36,H46,H58,H68,H78,H88,H100,H110,H120,H130,H142,H152,H162,H172,H180)*1.07</f>
        <v>794893.097972922</v>
      </c>
      <c r="E204" s="147"/>
      <c r="F204" s="147"/>
      <c r="G204" s="147"/>
      <c r="H204" s="239" t="s">
        <v>238</v>
      </c>
      <c r="I204" s="256">
        <f>SUM(I180,I172,I162,I152,I142,I130,I120,I110,I100,I88,I78,I68,I58,I46,I36,I26,I16)</f>
        <v>261342.78323741</v>
      </c>
      <c r="J204" s="257"/>
    </row>
    <row r="205" ht="16.25" spans="2:10">
      <c r="B205" s="148"/>
      <c r="C205" s="240" t="s">
        <v>239</v>
      </c>
      <c r="D205" s="241">
        <f>D204/D193</f>
        <v>0.529932409548487</v>
      </c>
      <c r="E205" s="242"/>
      <c r="F205" s="242"/>
      <c r="G205" s="242"/>
      <c r="H205" s="243" t="s">
        <v>240</v>
      </c>
      <c r="I205" s="258">
        <f>I204/D191</f>
        <v>0.186425812446662</v>
      </c>
      <c r="J205" s="259"/>
    </row>
    <row r="206" spans="2:7">
      <c r="B206" s="148"/>
      <c r="C206" s="244"/>
      <c r="D206" s="245"/>
      <c r="E206" s="246"/>
      <c r="F206" s="246"/>
      <c r="G206" s="246"/>
    </row>
    <row r="207" ht="15.5" spans="2:7">
      <c r="B207" s="148"/>
      <c r="C207" s="240" t="s">
        <v>241</v>
      </c>
      <c r="D207" s="247">
        <f>SUM(D177:F179)*1.07</f>
        <v>98758.1466666667</v>
      </c>
      <c r="E207" s="248"/>
      <c r="F207" s="248"/>
      <c r="G207" s="248"/>
    </row>
    <row r="208" ht="15.5" spans="2:7">
      <c r="B208" s="148"/>
      <c r="C208" s="240" t="s">
        <v>242</v>
      </c>
      <c r="D208" s="241">
        <f>D207/D193</f>
        <v>0.0658392213482176</v>
      </c>
      <c r="E208" s="248"/>
      <c r="F208" s="248"/>
      <c r="G208" s="248"/>
    </row>
    <row r="209" ht="15.25" spans="2:10">
      <c r="B209" s="148"/>
      <c r="C209" s="249" t="s">
        <v>243</v>
      </c>
      <c r="D209" s="250"/>
      <c r="E209" s="251"/>
      <c r="F209" s="251"/>
      <c r="G209" s="251"/>
      <c r="I209" s="260"/>
      <c r="J209" s="260"/>
    </row>
    <row r="210" spans="2:12">
      <c r="B210" s="148"/>
      <c r="L210" s="154"/>
    </row>
    <row r="211" ht="42.75" customHeight="1" spans="2:2">
      <c r="B211" s="148"/>
    </row>
    <row r="212" ht="21.75" customHeight="1" spans="2:2">
      <c r="B212" s="148"/>
    </row>
    <row r="213" ht="21.75" customHeight="1" spans="2:2">
      <c r="B213" s="148"/>
    </row>
    <row r="214" ht="23.25" customHeight="1" spans="2:2">
      <c r="B214" s="148"/>
    </row>
    <row r="215" ht="23.25" customHeight="1"/>
    <row r="216" ht="21.75" customHeight="1"/>
    <row r="217" ht="16.5" customHeight="1"/>
    <row r="218" ht="29.25" customHeight="1"/>
    <row r="219" ht="24.75" customHeight="1"/>
    <row r="220" ht="33" customHeight="1"/>
    <row r="222" ht="15" customHeight="1"/>
    <row r="223" ht="25.5" customHeight="1"/>
  </sheetData>
  <sheetProtection sheet="1" formatColumns="0" formatRows="0" objects="1" scenarios="1"/>
  <mergeCells count="33">
    <mergeCell ref="B1:E1"/>
    <mergeCell ref="B3:E3"/>
    <mergeCell ref="C6:K6"/>
    <mergeCell ref="C7:K7"/>
    <mergeCell ref="C17:K17"/>
    <mergeCell ref="C27:K27"/>
    <mergeCell ref="C37:K37"/>
    <mergeCell ref="C48:K48"/>
    <mergeCell ref="C49:K49"/>
    <mergeCell ref="C59:K59"/>
    <mergeCell ref="C69:K69"/>
    <mergeCell ref="C79:K79"/>
    <mergeCell ref="C90:K90"/>
    <mergeCell ref="C91:K91"/>
    <mergeCell ref="C101:K101"/>
    <mergeCell ref="C111:K111"/>
    <mergeCell ref="C121:K121"/>
    <mergeCell ref="C132:K132"/>
    <mergeCell ref="C133:K133"/>
    <mergeCell ref="C143:K143"/>
    <mergeCell ref="C153:K153"/>
    <mergeCell ref="C163:K163"/>
    <mergeCell ref="C188:D188"/>
    <mergeCell ref="C196:H196"/>
    <mergeCell ref="C206:D206"/>
    <mergeCell ref="C209:D209"/>
    <mergeCell ref="B200:B214"/>
    <mergeCell ref="C189:C190"/>
    <mergeCell ref="D189:D190"/>
    <mergeCell ref="D197:D198"/>
    <mergeCell ref="G189:G190"/>
    <mergeCell ref="G197:G198"/>
    <mergeCell ref="H197:H198"/>
  </mergeCells>
  <conditionalFormatting sqref="D205">
    <cfRule type="cellIs" dxfId="0" priority="47" operator="lessThan">
      <formula>0.15</formula>
    </cfRule>
  </conditionalFormatting>
  <conditionalFormatting sqref="D208">
    <cfRule type="cellIs" dxfId="0" priority="45" operator="lessThan">
      <formula>0.05</formula>
    </cfRule>
  </conditionalFormatting>
  <dataValidations count="6">
    <dataValidation allowBlank="1" showInputMessage="1" showErrorMessage="1" prompt="Insert *text* description of Outcome here" sqref="C6:K6 C48:K48 C90:K90 C132:K132"/>
    <dataValidation allowBlank="1" showInputMessage="1" showErrorMessage="1" prompt="Insert *text* description of Output here" sqref="C7 C17 C27 C37 C49 C59 C69 C79 C91 C101 C111 C121 C133 C143 C153 C163"/>
    <dataValidation allowBlank="1" showInputMessage="1" showErrorMessage="1" prompt="Insert *text* description of Activity here" sqref="C8 C18 C28 C38 C50 C60 C70 C80 C92 C102 C112 C122 C134 C144 C154 C164"/>
    <dataValidation allowBlank="1" showInputMessage="1" showErrorMessage="1" prompt="% Towards Gender Equality and Women's Empowerment Must be Higher than 15%&#10;" sqref="D205:G205"/>
    <dataValidation allowBlank="1" showErrorMessage="1" prompt="% Towards Gender Equality and Women's Empowerment Must be Higher than 15%&#10;" sqref="D207:G207"/>
    <dataValidation allowBlank="1" showInputMessage="1" showErrorMessage="1" prompt="M&amp;E Budget Cannot be Less than 5%&#10;" sqref="D208:G208"/>
  </dataValidations>
  <pageMargins left="0.7" right="0.7" top="0.75" bottom="0.75" header="0.3" footer="0.3"/>
  <pageSetup paperSize="1" scale="74" orientation="landscape"/>
  <headerFooter/>
  <rowBreaks count="1" manualBreakCount="1">
    <brk id="59" max="16383" man="1"/>
  </rowBreaks>
  <customProperties>
    <customPr name="QAA_DRILLPATH_NODE_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0"/>
  </sheetPr>
  <dimension ref="B1:N249"/>
  <sheetViews>
    <sheetView showGridLines="0" showZeros="0" zoomScale="80" zoomScaleNormal="80" workbookViewId="0">
      <selection activeCell="D189" sqref="D189:D195"/>
    </sheetView>
  </sheetViews>
  <sheetFormatPr defaultColWidth="9.18181818181818" defaultRowHeight="15.5"/>
  <cols>
    <col min="1" max="1" width="4.45454545454545" style="96" customWidth="1"/>
    <col min="2" max="2" width="3.27272727272727" style="96" customWidth="1"/>
    <col min="3" max="3" width="51.4545454545455" style="96" customWidth="1"/>
    <col min="4" max="4" width="34.2727272727273" style="95" customWidth="1"/>
    <col min="5" max="5" width="35" style="95" hidden="1" customWidth="1"/>
    <col min="6" max="6" width="34" style="95" hidden="1" customWidth="1"/>
    <col min="7" max="7" width="25.7272727272727" style="96" hidden="1" customWidth="1"/>
    <col min="8" max="8" width="21.4545454545455" style="96" customWidth="1"/>
    <col min="9" max="9" width="16.8181818181818" style="96" customWidth="1"/>
    <col min="10" max="10" width="19.4545454545455" style="96" customWidth="1"/>
    <col min="11" max="11" width="19" style="96" customWidth="1"/>
    <col min="12" max="12" width="26" style="96" customWidth="1"/>
    <col min="13" max="13" width="21.1818181818182" style="96" customWidth="1"/>
    <col min="14" max="14" width="7" style="96" customWidth="1"/>
    <col min="15" max="15" width="24.2727272727273" style="96" customWidth="1"/>
    <col min="16" max="16" width="26.4545454545455" style="96" customWidth="1"/>
    <col min="17" max="17" width="30.1818181818182" style="96" customWidth="1"/>
    <col min="18" max="18" width="33" style="96" customWidth="1"/>
    <col min="19" max="20" width="22.7272727272727" style="96" customWidth="1"/>
    <col min="21" max="21" width="23.4545454545455" style="96" customWidth="1"/>
    <col min="22" max="22" width="32.1818181818182" style="96" customWidth="1"/>
    <col min="23" max="23" width="9.18181818181818" style="96"/>
    <col min="24" max="24" width="17.7272727272727" style="96" customWidth="1"/>
    <col min="25" max="25" width="26.4545454545455" style="96" customWidth="1"/>
    <col min="26" max="26" width="22.4545454545455" style="96" customWidth="1"/>
    <col min="27" max="27" width="29.7272727272727" style="96" customWidth="1"/>
    <col min="28" max="28" width="23.4545454545455" style="96" customWidth="1"/>
    <col min="29" max="29" width="18.4545454545455" style="96" customWidth="1"/>
    <col min="30" max="30" width="17.4545454545455" style="96" customWidth="1"/>
    <col min="31" max="31" width="25.1818181818182" style="96" customWidth="1"/>
    <col min="32" max="16384" width="9.18181818181818" style="96"/>
  </cols>
  <sheetData>
    <row r="1" ht="24" customHeight="1" spans="12:13">
      <c r="L1" s="129"/>
      <c r="M1" s="130"/>
    </row>
    <row r="2" ht="26.25" customHeight="1" spans="3:13">
      <c r="C2" s="97" t="s">
        <v>0</v>
      </c>
      <c r="D2" s="97"/>
      <c r="E2" s="97"/>
      <c r="F2" s="97"/>
      <c r="G2" s="98"/>
      <c r="H2" s="99"/>
      <c r="I2" s="99"/>
      <c r="L2" s="129"/>
      <c r="M2" s="130"/>
    </row>
    <row r="3" ht="15" customHeight="1" spans="3:13">
      <c r="C3" s="100" t="s">
        <v>1</v>
      </c>
      <c r="D3" s="101"/>
      <c r="E3" s="101"/>
      <c r="F3" s="101"/>
      <c r="G3" s="101"/>
      <c r="H3" s="101"/>
      <c r="I3" s="101"/>
      <c r="L3" s="129"/>
      <c r="M3" s="130"/>
    </row>
    <row r="4" ht="17.25" customHeight="1" spans="3:13">
      <c r="C4" s="102" t="s">
        <v>244</v>
      </c>
      <c r="D4" s="102"/>
      <c r="E4" s="102"/>
      <c r="F4" s="101"/>
      <c r="G4" s="101"/>
      <c r="H4" s="101"/>
      <c r="I4" s="101"/>
      <c r="L4" s="129"/>
      <c r="M4" s="130"/>
    </row>
    <row r="5" ht="13.5" customHeight="1" spans="3:13">
      <c r="C5" s="103"/>
      <c r="D5" s="103"/>
      <c r="E5" s="103"/>
      <c r="F5" s="103"/>
      <c r="L5" s="129"/>
      <c r="M5" s="130"/>
    </row>
    <row r="6" ht="24" customHeight="1" spans="3:13">
      <c r="C6" s="103"/>
      <c r="D6" s="104" t="str">
        <f>'1) Budget Tables'!D5</f>
        <v>Recipient Organization</v>
      </c>
      <c r="E6" s="104" t="s">
        <v>245</v>
      </c>
      <c r="F6" s="104" t="s">
        <v>246</v>
      </c>
      <c r="G6" s="45" t="s">
        <v>10</v>
      </c>
      <c r="L6" s="129"/>
      <c r="M6" s="130"/>
    </row>
    <row r="7" ht="24" customHeight="1" spans="2:13">
      <c r="B7" s="105" t="s">
        <v>247</v>
      </c>
      <c r="C7" s="105"/>
      <c r="D7" s="105"/>
      <c r="E7" s="105"/>
      <c r="F7" s="105"/>
      <c r="G7" s="105"/>
      <c r="L7" s="129"/>
      <c r="M7" s="130"/>
    </row>
    <row r="8" ht="22.5" customHeight="1" spans="3:13">
      <c r="C8" s="105" t="s">
        <v>248</v>
      </c>
      <c r="D8" s="105"/>
      <c r="E8" s="105"/>
      <c r="F8" s="105"/>
      <c r="G8" s="105"/>
      <c r="L8" s="129"/>
      <c r="M8" s="130"/>
    </row>
    <row r="9" ht="24.75" customHeight="1" spans="3:13">
      <c r="C9" s="106" t="s">
        <v>249</v>
      </c>
      <c r="D9" s="107">
        <f>'1) Budget Tables'!D16</f>
        <v>97725</v>
      </c>
      <c r="E9" s="107">
        <f>'1) Budget Tables'!E16</f>
        <v>0</v>
      </c>
      <c r="F9" s="107">
        <f>'1) Budget Tables'!F16</f>
        <v>0</v>
      </c>
      <c r="G9" s="108">
        <f>SUM(D9:F9)</f>
        <v>97725</v>
      </c>
      <c r="L9" s="129"/>
      <c r="M9" s="130"/>
    </row>
    <row r="10" ht="21.75" customHeight="1" spans="3:7">
      <c r="C10" s="109" t="s">
        <v>250</v>
      </c>
      <c r="D10" s="110">
        <v>0</v>
      </c>
      <c r="E10" s="111"/>
      <c r="F10" s="111"/>
      <c r="G10" s="112">
        <f t="shared" ref="G10:G17" si="0">SUM(D10:F10)</f>
        <v>0</v>
      </c>
    </row>
    <row r="11" spans="3:7">
      <c r="C11" s="113" t="s">
        <v>251</v>
      </c>
      <c r="D11" s="114">
        <v>666.666666666667</v>
      </c>
      <c r="E11" s="115"/>
      <c r="F11" s="115"/>
      <c r="G11" s="116">
        <f t="shared" si="0"/>
        <v>666.666666666667</v>
      </c>
    </row>
    <row r="12" ht="15.75" customHeight="1" spans="3:7">
      <c r="C12" s="113" t="s">
        <v>252</v>
      </c>
      <c r="D12" s="114">
        <v>0</v>
      </c>
      <c r="E12" s="114"/>
      <c r="F12" s="114"/>
      <c r="G12" s="116">
        <f t="shared" si="0"/>
        <v>0</v>
      </c>
    </row>
    <row r="13" spans="3:7">
      <c r="C13" s="117" t="s">
        <v>253</v>
      </c>
      <c r="D13" s="114">
        <v>11666.6666666667</v>
      </c>
      <c r="E13" s="114"/>
      <c r="F13" s="114"/>
      <c r="G13" s="116">
        <f t="shared" si="0"/>
        <v>11666.6666666667</v>
      </c>
    </row>
    <row r="14" spans="3:7">
      <c r="C14" s="113" t="s">
        <v>254</v>
      </c>
      <c r="D14" s="114">
        <v>833.333333333333</v>
      </c>
      <c r="E14" s="114"/>
      <c r="F14" s="114"/>
      <c r="G14" s="116">
        <f t="shared" si="0"/>
        <v>833.333333333333</v>
      </c>
    </row>
    <row r="15" ht="21.75" customHeight="1" spans="3:7">
      <c r="C15" s="113" t="s">
        <v>255</v>
      </c>
      <c r="D15" s="114">
        <v>84558.3333333333</v>
      </c>
      <c r="E15" s="114"/>
      <c r="F15" s="114"/>
      <c r="G15" s="116">
        <f t="shared" si="0"/>
        <v>84558.3333333333</v>
      </c>
    </row>
    <row r="16" ht="21.75" customHeight="1" spans="3:7">
      <c r="C16" s="113" t="s">
        <v>256</v>
      </c>
      <c r="D16" s="114">
        <v>0</v>
      </c>
      <c r="E16" s="114"/>
      <c r="F16" s="114"/>
      <c r="G16" s="116">
        <f t="shared" si="0"/>
        <v>0</v>
      </c>
    </row>
    <row r="17" ht="15.75" customHeight="1" spans="3:7">
      <c r="C17" s="118" t="s">
        <v>257</v>
      </c>
      <c r="D17" s="119">
        <f>SUM(D10:D16)</f>
        <v>97725</v>
      </c>
      <c r="E17" s="119">
        <f>SUM(E10:E16)</f>
        <v>0</v>
      </c>
      <c r="F17" s="119">
        <f t="shared" ref="F17" si="1">SUM(F10:F16)</f>
        <v>0</v>
      </c>
      <c r="G17" s="120">
        <f t="shared" si="0"/>
        <v>97725</v>
      </c>
    </row>
    <row r="18" s="95" customFormat="1" spans="3:7">
      <c r="C18" s="121"/>
      <c r="D18" s="122"/>
      <c r="E18" s="122"/>
      <c r="F18" s="122"/>
      <c r="G18" s="123"/>
    </row>
    <row r="19" spans="3:7">
      <c r="C19" s="105" t="s">
        <v>258</v>
      </c>
      <c r="D19" s="105"/>
      <c r="E19" s="105"/>
      <c r="F19" s="105"/>
      <c r="G19" s="105"/>
    </row>
    <row r="20" ht="27" customHeight="1" spans="3:7">
      <c r="C20" s="106" t="s">
        <v>249</v>
      </c>
      <c r="D20" s="107">
        <f>'1) Budget Tables'!D26</f>
        <v>139633.333333333</v>
      </c>
      <c r="E20" s="107">
        <f>'1) Budget Tables'!E26</f>
        <v>0</v>
      </c>
      <c r="F20" s="107">
        <f>'1) Budget Tables'!F26</f>
        <v>0</v>
      </c>
      <c r="G20" s="108">
        <f t="shared" ref="G20:G28" si="2">SUM(D20:F20)</f>
        <v>139633.333333333</v>
      </c>
    </row>
    <row r="21" spans="3:7">
      <c r="C21" s="109" t="s">
        <v>250</v>
      </c>
      <c r="D21" s="110">
        <v>0</v>
      </c>
      <c r="E21" s="111"/>
      <c r="F21" s="111"/>
      <c r="G21" s="112">
        <f t="shared" si="2"/>
        <v>0</v>
      </c>
    </row>
    <row r="22" spans="3:7">
      <c r="C22" s="113" t="s">
        <v>251</v>
      </c>
      <c r="D22" s="114">
        <v>3833.33333333333</v>
      </c>
      <c r="E22" s="115"/>
      <c r="F22" s="115"/>
      <c r="G22" s="116">
        <f t="shared" si="2"/>
        <v>3833.33333333333</v>
      </c>
    </row>
    <row r="23" ht="31" spans="3:7">
      <c r="C23" s="113" t="s">
        <v>252</v>
      </c>
      <c r="D23" s="114">
        <v>0</v>
      </c>
      <c r="E23" s="114"/>
      <c r="F23" s="114"/>
      <c r="G23" s="116">
        <f t="shared" si="2"/>
        <v>0</v>
      </c>
    </row>
    <row r="24" spans="3:7">
      <c r="C24" s="117" t="s">
        <v>253</v>
      </c>
      <c r="D24" s="114">
        <v>11666.6666666667</v>
      </c>
      <c r="E24" s="114"/>
      <c r="F24" s="114"/>
      <c r="G24" s="116">
        <f t="shared" si="2"/>
        <v>11666.6666666667</v>
      </c>
    </row>
    <row r="25" spans="3:7">
      <c r="C25" s="113" t="s">
        <v>254</v>
      </c>
      <c r="D25" s="114">
        <v>5416.66666666667</v>
      </c>
      <c r="E25" s="114"/>
      <c r="F25" s="114"/>
      <c r="G25" s="116">
        <f t="shared" si="2"/>
        <v>5416.66666666667</v>
      </c>
    </row>
    <row r="26" spans="3:7">
      <c r="C26" s="113" t="s">
        <v>255</v>
      </c>
      <c r="D26" s="114">
        <v>118716.666666667</v>
      </c>
      <c r="E26" s="114"/>
      <c r="F26" s="114"/>
      <c r="G26" s="116">
        <f t="shared" si="2"/>
        <v>118716.666666667</v>
      </c>
    </row>
    <row r="27" spans="3:7">
      <c r="C27" s="113" t="s">
        <v>256</v>
      </c>
      <c r="D27" s="114">
        <v>0</v>
      </c>
      <c r="E27" s="114"/>
      <c r="F27" s="114"/>
      <c r="G27" s="116">
        <f t="shared" si="2"/>
        <v>0</v>
      </c>
    </row>
    <row r="28" spans="3:7">
      <c r="C28" s="118" t="s">
        <v>257</v>
      </c>
      <c r="D28" s="119">
        <f t="shared" ref="D28:E28" si="3">SUM(D21:D27)</f>
        <v>139633.333333333</v>
      </c>
      <c r="E28" s="119">
        <f t="shared" si="3"/>
        <v>0</v>
      </c>
      <c r="F28" s="119">
        <f t="shared" ref="F28" si="4">SUM(F21:F27)</f>
        <v>0</v>
      </c>
      <c r="G28" s="116">
        <f t="shared" si="2"/>
        <v>139633.333333333</v>
      </c>
    </row>
    <row r="29" s="95" customFormat="1" spans="3:7">
      <c r="C29" s="121"/>
      <c r="D29" s="122"/>
      <c r="E29" s="122"/>
      <c r="F29" s="122"/>
      <c r="G29" s="124"/>
    </row>
    <row r="30" spans="3:7">
      <c r="C30" s="125" t="s">
        <v>259</v>
      </c>
      <c r="D30" s="126"/>
      <c r="E30" s="126"/>
      <c r="F30" s="126"/>
      <c r="G30" s="127"/>
    </row>
    <row r="31" ht="21.75" customHeight="1" spans="3:7">
      <c r="C31" s="106" t="s">
        <v>249</v>
      </c>
      <c r="D31" s="107">
        <f>'1) Budget Tables'!D36</f>
        <v>59533.3333333333</v>
      </c>
      <c r="E31" s="107">
        <f>'1) Budget Tables'!E36</f>
        <v>0</v>
      </c>
      <c r="F31" s="107">
        <f>'1) Budget Tables'!F36</f>
        <v>0</v>
      </c>
      <c r="G31" s="108">
        <f t="shared" ref="G31:G39" si="5">SUM(D31:F31)</f>
        <v>59533.3333333333</v>
      </c>
    </row>
    <row r="32" spans="3:7">
      <c r="C32" s="109" t="s">
        <v>250</v>
      </c>
      <c r="D32" s="110">
        <v>0</v>
      </c>
      <c r="E32" s="111"/>
      <c r="F32" s="111"/>
      <c r="G32" s="112">
        <f t="shared" si="5"/>
        <v>0</v>
      </c>
    </row>
    <row r="33" s="95" customFormat="1" ht="15.75" customHeight="1" spans="3:7">
      <c r="C33" s="113" t="s">
        <v>251</v>
      </c>
      <c r="D33" s="114">
        <v>833.333333333333</v>
      </c>
      <c r="E33" s="115"/>
      <c r="F33" s="115"/>
      <c r="G33" s="116">
        <f t="shared" si="5"/>
        <v>833.333333333333</v>
      </c>
    </row>
    <row r="34" s="95" customFormat="1" ht="31" spans="3:7">
      <c r="C34" s="113" t="s">
        <v>252</v>
      </c>
      <c r="D34" s="114">
        <v>0</v>
      </c>
      <c r="E34" s="114"/>
      <c r="F34" s="114"/>
      <c r="G34" s="116">
        <f t="shared" si="5"/>
        <v>0</v>
      </c>
    </row>
    <row r="35" s="95" customFormat="1" spans="3:7">
      <c r="C35" s="117" t="s">
        <v>253</v>
      </c>
      <c r="D35" s="114">
        <v>10000</v>
      </c>
      <c r="E35" s="114"/>
      <c r="F35" s="114"/>
      <c r="G35" s="116">
        <f t="shared" si="5"/>
        <v>10000</v>
      </c>
    </row>
    <row r="36" spans="3:7">
      <c r="C36" s="113" t="s">
        <v>254</v>
      </c>
      <c r="D36" s="114">
        <v>1666.66666666667</v>
      </c>
      <c r="E36" s="114"/>
      <c r="F36" s="114"/>
      <c r="G36" s="116">
        <f t="shared" si="5"/>
        <v>1666.66666666667</v>
      </c>
    </row>
    <row r="37" spans="3:7">
      <c r="C37" s="113" t="s">
        <v>255</v>
      </c>
      <c r="D37" s="114">
        <v>47033.3333333333</v>
      </c>
      <c r="E37" s="114"/>
      <c r="F37" s="114"/>
      <c r="G37" s="116">
        <f t="shared" si="5"/>
        <v>47033.3333333333</v>
      </c>
    </row>
    <row r="38" spans="3:7">
      <c r="C38" s="113" t="s">
        <v>256</v>
      </c>
      <c r="D38" s="114">
        <v>0</v>
      </c>
      <c r="E38" s="114"/>
      <c r="F38" s="114"/>
      <c r="G38" s="116">
        <f t="shared" si="5"/>
        <v>0</v>
      </c>
    </row>
    <row r="39" spans="3:7">
      <c r="C39" s="118" t="s">
        <v>257</v>
      </c>
      <c r="D39" s="119">
        <f t="shared" ref="D39:E39" si="6">SUM(D32:D38)</f>
        <v>59533.3333333333</v>
      </c>
      <c r="E39" s="119">
        <f t="shared" si="6"/>
        <v>0</v>
      </c>
      <c r="F39" s="119">
        <f t="shared" ref="F39" si="7">SUM(F32:F38)</f>
        <v>0</v>
      </c>
      <c r="G39" s="116">
        <f t="shared" si="5"/>
        <v>59533.3333333333</v>
      </c>
    </row>
    <row r="40" s="95" customFormat="1" spans="3:7">
      <c r="C40" s="121"/>
      <c r="D40" s="122"/>
      <c r="E40" s="122"/>
      <c r="F40" s="122"/>
      <c r="G40" s="124"/>
    </row>
    <row r="41" spans="3:7">
      <c r="C41" s="125" t="s">
        <v>260</v>
      </c>
      <c r="D41" s="126"/>
      <c r="E41" s="126"/>
      <c r="F41" s="126"/>
      <c r="G41" s="127"/>
    </row>
    <row r="42" ht="20.25" customHeight="1" spans="3:7">
      <c r="C42" s="106" t="s">
        <v>249</v>
      </c>
      <c r="D42" s="107">
        <f>'1) Budget Tables'!D46</f>
        <v>31958.3333333333</v>
      </c>
      <c r="E42" s="107">
        <f>'1) Budget Tables'!E46</f>
        <v>0</v>
      </c>
      <c r="F42" s="107">
        <f>'1) Budget Tables'!F46</f>
        <v>0</v>
      </c>
      <c r="G42" s="108">
        <f t="shared" ref="G42:G50" si="8">SUM(D42:F42)</f>
        <v>31958.3333333333</v>
      </c>
    </row>
    <row r="43" spans="3:7">
      <c r="C43" s="109" t="s">
        <v>250</v>
      </c>
      <c r="D43" s="110">
        <v>0</v>
      </c>
      <c r="E43" s="111"/>
      <c r="F43" s="111"/>
      <c r="G43" s="112">
        <f t="shared" si="8"/>
        <v>0</v>
      </c>
    </row>
    <row r="44" ht="15.75" customHeight="1" spans="3:7">
      <c r="C44" s="113" t="s">
        <v>251</v>
      </c>
      <c r="D44" s="114">
        <v>8083.33333333333</v>
      </c>
      <c r="E44" s="115"/>
      <c r="F44" s="115"/>
      <c r="G44" s="116">
        <f t="shared" si="8"/>
        <v>8083.33333333333</v>
      </c>
    </row>
    <row r="45" ht="32.25" customHeight="1" spans="3:7">
      <c r="C45" s="113" t="s">
        <v>252</v>
      </c>
      <c r="D45" s="114">
        <v>0</v>
      </c>
      <c r="E45" s="114"/>
      <c r="F45" s="114"/>
      <c r="G45" s="116">
        <f t="shared" si="8"/>
        <v>0</v>
      </c>
    </row>
    <row r="46" s="95" customFormat="1" spans="3:7">
      <c r="C46" s="117" t="s">
        <v>253</v>
      </c>
      <c r="D46" s="114">
        <v>12500</v>
      </c>
      <c r="E46" s="114"/>
      <c r="F46" s="114"/>
      <c r="G46" s="116">
        <f t="shared" si="8"/>
        <v>12500</v>
      </c>
    </row>
    <row r="47" spans="3:7">
      <c r="C47" s="113" t="s">
        <v>254</v>
      </c>
      <c r="D47" s="114">
        <v>10708.3333333333</v>
      </c>
      <c r="E47" s="114"/>
      <c r="F47" s="114"/>
      <c r="G47" s="116">
        <f t="shared" si="8"/>
        <v>10708.3333333333</v>
      </c>
    </row>
    <row r="48" spans="3:7">
      <c r="C48" s="113" t="s">
        <v>255</v>
      </c>
      <c r="D48" s="114">
        <v>666.666666666667</v>
      </c>
      <c r="E48" s="114"/>
      <c r="F48" s="114"/>
      <c r="G48" s="116">
        <f t="shared" si="8"/>
        <v>666.666666666667</v>
      </c>
    </row>
    <row r="49" spans="3:7">
      <c r="C49" s="113" t="s">
        <v>256</v>
      </c>
      <c r="D49" s="114">
        <v>0</v>
      </c>
      <c r="E49" s="114"/>
      <c r="F49" s="114"/>
      <c r="G49" s="116">
        <f t="shared" si="8"/>
        <v>0</v>
      </c>
    </row>
    <row r="50" ht="21" customHeight="1" spans="3:7">
      <c r="C50" s="118" t="s">
        <v>257</v>
      </c>
      <c r="D50" s="119">
        <f t="shared" ref="D50:E50" si="9">SUM(D43:D49)</f>
        <v>31958.3333333333</v>
      </c>
      <c r="E50" s="119">
        <f t="shared" si="9"/>
        <v>0</v>
      </c>
      <c r="F50" s="119">
        <f t="shared" ref="F50" si="10">SUM(F43:F49)</f>
        <v>0</v>
      </c>
      <c r="G50" s="116">
        <f t="shared" si="8"/>
        <v>31958.3333333333</v>
      </c>
    </row>
    <row r="51" s="95" customFormat="1" ht="22.5" customHeight="1" spans="3:7">
      <c r="C51" s="128"/>
      <c r="D51" s="122"/>
      <c r="E51" s="122"/>
      <c r="F51" s="122"/>
      <c r="G51" s="124"/>
    </row>
    <row r="52" spans="2:7">
      <c r="B52" s="125" t="s">
        <v>261</v>
      </c>
      <c r="C52" s="126"/>
      <c r="D52" s="126"/>
      <c r="E52" s="126"/>
      <c r="F52" s="126"/>
      <c r="G52" s="127"/>
    </row>
    <row r="53" spans="3:7">
      <c r="C53" s="125" t="s">
        <v>262</v>
      </c>
      <c r="D53" s="126"/>
      <c r="E53" s="126"/>
      <c r="F53" s="126"/>
      <c r="G53" s="127"/>
    </row>
    <row r="54" ht="24" customHeight="1" spans="3:7">
      <c r="C54" s="106" t="s">
        <v>249</v>
      </c>
      <c r="D54" s="107">
        <f>'1) Budget Tables'!D58</f>
        <v>137016.666666667</v>
      </c>
      <c r="E54" s="107">
        <f>'1) Budget Tables'!E58</f>
        <v>0</v>
      </c>
      <c r="F54" s="107">
        <f>'1) Budget Tables'!F58</f>
        <v>0</v>
      </c>
      <c r="G54" s="108">
        <f>SUM(D54:F54)</f>
        <v>137016.666666667</v>
      </c>
    </row>
    <row r="55" ht="15.75" customHeight="1" spans="3:7">
      <c r="C55" s="109" t="s">
        <v>250</v>
      </c>
      <c r="D55" s="110">
        <v>0</v>
      </c>
      <c r="E55" s="111"/>
      <c r="F55" s="111"/>
      <c r="G55" s="112">
        <f t="shared" ref="G55:G62" si="11">SUM(D55:F55)</f>
        <v>0</v>
      </c>
    </row>
    <row r="56" ht="15.75" customHeight="1" spans="3:7">
      <c r="C56" s="113" t="s">
        <v>251</v>
      </c>
      <c r="D56" s="114">
        <v>31100</v>
      </c>
      <c r="E56" s="115"/>
      <c r="F56" s="115"/>
      <c r="G56" s="116">
        <f t="shared" si="11"/>
        <v>31100</v>
      </c>
    </row>
    <row r="57" ht="15.75" customHeight="1" spans="3:7">
      <c r="C57" s="113" t="s">
        <v>252</v>
      </c>
      <c r="D57" s="114">
        <v>0</v>
      </c>
      <c r="E57" s="114"/>
      <c r="F57" s="114"/>
      <c r="G57" s="116">
        <f t="shared" si="11"/>
        <v>0</v>
      </c>
    </row>
    <row r="58" ht="18.75" customHeight="1" spans="3:7">
      <c r="C58" s="117" t="s">
        <v>253</v>
      </c>
      <c r="D58" s="114">
        <v>13333.3333333333</v>
      </c>
      <c r="E58" s="114"/>
      <c r="F58" s="114"/>
      <c r="G58" s="116">
        <f t="shared" si="11"/>
        <v>13333.3333333333</v>
      </c>
    </row>
    <row r="59" spans="3:7">
      <c r="C59" s="113" t="s">
        <v>254</v>
      </c>
      <c r="D59" s="114">
        <v>0</v>
      </c>
      <c r="E59" s="114"/>
      <c r="F59" s="114"/>
      <c r="G59" s="116">
        <f t="shared" si="11"/>
        <v>0</v>
      </c>
    </row>
    <row r="60" s="95" customFormat="1" ht="21.75" customHeight="1" spans="2:7">
      <c r="B60" s="96"/>
      <c r="C60" s="113" t="s">
        <v>255</v>
      </c>
      <c r="D60" s="114">
        <v>92583.3333333333</v>
      </c>
      <c r="E60" s="114"/>
      <c r="F60" s="114"/>
      <c r="G60" s="116">
        <f t="shared" si="11"/>
        <v>92583.3333333333</v>
      </c>
    </row>
    <row r="61" s="95" customFormat="1" spans="2:7">
      <c r="B61" s="96"/>
      <c r="C61" s="113" t="s">
        <v>256</v>
      </c>
      <c r="D61" s="114">
        <v>0</v>
      </c>
      <c r="E61" s="114"/>
      <c r="F61" s="114"/>
      <c r="G61" s="116">
        <f t="shared" si="11"/>
        <v>0</v>
      </c>
    </row>
    <row r="62" spans="3:7">
      <c r="C62" s="118" t="s">
        <v>257</v>
      </c>
      <c r="D62" s="119">
        <f>SUM(D55:D61)</f>
        <v>137016.666666667</v>
      </c>
      <c r="E62" s="119">
        <f>SUM(E55:E61)</f>
        <v>0</v>
      </c>
      <c r="F62" s="119">
        <f t="shared" ref="F62" si="12">SUM(F55:F61)</f>
        <v>0</v>
      </c>
      <c r="G62" s="116">
        <f t="shared" si="11"/>
        <v>137016.666666667</v>
      </c>
    </row>
    <row r="63" s="95" customFormat="1" spans="3:7">
      <c r="C63" s="121"/>
      <c r="D63" s="122"/>
      <c r="E63" s="122"/>
      <c r="F63" s="122"/>
      <c r="G63" s="124"/>
    </row>
    <row r="64" spans="2:7">
      <c r="B64" s="95"/>
      <c r="C64" s="125" t="s">
        <v>91</v>
      </c>
      <c r="D64" s="126"/>
      <c r="E64" s="126"/>
      <c r="F64" s="126"/>
      <c r="G64" s="127"/>
    </row>
    <row r="65" ht="21.75" customHeight="1" spans="3:7">
      <c r="C65" s="106" t="s">
        <v>249</v>
      </c>
      <c r="D65" s="107">
        <f>'1) Budget Tables'!D68</f>
        <v>299166.666666667</v>
      </c>
      <c r="E65" s="107">
        <f>'1) Budget Tables'!E68</f>
        <v>0</v>
      </c>
      <c r="F65" s="107">
        <f>'1) Budget Tables'!F68</f>
        <v>0</v>
      </c>
      <c r="G65" s="108">
        <f t="shared" ref="G65:G73" si="13">SUM(D65:F65)</f>
        <v>299166.666666667</v>
      </c>
    </row>
    <row r="66" ht="15.75" customHeight="1" spans="3:7">
      <c r="C66" s="109" t="s">
        <v>250</v>
      </c>
      <c r="D66" s="110">
        <v>0</v>
      </c>
      <c r="E66" s="111"/>
      <c r="F66" s="111"/>
      <c r="G66" s="112">
        <f t="shared" si="13"/>
        <v>0</v>
      </c>
    </row>
    <row r="67" ht="15.75" customHeight="1" spans="3:7">
      <c r="C67" s="113" t="s">
        <v>251</v>
      </c>
      <c r="D67" s="114">
        <v>49833.3333333333</v>
      </c>
      <c r="E67" s="115"/>
      <c r="F67" s="115"/>
      <c r="G67" s="116">
        <f t="shared" si="13"/>
        <v>49833.3333333333</v>
      </c>
    </row>
    <row r="68" ht="15.75" customHeight="1" spans="3:7">
      <c r="C68" s="113" t="s">
        <v>252</v>
      </c>
      <c r="D68" s="114">
        <v>0</v>
      </c>
      <c r="E68" s="114"/>
      <c r="F68" s="114"/>
      <c r="G68" s="116">
        <f t="shared" si="13"/>
        <v>0</v>
      </c>
    </row>
    <row r="69" spans="3:7">
      <c r="C69" s="117" t="s">
        <v>253</v>
      </c>
      <c r="D69" s="114">
        <v>52416.6666666667</v>
      </c>
      <c r="E69" s="114"/>
      <c r="F69" s="114"/>
      <c r="G69" s="116">
        <f t="shared" si="13"/>
        <v>52416.6666666667</v>
      </c>
    </row>
    <row r="70" spans="3:7">
      <c r="C70" s="113" t="s">
        <v>254</v>
      </c>
      <c r="D70" s="114">
        <v>36133.3333333333</v>
      </c>
      <c r="E70" s="114"/>
      <c r="F70" s="114"/>
      <c r="G70" s="116">
        <f t="shared" si="13"/>
        <v>36133.3333333333</v>
      </c>
    </row>
    <row r="71" spans="3:7">
      <c r="C71" s="113" t="s">
        <v>255</v>
      </c>
      <c r="D71" s="114">
        <v>160783.333333333</v>
      </c>
      <c r="E71" s="114"/>
      <c r="F71" s="114"/>
      <c r="G71" s="116">
        <f t="shared" si="13"/>
        <v>160783.333333333</v>
      </c>
    </row>
    <row r="72" spans="3:7">
      <c r="C72" s="113" t="s">
        <v>256</v>
      </c>
      <c r="D72" s="114">
        <v>0</v>
      </c>
      <c r="E72" s="114"/>
      <c r="F72" s="114"/>
      <c r="G72" s="116">
        <f t="shared" si="13"/>
        <v>0</v>
      </c>
    </row>
    <row r="73" spans="3:7">
      <c r="C73" s="118" t="s">
        <v>257</v>
      </c>
      <c r="D73" s="119">
        <f t="shared" ref="D73:E73" si="14">SUM(D66:D72)</f>
        <v>299166.666666667</v>
      </c>
      <c r="E73" s="119">
        <f t="shared" si="14"/>
        <v>0</v>
      </c>
      <c r="F73" s="119">
        <f t="shared" ref="F73" si="15">SUM(F66:F72)</f>
        <v>0</v>
      </c>
      <c r="G73" s="116">
        <f t="shared" si="13"/>
        <v>299166.666666667</v>
      </c>
    </row>
    <row r="74" s="95" customFormat="1" spans="3:7">
      <c r="C74" s="121"/>
      <c r="D74" s="122"/>
      <c r="E74" s="122"/>
      <c r="F74" s="122"/>
      <c r="G74" s="124"/>
    </row>
    <row r="75" spans="3:7">
      <c r="C75" s="125" t="s">
        <v>109</v>
      </c>
      <c r="D75" s="126"/>
      <c r="E75" s="126"/>
      <c r="F75" s="126"/>
      <c r="G75" s="127"/>
    </row>
    <row r="76" ht="21.75" customHeight="1" spans="2:7">
      <c r="B76" s="95"/>
      <c r="C76" s="106" t="s">
        <v>249</v>
      </c>
      <c r="D76" s="107">
        <f>'1) Budget Tables'!D78</f>
        <v>122083.333333333</v>
      </c>
      <c r="E76" s="107">
        <f>'1) Budget Tables'!E78</f>
        <v>0</v>
      </c>
      <c r="F76" s="107">
        <f>'1) Budget Tables'!F78</f>
        <v>0</v>
      </c>
      <c r="G76" s="108">
        <f t="shared" ref="G76:G84" si="16">SUM(D76:F76)</f>
        <v>122083.333333333</v>
      </c>
    </row>
    <row r="77" ht="18" customHeight="1" spans="3:7">
      <c r="C77" s="109" t="s">
        <v>250</v>
      </c>
      <c r="D77" s="110">
        <v>0</v>
      </c>
      <c r="E77" s="111"/>
      <c r="F77" s="111"/>
      <c r="G77" s="112">
        <f t="shared" si="16"/>
        <v>0</v>
      </c>
    </row>
    <row r="78" ht="15.75" customHeight="1" spans="3:7">
      <c r="C78" s="113" t="s">
        <v>251</v>
      </c>
      <c r="D78" s="114">
        <v>12000</v>
      </c>
      <c r="E78" s="115"/>
      <c r="F78" s="115"/>
      <c r="G78" s="116">
        <f t="shared" si="16"/>
        <v>12000</v>
      </c>
    </row>
    <row r="79" s="95" customFormat="1" ht="15.75" customHeight="1" spans="2:7">
      <c r="B79" s="96"/>
      <c r="C79" s="113" t="s">
        <v>252</v>
      </c>
      <c r="D79" s="114">
        <v>0</v>
      </c>
      <c r="E79" s="114"/>
      <c r="F79" s="114"/>
      <c r="G79" s="116">
        <f t="shared" si="16"/>
        <v>0</v>
      </c>
    </row>
    <row r="80" spans="2:7">
      <c r="B80" s="95"/>
      <c r="C80" s="117" t="s">
        <v>253</v>
      </c>
      <c r="D80" s="114">
        <v>0</v>
      </c>
      <c r="E80" s="114"/>
      <c r="F80" s="114"/>
      <c r="G80" s="116">
        <f t="shared" si="16"/>
        <v>0</v>
      </c>
    </row>
    <row r="81" spans="2:7">
      <c r="B81" s="95"/>
      <c r="C81" s="113" t="s">
        <v>254</v>
      </c>
      <c r="D81" s="114">
        <v>9666.66666666667</v>
      </c>
      <c r="E81" s="114"/>
      <c r="F81" s="114"/>
      <c r="G81" s="116">
        <f t="shared" si="16"/>
        <v>9666.66666666667</v>
      </c>
    </row>
    <row r="82" spans="2:7">
      <c r="B82" s="95"/>
      <c r="C82" s="113" t="s">
        <v>255</v>
      </c>
      <c r="D82" s="114">
        <v>100416.666666667</v>
      </c>
      <c r="E82" s="114"/>
      <c r="F82" s="114"/>
      <c r="G82" s="116">
        <f t="shared" si="16"/>
        <v>100416.666666667</v>
      </c>
    </row>
    <row r="83" spans="3:7">
      <c r="C83" s="113" t="s">
        <v>256</v>
      </c>
      <c r="D83" s="114">
        <v>0</v>
      </c>
      <c r="E83" s="114"/>
      <c r="F83" s="114"/>
      <c r="G83" s="116">
        <f t="shared" si="16"/>
        <v>0</v>
      </c>
    </row>
    <row r="84" spans="3:7">
      <c r="C84" s="118" t="s">
        <v>257</v>
      </c>
      <c r="D84" s="119">
        <f t="shared" ref="D84:E84" si="17">SUM(D77:D83)</f>
        <v>122083.333333333</v>
      </c>
      <c r="E84" s="119">
        <f t="shared" si="17"/>
        <v>0</v>
      </c>
      <c r="F84" s="119">
        <f t="shared" ref="F84" si="18">SUM(F77:F83)</f>
        <v>0</v>
      </c>
      <c r="G84" s="116">
        <f t="shared" si="16"/>
        <v>122083.333333333</v>
      </c>
    </row>
    <row r="85" s="95" customFormat="1" spans="3:7">
      <c r="C85" s="121"/>
      <c r="D85" s="122"/>
      <c r="E85" s="122"/>
      <c r="F85" s="122"/>
      <c r="G85" s="124"/>
    </row>
    <row r="86" spans="3:7">
      <c r="C86" s="125" t="s">
        <v>123</v>
      </c>
      <c r="D86" s="126"/>
      <c r="E86" s="126"/>
      <c r="F86" s="126"/>
      <c r="G86" s="127"/>
    </row>
    <row r="87" ht="21.75" customHeight="1" spans="3:7">
      <c r="C87" s="106" t="s">
        <v>249</v>
      </c>
      <c r="D87" s="107">
        <f>'1) Budget Tables'!D88</f>
        <v>0</v>
      </c>
      <c r="E87" s="107">
        <f>'1) Budget Tables'!E88</f>
        <v>0</v>
      </c>
      <c r="F87" s="107">
        <f>'1) Budget Tables'!F88</f>
        <v>0</v>
      </c>
      <c r="G87" s="108">
        <f t="shared" ref="G87:G95" si="19">SUM(D87:F87)</f>
        <v>0</v>
      </c>
    </row>
    <row r="88" ht="15.75" customHeight="1" spans="3:7">
      <c r="C88" s="109" t="s">
        <v>250</v>
      </c>
      <c r="D88" s="110"/>
      <c r="E88" s="111"/>
      <c r="F88" s="111"/>
      <c r="G88" s="112">
        <f t="shared" si="19"/>
        <v>0</v>
      </c>
    </row>
    <row r="89" ht="15.75" customHeight="1" spans="2:7">
      <c r="B89" s="95"/>
      <c r="C89" s="113" t="s">
        <v>251</v>
      </c>
      <c r="D89" s="114"/>
      <c r="E89" s="115"/>
      <c r="F89" s="115"/>
      <c r="G89" s="116">
        <f t="shared" si="19"/>
        <v>0</v>
      </c>
    </row>
    <row r="90" ht="15.75" customHeight="1" spans="3:7">
      <c r="C90" s="113" t="s">
        <v>252</v>
      </c>
      <c r="D90" s="114"/>
      <c r="E90" s="114"/>
      <c r="F90" s="114"/>
      <c r="G90" s="116">
        <f t="shared" si="19"/>
        <v>0</v>
      </c>
    </row>
    <row r="91" spans="3:7">
      <c r="C91" s="117" t="s">
        <v>253</v>
      </c>
      <c r="D91" s="114"/>
      <c r="E91" s="114"/>
      <c r="F91" s="114"/>
      <c r="G91" s="116">
        <f t="shared" si="19"/>
        <v>0</v>
      </c>
    </row>
    <row r="92" spans="3:7">
      <c r="C92" s="113" t="s">
        <v>254</v>
      </c>
      <c r="D92" s="114"/>
      <c r="E92" s="114"/>
      <c r="F92" s="114"/>
      <c r="G92" s="116">
        <f t="shared" si="19"/>
        <v>0</v>
      </c>
    </row>
    <row r="93" ht="25.5" customHeight="1" spans="3:7">
      <c r="C93" s="113" t="s">
        <v>255</v>
      </c>
      <c r="D93" s="114"/>
      <c r="E93" s="114"/>
      <c r="F93" s="114"/>
      <c r="G93" s="116">
        <f t="shared" si="19"/>
        <v>0</v>
      </c>
    </row>
    <row r="94" spans="2:7">
      <c r="B94" s="95"/>
      <c r="C94" s="113" t="s">
        <v>256</v>
      </c>
      <c r="D94" s="114"/>
      <c r="E94" s="114"/>
      <c r="F94" s="114"/>
      <c r="G94" s="116">
        <f t="shared" si="19"/>
        <v>0</v>
      </c>
    </row>
    <row r="95" ht="15.75" customHeight="1" spans="3:7">
      <c r="C95" s="118" t="s">
        <v>257</v>
      </c>
      <c r="D95" s="119">
        <f t="shared" ref="D95:E95" si="20">SUM(D88:D94)</f>
        <v>0</v>
      </c>
      <c r="E95" s="119">
        <f t="shared" si="20"/>
        <v>0</v>
      </c>
      <c r="F95" s="119">
        <f t="shared" ref="F95" si="21">SUM(F88:F94)</f>
        <v>0</v>
      </c>
      <c r="G95" s="116">
        <f t="shared" si="19"/>
        <v>0</v>
      </c>
    </row>
    <row r="96" ht="25.5" customHeight="1" spans="4:6">
      <c r="D96" s="96"/>
      <c r="E96" s="96"/>
      <c r="F96" s="96"/>
    </row>
    <row r="97" spans="2:7">
      <c r="B97" s="125" t="s">
        <v>263</v>
      </c>
      <c r="C97" s="126"/>
      <c r="D97" s="126"/>
      <c r="E97" s="126"/>
      <c r="F97" s="126"/>
      <c r="G97" s="127"/>
    </row>
    <row r="98" spans="3:7">
      <c r="C98" s="125" t="s">
        <v>134</v>
      </c>
      <c r="D98" s="126"/>
      <c r="E98" s="126"/>
      <c r="F98" s="126"/>
      <c r="G98" s="127"/>
    </row>
    <row r="99" ht="22.5" customHeight="1" spans="3:7">
      <c r="C99" s="106" t="s">
        <v>249</v>
      </c>
      <c r="D99" s="107">
        <f>'1) Budget Tables'!D100</f>
        <v>198733.333333333</v>
      </c>
      <c r="E99" s="107">
        <f>'1) Budget Tables'!E100</f>
        <v>0</v>
      </c>
      <c r="F99" s="107">
        <f>'1) Budget Tables'!F100</f>
        <v>0</v>
      </c>
      <c r="G99" s="108">
        <f>SUM(D99:F99)</f>
        <v>198733.333333333</v>
      </c>
    </row>
    <row r="100" spans="3:7">
      <c r="C100" s="109" t="s">
        <v>250</v>
      </c>
      <c r="D100" s="110">
        <v>0</v>
      </c>
      <c r="E100" s="111"/>
      <c r="F100" s="111"/>
      <c r="G100" s="112">
        <f t="shared" ref="G100:G107" si="22">SUM(D100:F100)</f>
        <v>0</v>
      </c>
    </row>
    <row r="101" spans="3:7">
      <c r="C101" s="113" t="s">
        <v>251</v>
      </c>
      <c r="D101" s="114">
        <v>8916.66666666667</v>
      </c>
      <c r="E101" s="115"/>
      <c r="F101" s="115"/>
      <c r="G101" s="116">
        <f t="shared" si="22"/>
        <v>8916.66666666667</v>
      </c>
    </row>
    <row r="102" ht="15.75" customHeight="1" spans="3:7">
      <c r="C102" s="113" t="s">
        <v>252</v>
      </c>
      <c r="D102" s="114">
        <v>0</v>
      </c>
      <c r="E102" s="114"/>
      <c r="F102" s="114"/>
      <c r="G102" s="116">
        <f t="shared" si="22"/>
        <v>0</v>
      </c>
    </row>
    <row r="103" spans="3:7">
      <c r="C103" s="117" t="s">
        <v>253</v>
      </c>
      <c r="D103" s="114">
        <v>1000</v>
      </c>
      <c r="E103" s="114"/>
      <c r="F103" s="114"/>
      <c r="G103" s="116">
        <f t="shared" si="22"/>
        <v>1000</v>
      </c>
    </row>
    <row r="104" spans="3:7">
      <c r="C104" s="113" t="s">
        <v>254</v>
      </c>
      <c r="D104" s="114">
        <v>21233.3333333333</v>
      </c>
      <c r="E104" s="114"/>
      <c r="F104" s="114"/>
      <c r="G104" s="116">
        <f t="shared" si="22"/>
        <v>21233.3333333333</v>
      </c>
    </row>
    <row r="105" spans="3:7">
      <c r="C105" s="113" t="s">
        <v>255</v>
      </c>
      <c r="D105" s="114">
        <v>167583.333333333</v>
      </c>
      <c r="E105" s="114"/>
      <c r="F105" s="114"/>
      <c r="G105" s="116">
        <f t="shared" si="22"/>
        <v>167583.333333333</v>
      </c>
    </row>
    <row r="106" spans="3:7">
      <c r="C106" s="113" t="s">
        <v>256</v>
      </c>
      <c r="D106" s="114">
        <v>0</v>
      </c>
      <c r="E106" s="114"/>
      <c r="F106" s="114"/>
      <c r="G106" s="116">
        <f t="shared" si="22"/>
        <v>0</v>
      </c>
    </row>
    <row r="107" spans="3:7">
      <c r="C107" s="118" t="s">
        <v>257</v>
      </c>
      <c r="D107" s="119">
        <f>SUM(D100:D106)</f>
        <v>198733.333333333</v>
      </c>
      <c r="E107" s="119">
        <f>SUM(E100:E106)</f>
        <v>0</v>
      </c>
      <c r="F107" s="119">
        <f t="shared" ref="F107" si="23">SUM(F100:F106)</f>
        <v>0</v>
      </c>
      <c r="G107" s="116">
        <f t="shared" si="22"/>
        <v>198733.333333333</v>
      </c>
    </row>
    <row r="108" s="95" customFormat="1" spans="3:7">
      <c r="C108" s="121"/>
      <c r="D108" s="122"/>
      <c r="E108" s="122"/>
      <c r="F108" s="122"/>
      <c r="G108" s="124"/>
    </row>
    <row r="109" ht="15.75" customHeight="1" spans="3:7">
      <c r="C109" s="125" t="s">
        <v>264</v>
      </c>
      <c r="D109" s="126"/>
      <c r="E109" s="126"/>
      <c r="F109" s="126"/>
      <c r="G109" s="127"/>
    </row>
    <row r="110" ht="21.75" customHeight="1" spans="3:7">
      <c r="C110" s="106" t="s">
        <v>249</v>
      </c>
      <c r="D110" s="107">
        <f>'1) Budget Tables'!D110</f>
        <v>0</v>
      </c>
      <c r="E110" s="107">
        <f>'1) Budget Tables'!E110</f>
        <v>0</v>
      </c>
      <c r="F110" s="107">
        <f>'1) Budget Tables'!F110</f>
        <v>0</v>
      </c>
      <c r="G110" s="108">
        <f t="shared" ref="G110:G118" si="24">SUM(D110:F110)</f>
        <v>0</v>
      </c>
    </row>
    <row r="111" spans="3:7">
      <c r="C111" s="109" t="s">
        <v>250</v>
      </c>
      <c r="D111" s="110"/>
      <c r="E111" s="111"/>
      <c r="F111" s="111"/>
      <c r="G111" s="112">
        <f t="shared" si="24"/>
        <v>0</v>
      </c>
    </row>
    <row r="112" spans="3:7">
      <c r="C112" s="113" t="s">
        <v>251</v>
      </c>
      <c r="D112" s="114"/>
      <c r="E112" s="115"/>
      <c r="F112" s="115"/>
      <c r="G112" s="116">
        <f t="shared" si="24"/>
        <v>0</v>
      </c>
    </row>
    <row r="113" ht="31" spans="3:7">
      <c r="C113" s="113" t="s">
        <v>252</v>
      </c>
      <c r="D113" s="114"/>
      <c r="E113" s="114"/>
      <c r="F113" s="114"/>
      <c r="G113" s="116">
        <f t="shared" si="24"/>
        <v>0</v>
      </c>
    </row>
    <row r="114" spans="3:7">
      <c r="C114" s="117" t="s">
        <v>253</v>
      </c>
      <c r="D114" s="114"/>
      <c r="E114" s="114"/>
      <c r="F114" s="114"/>
      <c r="G114" s="116">
        <f t="shared" si="24"/>
        <v>0</v>
      </c>
    </row>
    <row r="115" spans="3:7">
      <c r="C115" s="113" t="s">
        <v>254</v>
      </c>
      <c r="D115" s="114"/>
      <c r="E115" s="114"/>
      <c r="F115" s="114"/>
      <c r="G115" s="116">
        <f t="shared" si="24"/>
        <v>0</v>
      </c>
    </row>
    <row r="116" spans="3:7">
      <c r="C116" s="113" t="s">
        <v>255</v>
      </c>
      <c r="D116" s="114"/>
      <c r="E116" s="114"/>
      <c r="F116" s="114"/>
      <c r="G116" s="116">
        <f t="shared" si="24"/>
        <v>0</v>
      </c>
    </row>
    <row r="117" spans="3:7">
      <c r="C117" s="113" t="s">
        <v>256</v>
      </c>
      <c r="D117" s="114"/>
      <c r="E117" s="114"/>
      <c r="F117" s="114"/>
      <c r="G117" s="116">
        <f t="shared" si="24"/>
        <v>0</v>
      </c>
    </row>
    <row r="118" spans="3:7">
      <c r="C118" s="118" t="s">
        <v>257</v>
      </c>
      <c r="D118" s="119">
        <f t="shared" ref="D118:E118" si="25">SUM(D111:D117)</f>
        <v>0</v>
      </c>
      <c r="E118" s="119">
        <f t="shared" si="25"/>
        <v>0</v>
      </c>
      <c r="F118" s="119">
        <f t="shared" ref="F118" si="26">SUM(F111:F117)</f>
        <v>0</v>
      </c>
      <c r="G118" s="116">
        <f t="shared" si="24"/>
        <v>0</v>
      </c>
    </row>
    <row r="119" s="95" customFormat="1" spans="3:7">
      <c r="C119" s="121"/>
      <c r="D119" s="122"/>
      <c r="E119" s="122"/>
      <c r="F119" s="122"/>
      <c r="G119" s="124"/>
    </row>
    <row r="120" spans="3:7">
      <c r="C120" s="125" t="s">
        <v>165</v>
      </c>
      <c r="D120" s="126"/>
      <c r="E120" s="126"/>
      <c r="F120" s="126"/>
      <c r="G120" s="127"/>
    </row>
    <row r="121" ht="21" customHeight="1" spans="3:7">
      <c r="C121" s="106" t="s">
        <v>249</v>
      </c>
      <c r="D121" s="107">
        <f>'1) Budget Tables'!D120</f>
        <v>0</v>
      </c>
      <c r="E121" s="107">
        <f>'1) Budget Tables'!E120</f>
        <v>0</v>
      </c>
      <c r="F121" s="107">
        <f>'1) Budget Tables'!F120</f>
        <v>0</v>
      </c>
      <c r="G121" s="108">
        <f t="shared" ref="G121:G129" si="27">SUM(D121:F121)</f>
        <v>0</v>
      </c>
    </row>
    <row r="122" spans="3:7">
      <c r="C122" s="109" t="s">
        <v>250</v>
      </c>
      <c r="D122" s="110"/>
      <c r="E122" s="111"/>
      <c r="F122" s="111"/>
      <c r="G122" s="112">
        <f t="shared" si="27"/>
        <v>0</v>
      </c>
    </row>
    <row r="123" spans="3:7">
      <c r="C123" s="113" t="s">
        <v>251</v>
      </c>
      <c r="D123" s="114"/>
      <c r="E123" s="115"/>
      <c r="F123" s="115"/>
      <c r="G123" s="116">
        <f t="shared" si="27"/>
        <v>0</v>
      </c>
    </row>
    <row r="124" ht="31" spans="3:7">
      <c r="C124" s="113" t="s">
        <v>252</v>
      </c>
      <c r="D124" s="114"/>
      <c r="E124" s="114"/>
      <c r="F124" s="114"/>
      <c r="G124" s="116">
        <f t="shared" si="27"/>
        <v>0</v>
      </c>
    </row>
    <row r="125" spans="3:7">
      <c r="C125" s="117" t="s">
        <v>253</v>
      </c>
      <c r="D125" s="114"/>
      <c r="E125" s="114"/>
      <c r="F125" s="114"/>
      <c r="G125" s="116">
        <f t="shared" si="27"/>
        <v>0</v>
      </c>
    </row>
    <row r="126" spans="3:7">
      <c r="C126" s="113" t="s">
        <v>254</v>
      </c>
      <c r="D126" s="114"/>
      <c r="E126" s="114"/>
      <c r="F126" s="114"/>
      <c r="G126" s="116">
        <f t="shared" si="27"/>
        <v>0</v>
      </c>
    </row>
    <row r="127" spans="3:7">
      <c r="C127" s="113" t="s">
        <v>255</v>
      </c>
      <c r="D127" s="114"/>
      <c r="E127" s="114"/>
      <c r="F127" s="114"/>
      <c r="G127" s="116">
        <f t="shared" si="27"/>
        <v>0</v>
      </c>
    </row>
    <row r="128" spans="3:7">
      <c r="C128" s="113" t="s">
        <v>256</v>
      </c>
      <c r="D128" s="114"/>
      <c r="E128" s="114"/>
      <c r="F128" s="114"/>
      <c r="G128" s="116">
        <f t="shared" si="27"/>
        <v>0</v>
      </c>
    </row>
    <row r="129" spans="3:7">
      <c r="C129" s="118" t="s">
        <v>257</v>
      </c>
      <c r="D129" s="119">
        <f t="shared" ref="D129:E129" si="28">SUM(D122:D128)</f>
        <v>0</v>
      </c>
      <c r="E129" s="119">
        <f t="shared" si="28"/>
        <v>0</v>
      </c>
      <c r="F129" s="119">
        <f t="shared" ref="F129" si="29">SUM(F122:F128)</f>
        <v>0</v>
      </c>
      <c r="G129" s="116">
        <f t="shared" si="27"/>
        <v>0</v>
      </c>
    </row>
    <row r="130" s="95" customFormat="1" spans="3:7">
      <c r="C130" s="121"/>
      <c r="D130" s="122"/>
      <c r="E130" s="122"/>
      <c r="F130" s="122"/>
      <c r="G130" s="124"/>
    </row>
    <row r="131" spans="3:7">
      <c r="C131" s="125" t="s">
        <v>174</v>
      </c>
      <c r="D131" s="126"/>
      <c r="E131" s="126"/>
      <c r="F131" s="126"/>
      <c r="G131" s="127"/>
    </row>
    <row r="132" ht="24" customHeight="1" spans="3:7">
      <c r="C132" s="106" t="s">
        <v>249</v>
      </c>
      <c r="D132" s="107">
        <f>'1) Budget Tables'!D130</f>
        <v>0</v>
      </c>
      <c r="E132" s="107">
        <f>'1) Budget Tables'!E130</f>
        <v>0</v>
      </c>
      <c r="F132" s="107">
        <f>'1) Budget Tables'!F130</f>
        <v>0</v>
      </c>
      <c r="G132" s="108">
        <f t="shared" ref="G132:G140" si="30">SUM(D132:F132)</f>
        <v>0</v>
      </c>
    </row>
    <row r="133" ht="15.75" customHeight="1" spans="3:7">
      <c r="C133" s="109" t="s">
        <v>250</v>
      </c>
      <c r="D133" s="110"/>
      <c r="E133" s="111"/>
      <c r="F133" s="111"/>
      <c r="G133" s="112">
        <f t="shared" si="30"/>
        <v>0</v>
      </c>
    </row>
    <row r="134" spans="3:7">
      <c r="C134" s="113" t="s">
        <v>251</v>
      </c>
      <c r="D134" s="114"/>
      <c r="E134" s="115"/>
      <c r="F134" s="115"/>
      <c r="G134" s="116">
        <f t="shared" si="30"/>
        <v>0</v>
      </c>
    </row>
    <row r="135" ht="15.75" customHeight="1" spans="3:7">
      <c r="C135" s="113" t="s">
        <v>252</v>
      </c>
      <c r="D135" s="114"/>
      <c r="E135" s="114"/>
      <c r="F135" s="114"/>
      <c r="G135" s="116">
        <f t="shared" si="30"/>
        <v>0</v>
      </c>
    </row>
    <row r="136" spans="3:7">
      <c r="C136" s="117" t="s">
        <v>253</v>
      </c>
      <c r="D136" s="114"/>
      <c r="E136" s="114"/>
      <c r="F136" s="114"/>
      <c r="G136" s="116">
        <f t="shared" si="30"/>
        <v>0</v>
      </c>
    </row>
    <row r="137" spans="3:7">
      <c r="C137" s="113" t="s">
        <v>254</v>
      </c>
      <c r="D137" s="114"/>
      <c r="E137" s="114"/>
      <c r="F137" s="114"/>
      <c r="G137" s="116">
        <f t="shared" si="30"/>
        <v>0</v>
      </c>
    </row>
    <row r="138" ht="15.75" customHeight="1" spans="3:7">
      <c r="C138" s="113" t="s">
        <v>255</v>
      </c>
      <c r="D138" s="114"/>
      <c r="E138" s="114"/>
      <c r="F138" s="114"/>
      <c r="G138" s="116">
        <f t="shared" si="30"/>
        <v>0</v>
      </c>
    </row>
    <row r="139" spans="3:7">
      <c r="C139" s="113" t="s">
        <v>256</v>
      </c>
      <c r="D139" s="114"/>
      <c r="E139" s="114"/>
      <c r="F139" s="114"/>
      <c r="G139" s="116">
        <f t="shared" si="30"/>
        <v>0</v>
      </c>
    </row>
    <row r="140" spans="3:7">
      <c r="C140" s="118" t="s">
        <v>257</v>
      </c>
      <c r="D140" s="119">
        <f t="shared" ref="D140:E140" si="31">SUM(D133:D139)</f>
        <v>0</v>
      </c>
      <c r="E140" s="119">
        <f t="shared" si="31"/>
        <v>0</v>
      </c>
      <c r="F140" s="119">
        <f t="shared" ref="F140" si="32">SUM(F133:F139)</f>
        <v>0</v>
      </c>
      <c r="G140" s="116">
        <f t="shared" si="30"/>
        <v>0</v>
      </c>
    </row>
    <row r="142" spans="2:7">
      <c r="B142" s="125" t="s">
        <v>265</v>
      </c>
      <c r="C142" s="126"/>
      <c r="D142" s="126"/>
      <c r="E142" s="126"/>
      <c r="F142" s="126"/>
      <c r="G142" s="127"/>
    </row>
    <row r="143" spans="3:7">
      <c r="C143" s="125" t="s">
        <v>184</v>
      </c>
      <c r="D143" s="126"/>
      <c r="E143" s="126"/>
      <c r="F143" s="126"/>
      <c r="G143" s="127"/>
    </row>
    <row r="144" ht="24" customHeight="1" spans="3:7">
      <c r="C144" s="106" t="s">
        <v>249</v>
      </c>
      <c r="D144" s="107">
        <f>'1) Budget Tables'!D142</f>
        <v>0</v>
      </c>
      <c r="E144" s="107">
        <f>'1) Budget Tables'!E142</f>
        <v>0</v>
      </c>
      <c r="F144" s="107">
        <f>'1) Budget Tables'!F142</f>
        <v>0</v>
      </c>
      <c r="G144" s="108">
        <f>SUM(D144:F144)</f>
        <v>0</v>
      </c>
    </row>
    <row r="145" ht="24.75" customHeight="1" spans="3:7">
      <c r="C145" s="109" t="s">
        <v>250</v>
      </c>
      <c r="D145" s="110"/>
      <c r="E145" s="111"/>
      <c r="F145" s="111"/>
      <c r="G145" s="112">
        <f t="shared" ref="G145:G152" si="33">SUM(D145:F145)</f>
        <v>0</v>
      </c>
    </row>
    <row r="146" ht="15.75" customHeight="1" spans="3:7">
      <c r="C146" s="113" t="s">
        <v>251</v>
      </c>
      <c r="D146" s="114"/>
      <c r="E146" s="115"/>
      <c r="F146" s="115"/>
      <c r="G146" s="116">
        <f t="shared" si="33"/>
        <v>0</v>
      </c>
    </row>
    <row r="147" ht="15.75" customHeight="1" spans="3:7">
      <c r="C147" s="113" t="s">
        <v>252</v>
      </c>
      <c r="D147" s="114"/>
      <c r="E147" s="114"/>
      <c r="F147" s="114"/>
      <c r="G147" s="116">
        <f t="shared" si="33"/>
        <v>0</v>
      </c>
    </row>
    <row r="148" ht="15.75" customHeight="1" spans="3:7">
      <c r="C148" s="117" t="s">
        <v>253</v>
      </c>
      <c r="D148" s="114"/>
      <c r="E148" s="114"/>
      <c r="F148" s="114"/>
      <c r="G148" s="116">
        <f t="shared" si="33"/>
        <v>0</v>
      </c>
    </row>
    <row r="149" ht="15.75" customHeight="1" spans="3:7">
      <c r="C149" s="113" t="s">
        <v>254</v>
      </c>
      <c r="D149" s="114"/>
      <c r="E149" s="114"/>
      <c r="F149" s="114"/>
      <c r="G149" s="116">
        <f t="shared" si="33"/>
        <v>0</v>
      </c>
    </row>
    <row r="150" ht="15.75" customHeight="1" spans="3:7">
      <c r="C150" s="113" t="s">
        <v>255</v>
      </c>
      <c r="D150" s="114"/>
      <c r="E150" s="114"/>
      <c r="F150" s="114"/>
      <c r="G150" s="116">
        <f t="shared" si="33"/>
        <v>0</v>
      </c>
    </row>
    <row r="151" ht="15.75" customHeight="1" spans="3:7">
      <c r="C151" s="113" t="s">
        <v>256</v>
      </c>
      <c r="D151" s="114"/>
      <c r="E151" s="114"/>
      <c r="F151" s="114"/>
      <c r="G151" s="116">
        <f t="shared" si="33"/>
        <v>0</v>
      </c>
    </row>
    <row r="152" ht="15.75" customHeight="1" spans="3:7">
      <c r="C152" s="118" t="s">
        <v>257</v>
      </c>
      <c r="D152" s="119">
        <f>SUM(D145:D151)</f>
        <v>0</v>
      </c>
      <c r="E152" s="119">
        <f>SUM(E145:E151)</f>
        <v>0</v>
      </c>
      <c r="F152" s="119">
        <f t="shared" ref="F152" si="34">SUM(F145:F151)</f>
        <v>0</v>
      </c>
      <c r="G152" s="116">
        <f t="shared" si="33"/>
        <v>0</v>
      </c>
    </row>
    <row r="153" s="95" customFormat="1" ht="15.75" customHeight="1" spans="3:7">
      <c r="C153" s="121"/>
      <c r="D153" s="122"/>
      <c r="E153" s="122"/>
      <c r="F153" s="122"/>
      <c r="G153" s="124"/>
    </row>
    <row r="154" ht="15.75" customHeight="1" spans="3:7">
      <c r="C154" s="125" t="s">
        <v>193</v>
      </c>
      <c r="D154" s="126"/>
      <c r="E154" s="126"/>
      <c r="F154" s="126"/>
      <c r="G154" s="127"/>
    </row>
    <row r="155" ht="21" customHeight="1" spans="3:7">
      <c r="C155" s="106" t="s">
        <v>249</v>
      </c>
      <c r="D155" s="107">
        <f>'1) Budget Tables'!D152</f>
        <v>0</v>
      </c>
      <c r="E155" s="107">
        <f>'1) Budget Tables'!E152</f>
        <v>0</v>
      </c>
      <c r="F155" s="107">
        <f>'1) Budget Tables'!F152</f>
        <v>0</v>
      </c>
      <c r="G155" s="108">
        <f t="shared" ref="G155:G163" si="35">SUM(D155:F155)</f>
        <v>0</v>
      </c>
    </row>
    <row r="156" ht="15.75" customHeight="1" spans="3:7">
      <c r="C156" s="109" t="s">
        <v>250</v>
      </c>
      <c r="D156" s="110"/>
      <c r="E156" s="111"/>
      <c r="F156" s="111"/>
      <c r="G156" s="112">
        <f t="shared" si="35"/>
        <v>0</v>
      </c>
    </row>
    <row r="157" ht="15.75" customHeight="1" spans="3:7">
      <c r="C157" s="113" t="s">
        <v>251</v>
      </c>
      <c r="D157" s="114"/>
      <c r="E157" s="115"/>
      <c r="F157" s="115"/>
      <c r="G157" s="116">
        <f t="shared" si="35"/>
        <v>0</v>
      </c>
    </row>
    <row r="158" ht="15.75" customHeight="1" spans="3:7">
      <c r="C158" s="113" t="s">
        <v>252</v>
      </c>
      <c r="D158" s="114"/>
      <c r="E158" s="114"/>
      <c r="F158" s="114"/>
      <c r="G158" s="116">
        <f t="shared" si="35"/>
        <v>0</v>
      </c>
    </row>
    <row r="159" ht="15.75" customHeight="1" spans="3:7">
      <c r="C159" s="117" t="s">
        <v>253</v>
      </c>
      <c r="D159" s="114"/>
      <c r="E159" s="114"/>
      <c r="F159" s="114"/>
      <c r="G159" s="116">
        <f t="shared" si="35"/>
        <v>0</v>
      </c>
    </row>
    <row r="160" ht="15.75" customHeight="1" spans="3:7">
      <c r="C160" s="113" t="s">
        <v>254</v>
      </c>
      <c r="D160" s="114"/>
      <c r="E160" s="114"/>
      <c r="F160" s="114"/>
      <c r="G160" s="116">
        <f t="shared" si="35"/>
        <v>0</v>
      </c>
    </row>
    <row r="161" ht="15.75" customHeight="1" spans="3:7">
      <c r="C161" s="113" t="s">
        <v>255</v>
      </c>
      <c r="D161" s="114"/>
      <c r="E161" s="114"/>
      <c r="F161" s="114"/>
      <c r="G161" s="116">
        <f t="shared" si="35"/>
        <v>0</v>
      </c>
    </row>
    <row r="162" ht="15.75" customHeight="1" spans="3:7">
      <c r="C162" s="113" t="s">
        <v>256</v>
      </c>
      <c r="D162" s="114"/>
      <c r="E162" s="114"/>
      <c r="F162" s="114"/>
      <c r="G162" s="116">
        <f t="shared" si="35"/>
        <v>0</v>
      </c>
    </row>
    <row r="163" ht="15.75" customHeight="1" spans="3:7">
      <c r="C163" s="118" t="s">
        <v>257</v>
      </c>
      <c r="D163" s="119">
        <f t="shared" ref="D163:E163" si="36">SUM(D156:D162)</f>
        <v>0</v>
      </c>
      <c r="E163" s="119">
        <f t="shared" si="36"/>
        <v>0</v>
      </c>
      <c r="F163" s="119">
        <f t="shared" ref="F163" si="37">SUM(F156:F162)</f>
        <v>0</v>
      </c>
      <c r="G163" s="116">
        <f t="shared" si="35"/>
        <v>0</v>
      </c>
    </row>
    <row r="164" s="95" customFormat="1" ht="15.75" customHeight="1" spans="3:7">
      <c r="C164" s="121"/>
      <c r="D164" s="122"/>
      <c r="E164" s="122"/>
      <c r="F164" s="122"/>
      <c r="G164" s="124"/>
    </row>
    <row r="165" ht="15.75" customHeight="1" spans="3:7">
      <c r="C165" s="125" t="s">
        <v>202</v>
      </c>
      <c r="D165" s="126"/>
      <c r="E165" s="126"/>
      <c r="F165" s="126"/>
      <c r="G165" s="127"/>
    </row>
    <row r="166" ht="19.5" customHeight="1" spans="3:7">
      <c r="C166" s="106" t="s">
        <v>249</v>
      </c>
      <c r="D166" s="107">
        <f>'1) Budget Tables'!D162</f>
        <v>0</v>
      </c>
      <c r="E166" s="107">
        <f>'1) Budget Tables'!E162</f>
        <v>0</v>
      </c>
      <c r="F166" s="107">
        <f>'1) Budget Tables'!F162</f>
        <v>0</v>
      </c>
      <c r="G166" s="108">
        <f t="shared" ref="G166:G174" si="38">SUM(D166:F166)</f>
        <v>0</v>
      </c>
    </row>
    <row r="167" ht="15.75" customHeight="1" spans="3:7">
      <c r="C167" s="109" t="s">
        <v>250</v>
      </c>
      <c r="D167" s="110"/>
      <c r="E167" s="111"/>
      <c r="F167" s="111"/>
      <c r="G167" s="112">
        <f t="shared" si="38"/>
        <v>0</v>
      </c>
    </row>
    <row r="168" ht="15.75" customHeight="1" spans="3:7">
      <c r="C168" s="113" t="s">
        <v>251</v>
      </c>
      <c r="D168" s="114"/>
      <c r="E168" s="115"/>
      <c r="F168" s="115"/>
      <c r="G168" s="116">
        <f t="shared" si="38"/>
        <v>0</v>
      </c>
    </row>
    <row r="169" ht="15.75" customHeight="1" spans="3:7">
      <c r="C169" s="113" t="s">
        <v>252</v>
      </c>
      <c r="D169" s="114"/>
      <c r="E169" s="114"/>
      <c r="F169" s="114"/>
      <c r="G169" s="116">
        <f t="shared" si="38"/>
        <v>0</v>
      </c>
    </row>
    <row r="170" ht="15.75" customHeight="1" spans="3:7">
      <c r="C170" s="117" t="s">
        <v>253</v>
      </c>
      <c r="D170" s="114"/>
      <c r="E170" s="114"/>
      <c r="F170" s="114"/>
      <c r="G170" s="116">
        <f t="shared" si="38"/>
        <v>0</v>
      </c>
    </row>
    <row r="171" ht="15.75" customHeight="1" spans="3:7">
      <c r="C171" s="113" t="s">
        <v>254</v>
      </c>
      <c r="D171" s="114"/>
      <c r="E171" s="114"/>
      <c r="F171" s="114"/>
      <c r="G171" s="116">
        <f t="shared" si="38"/>
        <v>0</v>
      </c>
    </row>
    <row r="172" ht="15.75" customHeight="1" spans="3:7">
      <c r="C172" s="113" t="s">
        <v>255</v>
      </c>
      <c r="D172" s="114"/>
      <c r="E172" s="114"/>
      <c r="F172" s="114"/>
      <c r="G172" s="116">
        <f t="shared" si="38"/>
        <v>0</v>
      </c>
    </row>
    <row r="173" ht="15.75" customHeight="1" spans="3:7">
      <c r="C173" s="113" t="s">
        <v>256</v>
      </c>
      <c r="D173" s="114"/>
      <c r="E173" s="114"/>
      <c r="F173" s="114"/>
      <c r="G173" s="116">
        <f t="shared" si="38"/>
        <v>0</v>
      </c>
    </row>
    <row r="174" ht="15.75" customHeight="1" spans="3:7">
      <c r="C174" s="118" t="s">
        <v>257</v>
      </c>
      <c r="D174" s="119">
        <f t="shared" ref="D174:E174" si="39">SUM(D167:D173)</f>
        <v>0</v>
      </c>
      <c r="E174" s="119">
        <f t="shared" si="39"/>
        <v>0</v>
      </c>
      <c r="F174" s="119">
        <f t="shared" ref="F174" si="40">SUM(F167:F173)</f>
        <v>0</v>
      </c>
      <c r="G174" s="116">
        <f t="shared" si="38"/>
        <v>0</v>
      </c>
    </row>
    <row r="175" s="95" customFormat="1" ht="15.75" customHeight="1" spans="3:7">
      <c r="C175" s="121"/>
      <c r="D175" s="122"/>
      <c r="E175" s="122"/>
      <c r="F175" s="122"/>
      <c r="G175" s="124"/>
    </row>
    <row r="176" ht="15.75" customHeight="1" spans="3:7">
      <c r="C176" s="125" t="s">
        <v>211</v>
      </c>
      <c r="D176" s="126"/>
      <c r="E176" s="126"/>
      <c r="F176" s="126"/>
      <c r="G176" s="127"/>
    </row>
    <row r="177" ht="22.5" customHeight="1" spans="3:7">
      <c r="C177" s="106" t="s">
        <v>249</v>
      </c>
      <c r="D177" s="107">
        <f>'1) Budget Tables'!D172</f>
        <v>0</v>
      </c>
      <c r="E177" s="107">
        <f>'1) Budget Tables'!E172</f>
        <v>0</v>
      </c>
      <c r="F177" s="107">
        <f>'1) Budget Tables'!F172</f>
        <v>0</v>
      </c>
      <c r="G177" s="108">
        <f t="shared" ref="G177:G185" si="41">SUM(D177:F177)</f>
        <v>0</v>
      </c>
    </row>
    <row r="178" ht="15.75" customHeight="1" spans="3:7">
      <c r="C178" s="109" t="s">
        <v>250</v>
      </c>
      <c r="D178" s="110"/>
      <c r="E178" s="111"/>
      <c r="F178" s="111"/>
      <c r="G178" s="112">
        <f t="shared" si="41"/>
        <v>0</v>
      </c>
    </row>
    <row r="179" ht="15.75" customHeight="1" spans="3:7">
      <c r="C179" s="113" t="s">
        <v>251</v>
      </c>
      <c r="D179" s="114"/>
      <c r="E179" s="115"/>
      <c r="F179" s="115"/>
      <c r="G179" s="116">
        <f t="shared" si="41"/>
        <v>0</v>
      </c>
    </row>
    <row r="180" ht="15.75" customHeight="1" spans="3:7">
      <c r="C180" s="113" t="s">
        <v>252</v>
      </c>
      <c r="D180" s="114"/>
      <c r="E180" s="114"/>
      <c r="F180" s="114"/>
      <c r="G180" s="116">
        <f t="shared" si="41"/>
        <v>0</v>
      </c>
    </row>
    <row r="181" ht="15.75" customHeight="1" spans="3:7">
      <c r="C181" s="117" t="s">
        <v>253</v>
      </c>
      <c r="D181" s="114"/>
      <c r="E181" s="114"/>
      <c r="F181" s="114"/>
      <c r="G181" s="116">
        <f t="shared" si="41"/>
        <v>0</v>
      </c>
    </row>
    <row r="182" ht="15.75" customHeight="1" spans="3:7">
      <c r="C182" s="113" t="s">
        <v>254</v>
      </c>
      <c r="D182" s="114"/>
      <c r="E182" s="114"/>
      <c r="F182" s="114"/>
      <c r="G182" s="116">
        <f t="shared" si="41"/>
        <v>0</v>
      </c>
    </row>
    <row r="183" ht="15.75" customHeight="1" spans="3:7">
      <c r="C183" s="113" t="s">
        <v>255</v>
      </c>
      <c r="D183" s="114"/>
      <c r="E183" s="114"/>
      <c r="F183" s="114"/>
      <c r="G183" s="116">
        <f t="shared" si="41"/>
        <v>0</v>
      </c>
    </row>
    <row r="184" ht="15.75" customHeight="1" spans="3:7">
      <c r="C184" s="113" t="s">
        <v>256</v>
      </c>
      <c r="D184" s="114"/>
      <c r="E184" s="114"/>
      <c r="F184" s="114"/>
      <c r="G184" s="116">
        <f t="shared" si="41"/>
        <v>0</v>
      </c>
    </row>
    <row r="185" ht="15.75" customHeight="1" spans="3:7">
      <c r="C185" s="118" t="s">
        <v>257</v>
      </c>
      <c r="D185" s="119">
        <f t="shared" ref="D185:E185" si="42">SUM(D178:D184)</f>
        <v>0</v>
      </c>
      <c r="E185" s="119">
        <f t="shared" si="42"/>
        <v>0</v>
      </c>
      <c r="F185" s="119">
        <f t="shared" ref="F185" si="43">SUM(F178:F184)</f>
        <v>0</v>
      </c>
      <c r="G185" s="116">
        <f t="shared" si="41"/>
        <v>0</v>
      </c>
    </row>
    <row r="186" ht="15.75" customHeight="1"/>
    <row r="187" ht="15.75" customHeight="1" spans="3:7">
      <c r="C187" s="125" t="s">
        <v>266</v>
      </c>
      <c r="D187" s="126"/>
      <c r="E187" s="126"/>
      <c r="F187" s="126"/>
      <c r="G187" s="127"/>
    </row>
    <row r="188" ht="19.5" customHeight="1" spans="3:7">
      <c r="C188" s="106" t="s">
        <v>267</v>
      </c>
      <c r="D188" s="107">
        <f>'1) Budget Tables'!D180</f>
        <v>316009.430341396</v>
      </c>
      <c r="E188" s="107">
        <f>'1) Budget Tables'!E180</f>
        <v>0</v>
      </c>
      <c r="F188" s="107">
        <f>'1) Budget Tables'!F180</f>
        <v>0</v>
      </c>
      <c r="G188" s="108">
        <f t="shared" ref="G188:G196" si="44">SUM(D188:F188)</f>
        <v>316009.430341396</v>
      </c>
    </row>
    <row r="189" ht="15.75" customHeight="1" spans="3:7">
      <c r="C189" s="109" t="s">
        <v>250</v>
      </c>
      <c r="D189" s="110">
        <v>122231.18892473</v>
      </c>
      <c r="E189" s="111"/>
      <c r="F189" s="111"/>
      <c r="G189" s="112">
        <f t="shared" si="44"/>
        <v>122231.18892473</v>
      </c>
    </row>
    <row r="190" ht="15.75" customHeight="1" spans="3:7">
      <c r="C190" s="113" t="s">
        <v>251</v>
      </c>
      <c r="D190" s="114">
        <v>0</v>
      </c>
      <c r="E190" s="115"/>
      <c r="F190" s="115"/>
      <c r="G190" s="116">
        <f t="shared" si="44"/>
        <v>0</v>
      </c>
    </row>
    <row r="191" ht="15.75" customHeight="1" spans="3:7">
      <c r="C191" s="113" t="s">
        <v>252</v>
      </c>
      <c r="D191" s="114">
        <v>0</v>
      </c>
      <c r="E191" s="114"/>
      <c r="F191" s="114"/>
      <c r="G191" s="116">
        <f t="shared" si="44"/>
        <v>0</v>
      </c>
    </row>
    <row r="192" ht="15.75" customHeight="1" spans="3:7">
      <c r="C192" s="117" t="s">
        <v>253</v>
      </c>
      <c r="D192" s="114">
        <v>25000</v>
      </c>
      <c r="E192" s="114"/>
      <c r="F192" s="114"/>
      <c r="G192" s="116">
        <f t="shared" si="44"/>
        <v>25000</v>
      </c>
    </row>
    <row r="193" ht="15.75" customHeight="1" spans="3:7">
      <c r="C193" s="113" t="s">
        <v>254</v>
      </c>
      <c r="D193" s="114">
        <v>0</v>
      </c>
      <c r="E193" s="114"/>
      <c r="F193" s="114"/>
      <c r="G193" s="116">
        <f t="shared" si="44"/>
        <v>0</v>
      </c>
    </row>
    <row r="194" ht="15.75" customHeight="1" spans="3:7">
      <c r="C194" s="113" t="s">
        <v>255</v>
      </c>
      <c r="D194" s="114">
        <v>39000</v>
      </c>
      <c r="E194" s="114"/>
      <c r="F194" s="114"/>
      <c r="G194" s="116">
        <f t="shared" si="44"/>
        <v>39000</v>
      </c>
    </row>
    <row r="195" ht="15.75" customHeight="1" spans="3:7">
      <c r="C195" s="113" t="s">
        <v>256</v>
      </c>
      <c r="D195" s="114">
        <v>129778.241416667</v>
      </c>
      <c r="E195" s="114"/>
      <c r="F195" s="114"/>
      <c r="G195" s="116">
        <f t="shared" si="44"/>
        <v>129778.241416667</v>
      </c>
    </row>
    <row r="196" ht="15.75" customHeight="1" spans="3:7">
      <c r="C196" s="118" t="s">
        <v>257</v>
      </c>
      <c r="D196" s="119">
        <f t="shared" ref="D196:F196" si="45">SUM(D189:D195)</f>
        <v>316009.430341396</v>
      </c>
      <c r="E196" s="119">
        <f t="shared" si="45"/>
        <v>0</v>
      </c>
      <c r="F196" s="119">
        <f t="shared" si="45"/>
        <v>0</v>
      </c>
      <c r="G196" s="116">
        <f t="shared" si="44"/>
        <v>316009.430341396</v>
      </c>
    </row>
    <row r="197" ht="15.75" customHeight="1"/>
    <row r="198" ht="19.5" customHeight="1" spans="3:7">
      <c r="C198" s="13" t="s">
        <v>226</v>
      </c>
      <c r="D198" s="131"/>
      <c r="E198" s="131"/>
      <c r="F198" s="131"/>
      <c r="G198" s="14"/>
    </row>
    <row r="199" ht="19.5" customHeight="1" spans="3:7">
      <c r="C199" s="16"/>
      <c r="D199" s="132" t="str">
        <f>'1) Budget Tables'!D5</f>
        <v>Recipient Organization</v>
      </c>
      <c r="E199" s="19" t="s">
        <v>227</v>
      </c>
      <c r="F199" s="19" t="s">
        <v>228</v>
      </c>
      <c r="G199" s="133" t="s">
        <v>226</v>
      </c>
    </row>
    <row r="200" ht="19.5" customHeight="1" spans="3:7">
      <c r="C200" s="16"/>
      <c r="D200" s="48"/>
      <c r="E200" s="22"/>
      <c r="F200" s="22"/>
      <c r="G200" s="20"/>
    </row>
    <row r="201" ht="19.5" customHeight="1" spans="3:7">
      <c r="C201" s="23" t="s">
        <v>250</v>
      </c>
      <c r="D201" s="26">
        <f>SUM(D178,D167,D156,D145,D133,D122,D111,D100,D88,D77,D66,D55,D43,D32,D21,D10,D189)</f>
        <v>122231.18892473</v>
      </c>
      <c r="E201" s="26">
        <f t="shared" ref="E201:F207" si="46">SUM(E178,E167,E156,E145,E133,E122,E111,E100,E88,E77,E66,E55,E43,E32,E21,E10)</f>
        <v>0</v>
      </c>
      <c r="F201" s="26">
        <f t="shared" si="46"/>
        <v>0</v>
      </c>
      <c r="G201" s="134">
        <f>SUM(D201:F201)</f>
        <v>122231.18892473</v>
      </c>
    </row>
    <row r="202" ht="34.5" customHeight="1" spans="3:7">
      <c r="C202" s="23" t="s">
        <v>251</v>
      </c>
      <c r="D202" s="26">
        <f t="shared" ref="D202:D207" si="47">SUM(D179,D168,D157,D146,D134,D123,D112,D101,D89,D78,D67,D56,D44,D33,D22,D11,D190)</f>
        <v>115266.666666667</v>
      </c>
      <c r="E202" s="26">
        <f t="shared" si="46"/>
        <v>0</v>
      </c>
      <c r="F202" s="26">
        <f t="shared" si="46"/>
        <v>0</v>
      </c>
      <c r="G202" s="135">
        <f>SUM(D202:F202)</f>
        <v>115266.666666667</v>
      </c>
    </row>
    <row r="203" ht="48" customHeight="1" spans="3:7">
      <c r="C203" s="23" t="s">
        <v>252</v>
      </c>
      <c r="D203" s="26">
        <f t="shared" si="47"/>
        <v>0</v>
      </c>
      <c r="E203" s="26">
        <f t="shared" si="46"/>
        <v>0</v>
      </c>
      <c r="F203" s="26">
        <f t="shared" si="46"/>
        <v>0</v>
      </c>
      <c r="G203" s="135">
        <f t="shared" ref="G203:G208" si="48">SUM(D203:F203)</f>
        <v>0</v>
      </c>
    </row>
    <row r="204" ht="33" customHeight="1" spans="3:7">
      <c r="C204" s="27" t="s">
        <v>253</v>
      </c>
      <c r="D204" s="26">
        <f t="shared" si="47"/>
        <v>137583.333333333</v>
      </c>
      <c r="E204" s="26">
        <f t="shared" si="46"/>
        <v>0</v>
      </c>
      <c r="F204" s="26">
        <f t="shared" si="46"/>
        <v>0</v>
      </c>
      <c r="G204" s="135">
        <f t="shared" si="48"/>
        <v>137583.333333333</v>
      </c>
    </row>
    <row r="205" ht="21" customHeight="1" spans="3:13">
      <c r="C205" s="136" t="s">
        <v>254</v>
      </c>
      <c r="D205" s="137">
        <f t="shared" si="47"/>
        <v>85658.3333333333</v>
      </c>
      <c r="E205" s="26">
        <f t="shared" si="46"/>
        <v>0</v>
      </c>
      <c r="F205" s="26">
        <f t="shared" si="46"/>
        <v>0</v>
      </c>
      <c r="G205" s="135">
        <f t="shared" si="48"/>
        <v>85658.3333333333</v>
      </c>
      <c r="H205" s="138"/>
      <c r="I205" s="138"/>
      <c r="J205" s="138"/>
      <c r="K205" s="138"/>
      <c r="L205" s="138"/>
      <c r="M205" s="150"/>
    </row>
    <row r="206" ht="39.75" customHeight="1" spans="3:13">
      <c r="C206" s="23" t="s">
        <v>255</v>
      </c>
      <c r="D206" s="139">
        <f t="shared" si="47"/>
        <v>811341.666666667</v>
      </c>
      <c r="E206" s="25">
        <f t="shared" si="46"/>
        <v>0</v>
      </c>
      <c r="F206" s="26">
        <f t="shared" si="46"/>
        <v>0</v>
      </c>
      <c r="G206" s="135">
        <f t="shared" si="48"/>
        <v>811341.666666667</v>
      </c>
      <c r="H206" s="138"/>
      <c r="I206" s="138"/>
      <c r="J206" s="138"/>
      <c r="K206" s="138"/>
      <c r="L206" s="138"/>
      <c r="M206" s="150"/>
    </row>
    <row r="207" ht="23.25" customHeight="1" spans="3:13">
      <c r="C207" s="23" t="s">
        <v>256</v>
      </c>
      <c r="D207" s="139">
        <f t="shared" si="47"/>
        <v>129778.241416667</v>
      </c>
      <c r="E207" s="30">
        <f t="shared" si="46"/>
        <v>0</v>
      </c>
      <c r="F207" s="31">
        <f t="shared" si="46"/>
        <v>0</v>
      </c>
      <c r="G207" s="140">
        <f t="shared" si="48"/>
        <v>129778.241416667</v>
      </c>
      <c r="H207" s="138"/>
      <c r="I207" s="138"/>
      <c r="J207" s="138"/>
      <c r="K207" s="138"/>
      <c r="L207" s="138"/>
      <c r="M207" s="150"/>
    </row>
    <row r="208" ht="22.5" customHeight="1" spans="3:13">
      <c r="C208" s="36" t="s">
        <v>268</v>
      </c>
      <c r="D208" s="141">
        <f>SUM(D201:D207)</f>
        <v>1401859.4303414</v>
      </c>
      <c r="E208" s="34">
        <f t="shared" ref="E208" si="49">SUM(E201:E207)</f>
        <v>0</v>
      </c>
      <c r="F208" s="35">
        <f t="shared" ref="F208" si="50">SUM(F201:F207)</f>
        <v>0</v>
      </c>
      <c r="G208" s="142">
        <f t="shared" si="48"/>
        <v>1401859.4303414</v>
      </c>
      <c r="H208" s="138"/>
      <c r="I208" s="138"/>
      <c r="J208" s="138"/>
      <c r="K208" s="138"/>
      <c r="L208" s="138"/>
      <c r="M208" s="150"/>
    </row>
    <row r="209" ht="22.5" customHeight="1" spans="3:13">
      <c r="C209" s="36" t="s">
        <v>269</v>
      </c>
      <c r="D209" s="141">
        <f>D208*0.07</f>
        <v>98130.1601238978</v>
      </c>
      <c r="E209" s="38"/>
      <c r="F209" s="38"/>
      <c r="G209" s="143"/>
      <c r="H209" s="138"/>
      <c r="I209" s="138"/>
      <c r="J209" s="138"/>
      <c r="K209" s="138"/>
      <c r="L209" s="138"/>
      <c r="M209" s="150"/>
    </row>
    <row r="210" ht="22.5" customHeight="1" spans="3:13">
      <c r="C210" s="39" t="s">
        <v>270</v>
      </c>
      <c r="D210" s="144">
        <f>SUM(D208:D209)</f>
        <v>1499989.59046529</v>
      </c>
      <c r="E210" s="145"/>
      <c r="F210" s="145"/>
      <c r="G210" s="146"/>
      <c r="H210" s="138"/>
      <c r="I210" s="138"/>
      <c r="J210" s="138"/>
      <c r="K210" s="138"/>
      <c r="L210" s="138"/>
      <c r="M210" s="150"/>
    </row>
    <row r="211" ht="15.75" customHeight="1" spans="8:13">
      <c r="H211" s="147"/>
      <c r="I211" s="147"/>
      <c r="J211" s="147"/>
      <c r="K211" s="147"/>
      <c r="L211" s="151"/>
      <c r="M211" s="95"/>
    </row>
    <row r="212" ht="15.75" customHeight="1" spans="8:13">
      <c r="H212" s="147"/>
      <c r="I212" s="147"/>
      <c r="J212" s="147"/>
      <c r="K212" s="147"/>
      <c r="L212" s="151"/>
      <c r="M212" s="95"/>
    </row>
    <row r="213" ht="15.75" customHeight="1" spans="12:12">
      <c r="L213" s="152"/>
    </row>
    <row r="214" ht="15.75" customHeight="1" spans="8:12">
      <c r="H214" s="148"/>
      <c r="I214" s="148"/>
      <c r="L214" s="152"/>
    </row>
    <row r="215" ht="15.75" customHeight="1" spans="8:9">
      <c r="H215" s="148"/>
      <c r="I215" s="148"/>
    </row>
    <row r="216" ht="40.5" customHeight="1" spans="8:12">
      <c r="H216" s="148"/>
      <c r="I216" s="148"/>
      <c r="L216" s="153"/>
    </row>
    <row r="217" ht="24.75" customHeight="1" spans="8:12">
      <c r="H217" s="148"/>
      <c r="I217" s="148"/>
      <c r="L217" s="153"/>
    </row>
    <row r="218" ht="41.25" customHeight="1" spans="8:12">
      <c r="H218" s="149"/>
      <c r="I218" s="148"/>
      <c r="L218" s="153"/>
    </row>
    <row r="219" ht="51.75" customHeight="1" spans="8:12">
      <c r="H219" s="149"/>
      <c r="I219" s="148"/>
      <c r="L219" s="153"/>
    </row>
    <row r="220" ht="42" customHeight="1" spans="8:12">
      <c r="H220" s="148"/>
      <c r="I220" s="148"/>
      <c r="L220" s="153"/>
    </row>
    <row r="221" s="95" customFormat="1" ht="42" customHeight="1" spans="3:13">
      <c r="C221" s="96"/>
      <c r="G221" s="96"/>
      <c r="H221" s="96"/>
      <c r="I221" s="148"/>
      <c r="J221" s="96"/>
      <c r="K221" s="96"/>
      <c r="L221" s="153"/>
      <c r="M221" s="96"/>
    </row>
    <row r="222" s="95" customFormat="1" ht="42" customHeight="1" spans="3:13">
      <c r="C222" s="96"/>
      <c r="G222" s="96"/>
      <c r="H222" s="96"/>
      <c r="I222" s="148"/>
      <c r="J222" s="96"/>
      <c r="K222" s="96"/>
      <c r="L222" s="96"/>
      <c r="M222" s="96"/>
    </row>
    <row r="223" s="95" customFormat="1" ht="63.75" customHeight="1" spans="3:13">
      <c r="C223" s="96"/>
      <c r="G223" s="96"/>
      <c r="H223" s="96"/>
      <c r="I223" s="152"/>
      <c r="J223" s="96"/>
      <c r="K223" s="96"/>
      <c r="L223" s="96"/>
      <c r="M223" s="96"/>
    </row>
    <row r="224" s="95" customFormat="1" ht="42" customHeight="1" spans="3:13">
      <c r="C224" s="96"/>
      <c r="G224" s="96"/>
      <c r="H224" s="96"/>
      <c r="I224" s="96"/>
      <c r="J224" s="96"/>
      <c r="K224" s="96"/>
      <c r="L224" s="96"/>
      <c r="M224" s="152"/>
    </row>
    <row r="225" ht="23.25" customHeight="1"/>
    <row r="226" ht="27.75" customHeight="1"/>
    <row r="227" ht="55.5" customHeight="1"/>
    <row r="228" ht="57.75" customHeight="1"/>
    <row r="229" ht="21.75" customHeight="1"/>
    <row r="230" ht="49.5" customHeight="1"/>
    <row r="231" ht="28.5" customHeight="1"/>
    <row r="232" ht="28.5" customHeight="1"/>
    <row r="233" ht="28.5" customHeight="1"/>
    <row r="234" ht="23.25" customHeight="1" spans="14:14">
      <c r="N234" s="152"/>
    </row>
    <row r="235" ht="43.5" customHeight="1" spans="14:14">
      <c r="N235" s="152"/>
    </row>
    <row r="236" ht="55.5" customHeight="1"/>
    <row r="237" ht="42.75" customHeight="1" spans="14:14">
      <c r="N237" s="152"/>
    </row>
    <row r="238" ht="21.75" customHeight="1" spans="14:14">
      <c r="N238" s="152"/>
    </row>
    <row r="239" ht="21.75" customHeight="1" spans="14:14">
      <c r="N239" s="152"/>
    </row>
    <row r="240" ht="23.25" customHeight="1"/>
    <row r="241" ht="23.25" customHeight="1"/>
    <row r="242" ht="21.75" customHeight="1"/>
    <row r="243" ht="16.5" customHeight="1"/>
    <row r="244" ht="29.25" customHeight="1"/>
    <row r="245" ht="24.75" customHeight="1"/>
    <row r="246" ht="33" customHeight="1"/>
    <row r="248" ht="15" customHeight="1"/>
    <row r="249" ht="25.5" customHeight="1"/>
  </sheetData>
  <sheetProtection sheet="1" formatColumns="0" formatRows="0" objects="1" scenarios="1"/>
  <mergeCells count="26">
    <mergeCell ref="C2:F2"/>
    <mergeCell ref="C4:E4"/>
    <mergeCell ref="B7:G7"/>
    <mergeCell ref="C8:G8"/>
    <mergeCell ref="C19:G19"/>
    <mergeCell ref="C30:G30"/>
    <mergeCell ref="C41:G41"/>
    <mergeCell ref="B52:G52"/>
    <mergeCell ref="C53:G53"/>
    <mergeCell ref="C64:G64"/>
    <mergeCell ref="C75:G75"/>
    <mergeCell ref="C86:G86"/>
    <mergeCell ref="B97:G97"/>
    <mergeCell ref="C98:G98"/>
    <mergeCell ref="C109:G109"/>
    <mergeCell ref="C120:G120"/>
    <mergeCell ref="C131:G131"/>
    <mergeCell ref="B142:G142"/>
    <mergeCell ref="C143:G143"/>
    <mergeCell ref="C154:G154"/>
    <mergeCell ref="C165:G165"/>
    <mergeCell ref="C176:G176"/>
    <mergeCell ref="C187:G187"/>
    <mergeCell ref="C198:G198"/>
    <mergeCell ref="D199:D200"/>
    <mergeCell ref="G199:G200"/>
  </mergeCells>
  <conditionalFormatting sqref="D17">
    <cfRule type="cellIs" dxfId="0" priority="17" operator="notEqual">
      <formula>$D$9</formula>
    </cfRule>
  </conditionalFormatting>
  <conditionalFormatting sqref="G17">
    <cfRule type="cellIs" dxfId="0" priority="34" operator="notEqual">
      <formula>$G$9</formula>
    </cfRule>
  </conditionalFormatting>
  <conditionalFormatting sqref="D28">
    <cfRule type="cellIs" dxfId="0" priority="16" operator="notEqual">
      <formula>$D$20</formula>
    </cfRule>
  </conditionalFormatting>
  <conditionalFormatting sqref="G28">
    <cfRule type="cellIs" dxfId="0" priority="33" operator="notEqual">
      <formula>$G$20</formula>
    </cfRule>
  </conditionalFormatting>
  <conditionalFormatting sqref="D39">
    <cfRule type="cellIs" dxfId="0" priority="15" operator="notEqual">
      <formula>$D$31</formula>
    </cfRule>
  </conditionalFormatting>
  <conditionalFormatting sqref="D50">
    <cfRule type="cellIs" dxfId="0" priority="14" operator="notEqual">
      <formula>$D$42</formula>
    </cfRule>
  </conditionalFormatting>
  <conditionalFormatting sqref="G50">
    <cfRule type="cellIs" dxfId="0" priority="31" operator="notEqual">
      <formula>$G$42</formula>
    </cfRule>
  </conditionalFormatting>
  <conditionalFormatting sqref="D62">
    <cfRule type="cellIs" dxfId="0" priority="13" operator="notEqual">
      <formula>$D$54</formula>
    </cfRule>
  </conditionalFormatting>
  <conditionalFormatting sqref="G62">
    <cfRule type="cellIs" dxfId="0" priority="30" operator="notEqual">
      <formula>$G$54</formula>
    </cfRule>
  </conditionalFormatting>
  <conditionalFormatting sqref="D73">
    <cfRule type="cellIs" dxfId="0" priority="12" operator="notEqual">
      <formula>$D$65</formula>
    </cfRule>
  </conditionalFormatting>
  <conditionalFormatting sqref="G73">
    <cfRule type="cellIs" dxfId="0" priority="29" operator="notEqual">
      <formula>$G$65</formula>
    </cfRule>
  </conditionalFormatting>
  <conditionalFormatting sqref="D84">
    <cfRule type="cellIs" dxfId="0" priority="11" operator="notEqual">
      <formula>$D$76</formula>
    </cfRule>
  </conditionalFormatting>
  <conditionalFormatting sqref="G84">
    <cfRule type="cellIs" dxfId="0" priority="28" operator="notEqual">
      <formula>$G$76</formula>
    </cfRule>
  </conditionalFormatting>
  <conditionalFormatting sqref="D95">
    <cfRule type="cellIs" dxfId="0" priority="10" operator="notEqual">
      <formula>$D$87</formula>
    </cfRule>
  </conditionalFormatting>
  <conditionalFormatting sqref="G95">
    <cfRule type="cellIs" dxfId="0" priority="27" operator="notEqual">
      <formula>$G$87</formula>
    </cfRule>
  </conditionalFormatting>
  <conditionalFormatting sqref="D107">
    <cfRule type="cellIs" dxfId="0" priority="9" operator="notEqual">
      <formula>$D$99</formula>
    </cfRule>
  </conditionalFormatting>
  <conditionalFormatting sqref="G107">
    <cfRule type="cellIs" dxfId="0" priority="26" operator="notEqual">
      <formula>$G$99</formula>
    </cfRule>
  </conditionalFormatting>
  <conditionalFormatting sqref="D118">
    <cfRule type="cellIs" dxfId="0" priority="8" operator="notEqual">
      <formula>$D$110</formula>
    </cfRule>
  </conditionalFormatting>
  <conditionalFormatting sqref="G118">
    <cfRule type="cellIs" dxfId="0" priority="25" operator="notEqual">
      <formula>$G$110</formula>
    </cfRule>
  </conditionalFormatting>
  <conditionalFormatting sqref="D129">
    <cfRule type="cellIs" dxfId="0" priority="7" operator="notEqual">
      <formula>$D$121</formula>
    </cfRule>
  </conditionalFormatting>
  <conditionalFormatting sqref="G129">
    <cfRule type="cellIs" dxfId="0" priority="24" operator="notEqual">
      <formula>$G$121</formula>
    </cfRule>
  </conditionalFormatting>
  <conditionalFormatting sqref="D140">
    <cfRule type="cellIs" dxfId="0" priority="6" operator="notEqual">
      <formula>$D$132</formula>
    </cfRule>
  </conditionalFormatting>
  <conditionalFormatting sqref="G140">
    <cfRule type="cellIs" dxfId="0" priority="23" operator="notEqual">
      <formula>$G$132</formula>
    </cfRule>
  </conditionalFormatting>
  <conditionalFormatting sqref="D152">
    <cfRule type="cellIs" dxfId="0" priority="5" operator="notEqual">
      <formula>$D$144</formula>
    </cfRule>
  </conditionalFormatting>
  <conditionalFormatting sqref="G152">
    <cfRule type="cellIs" dxfId="0" priority="22" operator="notEqual">
      <formula>$G$144</formula>
    </cfRule>
  </conditionalFormatting>
  <conditionalFormatting sqref="D163">
    <cfRule type="cellIs" dxfId="0" priority="4" operator="notEqual">
      <formula>$D$155</formula>
    </cfRule>
  </conditionalFormatting>
  <conditionalFormatting sqref="G163">
    <cfRule type="cellIs" dxfId="0" priority="21" operator="notEqual">
      <formula>$G$155</formula>
    </cfRule>
  </conditionalFormatting>
  <conditionalFormatting sqref="D174">
    <cfRule type="cellIs" dxfId="0" priority="3" operator="notEqual">
      <formula>$D$166</formula>
    </cfRule>
  </conditionalFormatting>
  <conditionalFormatting sqref="G174">
    <cfRule type="cellIs" dxfId="0" priority="20" operator="notEqual">
      <formula>$G$155</formula>
    </cfRule>
  </conditionalFormatting>
  <conditionalFormatting sqref="D185">
    <cfRule type="cellIs" dxfId="0" priority="2" operator="notEqual">
      <formula>$D$177</formula>
    </cfRule>
  </conditionalFormatting>
  <conditionalFormatting sqref="G185">
    <cfRule type="cellIs" dxfId="0" priority="19" operator="notEqual">
      <formula>$G$177</formula>
    </cfRule>
  </conditionalFormatting>
  <conditionalFormatting sqref="D196">
    <cfRule type="cellIs" dxfId="0" priority="1" operator="notEqual">
      <formula>$D$188</formula>
    </cfRule>
  </conditionalFormatting>
  <conditionalFormatting sqref="G196">
    <cfRule type="cellIs" dxfId="0" priority="18" operator="notEqual">
      <formula>$G$188</formula>
    </cfRule>
  </conditionalFormatting>
  <conditionalFormatting sqref="G39:G40">
    <cfRule type="cellIs" dxfId="0" priority="32" operator="notEqual">
      <formula>$G$31</formula>
    </cfRule>
  </conditionalFormatting>
  <dataValidations count="8">
    <dataValidation allowBlank="1" showInputMessage="1" showErrorMessage="1" prompt="Includes all related staff and temporary staff costs including base salary, post adjustment and all staff entitlements." sqref="C10 C21 C32 C43 C55 C66 C77 C88 C100 C111 C122 C133 C145 C156 C167 C178 C189 C201"/>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1 C22 C33 C44 C56 C67 C78 C89 C101 C112 C123 C134 C146 C157 C168 C179 C190 C202"/>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2 C23 C34 C45 C57 C68 C79 C90 C102 C113 C124 C135 C147 C158 C169 C180 C191 C203"/>
    <dataValidation allowBlank="1" showInputMessage="1" showErrorMessage="1" prompt="Services contracted by an organization which follow the normal procurement processes." sqref="C13 C24 C35 C46 C58 C69 C80 C91 C103 C114 C125 C136 C148 C159 C170 C181 C192 C204"/>
    <dataValidation allowBlank="1" showInputMessage="1" showErrorMessage="1" prompt="Includes staff and non-staff travel paid for by the organization directly related to a project." sqref="C14 C25 C36 C47 C59 C70 C81 C92 C104 C115 C126 C137 C149 C160 C171 C182 C193 C205"/>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5 C26 C37 C48 C60 C71 C82 C93 C105 C116 C127 C138 C150 C161 C172 C183 C194 C206"/>
    <dataValidation allowBlank="1" showInputMessage="1" showErrorMessage="1" prompt=" Includes all general operating costs for running an office. Examples include telecommunication, rents, finance charges and other costs which cannot be mapped to other expense categories." sqref="C16 C27 C38 C49 C61 C72 C83 C94 C106 C117 C128 C139 C151 C162 C173 C184 C195 C207"/>
    <dataValidation allowBlank="1" showInputMessage="1" showErrorMessage="1" prompt="Output totals must match the original total from Table 1, and will show as red if not. " sqref="G17"/>
  </dataValidations>
  <pageMargins left="0.7" right="0.7" top="0.75" bottom="0.75" header="0.3" footer="0.3"/>
  <pageSetup paperSize="1" scale="74" orientation="landscape"/>
  <headerFooter/>
  <rowBreaks count="1" manualBreakCount="1">
    <brk id="63" max="16383" man="1"/>
  </rowBreaks>
  <customProperties>
    <customPr name="QAA_DRILLPATH_NODE_ID" r:id="rId1"/>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0" tint="-0.349986266670736"/>
  </sheetPr>
  <dimension ref="B1:B16"/>
  <sheetViews>
    <sheetView showGridLines="0" zoomScale="90" zoomScaleNormal="90" workbookViewId="0">
      <selection activeCell="B12" sqref="B12"/>
    </sheetView>
  </sheetViews>
  <sheetFormatPr defaultColWidth="8.81818181818182" defaultRowHeight="14.5" outlineLevelCol="1"/>
  <cols>
    <col min="2" max="2" width="73.2727272727273" customWidth="1"/>
  </cols>
  <sheetData>
    <row r="1" ht="15.25"/>
    <row r="2" ht="15.25" spans="2:2">
      <c r="B2" s="91" t="s">
        <v>271</v>
      </c>
    </row>
    <row r="3" spans="2:2">
      <c r="B3" s="92"/>
    </row>
    <row r="4" ht="30.75" customHeight="1" spans="2:2">
      <c r="B4" s="93" t="s">
        <v>272</v>
      </c>
    </row>
    <row r="5" ht="30.75" customHeight="1" spans="2:2">
      <c r="B5" s="93"/>
    </row>
    <row r="6" ht="43.5" spans="2:2">
      <c r="B6" s="93" t="s">
        <v>273</v>
      </c>
    </row>
    <row r="7" spans="2:2">
      <c r="B7" s="93"/>
    </row>
    <row r="8" ht="58" spans="2:2">
      <c r="B8" s="93" t="s">
        <v>274</v>
      </c>
    </row>
    <row r="9" spans="2:2">
      <c r="B9" s="93"/>
    </row>
    <row r="10" ht="58" spans="2:2">
      <c r="B10" s="93" t="s">
        <v>275</v>
      </c>
    </row>
    <row r="11" spans="2:2">
      <c r="B11" s="93"/>
    </row>
    <row r="12" ht="29" spans="2:2">
      <c r="B12" s="93" t="s">
        <v>276</v>
      </c>
    </row>
    <row r="13" spans="2:2">
      <c r="B13" s="93"/>
    </row>
    <row r="14" ht="58" spans="2:2">
      <c r="B14" s="93" t="s">
        <v>277</v>
      </c>
    </row>
    <row r="15" spans="2:2">
      <c r="B15" s="93"/>
    </row>
    <row r="16" ht="44.25" spans="2:2">
      <c r="B16" s="94" t="s">
        <v>278</v>
      </c>
    </row>
  </sheetData>
  <sheetProtection sheet="1" objects="1" scenarios="1"/>
  <pageMargins left="0.7" right="0.7" top="0.75" bottom="0.75" header="0.3" footer="0.3"/>
  <headerFooter/>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0" tint="-0.349986266670736"/>
  </sheetPr>
  <dimension ref="B1:D47"/>
  <sheetViews>
    <sheetView showGridLines="0" showZeros="0" zoomScale="80" zoomScaleNormal="80" zoomScaleSheetLayoutView="70" workbookViewId="0">
      <selection activeCell="A1" sqref="A1"/>
    </sheetView>
  </sheetViews>
  <sheetFormatPr defaultColWidth="8.81818181818182" defaultRowHeight="14.5" outlineLevelCol="3"/>
  <cols>
    <col min="2" max="2" width="61.8181818181818" customWidth="1"/>
    <col min="4" max="4" width="17.8181818181818" customWidth="1"/>
  </cols>
  <sheetData>
    <row r="1" ht="15.25"/>
    <row r="2" spans="2:4">
      <c r="B2" s="57" t="s">
        <v>279</v>
      </c>
      <c r="C2" s="58"/>
      <c r="D2" s="59"/>
    </row>
    <row r="3" ht="15.25" spans="2:4">
      <c r="B3" s="60"/>
      <c r="C3" s="61"/>
      <c r="D3" s="62"/>
    </row>
    <row r="4" ht="15.25"/>
    <row r="5" spans="2:4">
      <c r="B5" s="63" t="s">
        <v>280</v>
      </c>
      <c r="C5" s="64"/>
      <c r="D5" s="65"/>
    </row>
    <row r="6" ht="15.25" spans="2:4">
      <c r="B6" s="66"/>
      <c r="C6" s="67"/>
      <c r="D6" s="68"/>
    </row>
    <row r="7" spans="2:4">
      <c r="B7" s="69" t="s">
        <v>281</v>
      </c>
      <c r="C7" s="70">
        <f>SUM('1) Budget Tables'!D16:F16,'1) Budget Tables'!D26:F26,'1) Budget Tables'!D36:F36,'1) Budget Tables'!D46:F46)</f>
        <v>328850</v>
      </c>
      <c r="D7" s="71"/>
    </row>
    <row r="8" spans="2:4">
      <c r="B8" s="69" t="s">
        <v>282</v>
      </c>
      <c r="C8" s="72">
        <f>SUM(D10:D14)</f>
        <v>0</v>
      </c>
      <c r="D8" s="73"/>
    </row>
    <row r="9" spans="2:4">
      <c r="B9" s="74" t="s">
        <v>283</v>
      </c>
      <c r="C9" s="75" t="s">
        <v>284</v>
      </c>
      <c r="D9" s="76" t="s">
        <v>285</v>
      </c>
    </row>
    <row r="10" ht="35.25" customHeight="1" spans="2:4">
      <c r="B10" s="77"/>
      <c r="C10" s="78"/>
      <c r="D10" s="79">
        <f>$C$7*C10</f>
        <v>0</v>
      </c>
    </row>
    <row r="11" ht="35.25" customHeight="1" spans="2:4">
      <c r="B11" s="77"/>
      <c r="C11" s="78"/>
      <c r="D11" s="79">
        <f>C7*C11</f>
        <v>0</v>
      </c>
    </row>
    <row r="12" ht="35.25" customHeight="1" spans="2:4">
      <c r="B12" s="80"/>
      <c r="C12" s="78"/>
      <c r="D12" s="79">
        <f>C7*C12</f>
        <v>0</v>
      </c>
    </row>
    <row r="13" ht="35.25" customHeight="1" spans="2:4">
      <c r="B13" s="80"/>
      <c r="C13" s="78"/>
      <c r="D13" s="79">
        <f>C7*C13</f>
        <v>0</v>
      </c>
    </row>
    <row r="14" ht="35.25" customHeight="1" spans="2:4">
      <c r="B14" s="81"/>
      <c r="C14" s="82"/>
      <c r="D14" s="83">
        <f>C7*C14</f>
        <v>0</v>
      </c>
    </row>
    <row r="15" ht="15.25"/>
    <row r="16" spans="2:4">
      <c r="B16" s="63" t="s">
        <v>286</v>
      </c>
      <c r="C16" s="64"/>
      <c r="D16" s="65"/>
    </row>
    <row r="17" ht="15.25" spans="2:4">
      <c r="B17" s="84"/>
      <c r="C17" s="85"/>
      <c r="D17" s="86"/>
    </row>
    <row r="18" spans="2:4">
      <c r="B18" s="69" t="s">
        <v>281</v>
      </c>
      <c r="C18" s="70">
        <f>SUM('1) Budget Tables'!D58:F58,'1) Budget Tables'!D68:F68,'1) Budget Tables'!D78:F78,'1) Budget Tables'!D88:F88)</f>
        <v>558266.666666667</v>
      </c>
      <c r="D18" s="71"/>
    </row>
    <row r="19" spans="2:4">
      <c r="B19" s="69" t="s">
        <v>282</v>
      </c>
      <c r="C19" s="72">
        <f>SUM(D21:D25)</f>
        <v>0</v>
      </c>
      <c r="D19" s="73"/>
    </row>
    <row r="20" spans="2:4">
      <c r="B20" s="74" t="s">
        <v>283</v>
      </c>
      <c r="C20" s="75" t="s">
        <v>284</v>
      </c>
      <c r="D20" s="76" t="s">
        <v>285</v>
      </c>
    </row>
    <row r="21" ht="35.25" customHeight="1" spans="2:4">
      <c r="B21" s="87"/>
      <c r="C21" s="78"/>
      <c r="D21" s="79">
        <f>$C$18*C21</f>
        <v>0</v>
      </c>
    </row>
    <row r="22" ht="35.25" customHeight="1" spans="2:4">
      <c r="B22" s="88"/>
      <c r="C22" s="78"/>
      <c r="D22" s="79">
        <f t="shared" ref="D22:D25" si="0">$C$18*C22</f>
        <v>0</v>
      </c>
    </row>
    <row r="23" ht="35.25" customHeight="1" spans="2:4">
      <c r="B23" s="89"/>
      <c r="C23" s="78"/>
      <c r="D23" s="79">
        <f t="shared" si="0"/>
        <v>0</v>
      </c>
    </row>
    <row r="24" ht="35.25" customHeight="1" spans="2:4">
      <c r="B24" s="89"/>
      <c r="C24" s="78"/>
      <c r="D24" s="79">
        <f t="shared" si="0"/>
        <v>0</v>
      </c>
    </row>
    <row r="25" ht="35.25" customHeight="1" spans="2:4">
      <c r="B25" s="90"/>
      <c r="C25" s="82"/>
      <c r="D25" s="79">
        <f t="shared" si="0"/>
        <v>0</v>
      </c>
    </row>
    <row r="26" ht="15.25"/>
    <row r="27" spans="2:4">
      <c r="B27" s="63" t="s">
        <v>287</v>
      </c>
      <c r="C27" s="64"/>
      <c r="D27" s="65"/>
    </row>
    <row r="28" ht="15.25" spans="2:4">
      <c r="B28" s="66"/>
      <c r="C28" s="67"/>
      <c r="D28" s="68"/>
    </row>
    <row r="29" spans="2:4">
      <c r="B29" s="69" t="s">
        <v>281</v>
      </c>
      <c r="C29" s="70">
        <f>SUM('1) Budget Tables'!D100:F100,'1) Budget Tables'!D110:F110,'1) Budget Tables'!D120:F120,'1) Budget Tables'!D130:F130)</f>
        <v>198733.333333333</v>
      </c>
      <c r="D29" s="71"/>
    </row>
    <row r="30" spans="2:4">
      <c r="B30" s="69" t="s">
        <v>282</v>
      </c>
      <c r="C30" s="72">
        <f>SUM(D32:D36)</f>
        <v>0</v>
      </c>
      <c r="D30" s="73"/>
    </row>
    <row r="31" spans="2:4">
      <c r="B31" s="74" t="s">
        <v>283</v>
      </c>
      <c r="C31" s="75" t="s">
        <v>284</v>
      </c>
      <c r="D31" s="76" t="s">
        <v>285</v>
      </c>
    </row>
    <row r="32" ht="35.25" customHeight="1" spans="2:4">
      <c r="B32" s="87"/>
      <c r="C32" s="78"/>
      <c r="D32" s="79">
        <f>$C$29*C32</f>
        <v>0</v>
      </c>
    </row>
    <row r="33" ht="35.25" customHeight="1" spans="2:4">
      <c r="B33" s="88"/>
      <c r="C33" s="78"/>
      <c r="D33" s="79">
        <f t="shared" ref="D33:D36" si="1">$C$29*C33</f>
        <v>0</v>
      </c>
    </row>
    <row r="34" ht="35.25" customHeight="1" spans="2:4">
      <c r="B34" s="89"/>
      <c r="C34" s="78"/>
      <c r="D34" s="79">
        <f t="shared" si="1"/>
        <v>0</v>
      </c>
    </row>
    <row r="35" ht="35.25" customHeight="1" spans="2:4">
      <c r="B35" s="89"/>
      <c r="C35" s="78"/>
      <c r="D35" s="79">
        <f t="shared" si="1"/>
        <v>0</v>
      </c>
    </row>
    <row r="36" ht="35.25" customHeight="1" spans="2:4">
      <c r="B36" s="90"/>
      <c r="C36" s="82"/>
      <c r="D36" s="79">
        <f t="shared" si="1"/>
        <v>0</v>
      </c>
    </row>
    <row r="37" ht="15.25"/>
    <row r="38" spans="2:4">
      <c r="B38" s="63" t="s">
        <v>288</v>
      </c>
      <c r="C38" s="64"/>
      <c r="D38" s="65"/>
    </row>
    <row r="39" ht="15.25" spans="2:4">
      <c r="B39" s="66"/>
      <c r="C39" s="67"/>
      <c r="D39" s="68"/>
    </row>
    <row r="40" spans="2:4">
      <c r="B40" s="69" t="s">
        <v>281</v>
      </c>
      <c r="C40" s="70">
        <f>SUM('1) Budget Tables'!D142:F142,'1) Budget Tables'!D152:F152,'1) Budget Tables'!D162:F162,'1) Budget Tables'!D172:F172)</f>
        <v>0</v>
      </c>
      <c r="D40" s="71"/>
    </row>
    <row r="41" spans="2:4">
      <c r="B41" s="69" t="s">
        <v>282</v>
      </c>
      <c r="C41" s="72">
        <f>SUM(D43:D47)</f>
        <v>0</v>
      </c>
      <c r="D41" s="73"/>
    </row>
    <row r="42" spans="2:4">
      <c r="B42" s="74" t="s">
        <v>283</v>
      </c>
      <c r="C42" s="75" t="s">
        <v>284</v>
      </c>
      <c r="D42" s="76" t="s">
        <v>285</v>
      </c>
    </row>
    <row r="43" ht="35.25" customHeight="1" spans="2:4">
      <c r="B43" s="87"/>
      <c r="C43" s="78"/>
      <c r="D43" s="79">
        <f>$C$40*C43</f>
        <v>0</v>
      </c>
    </row>
    <row r="44" ht="35.25" customHeight="1" spans="2:4">
      <c r="B44" s="88"/>
      <c r="C44" s="78"/>
      <c r="D44" s="79">
        <f t="shared" ref="D44:D47" si="2">$C$40*C44</f>
        <v>0</v>
      </c>
    </row>
    <row r="45" ht="35.25" customHeight="1" spans="2:4">
      <c r="B45" s="89"/>
      <c r="C45" s="78"/>
      <c r="D45" s="79">
        <f t="shared" si="2"/>
        <v>0</v>
      </c>
    </row>
    <row r="46" ht="35.25" customHeight="1" spans="2:4">
      <c r="B46" s="89"/>
      <c r="C46" s="78"/>
      <c r="D46" s="79">
        <f t="shared" si="2"/>
        <v>0</v>
      </c>
    </row>
    <row r="47" ht="35.25" customHeight="1" spans="2:4">
      <c r="B47" s="90"/>
      <c r="C47" s="82"/>
      <c r="D47" s="83">
        <f t="shared" si="2"/>
        <v>0</v>
      </c>
    </row>
  </sheetData>
  <sheetProtection sheet="1" formatColumns="0" formatRows="0" objects="1" scenarios="1"/>
  <mergeCells count="17">
    <mergeCell ref="B5:D5"/>
    <mergeCell ref="B6:D6"/>
    <mergeCell ref="C7:D7"/>
    <mergeCell ref="C8:D8"/>
    <mergeCell ref="B16:D16"/>
    <mergeCell ref="B17:D17"/>
    <mergeCell ref="C18:D18"/>
    <mergeCell ref="C19:D19"/>
    <mergeCell ref="B27:D27"/>
    <mergeCell ref="B28:D28"/>
    <mergeCell ref="C29:D29"/>
    <mergeCell ref="C30:D30"/>
    <mergeCell ref="B38:D38"/>
    <mergeCell ref="B39:D39"/>
    <mergeCell ref="C40:D40"/>
    <mergeCell ref="C41:D41"/>
    <mergeCell ref="B2:D3"/>
  </mergeCells>
  <conditionalFormatting sqref="C8:D8">
    <cfRule type="cellIs" dxfId="0" priority="4" operator="greaterThan">
      <formula>$C$7</formula>
    </cfRule>
  </conditionalFormatting>
  <conditionalFormatting sqref="C19:D19">
    <cfRule type="cellIs" dxfId="0" priority="3" operator="greaterThan">
      <formula>$C$18</formula>
    </cfRule>
  </conditionalFormatting>
  <conditionalFormatting sqref="C30:D30">
    <cfRule type="cellIs" dxfId="0" priority="2" operator="greaterThan">
      <formula>$C$29</formula>
    </cfRule>
  </conditionalFormatting>
  <conditionalFormatting sqref="C41:D41">
    <cfRule type="cellIs" dxfId="0" priority="1" operator="greaterThan">
      <formula>$C$40</formula>
    </cfRule>
  </conditionalFormatting>
  <dataValidations count="1">
    <dataValidation type="list" allowBlank="1" showInputMessage="1" showErrorMessage="1" sqref="B10:B14 B21:B25 B32:B36 B43:B47">
      <formula1>Sheet2!$A$1:$A$170</formula1>
    </dataValidation>
  </dataValidations>
  <pageMargins left="0.7" right="0.7" top="0.75" bottom="0.75" header="0.3" footer="0.3"/>
  <pageSetup paperSize="1" orientation="portrait"/>
  <headerFooter/>
  <customProperties>
    <customPr name="QAA_DRILLPATH_NODE_ID" r:id="rId1"/>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0" tint="-0.349986266670736"/>
  </sheetPr>
  <dimension ref="B1:F25"/>
  <sheetViews>
    <sheetView showGridLines="0" showZeros="0" zoomScale="80" zoomScaleNormal="80" workbookViewId="0">
      <selection activeCell="B2" sqref="B2:F3"/>
    </sheetView>
  </sheetViews>
  <sheetFormatPr defaultColWidth="8.81818181818182" defaultRowHeight="14.5" outlineLevelCol="5"/>
  <cols>
    <col min="1" max="1" width="12.4545454545455" customWidth="1"/>
    <col min="2" max="2" width="37.1818181818182" customWidth="1"/>
    <col min="3" max="3" width="45.4545454545455" customWidth="1"/>
    <col min="4" max="5" width="25.4545454545455" hidden="1" customWidth="1"/>
    <col min="6" max="6" width="24.4545454545455" customWidth="1"/>
    <col min="7" max="7" width="18.4545454545455" customWidth="1"/>
    <col min="8" max="8" width="21.7272727272727" customWidth="1"/>
    <col min="9" max="10" width="15.8181818181818" customWidth="1"/>
    <col min="11" max="11" width="11.1818181818182" customWidth="1"/>
  </cols>
  <sheetData>
    <row r="1" ht="15.25"/>
    <row r="2" s="6" customFormat="1" ht="15.5" spans="2:6">
      <c r="B2" s="7" t="s">
        <v>289</v>
      </c>
      <c r="C2" s="8"/>
      <c r="D2" s="8"/>
      <c r="E2" s="8"/>
      <c r="F2" s="9"/>
    </row>
    <row r="3" s="6" customFormat="1" ht="16.25" spans="2:6">
      <c r="B3" s="10"/>
      <c r="C3" s="11"/>
      <c r="D3" s="11"/>
      <c r="E3" s="11"/>
      <c r="F3" s="12"/>
    </row>
    <row r="4" s="6" customFormat="1" ht="16.25"/>
    <row r="5" s="6" customFormat="1" ht="16.25" spans="2:5">
      <c r="B5" s="13" t="s">
        <v>226</v>
      </c>
      <c r="C5" s="14"/>
      <c r="D5" s="15"/>
      <c r="E5" s="15"/>
    </row>
    <row r="6" s="6" customFormat="1" ht="15.5" spans="2:5">
      <c r="B6" s="16"/>
      <c r="C6" s="17" t="str">
        <f>'1) Budget Tables'!D5</f>
        <v>Recipient Organization</v>
      </c>
      <c r="D6" s="18" t="s">
        <v>245</v>
      </c>
      <c r="E6" s="19" t="s">
        <v>246</v>
      </c>
    </row>
    <row r="7" s="6" customFormat="1" ht="15.5" spans="2:5">
      <c r="B7" s="16"/>
      <c r="C7" s="20"/>
      <c r="D7" s="21"/>
      <c r="E7" s="22"/>
    </row>
    <row r="8" s="6" customFormat="1" ht="15.5" spans="2:5">
      <c r="B8" s="23" t="s">
        <v>250</v>
      </c>
      <c r="C8" s="24">
        <f>'2) By Category'!D201</f>
        <v>122231.18892473</v>
      </c>
      <c r="D8" s="25">
        <f>'2) By Category'!E201</f>
        <v>0</v>
      </c>
      <c r="E8" s="26">
        <f>'2) By Category'!F201</f>
        <v>0</v>
      </c>
    </row>
    <row r="9" s="6" customFormat="1" ht="15.5" spans="2:5">
      <c r="B9" s="23" t="s">
        <v>251</v>
      </c>
      <c r="C9" s="24">
        <f>'2) By Category'!D202</f>
        <v>115266.666666667</v>
      </c>
      <c r="D9" s="25">
        <f>'2) By Category'!E202</f>
        <v>0</v>
      </c>
      <c r="E9" s="26">
        <f>'2) By Category'!F202</f>
        <v>0</v>
      </c>
    </row>
    <row r="10" s="6" customFormat="1" ht="31" spans="2:5">
      <c r="B10" s="23" t="s">
        <v>252</v>
      </c>
      <c r="C10" s="24">
        <f>'2) By Category'!D203</f>
        <v>0</v>
      </c>
      <c r="D10" s="25">
        <f>'2) By Category'!E203</f>
        <v>0</v>
      </c>
      <c r="E10" s="26">
        <f>'2) By Category'!F203</f>
        <v>0</v>
      </c>
    </row>
    <row r="11" s="6" customFormat="1" ht="15.5" spans="2:5">
      <c r="B11" s="27" t="s">
        <v>253</v>
      </c>
      <c r="C11" s="24">
        <f>'2) By Category'!D204</f>
        <v>137583.333333333</v>
      </c>
      <c r="D11" s="25">
        <f>'2) By Category'!E204</f>
        <v>0</v>
      </c>
      <c r="E11" s="26">
        <f>'2) By Category'!F204</f>
        <v>0</v>
      </c>
    </row>
    <row r="12" s="6" customFormat="1" ht="15.5" spans="2:5">
      <c r="B12" s="23" t="s">
        <v>254</v>
      </c>
      <c r="C12" s="24">
        <f>'2) By Category'!D205</f>
        <v>85658.3333333333</v>
      </c>
      <c r="D12" s="25">
        <f>'2) By Category'!E205</f>
        <v>0</v>
      </c>
      <c r="E12" s="26">
        <f>'2) By Category'!F205</f>
        <v>0</v>
      </c>
    </row>
    <row r="13" s="6" customFormat="1" ht="15.5" spans="2:5">
      <c r="B13" s="23" t="s">
        <v>255</v>
      </c>
      <c r="C13" s="24">
        <f>'2) By Category'!D206</f>
        <v>811341.666666667</v>
      </c>
      <c r="D13" s="25">
        <f>'2) By Category'!E206</f>
        <v>0</v>
      </c>
      <c r="E13" s="26">
        <f>'2) By Category'!F206</f>
        <v>0</v>
      </c>
    </row>
    <row r="14" s="6" customFormat="1" ht="16.25" spans="2:5">
      <c r="B14" s="28" t="s">
        <v>256</v>
      </c>
      <c r="C14" s="29">
        <f>'2) By Category'!D207</f>
        <v>129778.241416667</v>
      </c>
      <c r="D14" s="30">
        <f>'2) By Category'!E207</f>
        <v>0</v>
      </c>
      <c r="E14" s="31">
        <f>'2) By Category'!F207</f>
        <v>0</v>
      </c>
    </row>
    <row r="15" s="6" customFormat="1" ht="30" customHeight="1" spans="2:5">
      <c r="B15" s="32" t="s">
        <v>290</v>
      </c>
      <c r="C15" s="33">
        <f>SUM(C8:C14)</f>
        <v>1401859.4303414</v>
      </c>
      <c r="D15" s="34">
        <f t="shared" ref="D15:E15" si="0">SUM(D8:D14)</f>
        <v>0</v>
      </c>
      <c r="E15" s="35">
        <f t="shared" si="0"/>
        <v>0</v>
      </c>
    </row>
    <row r="16" s="6" customFormat="1" ht="30" customHeight="1" spans="2:5">
      <c r="B16" s="36" t="s">
        <v>269</v>
      </c>
      <c r="C16" s="37">
        <f>C15*0.07</f>
        <v>98130.1601238978</v>
      </c>
      <c r="D16" s="38"/>
      <c r="E16" s="38"/>
    </row>
    <row r="17" s="6" customFormat="1" ht="30" customHeight="1" spans="2:5">
      <c r="B17" s="39" t="s">
        <v>10</v>
      </c>
      <c r="C17" s="40">
        <f>SUM(C15:C16)</f>
        <v>1499989.59046529</v>
      </c>
      <c r="D17" s="38"/>
      <c r="E17" s="38"/>
    </row>
    <row r="18" s="6" customFormat="1" ht="16.25"/>
    <row r="19" s="6" customFormat="1" ht="15.5" spans="2:6">
      <c r="B19" s="41" t="s">
        <v>231</v>
      </c>
      <c r="C19" s="42"/>
      <c r="D19" s="42"/>
      <c r="E19" s="42"/>
      <c r="F19" s="43"/>
    </row>
    <row r="20" ht="15.5" spans="2:6">
      <c r="B20" s="44"/>
      <c r="C20" s="45" t="str">
        <f>'1) Budget Tables'!D5</f>
        <v>Recipient Organization</v>
      </c>
      <c r="D20" s="46" t="s">
        <v>291</v>
      </c>
      <c r="E20" s="46" t="s">
        <v>292</v>
      </c>
      <c r="F20" s="47" t="s">
        <v>232</v>
      </c>
    </row>
    <row r="21" ht="15.5" spans="2:6">
      <c r="B21" s="44"/>
      <c r="C21" s="48"/>
      <c r="D21" s="46"/>
      <c r="E21" s="46"/>
      <c r="F21" s="47"/>
    </row>
    <row r="22" ht="23.25" customHeight="1" spans="2:6">
      <c r="B22" s="49" t="s">
        <v>233</v>
      </c>
      <c r="C22" s="50">
        <f>'1) Budget Tables'!D199</f>
        <v>524996.356662853</v>
      </c>
      <c r="D22" s="51">
        <f>'1) Budget Tables'!E199</f>
        <v>0</v>
      </c>
      <c r="E22" s="51">
        <f>'1) Budget Tables'!F199</f>
        <v>0</v>
      </c>
      <c r="F22" s="52">
        <f>'1) Budget Tables'!H199</f>
        <v>0.35</v>
      </c>
    </row>
    <row r="23" ht="24.75" customHeight="1" spans="2:6">
      <c r="B23" s="49" t="s">
        <v>234</v>
      </c>
      <c r="C23" s="50">
        <f>'1) Budget Tables'!D200</f>
        <v>524996.356662853</v>
      </c>
      <c r="D23" s="51">
        <f>'1) Budget Tables'!E200</f>
        <v>0</v>
      </c>
      <c r="E23" s="51">
        <f>'1) Budget Tables'!F200</f>
        <v>0</v>
      </c>
      <c r="F23" s="52">
        <f>'1) Budget Tables'!H200</f>
        <v>0.35</v>
      </c>
    </row>
    <row r="24" ht="24.75" customHeight="1" spans="2:6">
      <c r="B24" s="49" t="s">
        <v>293</v>
      </c>
      <c r="C24" s="50">
        <f>'1) Budget Tables'!D201</f>
        <v>449996.877139588</v>
      </c>
      <c r="D24" s="51"/>
      <c r="E24" s="51"/>
      <c r="F24" s="52">
        <f>'1) Budget Tables'!H201</f>
        <v>0.3</v>
      </c>
    </row>
    <row r="25" ht="16.25" spans="2:6">
      <c r="B25" s="53" t="s">
        <v>270</v>
      </c>
      <c r="C25" s="54">
        <f>'1) Budget Tables'!D202</f>
        <v>1499989.59046529</v>
      </c>
      <c r="D25" s="55"/>
      <c r="E25" s="55"/>
      <c r="F25" s="56"/>
    </row>
  </sheetData>
  <sheetProtection sheet="1" formatColumns="0" formatRows="0" objects="1" scenarios="1"/>
  <mergeCells count="5">
    <mergeCell ref="B5:C5"/>
    <mergeCell ref="B19:F19"/>
    <mergeCell ref="C6:C7"/>
    <mergeCell ref="C20:C21"/>
    <mergeCell ref="B2:F3"/>
  </mergeCells>
  <conditionalFormatting sqref="C17">
    <cfRule type="cellIs" dxfId="1" priority="1" operator="notEqual">
      <formula>'1) Budget Tables'!$D$193</formula>
    </cfRule>
  </conditionalFormatting>
  <dataValidations count="7">
    <dataValidation allowBlank="1" showInputMessage="1" showErrorMessage="1" prompt="Includes all related staff and temporary staff costs including base salary, post adjustment and all staff entitlements." sqref="B8"/>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dataValidation allowBlank="1" showInputMessage="1" showErrorMessage="1" prompt="Services contracted by an organization which follow the normal procurement processes." sqref="B11"/>
    <dataValidation allowBlank="1" showInputMessage="1" showErrorMessage="1" prompt="Includes staff and non-staff travel paid for by the organization directly related to a project." sqref="B12"/>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dataValidation allowBlank="1" showInputMessage="1" showErrorMessage="1" prompt=" Includes all general operating costs for running an office. Examples include telecommunication, rents, finance charges and other costs which cannot be mapped to other expense categories." sqref="B14"/>
  </dataValidations>
  <pageMargins left="0.7" right="0.7" top="0.75" bottom="0.75" header="0.3" footer="0.3"/>
  <pageSetup paperSize="1" orientation="portrait"/>
  <headerFooter/>
  <customProperties>
    <customPr name="QAA_DRILLPATH_NODE_ID" r:id="rId1"/>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B170"/>
  <sheetViews>
    <sheetView topLeftCell="A148" workbookViewId="0">
      <selection activeCell="D3" sqref="D3"/>
    </sheetView>
  </sheetViews>
  <sheetFormatPr defaultColWidth="8.81818181818182" defaultRowHeight="14.5" outlineLevelCol="1"/>
  <sheetData>
    <row r="1" spans="1:2">
      <c r="A1" s="1" t="s">
        <v>294</v>
      </c>
      <c r="B1" s="2" t="s">
        <v>295</v>
      </c>
    </row>
    <row r="2" spans="1:2">
      <c r="A2" s="3" t="s">
        <v>296</v>
      </c>
      <c r="B2" s="4" t="s">
        <v>297</v>
      </c>
    </row>
    <row r="3" spans="1:2">
      <c r="A3" s="3" t="s">
        <v>298</v>
      </c>
      <c r="B3" s="4" t="s">
        <v>299</v>
      </c>
    </row>
    <row r="4" spans="1:2">
      <c r="A4" s="3" t="s">
        <v>300</v>
      </c>
      <c r="B4" s="4" t="s">
        <v>301</v>
      </c>
    </row>
    <row r="5" spans="1:2">
      <c r="A5" s="3" t="s">
        <v>302</v>
      </c>
      <c r="B5" s="4" t="s">
        <v>303</v>
      </c>
    </row>
    <row r="6" spans="1:2">
      <c r="A6" s="3" t="s">
        <v>304</v>
      </c>
      <c r="B6" s="4" t="s">
        <v>305</v>
      </c>
    </row>
    <row r="7" spans="1:2">
      <c r="A7" s="3" t="s">
        <v>306</v>
      </c>
      <c r="B7" s="4" t="s">
        <v>307</v>
      </c>
    </row>
    <row r="8" spans="1:2">
      <c r="A8" s="3" t="s">
        <v>308</v>
      </c>
      <c r="B8" s="4" t="s">
        <v>309</v>
      </c>
    </row>
    <row r="9" spans="1:2">
      <c r="A9" s="3" t="s">
        <v>310</v>
      </c>
      <c r="B9" s="4" t="s">
        <v>311</v>
      </c>
    </row>
    <row r="10" spans="1:2">
      <c r="A10" s="3" t="s">
        <v>312</v>
      </c>
      <c r="B10" s="4" t="s">
        <v>313</v>
      </c>
    </row>
    <row r="11" spans="1:2">
      <c r="A11" s="3" t="s">
        <v>314</v>
      </c>
      <c r="B11" s="4" t="s">
        <v>315</v>
      </c>
    </row>
    <row r="12" spans="1:2">
      <c r="A12" s="3" t="s">
        <v>316</v>
      </c>
      <c r="B12" s="4" t="s">
        <v>317</v>
      </c>
    </row>
    <row r="13" spans="1:2">
      <c r="A13" s="3" t="s">
        <v>318</v>
      </c>
      <c r="B13" s="4" t="s">
        <v>319</v>
      </c>
    </row>
    <row r="14" spans="1:2">
      <c r="A14" s="3" t="s">
        <v>320</v>
      </c>
      <c r="B14" s="4" t="s">
        <v>321</v>
      </c>
    </row>
    <row r="15" spans="1:2">
      <c r="A15" s="3" t="s">
        <v>322</v>
      </c>
      <c r="B15" s="4" t="s">
        <v>323</v>
      </c>
    </row>
    <row r="16" spans="1:2">
      <c r="A16" s="3" t="s">
        <v>324</v>
      </c>
      <c r="B16" s="4" t="s">
        <v>325</v>
      </c>
    </row>
    <row r="17" spans="1:2">
      <c r="A17" s="3" t="s">
        <v>326</v>
      </c>
      <c r="B17" s="4" t="s">
        <v>327</v>
      </c>
    </row>
    <row r="18" spans="1:2">
      <c r="A18" s="3" t="s">
        <v>328</v>
      </c>
      <c r="B18" s="4" t="s">
        <v>329</v>
      </c>
    </row>
    <row r="19" spans="1:2">
      <c r="A19" s="3" t="s">
        <v>330</v>
      </c>
      <c r="B19" s="4" t="s">
        <v>331</v>
      </c>
    </row>
    <row r="20" spans="1:2">
      <c r="A20" s="3" t="s">
        <v>332</v>
      </c>
      <c r="B20" s="4" t="s">
        <v>333</v>
      </c>
    </row>
    <row r="21" spans="1:2">
      <c r="A21" s="3" t="s">
        <v>334</v>
      </c>
      <c r="B21" s="4" t="s">
        <v>335</v>
      </c>
    </row>
    <row r="22" spans="1:2">
      <c r="A22" s="3" t="s">
        <v>336</v>
      </c>
      <c r="B22" s="4" t="s">
        <v>337</v>
      </c>
    </row>
    <row r="23" spans="1:2">
      <c r="A23" s="3" t="s">
        <v>338</v>
      </c>
      <c r="B23" s="4" t="s">
        <v>339</v>
      </c>
    </row>
    <row r="24" spans="1:2">
      <c r="A24" s="3" t="s">
        <v>340</v>
      </c>
      <c r="B24" s="4" t="s">
        <v>341</v>
      </c>
    </row>
    <row r="25" spans="1:2">
      <c r="A25" s="3" t="s">
        <v>342</v>
      </c>
      <c r="B25" s="4" t="s">
        <v>343</v>
      </c>
    </row>
    <row r="26" spans="1:2">
      <c r="A26" s="3" t="s">
        <v>344</v>
      </c>
      <c r="B26" s="4" t="s">
        <v>345</v>
      </c>
    </row>
    <row r="27" spans="1:2">
      <c r="A27" s="3" t="s">
        <v>346</v>
      </c>
      <c r="B27" s="4" t="s">
        <v>347</v>
      </c>
    </row>
    <row r="28" spans="1:2">
      <c r="A28" s="3" t="s">
        <v>348</v>
      </c>
      <c r="B28" s="4" t="s">
        <v>349</v>
      </c>
    </row>
    <row r="29" spans="1:2">
      <c r="A29" s="3" t="s">
        <v>350</v>
      </c>
      <c r="B29" s="4" t="s">
        <v>351</v>
      </c>
    </row>
    <row r="30" spans="1:2">
      <c r="A30" s="3" t="s">
        <v>352</v>
      </c>
      <c r="B30" s="4" t="s">
        <v>353</v>
      </c>
    </row>
    <row r="31" spans="1:2">
      <c r="A31" s="3" t="s">
        <v>354</v>
      </c>
      <c r="B31" s="4" t="s">
        <v>355</v>
      </c>
    </row>
    <row r="32" spans="1:2">
      <c r="A32" s="3" t="s">
        <v>356</v>
      </c>
      <c r="B32" s="4" t="s">
        <v>357</v>
      </c>
    </row>
    <row r="33" spans="1:2">
      <c r="A33" s="3" t="s">
        <v>358</v>
      </c>
      <c r="B33" s="4" t="s">
        <v>359</v>
      </c>
    </row>
    <row r="34" spans="1:2">
      <c r="A34" s="3" t="s">
        <v>360</v>
      </c>
      <c r="B34" s="4" t="s">
        <v>361</v>
      </c>
    </row>
    <row r="35" spans="1:2">
      <c r="A35" s="3" t="s">
        <v>362</v>
      </c>
      <c r="B35" s="4" t="s">
        <v>363</v>
      </c>
    </row>
    <row r="36" spans="1:2">
      <c r="A36" s="3" t="s">
        <v>364</v>
      </c>
      <c r="B36" s="4" t="s">
        <v>365</v>
      </c>
    </row>
    <row r="37" spans="1:2">
      <c r="A37" s="3" t="s">
        <v>366</v>
      </c>
      <c r="B37" s="4" t="s">
        <v>367</v>
      </c>
    </row>
    <row r="38" spans="1:2">
      <c r="A38" s="3" t="s">
        <v>368</v>
      </c>
      <c r="B38" s="4" t="s">
        <v>369</v>
      </c>
    </row>
    <row r="39" spans="1:2">
      <c r="A39" s="3" t="s">
        <v>370</v>
      </c>
      <c r="B39" s="4" t="s">
        <v>371</v>
      </c>
    </row>
    <row r="40" spans="1:2">
      <c r="A40" s="3" t="s">
        <v>372</v>
      </c>
      <c r="B40" s="4" t="s">
        <v>373</v>
      </c>
    </row>
    <row r="41" spans="1:2">
      <c r="A41" s="3" t="s">
        <v>374</v>
      </c>
      <c r="B41" s="4" t="s">
        <v>375</v>
      </c>
    </row>
    <row r="42" spans="1:2">
      <c r="A42" s="3" t="s">
        <v>376</v>
      </c>
      <c r="B42" s="4" t="s">
        <v>377</v>
      </c>
    </row>
    <row r="43" spans="1:2">
      <c r="A43" s="3" t="s">
        <v>378</v>
      </c>
      <c r="B43" s="4" t="s">
        <v>379</v>
      </c>
    </row>
    <row r="44" spans="1:2">
      <c r="A44" s="3" t="s">
        <v>380</v>
      </c>
      <c r="B44" s="4" t="s">
        <v>381</v>
      </c>
    </row>
    <row r="45" spans="1:2">
      <c r="A45" s="3" t="s">
        <v>382</v>
      </c>
      <c r="B45" s="4" t="s">
        <v>383</v>
      </c>
    </row>
    <row r="46" spans="1:2">
      <c r="A46" s="3" t="s">
        <v>384</v>
      </c>
      <c r="B46" s="4" t="s">
        <v>385</v>
      </c>
    </row>
    <row r="47" spans="1:2">
      <c r="A47" s="3" t="s">
        <v>386</v>
      </c>
      <c r="B47" s="4" t="s">
        <v>387</v>
      </c>
    </row>
    <row r="48" spans="1:2">
      <c r="A48" s="3" t="s">
        <v>388</v>
      </c>
      <c r="B48" s="4" t="s">
        <v>389</v>
      </c>
    </row>
    <row r="49" spans="1:2">
      <c r="A49" s="3" t="s">
        <v>390</v>
      </c>
      <c r="B49" s="4" t="s">
        <v>391</v>
      </c>
    </row>
    <row r="50" spans="1:2">
      <c r="A50" s="3" t="s">
        <v>392</v>
      </c>
      <c r="B50" s="4" t="s">
        <v>393</v>
      </c>
    </row>
    <row r="51" spans="1:2">
      <c r="A51" s="3" t="s">
        <v>394</v>
      </c>
      <c r="B51" s="4" t="s">
        <v>395</v>
      </c>
    </row>
    <row r="52" spans="1:2">
      <c r="A52" s="3" t="s">
        <v>396</v>
      </c>
      <c r="B52" s="4" t="s">
        <v>397</v>
      </c>
    </row>
    <row r="53" spans="1:2">
      <c r="A53" s="3" t="s">
        <v>398</v>
      </c>
      <c r="B53" s="4" t="s">
        <v>399</v>
      </c>
    </row>
    <row r="54" spans="1:2">
      <c r="A54" s="3" t="s">
        <v>400</v>
      </c>
      <c r="B54" s="4" t="s">
        <v>401</v>
      </c>
    </row>
    <row r="55" spans="1:2">
      <c r="A55" s="3" t="s">
        <v>402</v>
      </c>
      <c r="B55" s="4" t="s">
        <v>403</v>
      </c>
    </row>
    <row r="56" spans="1:2">
      <c r="A56" s="3" t="s">
        <v>404</v>
      </c>
      <c r="B56" s="4" t="s">
        <v>405</v>
      </c>
    </row>
    <row r="57" spans="1:2">
      <c r="A57" s="3" t="s">
        <v>406</v>
      </c>
      <c r="B57" s="4" t="s">
        <v>407</v>
      </c>
    </row>
    <row r="58" spans="1:2">
      <c r="A58" s="3" t="s">
        <v>408</v>
      </c>
      <c r="B58" s="4" t="s">
        <v>409</v>
      </c>
    </row>
    <row r="59" spans="1:2">
      <c r="A59" s="3" t="s">
        <v>410</v>
      </c>
      <c r="B59" s="4" t="s">
        <v>411</v>
      </c>
    </row>
    <row r="60" spans="1:2">
      <c r="A60" s="3" t="s">
        <v>412</v>
      </c>
      <c r="B60" s="4" t="s">
        <v>413</v>
      </c>
    </row>
    <row r="61" spans="1:2">
      <c r="A61" s="3" t="s">
        <v>414</v>
      </c>
      <c r="B61" s="4" t="s">
        <v>415</v>
      </c>
    </row>
    <row r="62" spans="1:2">
      <c r="A62" s="3" t="s">
        <v>416</v>
      </c>
      <c r="B62" s="4" t="s">
        <v>417</v>
      </c>
    </row>
    <row r="63" spans="1:2">
      <c r="A63" s="3" t="s">
        <v>418</v>
      </c>
      <c r="B63" s="4" t="s">
        <v>419</v>
      </c>
    </row>
    <row r="64" spans="1:2">
      <c r="A64" s="3" t="s">
        <v>420</v>
      </c>
      <c r="B64" s="4" t="s">
        <v>421</v>
      </c>
    </row>
    <row r="65" spans="1:2">
      <c r="A65" s="3" t="s">
        <v>422</v>
      </c>
      <c r="B65" s="4" t="s">
        <v>423</v>
      </c>
    </row>
    <row r="66" spans="1:2">
      <c r="A66" s="3" t="s">
        <v>424</v>
      </c>
      <c r="B66" s="4" t="s">
        <v>425</v>
      </c>
    </row>
    <row r="67" spans="1:2">
      <c r="A67" s="3" t="s">
        <v>426</v>
      </c>
      <c r="B67" s="4" t="s">
        <v>427</v>
      </c>
    </row>
    <row r="68" spans="1:2">
      <c r="A68" s="3" t="s">
        <v>428</v>
      </c>
      <c r="B68" s="4" t="s">
        <v>429</v>
      </c>
    </row>
    <row r="69" spans="1:2">
      <c r="A69" s="3" t="s">
        <v>430</v>
      </c>
      <c r="B69" s="4" t="s">
        <v>431</v>
      </c>
    </row>
    <row r="70" spans="1:2">
      <c r="A70" s="3" t="s">
        <v>432</v>
      </c>
      <c r="B70" s="4" t="s">
        <v>433</v>
      </c>
    </row>
    <row r="71" spans="1:2">
      <c r="A71" s="3" t="s">
        <v>434</v>
      </c>
      <c r="B71" s="4" t="s">
        <v>435</v>
      </c>
    </row>
    <row r="72" spans="1:2">
      <c r="A72" s="3" t="s">
        <v>436</v>
      </c>
      <c r="B72" s="4" t="s">
        <v>437</v>
      </c>
    </row>
    <row r="73" spans="1:2">
      <c r="A73" s="3" t="s">
        <v>438</v>
      </c>
      <c r="B73" s="4" t="s">
        <v>439</v>
      </c>
    </row>
    <row r="74" spans="1:2">
      <c r="A74" s="3" t="s">
        <v>440</v>
      </c>
      <c r="B74" s="4" t="s">
        <v>441</v>
      </c>
    </row>
    <row r="75" spans="1:2">
      <c r="A75" s="3" t="s">
        <v>442</v>
      </c>
      <c r="B75" s="5" t="s">
        <v>443</v>
      </c>
    </row>
    <row r="76" spans="1:2">
      <c r="A76" s="3" t="s">
        <v>444</v>
      </c>
      <c r="B76" s="5" t="s">
        <v>445</v>
      </c>
    </row>
    <row r="77" spans="1:2">
      <c r="A77" s="3" t="s">
        <v>446</v>
      </c>
      <c r="B77" s="5" t="s">
        <v>447</v>
      </c>
    </row>
    <row r="78" spans="1:2">
      <c r="A78" s="3" t="s">
        <v>448</v>
      </c>
      <c r="B78" s="5" t="s">
        <v>449</v>
      </c>
    </row>
    <row r="79" spans="1:2">
      <c r="A79" s="3" t="s">
        <v>450</v>
      </c>
      <c r="B79" s="5" t="s">
        <v>451</v>
      </c>
    </row>
    <row r="80" spans="1:2">
      <c r="A80" s="3" t="s">
        <v>452</v>
      </c>
      <c r="B80" s="5" t="s">
        <v>453</v>
      </c>
    </row>
    <row r="81" spans="1:2">
      <c r="A81" s="3" t="s">
        <v>454</v>
      </c>
      <c r="B81" s="5" t="s">
        <v>455</v>
      </c>
    </row>
    <row r="82" spans="1:2">
      <c r="A82" s="3" t="s">
        <v>456</v>
      </c>
      <c r="B82" s="5" t="s">
        <v>457</v>
      </c>
    </row>
    <row r="83" spans="1:2">
      <c r="A83" s="3" t="s">
        <v>458</v>
      </c>
      <c r="B83" s="5" t="s">
        <v>459</v>
      </c>
    </row>
    <row r="84" spans="1:2">
      <c r="A84" s="3" t="s">
        <v>460</v>
      </c>
      <c r="B84" s="5" t="s">
        <v>461</v>
      </c>
    </row>
    <row r="85" spans="1:2">
      <c r="A85" s="3" t="s">
        <v>462</v>
      </c>
      <c r="B85" s="5" t="s">
        <v>463</v>
      </c>
    </row>
    <row r="86" spans="1:2">
      <c r="A86" s="3" t="s">
        <v>464</v>
      </c>
      <c r="B86" s="5" t="s">
        <v>465</v>
      </c>
    </row>
    <row r="87" spans="1:2">
      <c r="A87" s="3" t="s">
        <v>466</v>
      </c>
      <c r="B87" s="5" t="s">
        <v>467</v>
      </c>
    </row>
    <row r="88" spans="1:2">
      <c r="A88" s="3" t="s">
        <v>468</v>
      </c>
      <c r="B88" s="5" t="s">
        <v>469</v>
      </c>
    </row>
    <row r="89" spans="1:2">
      <c r="A89" s="3" t="s">
        <v>470</v>
      </c>
      <c r="B89" s="5" t="s">
        <v>471</v>
      </c>
    </row>
    <row r="90" spans="1:2">
      <c r="A90" s="3" t="s">
        <v>472</v>
      </c>
      <c r="B90" s="5" t="s">
        <v>473</v>
      </c>
    </row>
    <row r="91" spans="1:2">
      <c r="A91" s="3" t="s">
        <v>474</v>
      </c>
      <c r="B91" s="5" t="s">
        <v>475</v>
      </c>
    </row>
    <row r="92" spans="1:2">
      <c r="A92" s="3" t="s">
        <v>476</v>
      </c>
      <c r="B92" s="5" t="s">
        <v>477</v>
      </c>
    </row>
    <row r="93" spans="1:2">
      <c r="A93" s="3" t="s">
        <v>478</v>
      </c>
      <c r="B93" s="5" t="s">
        <v>479</v>
      </c>
    </row>
    <row r="94" spans="1:2">
      <c r="A94" s="3" t="s">
        <v>480</v>
      </c>
      <c r="B94" s="5" t="s">
        <v>481</v>
      </c>
    </row>
    <row r="95" spans="1:2">
      <c r="A95" s="3" t="s">
        <v>482</v>
      </c>
      <c r="B95" s="5" t="s">
        <v>483</v>
      </c>
    </row>
    <row r="96" spans="1:2">
      <c r="A96" s="3" t="s">
        <v>484</v>
      </c>
      <c r="B96" s="5" t="s">
        <v>485</v>
      </c>
    </row>
    <row r="97" spans="1:2">
      <c r="A97" s="3" t="s">
        <v>486</v>
      </c>
      <c r="B97" s="5" t="s">
        <v>487</v>
      </c>
    </row>
    <row r="98" spans="1:2">
      <c r="A98" s="3" t="s">
        <v>488</v>
      </c>
      <c r="B98" s="5" t="s">
        <v>489</v>
      </c>
    </row>
    <row r="99" spans="1:2">
      <c r="A99" s="3" t="s">
        <v>490</v>
      </c>
      <c r="B99" s="5" t="s">
        <v>491</v>
      </c>
    </row>
    <row r="100" spans="1:2">
      <c r="A100" s="3" t="s">
        <v>492</v>
      </c>
      <c r="B100" s="5" t="s">
        <v>493</v>
      </c>
    </row>
    <row r="101" spans="1:2">
      <c r="A101" s="3" t="s">
        <v>494</v>
      </c>
      <c r="B101" s="5" t="s">
        <v>495</v>
      </c>
    </row>
    <row r="102" spans="1:2">
      <c r="A102" s="3" t="s">
        <v>496</v>
      </c>
      <c r="B102" s="5" t="s">
        <v>497</v>
      </c>
    </row>
    <row r="103" spans="1:2">
      <c r="A103" s="3" t="s">
        <v>498</v>
      </c>
      <c r="B103" s="5" t="s">
        <v>499</v>
      </c>
    </row>
    <row r="104" spans="1:2">
      <c r="A104" s="3" t="s">
        <v>500</v>
      </c>
      <c r="B104" s="5" t="s">
        <v>501</v>
      </c>
    </row>
    <row r="105" spans="1:2">
      <c r="A105" s="3" t="s">
        <v>502</v>
      </c>
      <c r="B105" s="5" t="s">
        <v>503</v>
      </c>
    </row>
    <row r="106" spans="1:2">
      <c r="A106" s="3" t="s">
        <v>504</v>
      </c>
      <c r="B106" s="5" t="s">
        <v>505</v>
      </c>
    </row>
    <row r="107" spans="1:2">
      <c r="A107" s="3" t="s">
        <v>506</v>
      </c>
      <c r="B107" s="5" t="s">
        <v>507</v>
      </c>
    </row>
    <row r="108" spans="1:2">
      <c r="A108" s="3" t="s">
        <v>508</v>
      </c>
      <c r="B108" s="5" t="s">
        <v>509</v>
      </c>
    </row>
    <row r="109" spans="1:2">
      <c r="A109" s="3" t="s">
        <v>510</v>
      </c>
      <c r="B109" s="5" t="s">
        <v>511</v>
      </c>
    </row>
    <row r="110" spans="1:2">
      <c r="A110" s="3" t="s">
        <v>512</v>
      </c>
      <c r="B110" s="5" t="s">
        <v>513</v>
      </c>
    </row>
    <row r="111" spans="1:2">
      <c r="A111" s="3" t="s">
        <v>514</v>
      </c>
      <c r="B111" s="5" t="s">
        <v>515</v>
      </c>
    </row>
    <row r="112" spans="1:2">
      <c r="A112" s="3" t="s">
        <v>516</v>
      </c>
      <c r="B112" s="5" t="s">
        <v>517</v>
      </c>
    </row>
    <row r="113" spans="1:2">
      <c r="A113" s="3" t="s">
        <v>518</v>
      </c>
      <c r="B113" s="5" t="s">
        <v>519</v>
      </c>
    </row>
    <row r="114" spans="1:2">
      <c r="A114" s="3" t="s">
        <v>520</v>
      </c>
      <c r="B114" s="5" t="s">
        <v>521</v>
      </c>
    </row>
    <row r="115" spans="1:2">
      <c r="A115" s="3" t="s">
        <v>522</v>
      </c>
      <c r="B115" s="5" t="s">
        <v>523</v>
      </c>
    </row>
    <row r="116" spans="1:2">
      <c r="A116" s="3" t="s">
        <v>524</v>
      </c>
      <c r="B116" s="5" t="s">
        <v>525</v>
      </c>
    </row>
    <row r="117" spans="1:2">
      <c r="A117" s="3" t="s">
        <v>526</v>
      </c>
      <c r="B117" s="5" t="s">
        <v>527</v>
      </c>
    </row>
    <row r="118" spans="1:2">
      <c r="A118" s="3" t="s">
        <v>528</v>
      </c>
      <c r="B118" s="5" t="s">
        <v>529</v>
      </c>
    </row>
    <row r="119" spans="1:2">
      <c r="A119" s="3" t="s">
        <v>530</v>
      </c>
      <c r="B119" s="5" t="s">
        <v>531</v>
      </c>
    </row>
    <row r="120" spans="1:2">
      <c r="A120" s="3" t="s">
        <v>532</v>
      </c>
      <c r="B120" s="5" t="s">
        <v>533</v>
      </c>
    </row>
    <row r="121" spans="1:2">
      <c r="A121" s="3" t="s">
        <v>534</v>
      </c>
      <c r="B121" s="5" t="s">
        <v>535</v>
      </c>
    </row>
    <row r="122" spans="1:2">
      <c r="A122" s="3" t="s">
        <v>536</v>
      </c>
      <c r="B122" s="5" t="s">
        <v>537</v>
      </c>
    </row>
    <row r="123" spans="1:2">
      <c r="A123" s="3" t="s">
        <v>538</v>
      </c>
      <c r="B123" s="5" t="s">
        <v>539</v>
      </c>
    </row>
    <row r="124" spans="1:2">
      <c r="A124" s="3" t="s">
        <v>540</v>
      </c>
      <c r="B124" s="5" t="s">
        <v>541</v>
      </c>
    </row>
    <row r="125" spans="1:2">
      <c r="A125" s="3" t="s">
        <v>542</v>
      </c>
      <c r="B125" s="5" t="s">
        <v>543</v>
      </c>
    </row>
    <row r="126" spans="1:2">
      <c r="A126" s="3" t="s">
        <v>544</v>
      </c>
      <c r="B126" s="5" t="s">
        <v>545</v>
      </c>
    </row>
    <row r="127" spans="1:2">
      <c r="A127" s="3" t="s">
        <v>546</v>
      </c>
      <c r="B127" s="5" t="s">
        <v>547</v>
      </c>
    </row>
    <row r="128" spans="1:2">
      <c r="A128" s="3" t="s">
        <v>548</v>
      </c>
      <c r="B128" s="5" t="s">
        <v>549</v>
      </c>
    </row>
    <row r="129" spans="1:2">
      <c r="A129" s="3" t="s">
        <v>550</v>
      </c>
      <c r="B129" s="5" t="s">
        <v>551</v>
      </c>
    </row>
    <row r="130" spans="1:2">
      <c r="A130" s="3" t="s">
        <v>552</v>
      </c>
      <c r="B130" s="5" t="s">
        <v>553</v>
      </c>
    </row>
    <row r="131" spans="1:2">
      <c r="A131" s="3" t="s">
        <v>554</v>
      </c>
      <c r="B131" s="5" t="s">
        <v>555</v>
      </c>
    </row>
    <row r="132" spans="1:2">
      <c r="A132" s="3" t="s">
        <v>556</v>
      </c>
      <c r="B132" s="5" t="s">
        <v>557</v>
      </c>
    </row>
    <row r="133" spans="1:2">
      <c r="A133" s="3" t="s">
        <v>558</v>
      </c>
      <c r="B133" s="5" t="s">
        <v>559</v>
      </c>
    </row>
    <row r="134" spans="1:2">
      <c r="A134" s="3" t="s">
        <v>560</v>
      </c>
      <c r="B134" s="5" t="s">
        <v>561</v>
      </c>
    </row>
    <row r="135" spans="1:2">
      <c r="A135" s="3" t="s">
        <v>562</v>
      </c>
      <c r="B135" s="5" t="s">
        <v>563</v>
      </c>
    </row>
    <row r="136" spans="1:2">
      <c r="A136" s="3" t="s">
        <v>564</v>
      </c>
      <c r="B136" s="5" t="s">
        <v>565</v>
      </c>
    </row>
    <row r="137" spans="1:2">
      <c r="A137" s="3" t="s">
        <v>566</v>
      </c>
      <c r="B137" s="5" t="s">
        <v>567</v>
      </c>
    </row>
    <row r="138" spans="1:2">
      <c r="A138" s="3" t="s">
        <v>568</v>
      </c>
      <c r="B138" s="5" t="s">
        <v>569</v>
      </c>
    </row>
    <row r="139" spans="1:2">
      <c r="A139" s="3" t="s">
        <v>570</v>
      </c>
      <c r="B139" s="5" t="s">
        <v>571</v>
      </c>
    </row>
    <row r="140" spans="1:2">
      <c r="A140" s="3" t="s">
        <v>572</v>
      </c>
      <c r="B140" s="5" t="s">
        <v>573</v>
      </c>
    </row>
    <row r="141" spans="1:2">
      <c r="A141" s="3" t="s">
        <v>574</v>
      </c>
      <c r="B141" s="5" t="s">
        <v>575</v>
      </c>
    </row>
    <row r="142" spans="1:2">
      <c r="A142" s="3" t="s">
        <v>576</v>
      </c>
      <c r="B142" s="5" t="s">
        <v>577</v>
      </c>
    </row>
    <row r="143" spans="1:2">
      <c r="A143" s="3" t="s">
        <v>578</v>
      </c>
      <c r="B143" s="5" t="s">
        <v>579</v>
      </c>
    </row>
    <row r="144" spans="1:2">
      <c r="A144" s="3" t="s">
        <v>580</v>
      </c>
      <c r="B144" s="5" t="s">
        <v>581</v>
      </c>
    </row>
    <row r="145" spans="1:2">
      <c r="A145" s="3" t="s">
        <v>582</v>
      </c>
      <c r="B145" s="5" t="s">
        <v>583</v>
      </c>
    </row>
    <row r="146" spans="1:2">
      <c r="A146" s="3" t="s">
        <v>584</v>
      </c>
      <c r="B146" s="5" t="s">
        <v>585</v>
      </c>
    </row>
    <row r="147" spans="1:2">
      <c r="A147" s="3" t="s">
        <v>586</v>
      </c>
      <c r="B147" s="5" t="s">
        <v>587</v>
      </c>
    </row>
    <row r="148" spans="1:2">
      <c r="A148" s="3" t="s">
        <v>588</v>
      </c>
      <c r="B148" s="5" t="s">
        <v>589</v>
      </c>
    </row>
    <row r="149" spans="1:2">
      <c r="A149" s="3" t="s">
        <v>590</v>
      </c>
      <c r="B149" s="5" t="s">
        <v>591</v>
      </c>
    </row>
    <row r="150" spans="1:2">
      <c r="A150" s="3" t="s">
        <v>592</v>
      </c>
      <c r="B150" s="5" t="s">
        <v>593</v>
      </c>
    </row>
    <row r="151" spans="1:2">
      <c r="A151" s="3" t="s">
        <v>594</v>
      </c>
      <c r="B151" s="5" t="s">
        <v>595</v>
      </c>
    </row>
    <row r="152" spans="1:2">
      <c r="A152" s="3" t="s">
        <v>596</v>
      </c>
      <c r="B152" s="5" t="s">
        <v>597</v>
      </c>
    </row>
    <row r="153" spans="1:2">
      <c r="A153" s="3" t="s">
        <v>598</v>
      </c>
      <c r="B153" s="5" t="s">
        <v>599</v>
      </c>
    </row>
    <row r="154" spans="1:2">
      <c r="A154" s="3" t="s">
        <v>600</v>
      </c>
      <c r="B154" s="5" t="s">
        <v>601</v>
      </c>
    </row>
    <row r="155" spans="1:2">
      <c r="A155" s="3" t="s">
        <v>602</v>
      </c>
      <c r="B155" s="5" t="s">
        <v>603</v>
      </c>
    </row>
    <row r="156" spans="1:2">
      <c r="A156" s="3" t="s">
        <v>604</v>
      </c>
      <c r="B156" s="5" t="s">
        <v>605</v>
      </c>
    </row>
    <row r="157" spans="1:2">
      <c r="A157" s="3" t="s">
        <v>606</v>
      </c>
      <c r="B157" s="5" t="s">
        <v>607</v>
      </c>
    </row>
    <row r="158" spans="1:2">
      <c r="A158" s="3" t="s">
        <v>608</v>
      </c>
      <c r="B158" s="5" t="s">
        <v>609</v>
      </c>
    </row>
    <row r="159" spans="1:2">
      <c r="A159" s="3" t="s">
        <v>610</v>
      </c>
      <c r="B159" s="5" t="s">
        <v>611</v>
      </c>
    </row>
    <row r="160" spans="1:2">
      <c r="A160" s="3" t="s">
        <v>612</v>
      </c>
      <c r="B160" s="5" t="s">
        <v>613</v>
      </c>
    </row>
    <row r="161" spans="1:2">
      <c r="A161" s="3" t="s">
        <v>614</v>
      </c>
      <c r="B161" s="5" t="s">
        <v>615</v>
      </c>
    </row>
    <row r="162" spans="1:2">
      <c r="A162" s="3" t="s">
        <v>616</v>
      </c>
      <c r="B162" s="5" t="s">
        <v>617</v>
      </c>
    </row>
    <row r="163" spans="1:2">
      <c r="A163" s="3" t="s">
        <v>618</v>
      </c>
      <c r="B163" s="5" t="s">
        <v>619</v>
      </c>
    </row>
    <row r="164" spans="1:2">
      <c r="A164" s="3" t="s">
        <v>620</v>
      </c>
      <c r="B164" s="5" t="s">
        <v>621</v>
      </c>
    </row>
    <row r="165" spans="1:2">
      <c r="A165" s="3" t="s">
        <v>622</v>
      </c>
      <c r="B165" s="5" t="s">
        <v>623</v>
      </c>
    </row>
    <row r="166" spans="1:2">
      <c r="A166" s="3" t="s">
        <v>624</v>
      </c>
      <c r="B166" s="5" t="s">
        <v>625</v>
      </c>
    </row>
    <row r="167" spans="1:2">
      <c r="A167" s="3" t="s">
        <v>626</v>
      </c>
      <c r="B167" s="5" t="s">
        <v>627</v>
      </c>
    </row>
    <row r="168" spans="1:2">
      <c r="A168" s="3" t="s">
        <v>628</v>
      </c>
      <c r="B168" s="5" t="s">
        <v>629</v>
      </c>
    </row>
    <row r="169" spans="1:2">
      <c r="A169" s="3" t="s">
        <v>630</v>
      </c>
      <c r="B169" s="5" t="s">
        <v>631</v>
      </c>
    </row>
    <row r="170" spans="1:2">
      <c r="A170" s="3" t="s">
        <v>632</v>
      </c>
      <c r="B170" s="5" t="s">
        <v>633</v>
      </c>
    </row>
  </sheetData>
  <pageMargins left="0.7" right="0.7" top="0.75" bottom="0.75" header="0.3" footer="0.3"/>
  <headerFooter/>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allowEditUser xmlns="https://web.wps.cn/et/2018/main" xmlns:s="http://schemas.openxmlformats.org/spreadsheetml/2006/main" hasInvisiblePropRange="0">
  <rangeList sheetStid="8" master="" otherUserPermission="visible"/>
  <rangeList sheetStid="1" master="" otherUserPermission="visible"/>
  <rangeList sheetStid="5" master="" otherUserPermission="visible"/>
  <rangeList sheetStid="3" master="" otherUserPermission="visible"/>
  <rangeList sheetStid="6" master="" otherUserPermission="visible"/>
  <rangeList sheetStid="4" master="" otherUserPermission="visible"/>
  <rangeList sheetStid="7" master="" otherUserPermission="visible"/>
</allowEditUser>
</file>

<file path=customXml/item2.xml><?xml version="1.0" encoding="utf-8"?>
<WorkbookDrillPathInfo xmlns:xsd="http://www.w3.org/2001/XMLSchema" xmlns:xsi="http://www.w3.org/2001/XMLSchema-instance" xmlns="http://www.infor.com/qaa/DrillPath">
  <CurrentDrillPath>
    <DrillPathNode AnalysisType="NONE" Id="8dd22194-ea29-4ea3-bfe1-1a6d15678d18" Name="Instructions" HandleSummaryReportOnly="false">
      <SuppressZero>false</SuppressZero>
      <Children/>
    </DrillPathNode>
    <DrillPathNode AnalysisType="NONE" Id="f04087e4-adfa-4192-b320-9fffd40ae833" Name="1) Budget Tables" HandleSummaryReportOnly="false">
      <SuppressZero>false</SuppressZero>
      <Children/>
    </DrillPathNode>
    <DrillPathNode AnalysisType="NONE" Id="86d1c16e-39c6-4b4f-8553-ab31999aed62" Name="2) By Category" HandleSummaryReportOnly="false">
      <SuppressZero>false</SuppressZero>
      <Children/>
    </DrillPathNode>
    <DrillPathNode AnalysisType="NONE" Id="96705e0a-b58e-4ff1-bb94-01875c0493c3" Name="3) Explanatory Notes" HandleSummaryReportOnly="false">
      <SuppressZero>false</SuppressZero>
      <Children/>
    </DrillPathNode>
    <DrillPathNode AnalysisType="NONE" Id="b3253a5a-7994-48fe-8421-e8f5f4eafb11" Name="4) For PBSO Use" HandleSummaryReportOnly="false">
      <SuppressZero>false</SuppressZero>
      <Children/>
    </DrillPathNode>
    <DrillPathNode AnalysisType="NONE" Id="f5c28016-4ddb-40d3-9afe-1761a8c50543" Name="5) For MPTF Use" HandleSummaryReportOnly="false">
      <SuppressZero>false</SuppressZero>
      <Children/>
    </DrillPathNode>
  </CurrentDrillPath>
  <SavedDrillPath/>
</WorkbookDrillPathInfo>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mamadou.salieu.bah@undp.org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MPTF_00006_01086</ProjectId>
    <FundCode xmlns="f9695bc1-6109-4dcd-a27a-f8a0370b00e2">MPTF_00006</FundCode>
    <Comments xmlns="f9695bc1-6109-4dcd-a27a-f8a0370b00e2">Finance Report</Comments>
    <Active xmlns="f9695bc1-6109-4dcd-a27a-f8a0370b00e2">Yes</Active>
    <DocumentDate xmlns="b1528a4b-5ccb-40f7-a09e-43427183cd95">2025-06-15T07:00:00+00:00</DocumentDate>
    <Featured xmlns="b1528a4b-5ccb-40f7-a09e-43427183cd95">1</Featured>
    <FormTypeCode xmlns="b1528a4b-5ccb-40f7-a09e-43427183cd95"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6C32D621-9EE8-46AD-949D-682B3C867261}">
  <ds:schemaRefs/>
</ds:datastoreItem>
</file>

<file path=customXml/itemProps3.xml><?xml version="1.0" encoding="utf-8"?>
<ds:datastoreItem xmlns:ds="http://schemas.openxmlformats.org/officeDocument/2006/customXml" ds:itemID="{58D2AE27-346B-4D4E-BC3D-49023466867A}">
  <ds:schemaRefs/>
</ds:datastoreItem>
</file>

<file path=customXml/itemProps4.xml><?xml version="1.0" encoding="utf-8"?>
<ds:datastoreItem xmlns:ds="http://schemas.openxmlformats.org/officeDocument/2006/customXml" ds:itemID="{8F654EB7-5DB4-40A6-AEE8-186D72BF95CC}">
  <ds:schemaRefs/>
</ds:datastoreItem>
</file>

<file path=customXml/itemProps5.xml><?xml version="1.0" encoding="utf-8"?>
<ds:datastoreItem xmlns:ds="http://schemas.openxmlformats.org/officeDocument/2006/customXml" ds:itemID="{06D97486-BE9B-4CB9-8485-57ACC9FB852D}"/>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1) Budget Tables</vt:lpstr>
      <vt:lpstr>2) By Category</vt:lpstr>
      <vt:lpstr>3) Explanatory Notes</vt:lpstr>
      <vt:lpstr>4) For PBSO Use</vt:lpstr>
      <vt:lpstr>5) For MPTF Use</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AAITG pbf_project_document_template_english_FINAL_13.06.2025.xlsx</dc:title>
  <dc:creator>Jelena Zelenovic</dc:creator>
  <cp:lastModifiedBy>fafa.cham</cp:lastModifiedBy>
  <cp:lastPrinted>2023-10-13T15:24:00Z</cp:lastPrinted>
  <dcterms:created xsi:type="dcterms:W3CDTF">2017-11-15T21:17:00Z</dcterms:created>
  <dcterms:modified xsi:type="dcterms:W3CDTF">2025-06-14T17:06:14Z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ICV">
    <vt:lpwstr>60EC0D566E2F42218B8262C14DEB79BF_13</vt:lpwstr>
  </property>
  <property fmtid="{D5CDD505-2E9C-101B-9397-08002B2CF9AE}" pid="4" name="KSOProductBuildVer">
    <vt:lpwstr>2057-12.2.0.21179</vt:lpwstr>
  </property>
</Properties>
</file>