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AHR.MOIBA\Documents\PBF REPORTING\FINAL PBF FINANCIAL REPORT\"/>
    </mc:Choice>
  </mc:AlternateContent>
  <xr:revisionPtr revIDLastSave="0" documentId="13_ncr:1_{A192B544-52DC-4472-83CD-4F87F4417C28}" xr6:coauthVersionLast="47" xr6:coauthVersionMax="47" xr10:uidLastSave="{00000000-0000-0000-0000-000000000000}"/>
  <bookViews>
    <workbookView xWindow="-110" yWindow="-110" windowWidth="19420" windowHeight="11500" xr2:uid="{00000000-000D-0000-FFFF-FFFF00000000}"/>
  </bookViews>
  <sheets>
    <sheet name="PBF PROGRESS REPORT"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2" i="3" l="1"/>
  <c r="I190" i="3" l="1"/>
  <c r="I189" i="3"/>
  <c r="I43" i="3" l="1"/>
  <c r="I80" i="3" l="1"/>
  <c r="I67" i="3"/>
  <c r="I30" i="3"/>
  <c r="I17" i="3"/>
  <c r="I91" i="3"/>
  <c r="D219" i="3"/>
  <c r="H214" i="3"/>
  <c r="F209" i="3"/>
  <c r="E209" i="3"/>
  <c r="D209" i="3"/>
  <c r="F201" i="3"/>
  <c r="E201" i="3"/>
  <c r="D201" i="3"/>
  <c r="F192" i="3"/>
  <c r="E192" i="3"/>
  <c r="D192" i="3"/>
  <c r="G191" i="3"/>
  <c r="G190" i="3"/>
  <c r="G189" i="3"/>
  <c r="G188" i="3"/>
  <c r="H192" i="3" s="1"/>
  <c r="I185" i="3"/>
  <c r="F185" i="3"/>
  <c r="E185" i="3"/>
  <c r="D185" i="3"/>
  <c r="G184" i="3"/>
  <c r="G183" i="3"/>
  <c r="G182" i="3"/>
  <c r="G181" i="3"/>
  <c r="G180" i="3"/>
  <c r="G179" i="3"/>
  <c r="G178" i="3"/>
  <c r="G177" i="3"/>
  <c r="H185" i="3" s="1"/>
  <c r="I175" i="3"/>
  <c r="F175" i="3"/>
  <c r="E175" i="3"/>
  <c r="D175" i="3"/>
  <c r="G174" i="3"/>
  <c r="G173" i="3"/>
  <c r="G172" i="3"/>
  <c r="G171" i="3"/>
  <c r="G170" i="3"/>
  <c r="G169" i="3"/>
  <c r="G168" i="3"/>
  <c r="G167" i="3"/>
  <c r="H175" i="3" s="1"/>
  <c r="I165" i="3"/>
  <c r="F165" i="3"/>
  <c r="E165" i="3"/>
  <c r="D165" i="3"/>
  <c r="G164" i="3"/>
  <c r="G163" i="3"/>
  <c r="G162" i="3"/>
  <c r="G161" i="3"/>
  <c r="G160" i="3"/>
  <c r="G159" i="3"/>
  <c r="G158" i="3"/>
  <c r="G157" i="3"/>
  <c r="H165" i="3" s="1"/>
  <c r="I155" i="3"/>
  <c r="G155" i="3"/>
  <c r="F155" i="3"/>
  <c r="E155" i="3"/>
  <c r="D155" i="3"/>
  <c r="G154" i="3"/>
  <c r="G153" i="3"/>
  <c r="G152" i="3"/>
  <c r="G151" i="3"/>
  <c r="G150" i="3"/>
  <c r="G149" i="3"/>
  <c r="G148" i="3"/>
  <c r="G147" i="3"/>
  <c r="H155" i="3" s="1"/>
  <c r="I143" i="3"/>
  <c r="F143" i="3"/>
  <c r="E143" i="3"/>
  <c r="D143" i="3"/>
  <c r="G142" i="3"/>
  <c r="G141" i="3"/>
  <c r="G140" i="3"/>
  <c r="G139" i="3"/>
  <c r="G138" i="3"/>
  <c r="G137" i="3"/>
  <c r="G136" i="3"/>
  <c r="G135" i="3"/>
  <c r="H143" i="3" s="1"/>
  <c r="I133" i="3"/>
  <c r="F133" i="3"/>
  <c r="E133" i="3"/>
  <c r="D133" i="3"/>
  <c r="G132" i="3"/>
  <c r="G131" i="3"/>
  <c r="G130" i="3"/>
  <c r="G129" i="3"/>
  <c r="G128" i="3"/>
  <c r="G127" i="3"/>
  <c r="G126" i="3"/>
  <c r="G125" i="3"/>
  <c r="H133" i="3" s="1"/>
  <c r="I123" i="3"/>
  <c r="F123" i="3"/>
  <c r="E123" i="3"/>
  <c r="D123" i="3"/>
  <c r="G122" i="3"/>
  <c r="G121" i="3"/>
  <c r="G120" i="3"/>
  <c r="G119" i="3"/>
  <c r="G118" i="3"/>
  <c r="G117" i="3"/>
  <c r="G116" i="3"/>
  <c r="G115" i="3"/>
  <c r="H123" i="3" s="1"/>
  <c r="I113" i="3"/>
  <c r="F113" i="3"/>
  <c r="E113" i="3"/>
  <c r="D113" i="3"/>
  <c r="G112" i="3"/>
  <c r="G111" i="3"/>
  <c r="G110" i="3"/>
  <c r="G109" i="3"/>
  <c r="G108" i="3"/>
  <c r="G107" i="3"/>
  <c r="G106" i="3"/>
  <c r="G105" i="3"/>
  <c r="H113" i="3" s="1"/>
  <c r="I101" i="3"/>
  <c r="F101" i="3"/>
  <c r="E101" i="3"/>
  <c r="D101" i="3"/>
  <c r="G100" i="3"/>
  <c r="G99" i="3"/>
  <c r="G98" i="3"/>
  <c r="G101" i="3" s="1"/>
  <c r="G97" i="3"/>
  <c r="G96" i="3"/>
  <c r="G95" i="3"/>
  <c r="G94" i="3"/>
  <c r="G93" i="3"/>
  <c r="F91" i="3"/>
  <c r="E91" i="3"/>
  <c r="E203" i="3" s="1"/>
  <c r="D91" i="3"/>
  <c r="G90" i="3"/>
  <c r="G89" i="3"/>
  <c r="G88" i="3"/>
  <c r="G87" i="3"/>
  <c r="G86" i="3"/>
  <c r="G85" i="3"/>
  <c r="G84" i="3"/>
  <c r="G83" i="3"/>
  <c r="G82" i="3"/>
  <c r="H91" i="3" s="1"/>
  <c r="K80" i="3"/>
  <c r="J80" i="3"/>
  <c r="F80" i="3"/>
  <c r="E80" i="3"/>
  <c r="D80" i="3"/>
  <c r="G79" i="3"/>
  <c r="G78" i="3"/>
  <c r="G77" i="3"/>
  <c r="G76" i="3"/>
  <c r="G75" i="3"/>
  <c r="G74" i="3"/>
  <c r="G73" i="3"/>
  <c r="G72" i="3"/>
  <c r="H80" i="3" s="1"/>
  <c r="G71" i="3"/>
  <c r="G70" i="3"/>
  <c r="G69" i="3"/>
  <c r="G80" i="3" s="1"/>
  <c r="F67" i="3"/>
  <c r="E67" i="3"/>
  <c r="D67" i="3"/>
  <c r="G66" i="3"/>
  <c r="G65" i="3"/>
  <c r="G64" i="3"/>
  <c r="G63" i="3"/>
  <c r="G62" i="3"/>
  <c r="G61" i="3"/>
  <c r="G60" i="3"/>
  <c r="G59" i="3"/>
  <c r="G58" i="3"/>
  <c r="G57" i="3"/>
  <c r="H67" i="3" s="1"/>
  <c r="F43" i="3"/>
  <c r="E43" i="3"/>
  <c r="D43" i="3"/>
  <c r="G42" i="3"/>
  <c r="G41" i="3"/>
  <c r="G40" i="3"/>
  <c r="G39" i="3"/>
  <c r="G38" i="3"/>
  <c r="G37" i="3"/>
  <c r="G36" i="3"/>
  <c r="G35" i="3"/>
  <c r="G34" i="3"/>
  <c r="G33" i="3"/>
  <c r="G32" i="3"/>
  <c r="H43" i="3" s="1"/>
  <c r="F30" i="3"/>
  <c r="E30" i="3"/>
  <c r="D30" i="3"/>
  <c r="G29" i="3"/>
  <c r="G26" i="3"/>
  <c r="G25" i="3"/>
  <c r="G24" i="3"/>
  <c r="G23" i="3"/>
  <c r="G22" i="3"/>
  <c r="G21" i="3"/>
  <c r="G20" i="3"/>
  <c r="G19" i="3"/>
  <c r="G30" i="3" s="1"/>
  <c r="F17" i="3"/>
  <c r="E17" i="3"/>
  <c r="D17" i="3"/>
  <c r="G16" i="3"/>
  <c r="G15" i="3"/>
  <c r="G13" i="3"/>
  <c r="G12" i="3"/>
  <c r="G11" i="3"/>
  <c r="G10" i="3"/>
  <c r="G9" i="3"/>
  <c r="G8" i="3"/>
  <c r="G7" i="3"/>
  <c r="H17" i="3" s="1"/>
  <c r="G175" i="3" l="1"/>
  <c r="F203" i="3"/>
  <c r="F204" i="3" s="1"/>
  <c r="F205" i="3" s="1"/>
  <c r="G113" i="3"/>
  <c r="G185" i="3"/>
  <c r="G165" i="3"/>
  <c r="G143" i="3"/>
  <c r="G123" i="3"/>
  <c r="D203" i="3"/>
  <c r="D204" i="3" s="1"/>
  <c r="D205" i="3" s="1"/>
  <c r="I216" i="3"/>
  <c r="E204" i="3"/>
  <c r="E205" i="3" s="1"/>
  <c r="G91" i="3"/>
  <c r="H101" i="3"/>
  <c r="D216" i="3" s="1"/>
  <c r="G67" i="3"/>
  <c r="G192" i="3"/>
  <c r="H30" i="3"/>
  <c r="G43" i="3"/>
  <c r="G17" i="3"/>
  <c r="G133" i="3"/>
  <c r="G203" i="3" l="1"/>
  <c r="I217" i="3" s="1"/>
  <c r="F213" i="3"/>
  <c r="F211" i="3"/>
  <c r="F212" i="3"/>
  <c r="E213" i="3"/>
  <c r="E212" i="3"/>
  <c r="E211" i="3"/>
  <c r="E214" i="3" s="1"/>
  <c r="D213" i="3"/>
  <c r="D212" i="3"/>
  <c r="G212" i="3" s="1"/>
  <c r="D211" i="3"/>
  <c r="G204" i="3" l="1"/>
  <c r="G205" i="3" s="1"/>
  <c r="D217" i="3" s="1"/>
  <c r="D220" i="3"/>
  <c r="G211" i="3"/>
  <c r="D214" i="3"/>
  <c r="G213" i="3"/>
  <c r="F214" i="3"/>
  <c r="G2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SAHR.MOIBA</author>
  </authors>
  <commentList>
    <comment ref="D8" authorId="0" shapeId="0" xr:uid="{57377DF1-E3EE-4E6F-83ED-5E20AA7B525C}">
      <text>
        <r>
          <rPr>
            <b/>
            <sz val="9"/>
            <color indexed="81"/>
            <rFont val="Tahoma"/>
            <family val="2"/>
          </rPr>
          <t>SAHR.MOIBA:</t>
        </r>
        <r>
          <rPr>
            <sz val="9"/>
            <color indexed="81"/>
            <rFont val="Tahoma"/>
            <family val="2"/>
          </rPr>
          <t xml:space="preserve">
Budget Increased by $14000</t>
        </r>
      </text>
    </comment>
    <comment ref="D9" authorId="0" shapeId="0" xr:uid="{338F1153-1B76-4747-8A22-C380E9274ECF}">
      <text>
        <r>
          <rPr>
            <b/>
            <sz val="9"/>
            <color indexed="81"/>
            <rFont val="Tahoma"/>
            <family val="2"/>
          </rPr>
          <t>SAHR.MOIBA:</t>
        </r>
        <r>
          <rPr>
            <sz val="9"/>
            <color indexed="81"/>
            <rFont val="Tahoma"/>
            <family val="2"/>
          </rPr>
          <t xml:space="preserve">
Budget Revised downward by $14000</t>
        </r>
      </text>
    </comment>
  </commentList>
</comments>
</file>

<file path=xl/sharedStrings.xml><?xml version="1.0" encoding="utf-8"?>
<sst xmlns="http://schemas.openxmlformats.org/spreadsheetml/2006/main" count="278" uniqueCount="249">
  <si>
    <t>Annex D - PBF Project Budget</t>
  </si>
  <si>
    <t>Table 1 - PBF project budget by outcome, output and activity</t>
  </si>
  <si>
    <t>Recipient Organization 1
UN Women</t>
  </si>
  <si>
    <t>Recipient Organization 2
UNDP</t>
  </si>
  <si>
    <t>Recipient Organization 3
World Vision</t>
  </si>
  <si>
    <t>Total</t>
  </si>
  <si>
    <t xml:space="preserve">OUTCOME 1: </t>
  </si>
  <si>
    <t>Coalition of Women-focused CSOs working on conflict prevention/mitigation and women participation established and working to achieve an organised common agenda in Sierra Leone</t>
  </si>
  <si>
    <t>Output 1.1</t>
  </si>
  <si>
    <t xml:space="preserve">Coalition of Women-focused CSOs working on conflict prevention/mitigation and meaningful participation of women established and functional </t>
  </si>
  <si>
    <t>Activity 1.1.1:</t>
  </si>
  <si>
    <t xml:space="preserve">Map and profile organizations working on conflict prevention, mitigation and women participation and elections, and develop a ‘power and influence matrix’ to show the diverse, unique strengths and influence each CSO is bringing into the coalition. </t>
  </si>
  <si>
    <t xml:space="preserve">Gender-sensitive mapping of women-focused CSOs ogamization and groups conducted in 6 project implemting location with specific attection on promotion of Women Peace Security Agenda (100% women participants) </t>
  </si>
  <si>
    <t xml:space="preserve">Contractual Services for Consultant and enumerators, district travel and overnight cost.  Focused group discussion planning meetings </t>
  </si>
  <si>
    <t>Activity 1.1.2:</t>
  </si>
  <si>
    <t xml:space="preserve">Provide TA to set up a national secretariat with sub-national structures for the coalition and develop a TOR, SOP,(administrative procedure, organizational structures, and systems)to help put in place governance structure and officially launch the coalition. </t>
  </si>
  <si>
    <t xml:space="preserve">Training curriculum for Women focused CSO groups and network develop and training sessions for on joint planing and coordination of women peace security issuees for (120)  women CSOs groups conducted </t>
  </si>
  <si>
    <t xml:space="preserve">Contractual Services for Consultant to developand a training manual, district travel  for facilitators and participants  overnight cost including project staff travel and overnight cost , printing of materials ,hall rental, hospitality, costs etc.  </t>
  </si>
  <si>
    <t>Activity 1.1.3:</t>
  </si>
  <si>
    <t xml:space="preserve">Develop a ‘Working Together Manual and Toolkit’ to enhance and promote shared vision, synergy, linkages, and joint engagements among coalition members. </t>
  </si>
  <si>
    <t xml:space="preserve">This includes specific attention that ocus on the needs to address the operations of Women focused CSOs group to address the needs of women </t>
  </si>
  <si>
    <t xml:space="preserve">This includes contractual  services , travel costs, validation workshop of the report, cost for printing of copies and dencemination of copies </t>
  </si>
  <si>
    <t>Activity 1.1.4</t>
  </si>
  <si>
    <t xml:space="preserve">Support regular consultations, meetings and interaction of the coalition members for planning, review/assessment of progress, and monitoring and report on the health of the coalition. </t>
  </si>
  <si>
    <t xml:space="preserve"> </t>
  </si>
  <si>
    <t xml:space="preserve">This includes incread performace of women peace and security agenda at all levels between groups and networks </t>
  </si>
  <si>
    <t xml:space="preserve">Meetings 120 women's Groups and networks, cost for hall rental and hospitality, travels to districts and communities </t>
  </si>
  <si>
    <t>Activity 1.1.5</t>
  </si>
  <si>
    <t xml:space="preserve">Support the setup/maintenance of a functional ‘Information Hub” for the coalition to facilitate there day to day activities (WhatsApp groups, data and internet connectivity and others) </t>
  </si>
  <si>
    <t xml:space="preserve">improved advocacy and actions on gender-sensitive and conflict sentitive to power bearers to influnce  and promote gender equility and women's Empowerment at all levels  </t>
  </si>
  <si>
    <t xml:space="preserve">Hold (18) National,Distrists, and community Town hall meetings, travel and overnight cost for staff, refreshment, internal and external transport Transport reimbursement for benificiares </t>
  </si>
  <si>
    <t>Activity 1.1.6</t>
  </si>
  <si>
    <t>Train women focused CSOs in tracking, monitoring, and advocating for SILNAP financing.</t>
  </si>
  <si>
    <t>Activity 1.1.7</t>
  </si>
  <si>
    <t>Activity 1.1.8</t>
  </si>
  <si>
    <t>Activity 1.1.9</t>
  </si>
  <si>
    <t>Output Total</t>
  </si>
  <si>
    <t xml:space="preserve">Output 1.2: </t>
  </si>
  <si>
    <t xml:space="preserve">Technical capacity of Women-focused CSOs coalition on a range of normative frameworks, messaging, advocacy, ICT and other requisite knowledge and skills enhanced </t>
  </si>
  <si>
    <t>Activity 1.2.1</t>
  </si>
  <si>
    <t>Conduct training for 120 members of the coalition using the ‘Working Together Manual and Tool Kit’</t>
  </si>
  <si>
    <t>A CSO's review of the SILNAP on resolution 1325 and 1820 will be done to understand lapses  and critical opportunities that will inform strategies and actions that CSOs will take to address VAWG and equal participation in peacebuilding initiatives</t>
  </si>
  <si>
    <t>Activity 1.2.2</t>
  </si>
  <si>
    <t xml:space="preserve">Conduct a TOT for coalition members on relevant normative frameworks; UN Resolution 1325, Beijing Declaration and Platform of Action, Public Election Act, Cyber Security and Crime Act 2021 </t>
  </si>
  <si>
    <t>A clear roadmap that will inform CSO's action in monitoring and implementing SILNAP  will be developed</t>
  </si>
  <si>
    <t>Activity 1.2.3</t>
  </si>
  <si>
    <t>Train Coalition on CEDAW provisions with emphasis on VAW/referrals and existing peace mediators to effectively prevent and mediate peace</t>
  </si>
  <si>
    <t>The assessment will target women focused CSOs working on women peace and security areas  to understand their needs gap and level of coordination and joint planning</t>
  </si>
  <si>
    <t>Activity 1.2.4</t>
  </si>
  <si>
    <t xml:space="preserve">Train coalition members on message development, advocacy and policy, communication, ICT, and report writing, photography and media (traditional and social media) including amplifying local women’s voices through community radios to host and generate programs on various media platforms </t>
  </si>
  <si>
    <t>The Identified CSO;s network will be supported to collate information on WPS and use it toe nggae key stakeholders and communities to promote womens safety and participation</t>
  </si>
  <si>
    <t>Activity 1.2.5</t>
  </si>
  <si>
    <t xml:space="preserve">Introduce a structured mentoring and coaching for the coalition members and between older and younger women groups. </t>
  </si>
  <si>
    <t>The simplified document will be diseminated in regional towns and at the national level</t>
  </si>
  <si>
    <t>Activity 1.2.6</t>
  </si>
  <si>
    <t>Train members on programme management, proposal writing skills, financial literacy, fund diversification, and donor reporting as part of sustainability.</t>
  </si>
  <si>
    <t>Activity 1.2.7</t>
  </si>
  <si>
    <t>Strengthen market women associations to use basic technologies and loumah (public market days) platforms to promote peace as well as garner support for women participation during the elections.</t>
  </si>
  <si>
    <t>Activity 1.2.8</t>
  </si>
  <si>
    <t>Activity 1.2.9</t>
  </si>
  <si>
    <t>Activity 1.2.10</t>
  </si>
  <si>
    <t>Output 1.3:</t>
  </si>
  <si>
    <t xml:space="preserve">Women-focused CSOs coalition ability to develop quality proposals for joint programme and sustainability are enhanced  </t>
  </si>
  <si>
    <t>Activity 1.3.1</t>
  </si>
  <si>
    <t xml:space="preserve">Support coalition members to document and disseminate the outcomes of the project, lessons learnt, best practices to various stakeholders, development partners, donors, and the private sector etc. </t>
  </si>
  <si>
    <t>Activity 1.3.2</t>
  </si>
  <si>
    <t>Train Coalition members on writing proposals and concept notes to replicate similar projects in areas not previously covered</t>
  </si>
  <si>
    <t>Activity 1.3.3</t>
  </si>
  <si>
    <t xml:space="preserve">Coalition set up mechanism to continue to monitor and support meaningful female representation/representation and peace process </t>
  </si>
  <si>
    <t>Activity 1.3.4</t>
  </si>
  <si>
    <t xml:space="preserve">Train Coalition members on financial literacy, fund raising, funding pooling/diversification, programme management and donor reporting </t>
  </si>
  <si>
    <t>Activity 1.3.5</t>
  </si>
  <si>
    <t xml:space="preserve">Facilitate and link women focused CSOs to donors that fund VAWE/P and WPS initiatives </t>
  </si>
  <si>
    <t>Activity 1.3.7</t>
  </si>
  <si>
    <t>Activity 1.3.8</t>
  </si>
  <si>
    <t>Activity 1.3.6</t>
  </si>
  <si>
    <t>Output 1.4:</t>
  </si>
  <si>
    <t xml:space="preserve">OUTCOME 2: </t>
  </si>
  <si>
    <t xml:space="preserve">Coalition of Women-focused CSOs able to initiate and lead conflict prevention, mitigation and promote women’s participation in a coherent manner before, during and after the 2023 elections. </t>
  </si>
  <si>
    <t xml:space="preserve">Output 2.1 </t>
  </si>
  <si>
    <t xml:space="preserve">Capacity of Coalition of women focused CSO to jointly plan, design and carry out coherent advocacy messages to relevant partners and stakeholders before the 2023 elections enhanced </t>
  </si>
  <si>
    <t>Activity 2.1.1</t>
  </si>
  <si>
    <t xml:space="preserve">CSOs Coalition members conduct situational analysis and assessment of hotspot before the election and develop a joint and coherent strategy and plan for 2023 election based on evidence. </t>
  </si>
  <si>
    <t>A compedium of  the various laws will be developed using inforgraphics to enhance womens understanding of the various legislations protecting and safeguarding their rights</t>
  </si>
  <si>
    <t>Activity 2.1.2</t>
  </si>
  <si>
    <t xml:space="preserve">Support women focused CSOs and CBOs to develop advocacy tool kits on women peace and security to facilitate advocacy activities and interventions among relevant stakeholders </t>
  </si>
  <si>
    <t>Women focused CSO's will be trained on the use of various advocacy toolkits that will enhnace increased representation and safety of women and girls during and after elections</t>
  </si>
  <si>
    <t>Activity 2.1.3</t>
  </si>
  <si>
    <t xml:space="preserve">CSOs Coalition carry out mass sensitization to promote peaceful elections using various community and media platform and sign a media pack with media houses, bloggers, and various social media influencers to support the peace process and peaceful electioneering </t>
  </si>
  <si>
    <t>Women focused CSO's will be supported to lobby relevant governmnet officials and stakeholders to support the enactment of laws that promtes safety and equal participation in politics</t>
  </si>
  <si>
    <t>Activity 2.1.4</t>
  </si>
  <si>
    <t xml:space="preserve">Support the coalition to engage the security and justice sector to provide protection and access to justice for female candidates and access to referral pathways. </t>
  </si>
  <si>
    <t>Grass root women, minority groups and influencers will be supported to diseminate key messages that contributes to the participation and safety of women in building peace</t>
  </si>
  <si>
    <t>Activity 2.1.5</t>
  </si>
  <si>
    <t xml:space="preserve">Organize quarterly policy dialogues between policy makers, security sectors, formal and informal institutions including men and boys’ networks to solicit their support for legal, programmatic, and moral support for conflict prevention, mitigation and meaningful participation of women in the election cycle and after. </t>
  </si>
  <si>
    <t>The groups will be trained on how best they can track governmnet's investment in SILNAP and engage policy makers to enhance increaed investment in GEWE</t>
  </si>
  <si>
    <t>Activity 2.1.6</t>
  </si>
  <si>
    <t>Support Coalition members to train One Stop Centre (OSCs) manager and SGBV Steering Committees members (local councils, Chief Medical Personnel, Family support Units, Traditional and religious authorities and CSOs) to respond to possible election violence</t>
  </si>
  <si>
    <t>Activity 2.1.7</t>
  </si>
  <si>
    <t xml:space="preserve">Support the coalition to activate mechanism for monitoring the election outcomes and report on real time violence and facilitate data collection and early response </t>
  </si>
  <si>
    <t>Activity 2.1.8</t>
  </si>
  <si>
    <t>Output 2.2</t>
  </si>
  <si>
    <t xml:space="preserve">Coalition CSO members mobilize support for female candidates, aspirants and create enabling platforms for women meaningful participation and protection during the 2023 elections enhanced </t>
  </si>
  <si>
    <t>Activity 2.2.1</t>
  </si>
  <si>
    <t>CSOs Coalition members support female candidates to develop their manifestos and carry out effective campaigns at national and at district level leveraging the female aspirant caucuses at the subnational levels</t>
  </si>
  <si>
    <t>Activity 2.2.2</t>
  </si>
  <si>
    <t xml:space="preserve">Provide leadership trainings for women and girl candidates at the national and local level </t>
  </si>
  <si>
    <t>Activity 2.2.3</t>
  </si>
  <si>
    <t xml:space="preserve">Promote women’s participation as voters and produce civic education materials in collaboration with the electoral commission  </t>
  </si>
  <si>
    <t>Activity 2.2.4</t>
  </si>
  <si>
    <t>Support CSOs coalition to engage the media, traditional &amp; religious institutions, including male champions to support female and feminist candidature, address gender-based violence including hate speeches, and bullying.</t>
  </si>
  <si>
    <t>Activity 2.2.5</t>
  </si>
  <si>
    <t xml:space="preserve">CSOs Coalition mobilize opinion leaders, peace ambassadors, mothers’ groups, youth leaders at national and local levels to keep speaking and conscientizing citizens to maintain the peace as well as promote meaningful participation of women </t>
  </si>
  <si>
    <t>Activity 2.2.6</t>
  </si>
  <si>
    <t>Organize women peace and security court barrays/ town hall and helping them form rural women’s listeners groups through podcast to generate issues and find solutions as they discussed</t>
  </si>
  <si>
    <t>Activity 2.2.7</t>
  </si>
  <si>
    <t>Support training of the rural women’s groups in using media equipment and tools to document and share their stories</t>
  </si>
  <si>
    <t>Activity 2.2.8</t>
  </si>
  <si>
    <t xml:space="preserve">Engage with security sector to provide special protection for women voters and candidates and observers during the 2023 elections </t>
  </si>
  <si>
    <t>Activity 2.2.9</t>
  </si>
  <si>
    <t>Holding webinar sessions using CSOs networks during international day for peace and other national events</t>
  </si>
  <si>
    <t>Activity 2.2.10</t>
  </si>
  <si>
    <t>Support newly elected women and girl candidates settle into office by training and mentorship them</t>
  </si>
  <si>
    <t>Output 2.3</t>
  </si>
  <si>
    <t xml:space="preserve">Coalition CSO members ability to initiate reconciliation, provide counseling and psychosocial support and access to justice for aspirants, affected women and girls after the 2023 elections enhanced </t>
  </si>
  <si>
    <t>Activity 2.3.1</t>
  </si>
  <si>
    <t xml:space="preserve">Support Coalition members to train One Stop centers service providers to provide counselling and psychosocial and medical services. </t>
  </si>
  <si>
    <t>Activity 2.3.2</t>
  </si>
  <si>
    <t xml:space="preserve">Support coalition members to address post-election violence by working with relevant stakeholders and actors and provide mitigation measures to promote peace and tolerance.  </t>
  </si>
  <si>
    <t>Activity 2.3.3</t>
  </si>
  <si>
    <t xml:space="preserve">Support coalition members to work with aggrieved parties to seek redress and promote peaceful cohesion thought legal processes and alternative conflict resolutions. </t>
  </si>
  <si>
    <t>Activity 2.3.4</t>
  </si>
  <si>
    <t>Support coalition members to develop and promote reconciliatory messages, and establish alternative dispute resolution mechanism</t>
  </si>
  <si>
    <t>Activity 2.3.5</t>
  </si>
  <si>
    <t xml:space="preserve">Support coalition members to develop and promote reconciliatory messages and establish alternative dispute resolution mechanism. </t>
  </si>
  <si>
    <t>Activity 2.3.6</t>
  </si>
  <si>
    <t xml:space="preserve">Support coalition members to hold various meetings to evaluate the outcomes of the elections and document lessons learnt. </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</si>
  <si>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</si>
  <si>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</si>
  <si>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</si>
  <si>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</si>
  <si>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</si>
  <si>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</si>
  <si>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</si>
  <si>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</si>
  <si>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</si>
  <si>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</si>
  <si>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</si>
  <si>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</si>
  <si>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</si>
  <si>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</si>
  <si>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</si>
  <si>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</si>
  <si>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</si>
  <si>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</si>
  <si>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</si>
  <si>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</si>
  <si>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</si>
  <si>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</si>
  <si>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</si>
  <si>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</si>
  <si>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</si>
  <si>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</si>
  <si>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</si>
  <si>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</si>
  <si>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</si>
  <si>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</si>
  <si>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</si>
  <si>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</si>
  <si>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</si>
  <si>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</si>
  <si>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</si>
  <si>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</si>
  <si>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</si>
  <si>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</si>
  <si>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</si>
  <si>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</si>
  <si>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</si>
  <si>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</si>
  <si>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</si>
  <si>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</si>
  <si>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</si>
  <si>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</si>
  <si>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</si>
  <si>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</si>
  <si>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</si>
  <si>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</si>
  <si>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</si>
  <si>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</si>
  <si>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</si>
  <si>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</si>
  <si>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</si>
  <si>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</si>
  <si>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</si>
  <si>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</si>
  <si>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</si>
  <si>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</si>
  <si>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</si>
  <si>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</si>
  <si>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</si>
  <si>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</si>
  <si>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</si>
  <si>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</si>
  <si>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</si>
  <si>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</si>
  <si>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</si>
  <si>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</si>
  <si>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</si>
  <si>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</si>
  <si>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</si>
  <si>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</si>
  <si>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</si>
  <si>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</si>
  <si>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</si>
  <si>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</si>
  <si>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</si>
  <si>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</si>
  <si>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</si>
  <si>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</si>
  <si>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</si>
  <si>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</si>
  <si>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</si>
  <si>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</si>
  <si>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</si>
  <si>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</si>
  <si>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</si>
  <si>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</si>
  <si>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</si>
  <si>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</si>
  <si>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</si>
  <si>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</si>
  <si>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</si>
  <si>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</si>
  <si>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</si>
  <si>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</si>
  <si>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</si>
  <si>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</si>
  <si>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</si>
  <si>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</si>
  <si>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</si>
  <si>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</si>
  <si>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</si>
  <si>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</si>
  <si>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</si>
  <si>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</si>
  <si>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</si>
  <si>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t xml:space="preserve">$ Towards GEWE </t>
    </r>
    <r>
      <rPr>
        <sz val="12"/>
        <color theme="1"/>
        <rFont val="Calibri"/>
        <family val="2"/>
        <scheme val="minor"/>
      </rPr>
      <t>(includes indirect costs)</t>
    </r>
  </si>
  <si>
    <r>
      <t xml:space="preserve">$ Towards M&amp;E </t>
    </r>
    <r>
      <rPr>
        <sz val="12"/>
        <color theme="1"/>
        <rFont val="Calibri"/>
        <family val="2"/>
        <scheme val="minor"/>
      </rPr>
      <t>(includes indirect costs)</t>
    </r>
  </si>
  <si>
    <r>
      <t xml:space="preserve">Note: PBF does not accept projects with less than </t>
    </r>
    <r>
      <rPr>
        <b/>
        <sz val="12"/>
        <color theme="1"/>
        <rFont val="Calibri"/>
        <family val="2"/>
        <scheme val="minor"/>
      </rPr>
      <t>5%</t>
    </r>
    <r>
      <rPr>
        <sz val="12"/>
        <color theme="1"/>
        <rFont val="Calibri"/>
        <family val="2"/>
        <scheme val="minor"/>
      </rPr>
      <t xml:space="preserve"> towards M&amp;E and less than </t>
    </r>
    <r>
      <rPr>
        <b/>
        <sz val="12"/>
        <color theme="1"/>
        <rFont val="Calibri"/>
        <family val="2"/>
        <scheme val="minor"/>
      </rPr>
      <t xml:space="preserve">15% </t>
    </r>
    <r>
      <rPr>
        <sz val="12"/>
        <color theme="1"/>
        <rFont val="Calibri"/>
        <family val="2"/>
        <scheme val="minor"/>
      </rPr>
      <t xml:space="preserve">towards GEWE. These figures will show as </t>
    </r>
    <r>
      <rPr>
        <sz val="12"/>
        <color rgb="FFFF0000"/>
        <rFont val="Calibri"/>
        <family val="2"/>
        <scheme val="minor"/>
      </rPr>
      <t xml:space="preserve">red </t>
    </r>
    <r>
      <rPr>
        <sz val="12"/>
        <color theme="1"/>
        <rFont val="Calibri"/>
        <family val="2"/>
        <scheme val="minor"/>
      </rPr>
      <t xml:space="preserve">if this minimum threshold is not met.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</si>
</sst>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Le&quot;* #,##0.00_-;\-&quot;Le&quot;* #,##0.00_-;_-&quot;Le&quot;* &quot;-&quot;??_-;_-@_-"/>
    <numFmt numFmtId="43" formatCode="_-* #,##0.00_-;\-* #,##0.00_-;_-* &quot;-&quot;??_-;_-@_-"/>
    <numFmt numFmtId="164" formatCode="&quot;$&quot;#,##0_);[Red]\(&quot;$&quot;#,##0\)"/>
    <numFmt numFmtId="165" formatCode="_(&quot;$&quot;* #,##0.00_);_(&quot;$&quot;* \(#,##0.00\);_(&quot;$&quot;* &quot;-&quot;??_);_(@_)"/>
    <numFmt numFmtId="166" formatCode="_(&quot;$&quot;* #,##0_);_(&quot;$&quot;* \(#,##0\);_(&quot;$&quot;* &quot;-&quot;??_);_(@_)"/>
    <numFmt numFmtId="167" formatCode="_-[$$-409]* #,##0.00_ ;_-[$$-409]* \-#,##0.00\ ;_-[$$-409]* &quot;-&quot;??_ ;_-@_ "/>
    <numFmt numFmtId="168" formatCode="[$$-409]#,##0.00_ ;\-[$$-409]#,##0.00\ "/>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b/>
      <sz val="12"/>
      <color rgb="FFFF0000"/>
      <name val="Calibri"/>
      <family val="2"/>
      <scheme val="minor"/>
    </font>
    <font>
      <sz val="12"/>
      <color rgb="FFFF0000"/>
      <name val="Calibri"/>
      <family val="2"/>
      <scheme val="minor"/>
    </font>
    <font>
      <sz val="12"/>
      <color theme="1"/>
      <name val="Times New Roman"/>
      <family val="1"/>
    </font>
    <font>
      <sz val="12"/>
      <color rgb="FF000000"/>
      <name val="Calibri"/>
      <family val="2"/>
      <scheme val="minor"/>
    </font>
    <font>
      <sz val="12"/>
      <name val="Calibri"/>
      <family val="2"/>
      <scheme val="minor"/>
    </font>
    <font>
      <b/>
      <sz val="12"/>
      <color rgb="FF000000"/>
      <name val="Calibri"/>
      <family val="2"/>
      <scheme val="minor"/>
    </font>
    <font>
      <b/>
      <sz val="12"/>
      <name val="Calibri"/>
      <family val="2"/>
      <scheme val="minor"/>
    </font>
    <font>
      <sz val="9"/>
      <color indexed="81"/>
      <name val="Tahoma"/>
      <family val="2"/>
    </font>
    <font>
      <b/>
      <sz val="9"/>
      <color indexed="81"/>
      <name val="Tahoma"/>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bgColor rgb="FF000000"/>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92D05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31" applyNumberFormat="0" applyAlignment="0" applyProtection="0"/>
    <xf numFmtId="0" fontId="13" fillId="7" borderId="34" applyNumberFormat="0" applyAlignment="0" applyProtection="0"/>
    <xf numFmtId="44"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28" applyNumberFormat="0" applyFill="0" applyAlignment="0" applyProtection="0"/>
    <xf numFmtId="0" fontId="4" fillId="0" borderId="29" applyNumberFormat="0" applyFill="0" applyAlignment="0" applyProtection="0"/>
    <xf numFmtId="0" fontId="5" fillId="0" borderId="30" applyNumberFormat="0" applyFill="0" applyAlignment="0" applyProtection="0"/>
    <xf numFmtId="0" fontId="5" fillId="0" borderId="0" applyNumberFormat="0" applyFill="0" applyBorder="0" applyAlignment="0" applyProtection="0"/>
    <xf numFmtId="0" fontId="9" fillId="5" borderId="31" applyNumberFormat="0" applyAlignment="0" applyProtection="0"/>
    <xf numFmtId="0" fontId="12" fillId="0" borderId="33" applyNumberFormat="0" applyFill="0" applyAlignment="0" applyProtection="0"/>
    <xf numFmtId="0" fontId="8" fillId="4" borderId="0" applyNumberFormat="0" applyBorder="0" applyAlignment="0" applyProtection="0"/>
    <xf numFmtId="0" fontId="1" fillId="8" borderId="35" applyNumberFormat="0" applyFont="0" applyAlignment="0" applyProtection="0"/>
    <xf numFmtId="0" fontId="10" fillId="6" borderId="32"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36" applyNumberFormat="0" applyFill="0" applyAlignment="0" applyProtection="0"/>
    <xf numFmtId="0" fontId="14" fillId="0" borderId="0" applyNumberFormat="0" applyFill="0" applyBorder="0" applyAlignment="0" applyProtection="0"/>
  </cellStyleXfs>
  <cellXfs count="224">
    <xf numFmtId="0" fontId="0" fillId="0" borderId="0" xfId="0"/>
    <xf numFmtId="0" fontId="0" fillId="0" borderId="0" xfId="0" applyAlignment="1">
      <alignment wrapText="1"/>
    </xf>
    <xf numFmtId="0" fontId="19" fillId="0" borderId="0" xfId="0" applyFont="1" applyAlignment="1">
      <alignment wrapText="1"/>
    </xf>
    <xf numFmtId="43" fontId="19" fillId="0" borderId="0" xfId="0" applyNumberFormat="1" applyFont="1" applyAlignment="1">
      <alignment wrapText="1"/>
    </xf>
    <xf numFmtId="0" fontId="20" fillId="0" borderId="0" xfId="0" applyFont="1" applyAlignment="1">
      <alignment wrapText="1"/>
    </xf>
    <xf numFmtId="44" fontId="20" fillId="0" borderId="0" xfId="28" applyFont="1" applyBorder="1" applyAlignment="1">
      <alignment wrapText="1"/>
    </xf>
    <xf numFmtId="44" fontId="20" fillId="33" borderId="0" xfId="28" applyFont="1" applyFill="1" applyBorder="1" applyAlignment="1">
      <alignment wrapText="1"/>
    </xf>
    <xf numFmtId="0" fontId="22" fillId="0" borderId="0" xfId="0" applyFont="1" applyAlignment="1">
      <alignment wrapText="1"/>
    </xf>
    <xf numFmtId="44" fontId="23" fillId="33" borderId="0" xfId="28" applyFont="1" applyFill="1" applyBorder="1" applyAlignment="1">
      <alignment horizontal="left" wrapText="1"/>
    </xf>
    <xf numFmtId="0" fontId="24" fillId="0" borderId="0" xfId="0" applyFont="1" applyAlignment="1">
      <alignment wrapText="1"/>
    </xf>
    <xf numFmtId="0" fontId="24" fillId="34" borderId="4" xfId="0" applyFont="1" applyFill="1" applyBorder="1" applyAlignment="1">
      <alignment horizontal="center" vertical="center" wrapText="1"/>
    </xf>
    <xf numFmtId="0" fontId="22" fillId="33" borderId="4" xfId="0" applyFont="1" applyFill="1" applyBorder="1" applyAlignment="1" applyProtection="1">
      <alignment horizontal="center" vertical="center" wrapText="1"/>
      <protection locked="0"/>
    </xf>
    <xf numFmtId="0" fontId="22" fillId="34" borderId="4" xfId="0" applyFont="1" applyFill="1" applyBorder="1" applyAlignment="1">
      <alignment horizontal="center" vertical="center" wrapText="1"/>
    </xf>
    <xf numFmtId="0" fontId="25" fillId="0" borderId="0" xfId="0" applyFont="1" applyAlignment="1">
      <alignment horizontal="center" vertical="center" wrapText="1"/>
    </xf>
    <xf numFmtId="0" fontId="24" fillId="0" borderId="0" xfId="0" applyFont="1" applyAlignment="1">
      <alignment horizontal="left" vertical="center" wrapText="1"/>
    </xf>
    <xf numFmtId="0" fontId="22" fillId="34" borderId="4" xfId="0" applyFont="1" applyFill="1" applyBorder="1" applyAlignment="1">
      <alignment horizontal="left" vertical="center" wrapText="1"/>
    </xf>
    <xf numFmtId="44" fontId="26" fillId="0" borderId="0" xfId="28" applyFont="1" applyFill="1" applyBorder="1" applyAlignment="1" applyProtection="1">
      <alignment horizontal="left" vertical="center" wrapText="1"/>
    </xf>
    <xf numFmtId="0" fontId="22" fillId="34" borderId="4" xfId="0" applyFont="1" applyFill="1" applyBorder="1" applyAlignment="1">
      <alignment vertical="center" wrapText="1"/>
    </xf>
    <xf numFmtId="44" fontId="22" fillId="0" borderId="0" xfId="28" applyFont="1" applyFill="1" applyBorder="1" applyAlignment="1" applyProtection="1">
      <alignment vertical="center" wrapText="1"/>
    </xf>
    <xf numFmtId="0" fontId="24" fillId="34" borderId="4" xfId="0" applyFont="1" applyFill="1" applyBorder="1" applyAlignment="1">
      <alignment vertical="center" wrapText="1"/>
    </xf>
    <xf numFmtId="0" fontId="24" fillId="0" borderId="4" xfId="0" applyFont="1" applyBorder="1" applyAlignment="1">
      <alignment vertical="center" wrapText="1"/>
    </xf>
    <xf numFmtId="44" fontId="24" fillId="0" borderId="4" xfId="28" applyFont="1" applyBorder="1" applyAlignment="1" applyProtection="1">
      <alignment horizontal="center" vertical="center" wrapText="1"/>
      <protection locked="0"/>
    </xf>
    <xf numFmtId="44" fontId="24" fillId="34" borderId="4" xfId="28" applyFont="1" applyFill="1" applyBorder="1" applyAlignment="1" applyProtection="1">
      <alignment horizontal="center" vertical="center" wrapText="1"/>
    </xf>
    <xf numFmtId="9" fontId="24" fillId="0" borderId="4" xfId="40" applyFont="1" applyBorder="1" applyAlignment="1" applyProtection="1">
      <alignment horizontal="center" vertical="center" wrapText="1"/>
      <protection locked="0"/>
    </xf>
    <xf numFmtId="44" fontId="24" fillId="33" borderId="4" xfId="28" applyFont="1" applyFill="1" applyBorder="1" applyAlignment="1" applyProtection="1">
      <alignment horizontal="left" vertical="top" wrapText="1"/>
      <protection locked="0"/>
    </xf>
    <xf numFmtId="49" fontId="24" fillId="0" borderId="4" xfId="28" applyNumberFormat="1" applyFont="1" applyBorder="1" applyAlignment="1" applyProtection="1">
      <alignment horizontal="left" vertical="top" wrapText="1"/>
      <protection locked="0"/>
    </xf>
    <xf numFmtId="44" fontId="24" fillId="0" borderId="0" xfId="28" applyFont="1" applyFill="1" applyBorder="1" applyAlignment="1" applyProtection="1">
      <alignment horizontal="center" vertical="center" wrapText="1"/>
    </xf>
    <xf numFmtId="44" fontId="26" fillId="33" borderId="4" xfId="28" applyFont="1" applyFill="1" applyBorder="1" applyAlignment="1" applyProtection="1">
      <alignment horizontal="center" vertical="center" wrapText="1"/>
      <protection locked="0"/>
    </xf>
    <xf numFmtId="44" fontId="24" fillId="33" borderId="4" xfId="28" applyFont="1" applyFill="1" applyBorder="1" applyAlignment="1" applyProtection="1">
      <alignment horizontal="center" vertical="center" wrapText="1"/>
      <protection locked="0"/>
    </xf>
    <xf numFmtId="49" fontId="24" fillId="0" borderId="4" xfId="28" applyNumberFormat="1" applyFont="1" applyBorder="1" applyAlignment="1" applyProtection="1">
      <alignment horizontal="left" wrapText="1"/>
      <protection locked="0"/>
    </xf>
    <xf numFmtId="0" fontId="24" fillId="0" borderId="0" xfId="0" applyFont="1" applyAlignment="1">
      <alignment vertical="center" wrapText="1"/>
    </xf>
    <xf numFmtId="0" fontId="24" fillId="0" borderId="4" xfId="0" applyFont="1" applyBorder="1" applyAlignment="1">
      <alignment wrapText="1"/>
    </xf>
    <xf numFmtId="9" fontId="24" fillId="33" borderId="4" xfId="40" applyFont="1" applyFill="1" applyBorder="1" applyAlignment="1" applyProtection="1">
      <alignment horizontal="center" vertical="center" wrapText="1"/>
      <protection locked="0"/>
    </xf>
    <xf numFmtId="49" fontId="24" fillId="33" borderId="4" xfId="28" applyNumberFormat="1" applyFont="1" applyFill="1" applyBorder="1" applyAlignment="1" applyProtection="1">
      <alignment horizontal="left" wrapText="1"/>
      <protection locked="0"/>
    </xf>
    <xf numFmtId="0" fontId="24" fillId="33" borderId="0" xfId="0" applyFont="1" applyFill="1" applyAlignment="1">
      <alignment wrapText="1"/>
    </xf>
    <xf numFmtId="0" fontId="24" fillId="0" borderId="4" xfId="0" applyFont="1" applyBorder="1" applyAlignment="1">
      <alignment horizontal="justify" vertical="center"/>
    </xf>
    <xf numFmtId="44" fontId="22" fillId="34" borderId="4" xfId="28" applyFont="1" applyFill="1" applyBorder="1" applyAlignment="1" applyProtection="1">
      <alignment horizontal="center" vertical="center" wrapText="1"/>
    </xf>
    <xf numFmtId="44" fontId="22" fillId="33" borderId="4" xfId="28" applyFont="1" applyFill="1" applyBorder="1" applyAlignment="1" applyProtection="1">
      <alignment horizontal="center" vertical="center" wrapText="1"/>
    </xf>
    <xf numFmtId="44" fontId="22" fillId="0" borderId="0" xfId="28" applyFont="1" applyFill="1" applyBorder="1" applyAlignment="1" applyProtection="1">
      <alignment horizontal="center" vertical="center" wrapText="1"/>
    </xf>
    <xf numFmtId="0" fontId="24" fillId="33" borderId="9" xfId="0" applyFont="1" applyFill="1" applyBorder="1" applyAlignment="1" applyProtection="1">
      <alignment vertical="center" wrapText="1"/>
      <protection locked="0"/>
    </xf>
    <xf numFmtId="164" fontId="24" fillId="0" borderId="4" xfId="28" applyNumberFormat="1" applyFont="1" applyBorder="1" applyAlignment="1" applyProtection="1">
      <alignment horizontal="center" vertical="center" wrapText="1"/>
      <protection locked="0"/>
    </xf>
    <xf numFmtId="44" fontId="24" fillId="33" borderId="4" xfId="28" applyFont="1" applyFill="1" applyBorder="1" applyAlignment="1" applyProtection="1">
      <alignment horizontal="left" vertical="center" wrapText="1"/>
      <protection locked="0"/>
    </xf>
    <xf numFmtId="164" fontId="24" fillId="0" borderId="4" xfId="0" applyNumberFormat="1" applyFont="1" applyBorder="1" applyAlignment="1">
      <alignment horizontal="center" vertical="center" wrapText="1"/>
    </xf>
    <xf numFmtId="0" fontId="27" fillId="0" borderId="4" xfId="0" applyFont="1" applyBorder="1" applyAlignment="1">
      <alignment horizontal="justify" vertical="center"/>
    </xf>
    <xf numFmtId="0" fontId="24" fillId="34" borderId="10" xfId="0" applyFont="1" applyFill="1" applyBorder="1" applyAlignment="1">
      <alignment vertical="center" wrapText="1"/>
    </xf>
    <xf numFmtId="44" fontId="24" fillId="0" borderId="10" xfId="28" applyFont="1" applyBorder="1" applyAlignment="1" applyProtection="1">
      <alignment horizontal="center" vertical="center" wrapText="1"/>
      <protection locked="0"/>
    </xf>
    <xf numFmtId="0" fontId="28" fillId="0" borderId="0" xfId="0" applyFont="1" applyAlignment="1">
      <alignment vertical="center" wrapText="1"/>
    </xf>
    <xf numFmtId="44" fontId="22" fillId="34" borderId="11" xfId="28" applyFont="1" applyFill="1" applyBorder="1" applyAlignment="1" applyProtection="1">
      <alignment horizontal="center" vertical="center" wrapText="1"/>
    </xf>
    <xf numFmtId="0" fontId="24" fillId="0" borderId="4" xfId="0" applyFont="1" applyBorder="1" applyAlignment="1" applyProtection="1">
      <alignment horizontal="left" vertical="top" wrapText="1"/>
      <protection locked="0"/>
    </xf>
    <xf numFmtId="0" fontId="24" fillId="33" borderId="4" xfId="0" applyFont="1" applyFill="1" applyBorder="1" applyAlignment="1" applyProtection="1">
      <alignment horizontal="left" vertical="top" wrapText="1"/>
      <protection locked="0"/>
    </xf>
    <xf numFmtId="0" fontId="22" fillId="0" borderId="4" xfId="0" applyFont="1" applyBorder="1" applyAlignment="1">
      <alignment vertical="center" wrapText="1"/>
    </xf>
    <xf numFmtId="44" fontId="24" fillId="0" borderId="4" xfId="28" applyFont="1" applyFill="1" applyBorder="1" applyAlignment="1" applyProtection="1">
      <alignment horizontal="center" vertical="center" wrapText="1"/>
      <protection locked="0"/>
    </xf>
    <xf numFmtId="44" fontId="24" fillId="0" borderId="4" xfId="28" applyFont="1" applyFill="1" applyBorder="1" applyAlignment="1" applyProtection="1">
      <alignment horizontal="center" vertical="center" wrapText="1"/>
    </xf>
    <xf numFmtId="9" fontId="24" fillId="0" borderId="4" xfId="40" applyFont="1" applyFill="1" applyBorder="1" applyAlignment="1" applyProtection="1">
      <alignment horizontal="center" vertical="center" wrapText="1"/>
      <protection locked="0"/>
    </xf>
    <xf numFmtId="44" fontId="24" fillId="0" borderId="4" xfId="28" applyFont="1" applyFill="1" applyBorder="1" applyAlignment="1" applyProtection="1">
      <alignment horizontal="center" vertical="top" wrapText="1"/>
      <protection locked="0"/>
    </xf>
    <xf numFmtId="49" fontId="24" fillId="0" borderId="4" xfId="28" applyNumberFormat="1" applyFont="1" applyFill="1" applyBorder="1" applyAlignment="1" applyProtection="1">
      <alignment horizontal="left" vertical="top" wrapText="1"/>
      <protection locked="0"/>
    </xf>
    <xf numFmtId="0" fontId="24" fillId="0" borderId="4" xfId="0" applyFont="1" applyBorder="1" applyAlignment="1" applyProtection="1">
      <alignment vertical="center" wrapText="1"/>
      <protection locked="0"/>
    </xf>
    <xf numFmtId="44" fontId="24" fillId="0" borderId="4" xfId="28" applyFont="1" applyFill="1" applyBorder="1" applyAlignment="1" applyProtection="1">
      <alignment vertical="center" wrapText="1"/>
      <protection locked="0"/>
    </xf>
    <xf numFmtId="44" fontId="24" fillId="0" borderId="4" xfId="28" applyFont="1" applyFill="1" applyBorder="1" applyAlignment="1" applyProtection="1">
      <alignment vertical="center" wrapText="1"/>
    </xf>
    <xf numFmtId="9" fontId="24" fillId="0" borderId="4" xfId="40" applyFont="1" applyFill="1" applyBorder="1" applyAlignment="1" applyProtection="1">
      <alignment vertical="center" wrapText="1"/>
      <protection locked="0"/>
    </xf>
    <xf numFmtId="49" fontId="24" fillId="0" borderId="4" xfId="28" applyNumberFormat="1" applyFont="1" applyFill="1" applyBorder="1" applyAlignment="1" applyProtection="1">
      <alignment vertical="center" wrapText="1"/>
      <protection locked="0"/>
    </xf>
    <xf numFmtId="44" fontId="24" fillId="0" borderId="0" xfId="28" applyFont="1" applyFill="1" applyBorder="1" applyAlignment="1" applyProtection="1">
      <alignment vertical="center" wrapText="1"/>
    </xf>
    <xf numFmtId="49" fontId="24" fillId="0" borderId="4" xfId="28" applyNumberFormat="1" applyFont="1" applyFill="1" applyBorder="1" applyAlignment="1" applyProtection="1">
      <alignment horizontal="left" wrapText="1"/>
      <protection locked="0"/>
    </xf>
    <xf numFmtId="44" fontId="22" fillId="0" borderId="4" xfId="28" applyFont="1" applyFill="1" applyBorder="1" applyAlignment="1" applyProtection="1">
      <alignment horizontal="center" vertical="center" wrapText="1"/>
    </xf>
    <xf numFmtId="0" fontId="24" fillId="33" borderId="0" xfId="0" applyFont="1" applyFill="1" applyAlignment="1" applyProtection="1">
      <alignment vertical="center" wrapText="1"/>
      <protection locked="0"/>
    </xf>
    <xf numFmtId="0" fontId="24" fillId="33" borderId="0" xfId="0" applyFont="1" applyFill="1" applyAlignment="1" applyProtection="1">
      <alignment horizontal="left" vertical="top" wrapText="1"/>
      <protection locked="0"/>
    </xf>
    <xf numFmtId="44" fontId="24" fillId="33" borderId="0" xfId="28" applyFont="1" applyFill="1" applyBorder="1" applyAlignment="1" applyProtection="1">
      <alignment horizontal="center" vertical="center" wrapText="1"/>
      <protection locked="0"/>
    </xf>
    <xf numFmtId="44" fontId="26" fillId="0" borderId="0" xfId="28" applyFont="1" applyFill="1" applyBorder="1" applyAlignment="1" applyProtection="1">
      <alignment vertical="center" wrapText="1"/>
    </xf>
    <xf numFmtId="49" fontId="24" fillId="0" borderId="4" xfId="28" applyNumberFormat="1" applyFont="1" applyBorder="1" applyAlignment="1" applyProtection="1">
      <alignment horizontal="left" vertical="center" wrapText="1"/>
      <protection locked="0"/>
    </xf>
    <xf numFmtId="44" fontId="24" fillId="0" borderId="11" xfId="28" applyFont="1" applyBorder="1" applyAlignment="1" applyProtection="1">
      <alignment horizontal="center" vertical="center" wrapText="1"/>
      <protection locked="0"/>
    </xf>
    <xf numFmtId="44" fontId="24" fillId="33" borderId="11" xfId="28" applyFont="1" applyFill="1" applyBorder="1" applyAlignment="1" applyProtection="1">
      <alignment horizontal="center" vertical="center" wrapText="1"/>
      <protection locked="0"/>
    </xf>
    <xf numFmtId="0" fontId="26" fillId="0" borderId="0" xfId="0" applyFont="1" applyAlignment="1">
      <alignment wrapText="1"/>
    </xf>
    <xf numFmtId="0" fontId="29" fillId="34" borderId="4" xfId="0" applyFont="1" applyFill="1" applyBorder="1" applyAlignment="1">
      <alignment vertical="center" wrapText="1"/>
    </xf>
    <xf numFmtId="0" fontId="29" fillId="0" borderId="4" xfId="0" applyFont="1" applyBorder="1" applyAlignment="1" applyProtection="1">
      <alignment horizontal="left" vertical="top" wrapText="1"/>
      <protection locked="0"/>
    </xf>
    <xf numFmtId="44" fontId="29" fillId="0" borderId="4" xfId="28" applyFont="1" applyBorder="1" applyAlignment="1" applyProtection="1">
      <alignment horizontal="center" vertical="center" wrapText="1"/>
      <protection locked="0"/>
    </xf>
    <xf numFmtId="44" fontId="29" fillId="33" borderId="4" xfId="28" applyFont="1" applyFill="1" applyBorder="1" applyAlignment="1" applyProtection="1">
      <alignment horizontal="center" vertical="center" wrapText="1"/>
      <protection locked="0"/>
    </xf>
    <xf numFmtId="9" fontId="26" fillId="0" borderId="4" xfId="40" applyFont="1" applyBorder="1" applyAlignment="1" applyProtection="1">
      <alignment horizontal="center" vertical="center" wrapText="1"/>
      <protection locked="0"/>
    </xf>
    <xf numFmtId="49" fontId="26" fillId="0" borderId="4" xfId="28" applyNumberFormat="1" applyFont="1" applyBorder="1" applyAlignment="1" applyProtection="1">
      <alignment horizontal="left" wrapText="1"/>
      <protection locked="0"/>
    </xf>
    <xf numFmtId="44" fontId="26" fillId="0" borderId="0" xfId="28" applyFont="1" applyFill="1" applyBorder="1" applyAlignment="1" applyProtection="1">
      <alignment horizontal="center" vertical="center" wrapText="1"/>
    </xf>
    <xf numFmtId="0" fontId="29" fillId="33" borderId="4" xfId="0" applyFont="1" applyFill="1" applyBorder="1" applyAlignment="1" applyProtection="1">
      <alignment horizontal="left" vertical="top" wrapText="1"/>
      <protection locked="0"/>
    </xf>
    <xf numFmtId="9" fontId="26" fillId="33" borderId="4" xfId="40" applyFont="1" applyFill="1" applyBorder="1" applyAlignment="1" applyProtection="1">
      <alignment horizontal="center" vertical="center" wrapText="1"/>
      <protection locked="0"/>
    </xf>
    <xf numFmtId="49" fontId="26" fillId="33" borderId="4" xfId="28" applyNumberFormat="1" applyFont="1" applyFill="1" applyBorder="1" applyAlignment="1" applyProtection="1">
      <alignment horizontal="left" wrapText="1"/>
      <protection locked="0"/>
    </xf>
    <xf numFmtId="0" fontId="24" fillId="33" borderId="0" xfId="0" applyFont="1" applyFill="1" applyAlignment="1">
      <alignment vertical="center" wrapText="1"/>
    </xf>
    <xf numFmtId="165" fontId="30" fillId="35" borderId="4" xfId="0" applyNumberFormat="1" applyFont="1" applyFill="1" applyBorder="1" applyAlignment="1">
      <alignment horizontal="center" vertical="center" wrapText="1"/>
    </xf>
    <xf numFmtId="165" fontId="30" fillId="36" borderId="4" xfId="0" applyNumberFormat="1" applyFont="1" applyFill="1" applyBorder="1" applyAlignment="1">
      <alignment horizontal="center" vertical="center" wrapText="1"/>
    </xf>
    <xf numFmtId="0" fontId="22" fillId="33" borderId="0" xfId="0" applyFont="1" applyFill="1" applyAlignment="1">
      <alignment vertical="center" wrapText="1"/>
    </xf>
    <xf numFmtId="44" fontId="24" fillId="33" borderId="0" xfId="28" applyFont="1" applyFill="1" applyBorder="1" applyAlignment="1" applyProtection="1">
      <alignment vertical="center" wrapText="1"/>
      <protection locked="0"/>
    </xf>
    <xf numFmtId="0" fontId="22" fillId="0" borderId="0" xfId="0" applyFont="1" applyAlignment="1" applyProtection="1">
      <alignment vertical="center" wrapText="1"/>
      <protection locked="0"/>
    </xf>
    <xf numFmtId="0" fontId="24" fillId="33" borderId="2" xfId="0" applyFont="1" applyFill="1" applyBorder="1" applyAlignment="1" applyProtection="1">
      <alignment vertical="center" wrapText="1"/>
      <protection locked="0"/>
    </xf>
    <xf numFmtId="0" fontId="24" fillId="33" borderId="4" xfId="0" applyFont="1" applyFill="1" applyBorder="1" applyAlignment="1" applyProtection="1">
      <alignment vertical="center" wrapText="1"/>
      <protection locked="0"/>
    </xf>
    <xf numFmtId="166" fontId="24" fillId="0" borderId="4" xfId="28" applyNumberFormat="1" applyFont="1" applyBorder="1" applyAlignment="1" applyProtection="1">
      <alignment vertical="center" wrapText="1"/>
      <protection locked="0"/>
    </xf>
    <xf numFmtId="166" fontId="24" fillId="33" borderId="4" xfId="28" applyNumberFormat="1" applyFont="1" applyFill="1" applyBorder="1" applyAlignment="1" applyProtection="1">
      <alignment vertical="center" wrapText="1"/>
      <protection locked="0"/>
    </xf>
    <xf numFmtId="166" fontId="24" fillId="34" borderId="4" xfId="28" applyNumberFormat="1" applyFont="1" applyFill="1" applyBorder="1" applyAlignment="1" applyProtection="1">
      <alignment vertical="center" wrapText="1"/>
    </xf>
    <xf numFmtId="9" fontId="24" fillId="0" borderId="4" xfId="40" applyFont="1" applyBorder="1" applyAlignment="1" applyProtection="1">
      <alignment vertical="center" wrapText="1"/>
      <protection locked="0"/>
    </xf>
    <xf numFmtId="44" fontId="24" fillId="33" borderId="4" xfId="28" applyFont="1" applyFill="1" applyBorder="1" applyAlignment="1" applyProtection="1">
      <alignment vertical="center" wrapText="1"/>
      <protection locked="0"/>
    </xf>
    <xf numFmtId="49" fontId="24" fillId="0" borderId="4" xfId="0" applyNumberFormat="1" applyFont="1" applyBorder="1" applyAlignment="1" applyProtection="1">
      <alignment horizontal="left" vertical="center" wrapText="1"/>
      <protection locked="0"/>
    </xf>
    <xf numFmtId="0" fontId="24" fillId="33" borderId="3" xfId="0" applyFont="1" applyFill="1" applyBorder="1" applyAlignment="1" applyProtection="1">
      <alignment vertical="center" wrapText="1"/>
      <protection locked="0"/>
    </xf>
    <xf numFmtId="0" fontId="22" fillId="34" borderId="10" xfId="0" applyFont="1" applyFill="1" applyBorder="1" applyAlignment="1">
      <alignment vertical="center" wrapText="1"/>
    </xf>
    <xf numFmtId="0" fontId="22" fillId="37" borderId="4" xfId="0" applyFont="1" applyFill="1" applyBorder="1" applyAlignment="1" applyProtection="1">
      <alignment vertical="center" wrapText="1"/>
      <protection locked="0"/>
    </xf>
    <xf numFmtId="166" fontId="22" fillId="37" borderId="4" xfId="28" applyNumberFormat="1" applyFont="1" applyFill="1" applyBorder="1" applyAlignment="1" applyProtection="1">
      <alignment vertical="center" wrapText="1"/>
    </xf>
    <xf numFmtId="0" fontId="22" fillId="33" borderId="0" xfId="0" applyFont="1" applyFill="1" applyAlignment="1" applyProtection="1">
      <alignment vertical="center" wrapText="1"/>
      <protection locked="0"/>
    </xf>
    <xf numFmtId="0" fontId="24" fillId="34" borderId="19" xfId="0" applyFont="1" applyFill="1" applyBorder="1" applyAlignment="1">
      <alignment vertical="center" wrapText="1"/>
    </xf>
    <xf numFmtId="165" fontId="24" fillId="34" borderId="4" xfId="0" applyNumberFormat="1" applyFont="1" applyFill="1" applyBorder="1" applyAlignment="1">
      <alignment vertical="center" wrapText="1"/>
    </xf>
    <xf numFmtId="165" fontId="24" fillId="34" borderId="20" xfId="0" applyNumberFormat="1" applyFont="1" applyFill="1" applyBorder="1" applyAlignment="1">
      <alignment vertical="center" wrapText="1"/>
    </xf>
    <xf numFmtId="44" fontId="24" fillId="0" borderId="0" xfId="28" applyFont="1" applyFill="1" applyBorder="1" applyAlignment="1" applyProtection="1">
      <alignment vertical="center" wrapText="1"/>
      <protection locked="0"/>
    </xf>
    <xf numFmtId="0" fontId="24" fillId="0" borderId="0" xfId="0" applyFont="1" applyAlignment="1" applyProtection="1">
      <alignment vertical="center" wrapText="1"/>
      <protection locked="0"/>
    </xf>
    <xf numFmtId="0" fontId="22" fillId="34" borderId="21" xfId="0" applyFont="1" applyFill="1" applyBorder="1" applyAlignment="1">
      <alignment vertical="center" wrapText="1"/>
    </xf>
    <xf numFmtId="44" fontId="22" fillId="34" borderId="22" xfId="28" applyFont="1" applyFill="1" applyBorder="1" applyAlignment="1" applyProtection="1">
      <alignment vertical="center" wrapText="1"/>
    </xf>
    <xf numFmtId="44" fontId="24" fillId="0" borderId="0" xfId="28" applyFont="1" applyBorder="1" applyAlignment="1">
      <alignment wrapText="1"/>
    </xf>
    <xf numFmtId="44" fontId="24" fillId="33" borderId="0" xfId="28" applyFont="1" applyFill="1" applyBorder="1" applyAlignment="1">
      <alignment wrapText="1"/>
    </xf>
    <xf numFmtId="43" fontId="24" fillId="0" borderId="0" xfId="0" applyNumberFormat="1" applyFont="1" applyAlignment="1" applyProtection="1">
      <alignment vertical="center" wrapText="1"/>
      <protection locked="0"/>
    </xf>
    <xf numFmtId="44" fontId="22" fillId="33" borderId="0" xfId="28" applyFont="1" applyFill="1" applyBorder="1" applyAlignment="1">
      <alignment vertical="center" wrapText="1"/>
    </xf>
    <xf numFmtId="165" fontId="22" fillId="33" borderId="0" xfId="0" applyNumberFormat="1" applyFont="1" applyFill="1" applyAlignment="1">
      <alignment vertical="center" wrapText="1"/>
    </xf>
    <xf numFmtId="44" fontId="22" fillId="33" borderId="0" xfId="28" applyFont="1" applyFill="1" applyBorder="1" applyAlignment="1" applyProtection="1">
      <alignment horizontal="center" vertical="center" wrapText="1"/>
    </xf>
    <xf numFmtId="0" fontId="22" fillId="34" borderId="19" xfId="0" applyFont="1" applyFill="1" applyBorder="1" applyAlignment="1">
      <alignment horizontal="center" vertical="center" wrapText="1"/>
    </xf>
    <xf numFmtId="44" fontId="22" fillId="33" borderId="0" xfId="28" applyFont="1" applyFill="1" applyBorder="1" applyAlignment="1" applyProtection="1">
      <alignment vertical="center" wrapText="1"/>
      <protection locked="0"/>
    </xf>
    <xf numFmtId="0" fontId="22" fillId="34" borderId="19" xfId="0" applyFont="1" applyFill="1" applyBorder="1" applyAlignment="1">
      <alignment vertical="center" wrapText="1"/>
    </xf>
    <xf numFmtId="44" fontId="22" fillId="34" borderId="4" xfId="28" applyFont="1" applyFill="1" applyBorder="1" applyAlignment="1" applyProtection="1">
      <alignment vertical="center" wrapText="1"/>
    </xf>
    <xf numFmtId="44" fontId="22" fillId="34" borderId="1" xfId="28" applyFont="1" applyFill="1" applyBorder="1" applyAlignment="1" applyProtection="1">
      <alignment vertical="center" wrapText="1"/>
    </xf>
    <xf numFmtId="9" fontId="22" fillId="33" borderId="20" xfId="40" applyFont="1" applyFill="1" applyBorder="1" applyAlignment="1" applyProtection="1">
      <alignment vertical="center" wrapText="1"/>
      <protection locked="0"/>
    </xf>
    <xf numFmtId="0" fontId="22" fillId="34" borderId="15" xfId="0" applyFont="1" applyFill="1" applyBorder="1" applyAlignment="1">
      <alignment vertical="center" wrapText="1"/>
    </xf>
    <xf numFmtId="44" fontId="22" fillId="34" borderId="6" xfId="28" applyFont="1" applyFill="1" applyBorder="1" applyAlignment="1" applyProtection="1">
      <alignment vertical="center" wrapText="1"/>
    </xf>
    <xf numFmtId="9" fontId="22" fillId="33" borderId="16" xfId="40" applyFont="1" applyFill="1" applyBorder="1" applyAlignment="1" applyProtection="1">
      <alignment vertical="center" wrapText="1"/>
      <protection locked="0"/>
    </xf>
    <xf numFmtId="44" fontId="22" fillId="33" borderId="0" xfId="28" applyFont="1" applyFill="1" applyBorder="1" applyAlignment="1" applyProtection="1">
      <alignment horizontal="right" vertical="center" wrapText="1"/>
      <protection locked="0"/>
    </xf>
    <xf numFmtId="9" fontId="22" fillId="33" borderId="16" xfId="40" applyFont="1" applyFill="1" applyBorder="1" applyAlignment="1" applyProtection="1">
      <alignment horizontal="right" vertical="center" wrapText="1"/>
      <protection locked="0"/>
    </xf>
    <xf numFmtId="44" fontId="22" fillId="33" borderId="0" xfId="28" applyFont="1" applyFill="1" applyBorder="1" applyAlignment="1" applyProtection="1">
      <alignment vertical="center" wrapText="1"/>
    </xf>
    <xf numFmtId="9" fontId="22" fillId="34" borderId="23" xfId="40" applyFont="1" applyFill="1" applyBorder="1" applyAlignment="1" applyProtection="1">
      <alignment vertical="center" wrapText="1"/>
    </xf>
    <xf numFmtId="44" fontId="22" fillId="0" borderId="0" xfId="28" applyFont="1" applyFill="1" applyBorder="1" applyAlignment="1">
      <alignment vertical="center" wrapText="1"/>
    </xf>
    <xf numFmtId="0" fontId="22" fillId="0" borderId="0" xfId="0" applyFont="1" applyAlignment="1">
      <alignment vertical="center" wrapText="1"/>
    </xf>
    <xf numFmtId="165" fontId="22" fillId="0" borderId="0" xfId="0" applyNumberFormat="1" applyFont="1" applyAlignment="1">
      <alignment vertical="center" wrapText="1"/>
    </xf>
    <xf numFmtId="0" fontId="22" fillId="34" borderId="24" xfId="0" applyFont="1" applyFill="1" applyBorder="1" applyAlignment="1">
      <alignment horizontal="left" vertical="center" wrapText="1"/>
    </xf>
    <xf numFmtId="165" fontId="22" fillId="34" borderId="25" xfId="0" applyNumberFormat="1" applyFont="1" applyFill="1" applyBorder="1" applyAlignment="1">
      <alignment vertical="center" wrapText="1"/>
    </xf>
    <xf numFmtId="165" fontId="22" fillId="34" borderId="24" xfId="0" applyNumberFormat="1" applyFont="1" applyFill="1" applyBorder="1" applyAlignment="1">
      <alignment vertical="center" wrapText="1"/>
    </xf>
    <xf numFmtId="44" fontId="24" fillId="33" borderId="0" xfId="28" applyFont="1" applyFill="1" applyBorder="1" applyAlignment="1">
      <alignment vertical="center" wrapText="1"/>
    </xf>
    <xf numFmtId="0" fontId="22" fillId="34" borderId="19" xfId="0" applyFont="1" applyFill="1" applyBorder="1" applyAlignment="1">
      <alignment horizontal="left" vertical="center" wrapText="1"/>
    </xf>
    <xf numFmtId="10" fontId="22" fillId="34" borderId="20" xfId="40" applyNumberFormat="1" applyFont="1" applyFill="1" applyBorder="1" applyAlignment="1" applyProtection="1">
      <alignment wrapText="1"/>
    </xf>
    <xf numFmtId="9" fontId="22" fillId="33" borderId="0" xfId="40" applyFont="1" applyFill="1" applyBorder="1" applyAlignment="1">
      <alignment wrapText="1"/>
    </xf>
    <xf numFmtId="0" fontId="24" fillId="34" borderId="21" xfId="0" applyFont="1" applyFill="1" applyBorder="1" applyAlignment="1">
      <alignment wrapText="1"/>
    </xf>
    <xf numFmtId="9" fontId="22" fillId="34" borderId="23" xfId="40" applyFont="1" applyFill="1" applyBorder="1" applyAlignment="1">
      <alignment wrapText="1"/>
    </xf>
    <xf numFmtId="9" fontId="24" fillId="33" borderId="0" xfId="40" applyFont="1" applyFill="1" applyBorder="1" applyAlignment="1">
      <alignment wrapText="1"/>
    </xf>
    <xf numFmtId="0" fontId="22" fillId="33" borderId="0" xfId="0" applyFont="1" applyFill="1" applyAlignment="1">
      <alignment horizontal="center" vertical="center" wrapText="1"/>
    </xf>
    <xf numFmtId="165" fontId="22" fillId="34" borderId="20" xfId="40" applyNumberFormat="1" applyFont="1" applyFill="1" applyBorder="1" applyAlignment="1" applyProtection="1">
      <alignment wrapText="1"/>
    </xf>
    <xf numFmtId="165" fontId="22" fillId="33" borderId="0" xfId="40" applyNumberFormat="1" applyFont="1" applyFill="1" applyBorder="1" applyAlignment="1">
      <alignment wrapText="1"/>
    </xf>
    <xf numFmtId="44" fontId="24" fillId="0" borderId="0" xfId="28" applyFont="1" applyFill="1" applyBorder="1" applyAlignment="1">
      <alignment wrapText="1"/>
    </xf>
    <xf numFmtId="0" fontId="24" fillId="33" borderId="0" xfId="0" applyFont="1" applyFill="1" applyAlignment="1">
      <alignment horizontal="center" vertical="center" wrapText="1"/>
    </xf>
    <xf numFmtId="44" fontId="0" fillId="0" borderId="0" xfId="28" applyFont="1" applyBorder="1" applyAlignment="1">
      <alignment wrapText="1"/>
    </xf>
    <xf numFmtId="44" fontId="0" fillId="33" borderId="0" xfId="28" applyFont="1" applyFill="1" applyBorder="1" applyAlignment="1">
      <alignment wrapText="1"/>
    </xf>
    <xf numFmtId="167" fontId="24" fillId="33" borderId="4" xfId="28" applyNumberFormat="1" applyFont="1" applyFill="1" applyBorder="1" applyAlignment="1" applyProtection="1">
      <alignment horizontal="center" vertical="center" wrapText="1"/>
      <protection locked="0"/>
    </xf>
    <xf numFmtId="167" fontId="24" fillId="0" borderId="4" xfId="28" applyNumberFormat="1" applyFont="1" applyBorder="1" applyAlignment="1" applyProtection="1">
      <alignment horizontal="center" vertical="center" wrapText="1"/>
      <protection locked="0"/>
    </xf>
    <xf numFmtId="167" fontId="29" fillId="33" borderId="4" xfId="28" applyNumberFormat="1" applyFont="1" applyFill="1" applyBorder="1" applyAlignment="1" applyProtection="1">
      <alignment horizontal="center" vertical="center" wrapText="1"/>
      <protection locked="0"/>
    </xf>
    <xf numFmtId="168" fontId="24" fillId="0" borderId="4" xfId="28" applyNumberFormat="1" applyFont="1" applyBorder="1" applyAlignment="1" applyProtection="1">
      <alignment vertical="center" wrapText="1"/>
      <protection locked="0"/>
    </xf>
    <xf numFmtId="168" fontId="24" fillId="0" borderId="4" xfId="28" applyNumberFormat="1" applyFont="1" applyBorder="1" applyAlignment="1" applyProtection="1">
      <alignment horizontal="center" vertical="center" wrapText="1"/>
      <protection locked="0"/>
    </xf>
    <xf numFmtId="168" fontId="29" fillId="33" borderId="4" xfId="28" applyNumberFormat="1" applyFont="1" applyFill="1" applyBorder="1" applyAlignment="1" applyProtection="1">
      <alignment horizontal="center" vertical="center" wrapText="1"/>
      <protection locked="0"/>
    </xf>
    <xf numFmtId="167" fontId="24" fillId="33" borderId="11" xfId="28" applyNumberFormat="1" applyFont="1" applyFill="1" applyBorder="1" applyAlignment="1" applyProtection="1">
      <alignment horizontal="center" vertical="center" wrapText="1"/>
      <protection locked="0"/>
    </xf>
    <xf numFmtId="167" fontId="24" fillId="34" borderId="4" xfId="28" applyNumberFormat="1" applyFont="1" applyFill="1" applyBorder="1" applyAlignment="1" applyProtection="1">
      <alignment horizontal="center" vertical="center" wrapText="1"/>
    </xf>
    <xf numFmtId="167" fontId="31" fillId="0" borderId="4" xfId="28" applyNumberFormat="1" applyFont="1" applyBorder="1" applyAlignment="1" applyProtection="1">
      <alignment horizontal="center" vertical="center" wrapText="1"/>
      <protection locked="0"/>
    </xf>
    <xf numFmtId="167" fontId="22" fillId="34" borderId="4" xfId="28" applyNumberFormat="1" applyFont="1" applyFill="1" applyBorder="1" applyAlignment="1" applyProtection="1">
      <alignment horizontal="center" vertical="center" wrapText="1"/>
    </xf>
    <xf numFmtId="167" fontId="24" fillId="0" borderId="10" xfId="28" applyNumberFormat="1" applyFont="1" applyBorder="1" applyAlignment="1" applyProtection="1">
      <alignment horizontal="center" vertical="center" wrapText="1"/>
      <protection locked="0"/>
    </xf>
    <xf numFmtId="167" fontId="22" fillId="34" borderId="11" xfId="28" applyNumberFormat="1" applyFont="1" applyFill="1" applyBorder="1" applyAlignment="1" applyProtection="1">
      <alignment horizontal="center" vertical="center" wrapText="1"/>
    </xf>
    <xf numFmtId="167" fontId="29" fillId="0" borderId="4" xfId="28" applyNumberFormat="1" applyFont="1" applyBorder="1" applyAlignment="1" applyProtection="1">
      <alignment horizontal="center" vertical="center" wrapText="1"/>
      <protection locked="0"/>
    </xf>
    <xf numFmtId="167" fontId="24" fillId="0" borderId="11" xfId="28" applyNumberFormat="1" applyFont="1" applyBorder="1" applyAlignment="1" applyProtection="1">
      <alignment horizontal="center" vertical="center" wrapText="1"/>
      <protection locked="0"/>
    </xf>
    <xf numFmtId="167" fontId="29" fillId="34" borderId="4" xfId="28" applyNumberFormat="1" applyFont="1" applyFill="1" applyBorder="1" applyAlignment="1" applyProtection="1">
      <alignment horizontal="center" vertical="center" wrapText="1"/>
    </xf>
    <xf numFmtId="167" fontId="30" fillId="35" borderId="4" xfId="0" applyNumberFormat="1" applyFont="1" applyFill="1" applyBorder="1" applyAlignment="1">
      <alignment horizontal="center" vertical="center" wrapText="1"/>
    </xf>
    <xf numFmtId="168" fontId="22" fillId="34" borderId="4" xfId="28" applyNumberFormat="1" applyFont="1" applyFill="1" applyBorder="1" applyAlignment="1" applyProtection="1">
      <alignment horizontal="center" vertical="center" wrapText="1"/>
    </xf>
    <xf numFmtId="167" fontId="29" fillId="0" borderId="4" xfId="28" applyNumberFormat="1" applyFont="1" applyBorder="1" applyAlignment="1" applyProtection="1">
      <alignment vertical="center" wrapText="1"/>
      <protection locked="0"/>
    </xf>
    <xf numFmtId="167" fontId="24" fillId="34" borderId="25" xfId="28" applyNumberFormat="1" applyFont="1" applyFill="1" applyBorder="1" applyAlignment="1">
      <alignment vertical="center" wrapText="1"/>
    </xf>
    <xf numFmtId="167" fontId="22" fillId="34" borderId="22" xfId="28" applyNumberFormat="1" applyFont="1" applyFill="1" applyBorder="1" applyAlignment="1" applyProtection="1">
      <alignment vertical="center" wrapText="1"/>
    </xf>
    <xf numFmtId="167" fontId="22" fillId="34" borderId="23" xfId="28" applyNumberFormat="1" applyFont="1" applyFill="1" applyBorder="1" applyAlignment="1" applyProtection="1">
      <alignment vertical="center" wrapText="1"/>
    </xf>
    <xf numFmtId="167" fontId="26" fillId="0" borderId="4" xfId="28" applyNumberFormat="1" applyFont="1" applyBorder="1" applyAlignment="1" applyProtection="1">
      <alignment horizontal="center" vertical="center" wrapText="1"/>
      <protection locked="0"/>
    </xf>
    <xf numFmtId="167" fontId="26" fillId="0" borderId="4" xfId="28" applyNumberFormat="1" applyFont="1" applyBorder="1" applyAlignment="1" applyProtection="1">
      <alignment vertical="center" wrapText="1"/>
      <protection locked="0"/>
    </xf>
    <xf numFmtId="0" fontId="22" fillId="0" borderId="0" xfId="0" applyFont="1" applyAlignment="1">
      <alignment horizontal="center" vertical="center" wrapText="1"/>
    </xf>
    <xf numFmtId="0" fontId="22" fillId="34" borderId="26" xfId="0" applyFont="1" applyFill="1" applyBorder="1" applyAlignment="1">
      <alignment horizontal="center" vertical="center" wrapText="1"/>
    </xf>
    <xf numFmtId="0" fontId="22" fillId="34" borderId="27" xfId="0" applyFont="1" applyFill="1" applyBorder="1" applyAlignment="1">
      <alignment horizontal="center" vertical="center" wrapText="1"/>
    </xf>
    <xf numFmtId="0" fontId="24" fillId="38" borderId="21" xfId="0" applyFont="1" applyFill="1" applyBorder="1" applyAlignment="1">
      <alignment horizontal="center" vertical="center" wrapText="1"/>
    </xf>
    <xf numFmtId="0" fontId="24" fillId="38" borderId="23"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4" xfId="0" applyFont="1" applyFill="1" applyBorder="1" applyAlignment="1">
      <alignment horizontal="center" vertical="center" wrapText="1"/>
    </xf>
    <xf numFmtId="0" fontId="22" fillId="34" borderId="11" xfId="0" applyFont="1" applyFill="1" applyBorder="1" applyAlignment="1" applyProtection="1">
      <alignment horizontal="center" vertical="center" wrapText="1"/>
      <protection locked="0"/>
    </xf>
    <xf numFmtId="0" fontId="22" fillId="34" borderId="10" xfId="0" applyFont="1" applyFill="1" applyBorder="1" applyAlignment="1" applyProtection="1">
      <alignment horizontal="center" vertical="center" wrapText="1"/>
      <protection locked="0"/>
    </xf>
    <xf numFmtId="0" fontId="22" fillId="34" borderId="11" xfId="0" applyFont="1" applyFill="1" applyBorder="1" applyAlignment="1">
      <alignment horizontal="center" vertical="center" wrapText="1"/>
    </xf>
    <xf numFmtId="0" fontId="22" fillId="34" borderId="10"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18" xfId="0" applyFont="1" applyFill="1" applyBorder="1" applyAlignment="1">
      <alignment horizontal="center" vertical="center" wrapText="1"/>
    </xf>
    <xf numFmtId="0" fontId="24" fillId="33" borderId="1" xfId="0" applyFont="1" applyFill="1" applyBorder="1" applyAlignment="1" applyProtection="1">
      <alignment horizontal="left" vertical="top" wrapText="1"/>
      <protection locked="0"/>
    </xf>
    <xf numFmtId="0" fontId="24" fillId="33" borderId="2" xfId="0" applyFont="1" applyFill="1" applyBorder="1" applyAlignment="1" applyProtection="1">
      <alignment horizontal="left" vertical="top" wrapText="1"/>
      <protection locked="0"/>
    </xf>
    <xf numFmtId="0" fontId="24" fillId="33" borderId="3" xfId="0" applyFont="1" applyFill="1" applyBorder="1" applyAlignment="1" applyProtection="1">
      <alignment horizontal="left" vertical="top" wrapText="1"/>
      <protection locked="0"/>
    </xf>
    <xf numFmtId="0" fontId="22" fillId="37" borderId="12" xfId="0" applyFont="1" applyFill="1" applyBorder="1" applyAlignment="1">
      <alignment horizontal="center" vertical="center" wrapText="1"/>
    </xf>
    <xf numFmtId="0" fontId="22" fillId="37" borderId="13" xfId="0" applyFont="1" applyFill="1" applyBorder="1" applyAlignment="1">
      <alignment horizontal="center" vertical="center" wrapText="1"/>
    </xf>
    <xf numFmtId="0" fontId="22" fillId="37" borderId="14" xfId="0" applyFont="1" applyFill="1" applyBorder="1" applyAlignment="1">
      <alignment horizontal="center" vertical="center" wrapText="1"/>
    </xf>
    <xf numFmtId="0" fontId="24" fillId="34" borderId="15" xfId="0" applyFont="1" applyFill="1" applyBorder="1" applyAlignment="1">
      <alignment horizontal="center" vertical="center" wrapText="1"/>
    </xf>
    <xf numFmtId="0" fontId="24" fillId="34" borderId="17" xfId="0" applyFont="1" applyFill="1" applyBorder="1" applyAlignment="1">
      <alignment horizontal="center" vertical="center" wrapText="1"/>
    </xf>
    <xf numFmtId="44" fontId="22" fillId="34" borderId="11" xfId="28" applyFont="1" applyFill="1" applyBorder="1" applyAlignment="1" applyProtection="1">
      <alignment horizontal="center" vertical="center" wrapText="1"/>
      <protection locked="0"/>
    </xf>
    <xf numFmtId="44" fontId="22" fillId="34" borderId="10" xfId="28" applyFont="1" applyFill="1" applyBorder="1" applyAlignment="1" applyProtection="1">
      <alignment horizontal="center" vertical="center" wrapText="1"/>
      <protection locked="0"/>
    </xf>
    <xf numFmtId="44" fontId="22" fillId="34" borderId="16" xfId="28" applyFont="1" applyFill="1" applyBorder="1" applyAlignment="1" applyProtection="1">
      <alignment horizontal="center" vertical="center" wrapText="1"/>
    </xf>
    <xf numFmtId="44" fontId="22" fillId="34" borderId="18" xfId="28" applyFont="1" applyFill="1" applyBorder="1" applyAlignment="1" applyProtection="1">
      <alignment horizontal="center" vertical="center" wrapText="1"/>
    </xf>
    <xf numFmtId="0" fontId="22" fillId="33" borderId="1" xfId="0" applyFont="1" applyFill="1" applyBorder="1" applyAlignment="1" applyProtection="1">
      <alignment horizontal="left" vertical="top" wrapText="1"/>
      <protection locked="0"/>
    </xf>
    <xf numFmtId="0" fontId="22" fillId="33" borderId="2" xfId="0" applyFont="1" applyFill="1" applyBorder="1" applyAlignment="1" applyProtection="1">
      <alignment horizontal="left" vertical="top" wrapText="1"/>
      <protection locked="0"/>
    </xf>
    <xf numFmtId="0" fontId="22" fillId="33" borderId="3" xfId="0" applyFont="1" applyFill="1" applyBorder="1" applyAlignment="1" applyProtection="1">
      <alignment horizontal="left" vertical="top" wrapText="1"/>
      <protection locked="0"/>
    </xf>
    <xf numFmtId="0" fontId="22" fillId="33" borderId="1" xfId="0" applyFont="1" applyFill="1" applyBorder="1" applyAlignment="1" applyProtection="1">
      <alignment horizontal="left" vertical="center" wrapText="1"/>
      <protection locked="0"/>
    </xf>
    <xf numFmtId="0" fontId="22" fillId="33" borderId="2" xfId="0" applyFont="1" applyFill="1" applyBorder="1" applyAlignment="1" applyProtection="1">
      <alignment horizontal="left" vertical="center" wrapText="1"/>
      <protection locked="0"/>
    </xf>
    <xf numFmtId="0" fontId="22" fillId="33" borderId="3" xfId="0" applyFont="1" applyFill="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2" fillId="0" borderId="2"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22" fillId="33" borderId="1" xfId="0" applyFont="1" applyFill="1" applyBorder="1" applyAlignment="1" applyProtection="1">
      <alignment horizontal="left" vertical="center"/>
      <protection locked="0"/>
    </xf>
    <xf numFmtId="0" fontId="22" fillId="33" borderId="2" xfId="0" applyFont="1" applyFill="1" applyBorder="1" applyAlignment="1" applyProtection="1">
      <alignment horizontal="left" vertical="center"/>
      <protection locked="0"/>
    </xf>
    <xf numFmtId="0" fontId="22" fillId="33" borderId="3" xfId="0" applyFont="1" applyFill="1" applyBorder="1" applyAlignment="1" applyProtection="1">
      <alignment horizontal="left" vertical="center"/>
      <protection locked="0"/>
    </xf>
    <xf numFmtId="0" fontId="18" fillId="0" borderId="0" xfId="0" applyFont="1" applyAlignment="1">
      <alignment horizontal="left" vertical="top" wrapText="1"/>
    </xf>
    <xf numFmtId="0" fontId="21" fillId="0" borderId="5" xfId="0" applyFont="1" applyBorder="1" applyAlignment="1">
      <alignment horizontal="left" wrapText="1"/>
    </xf>
    <xf numFmtId="49" fontId="31" fillId="33" borderId="1" xfId="0" applyNumberFormat="1" applyFont="1" applyFill="1" applyBorder="1" applyAlignment="1" applyProtection="1">
      <alignment horizontal="left" vertical="center" wrapText="1"/>
      <protection locked="0"/>
    </xf>
    <xf numFmtId="49" fontId="31" fillId="33" borderId="2" xfId="0" applyNumberFormat="1" applyFont="1" applyFill="1" applyBorder="1" applyAlignment="1" applyProtection="1">
      <alignment horizontal="left" vertical="center" wrapText="1"/>
      <protection locked="0"/>
    </xf>
    <xf numFmtId="49" fontId="31" fillId="33" borderId="3" xfId="0" applyNumberFormat="1" applyFont="1" applyFill="1" applyBorder="1" applyAlignment="1" applyProtection="1">
      <alignment horizontal="left" vertical="center" wrapText="1"/>
      <protection locked="0"/>
    </xf>
    <xf numFmtId="49" fontId="22" fillId="33" borderId="1" xfId="0" applyNumberFormat="1" applyFont="1" applyFill="1" applyBorder="1" applyAlignment="1" applyProtection="1">
      <alignment horizontal="left" vertical="center" wrapText="1"/>
      <protection locked="0"/>
    </xf>
    <xf numFmtId="49" fontId="22" fillId="33" borderId="2" xfId="0" applyNumberFormat="1" applyFont="1" applyFill="1" applyBorder="1" applyAlignment="1" applyProtection="1">
      <alignment horizontal="left" vertical="center" wrapText="1"/>
      <protection locked="0"/>
    </xf>
    <xf numFmtId="49" fontId="22" fillId="33" borderId="3" xfId="0" applyNumberFormat="1" applyFont="1" applyFill="1" applyBorder="1" applyAlignment="1" applyProtection="1">
      <alignment horizontal="left" vertical="center" wrapText="1"/>
      <protection locked="0"/>
    </xf>
    <xf numFmtId="0" fontId="22" fillId="33" borderId="6" xfId="0" applyFont="1" applyFill="1" applyBorder="1" applyAlignment="1" applyProtection="1">
      <alignment horizontal="left" vertical="center" wrapText="1"/>
      <protection locked="0"/>
    </xf>
    <xf numFmtId="0" fontId="22" fillId="33" borderId="7" xfId="0" applyFont="1" applyFill="1" applyBorder="1" applyAlignment="1" applyProtection="1">
      <alignment horizontal="left" vertical="center" wrapText="1"/>
      <protection locked="0"/>
    </xf>
    <xf numFmtId="0" fontId="22" fillId="33" borderId="8" xfId="0" applyFont="1" applyFill="1" applyBorder="1" applyAlignment="1" applyProtection="1">
      <alignment horizontal="left" vertical="center" wrapText="1"/>
      <protection locked="0"/>
    </xf>
    <xf numFmtId="167" fontId="25" fillId="0" borderId="4" xfId="28" applyNumberFormat="1" applyFont="1" applyBorder="1" applyAlignment="1" applyProtection="1">
      <alignment horizontal="center" vertical="center" wrapText="1"/>
      <protection locked="0"/>
    </xf>
    <xf numFmtId="167" fontId="26" fillId="39" borderId="4" xfId="28" applyNumberFormat="1" applyFont="1" applyFill="1" applyBorder="1" applyAlignment="1" applyProtection="1">
      <alignment horizontal="center" vertical="center" wrapText="1"/>
      <protection locked="0"/>
    </xf>
    <xf numFmtId="167" fontId="24" fillId="39" borderId="4" xfId="28" applyNumberFormat="1" applyFont="1" applyFill="1" applyBorder="1" applyAlignment="1" applyProtection="1">
      <alignment horizontal="center" vertical="center" wrapText="1"/>
      <protection locked="0"/>
    </xf>
    <xf numFmtId="168" fontId="24" fillId="39" borderId="4" xfId="28" applyNumberFormat="1" applyFont="1" applyFill="1" applyBorder="1" applyAlignment="1" applyProtection="1">
      <alignment horizontal="center" vertical="center" wrapText="1"/>
      <protection locked="0"/>
    </xf>
    <xf numFmtId="168" fontId="25" fillId="0" borderId="4" xfId="28" applyNumberFormat="1" applyFont="1" applyBorder="1" applyAlignment="1" applyProtection="1">
      <alignment horizontal="center" vertical="center" wrapText="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5"/>
  <sheetViews>
    <sheetView tabSelected="1" workbookViewId="0">
      <pane xSplit="2" ySplit="4" topLeftCell="E214" activePane="bottomRight" state="frozen"/>
      <selection pane="topRight" activeCell="C1" sqref="C1"/>
      <selection pane="bottomLeft" activeCell="A5" sqref="A5"/>
      <selection pane="bottomRight" activeCell="F217" sqref="F217"/>
    </sheetView>
  </sheetViews>
  <sheetFormatPr defaultColWidth="9.1796875" defaultRowHeight="14.5" x14ac:dyDescent="0.35"/>
  <cols>
    <col min="1" max="1" width="9.1796875" style="1"/>
    <col min="2" max="2" width="30.453125" style="1" customWidth="1"/>
    <col min="3" max="3" width="32.453125" style="1" customWidth="1"/>
    <col min="4" max="4" width="25.1796875" style="1" customWidth="1"/>
    <col min="5" max="6" width="25.453125" style="1" customWidth="1"/>
    <col min="7" max="7" width="29" style="1" bestFit="1" customWidth="1"/>
    <col min="8" max="8" width="22.453125" style="1" customWidth="1"/>
    <col min="9" max="9" width="22.453125" style="145" customWidth="1"/>
    <col min="10" max="10" width="33.36328125" style="146" customWidth="1"/>
    <col min="11" max="11" width="30.453125" style="1" customWidth="1"/>
    <col min="12" max="12" width="18.81640625" style="1" customWidth="1"/>
    <col min="13" max="13" width="9.1796875" style="1"/>
    <col min="14" max="14" width="17.453125" style="1" customWidth="1"/>
    <col min="15" max="15" width="26.453125" style="1" customWidth="1"/>
    <col min="16" max="16" width="22.453125" style="1" customWidth="1"/>
    <col min="17" max="17" width="29.453125" style="1" customWidth="1"/>
    <col min="18" max="18" width="23.453125" style="1" customWidth="1"/>
    <col min="19" max="19" width="18.453125" style="1" customWidth="1"/>
    <col min="20" max="20" width="17.453125" style="1" customWidth="1"/>
    <col min="21" max="21" width="25.1796875" style="1" customWidth="1"/>
    <col min="22" max="16384" width="9.1796875" style="1"/>
  </cols>
  <sheetData>
    <row r="1" spans="1:12" ht="30.75" customHeight="1" x14ac:dyDescent="1">
      <c r="B1" s="208" t="s">
        <v>0</v>
      </c>
      <c r="C1" s="208"/>
      <c r="D1" s="208"/>
      <c r="E1" s="208"/>
      <c r="F1" s="2"/>
      <c r="G1" s="3"/>
      <c r="H1" s="4"/>
      <c r="I1" s="5"/>
      <c r="J1" s="6"/>
      <c r="K1" s="4"/>
    </row>
    <row r="2" spans="1:12" ht="16.5" customHeight="1" x14ac:dyDescent="0.6">
      <c r="B2" s="209" t="s">
        <v>1</v>
      </c>
      <c r="C2" s="209"/>
      <c r="D2" s="209"/>
      <c r="E2" s="209"/>
      <c r="F2" s="7"/>
      <c r="G2" s="7"/>
      <c r="H2" s="7"/>
      <c r="I2" s="8"/>
      <c r="J2" s="8"/>
    </row>
    <row r="4" spans="1:12" s="9" customFormat="1" ht="119.25" customHeight="1" x14ac:dyDescent="0.35">
      <c r="B4" s="10" t="s">
        <v>240</v>
      </c>
      <c r="C4" s="10" t="s">
        <v>241</v>
      </c>
      <c r="D4" s="11" t="s">
        <v>2</v>
      </c>
      <c r="E4" s="11" t="s">
        <v>3</v>
      </c>
      <c r="F4" s="11" t="s">
        <v>4</v>
      </c>
      <c r="G4" s="12" t="s">
        <v>5</v>
      </c>
      <c r="H4" s="10" t="s">
        <v>242</v>
      </c>
      <c r="I4" s="10" t="s">
        <v>243</v>
      </c>
      <c r="J4" s="10" t="s">
        <v>244</v>
      </c>
      <c r="K4" s="10" t="s">
        <v>245</v>
      </c>
      <c r="L4" s="13"/>
    </row>
    <row r="5" spans="1:12" s="14" customFormat="1" ht="51" customHeight="1" x14ac:dyDescent="0.35">
      <c r="B5" s="15" t="s">
        <v>6</v>
      </c>
      <c r="C5" s="210" t="s">
        <v>7</v>
      </c>
      <c r="D5" s="211"/>
      <c r="E5" s="211"/>
      <c r="F5" s="211"/>
      <c r="G5" s="211"/>
      <c r="H5" s="211"/>
      <c r="I5" s="211"/>
      <c r="J5" s="211"/>
      <c r="K5" s="212"/>
      <c r="L5" s="16"/>
    </row>
    <row r="6" spans="1:12" s="9" customFormat="1" ht="51" customHeight="1" x14ac:dyDescent="0.35">
      <c r="B6" s="17" t="s">
        <v>8</v>
      </c>
      <c r="C6" s="213" t="s">
        <v>9</v>
      </c>
      <c r="D6" s="214"/>
      <c r="E6" s="214"/>
      <c r="F6" s="214"/>
      <c r="G6" s="214"/>
      <c r="H6" s="214"/>
      <c r="I6" s="214"/>
      <c r="J6" s="214"/>
      <c r="K6" s="215"/>
      <c r="L6" s="18"/>
    </row>
    <row r="7" spans="1:12" s="9" customFormat="1" ht="137.5" customHeight="1" x14ac:dyDescent="0.35">
      <c r="B7" s="19" t="s">
        <v>10</v>
      </c>
      <c r="C7" s="20" t="s">
        <v>11</v>
      </c>
      <c r="D7" s="148">
        <v>45000</v>
      </c>
      <c r="E7" s="21"/>
      <c r="F7" s="21"/>
      <c r="G7" s="154">
        <f>SUM(D7:F7)</f>
        <v>45000</v>
      </c>
      <c r="H7" s="23">
        <v>1</v>
      </c>
      <c r="I7" s="155">
        <v>49339.46</v>
      </c>
      <c r="J7" s="24" t="s">
        <v>12</v>
      </c>
      <c r="K7" s="25" t="s">
        <v>13</v>
      </c>
      <c r="L7" s="26"/>
    </row>
    <row r="8" spans="1:12" s="9" customFormat="1" ht="139.5" x14ac:dyDescent="0.35">
      <c r="B8" s="19" t="s">
        <v>14</v>
      </c>
      <c r="C8" s="20" t="s">
        <v>15</v>
      </c>
      <c r="D8" s="148">
        <v>64000</v>
      </c>
      <c r="E8" s="21"/>
      <c r="F8" s="27"/>
      <c r="G8" s="154">
        <f t="shared" ref="G8:G16" si="0">SUM(D8:F8)</f>
        <v>64000</v>
      </c>
      <c r="H8" s="23">
        <v>1</v>
      </c>
      <c r="I8" s="155">
        <v>68010.17</v>
      </c>
      <c r="J8" s="28" t="s">
        <v>16</v>
      </c>
      <c r="K8" s="29" t="s">
        <v>17</v>
      </c>
      <c r="L8" s="26"/>
    </row>
    <row r="9" spans="1:12" s="9" customFormat="1" ht="93" x14ac:dyDescent="0.35">
      <c r="B9" s="19" t="s">
        <v>18</v>
      </c>
      <c r="C9" s="30" t="s">
        <v>19</v>
      </c>
      <c r="D9" s="148">
        <v>26000</v>
      </c>
      <c r="E9" s="21"/>
      <c r="F9" s="28"/>
      <c r="G9" s="154">
        <f t="shared" si="0"/>
        <v>26000</v>
      </c>
      <c r="H9" s="23">
        <v>1</v>
      </c>
      <c r="I9" s="148">
        <v>24283.190000000002</v>
      </c>
      <c r="J9" s="28" t="s">
        <v>20</v>
      </c>
      <c r="K9" s="29" t="s">
        <v>21</v>
      </c>
      <c r="L9" s="26"/>
    </row>
    <row r="10" spans="1:12" s="9" customFormat="1" ht="93" x14ac:dyDescent="0.35">
      <c r="B10" s="19" t="s">
        <v>22</v>
      </c>
      <c r="C10" s="31" t="s">
        <v>23</v>
      </c>
      <c r="D10" s="148">
        <v>50000</v>
      </c>
      <c r="E10" s="21" t="s">
        <v>24</v>
      </c>
      <c r="F10" s="21"/>
      <c r="G10" s="154">
        <f t="shared" si="0"/>
        <v>50000</v>
      </c>
      <c r="H10" s="23">
        <v>1</v>
      </c>
      <c r="I10" s="148">
        <v>53585.310000000005</v>
      </c>
      <c r="J10" s="28" t="s">
        <v>25</v>
      </c>
      <c r="K10" s="29" t="s">
        <v>26</v>
      </c>
      <c r="L10" s="26"/>
    </row>
    <row r="11" spans="1:12" s="9" customFormat="1" ht="93" x14ac:dyDescent="0.35">
      <c r="B11" s="19" t="s">
        <v>27</v>
      </c>
      <c r="C11" s="31" t="s">
        <v>28</v>
      </c>
      <c r="D11" s="148">
        <v>45000</v>
      </c>
      <c r="E11" s="21"/>
      <c r="F11" s="21"/>
      <c r="G11" s="154">
        <f t="shared" si="0"/>
        <v>45000</v>
      </c>
      <c r="H11" s="23">
        <v>1</v>
      </c>
      <c r="I11" s="219">
        <v>19096.8</v>
      </c>
      <c r="J11" s="28" t="s">
        <v>29</v>
      </c>
      <c r="K11" s="29" t="s">
        <v>30</v>
      </c>
      <c r="L11" s="26"/>
    </row>
    <row r="12" spans="1:12" s="9" customFormat="1" ht="93" x14ac:dyDescent="0.35">
      <c r="B12" s="19" t="s">
        <v>31</v>
      </c>
      <c r="C12" s="31" t="s">
        <v>32</v>
      </c>
      <c r="D12" s="148">
        <v>60000</v>
      </c>
      <c r="E12" s="21"/>
      <c r="F12" s="21"/>
      <c r="G12" s="154">
        <f t="shared" si="0"/>
        <v>60000</v>
      </c>
      <c r="H12" s="23">
        <v>1</v>
      </c>
      <c r="I12" s="148">
        <v>58193.19</v>
      </c>
      <c r="J12" s="28" t="s">
        <v>29</v>
      </c>
      <c r="K12" s="29" t="s">
        <v>30</v>
      </c>
      <c r="L12" s="26"/>
    </row>
    <row r="13" spans="1:12" s="9" customFormat="1" ht="15.5" hidden="1" x14ac:dyDescent="0.35">
      <c r="B13" s="19" t="s">
        <v>31</v>
      </c>
      <c r="C13" s="20"/>
      <c r="D13" s="21"/>
      <c r="E13" s="21"/>
      <c r="F13" s="28"/>
      <c r="G13" s="22">
        <f t="shared" si="0"/>
        <v>0</v>
      </c>
      <c r="H13" s="23"/>
      <c r="I13" s="21"/>
      <c r="J13" s="28"/>
      <c r="K13" s="29"/>
      <c r="L13" s="26"/>
    </row>
    <row r="14" spans="1:12" s="9" customFormat="1" ht="15.5" hidden="1" x14ac:dyDescent="0.35">
      <c r="B14" s="19" t="s">
        <v>33</v>
      </c>
      <c r="C14" s="20"/>
      <c r="D14" s="21"/>
      <c r="E14" s="21"/>
      <c r="F14" s="28"/>
      <c r="G14" s="22"/>
      <c r="H14" s="23"/>
      <c r="I14" s="21"/>
      <c r="J14" s="28"/>
      <c r="K14" s="29"/>
      <c r="L14" s="26"/>
    </row>
    <row r="15" spans="1:12" s="9" customFormat="1" ht="15.5" hidden="1" x14ac:dyDescent="0.35">
      <c r="B15" s="19" t="s">
        <v>34</v>
      </c>
      <c r="C15" s="20"/>
      <c r="D15" s="28"/>
      <c r="E15" s="28"/>
      <c r="F15" s="28"/>
      <c r="G15" s="22">
        <f t="shared" si="0"/>
        <v>0</v>
      </c>
      <c r="H15" s="32"/>
      <c r="I15" s="28"/>
      <c r="J15" s="28"/>
      <c r="K15" s="33"/>
      <c r="L15" s="26"/>
    </row>
    <row r="16" spans="1:12" s="9" customFormat="1" ht="15.5" hidden="1" x14ac:dyDescent="0.35">
      <c r="A16" s="34"/>
      <c r="B16" s="19" t="s">
        <v>35</v>
      </c>
      <c r="C16" s="35"/>
      <c r="D16" s="28"/>
      <c r="E16" s="28"/>
      <c r="F16" s="28"/>
      <c r="G16" s="22">
        <f t="shared" si="0"/>
        <v>0</v>
      </c>
      <c r="H16" s="32"/>
      <c r="I16" s="28"/>
      <c r="J16" s="28"/>
      <c r="K16" s="33"/>
    </row>
    <row r="17" spans="1:12" s="9" customFormat="1" ht="15.5" x14ac:dyDescent="0.35">
      <c r="A17" s="34"/>
      <c r="C17" s="17" t="s">
        <v>36</v>
      </c>
      <c r="D17" s="156">
        <f>SUM(D7:D16)</f>
        <v>290000</v>
      </c>
      <c r="E17" s="156">
        <f>SUM(E7:E16)</f>
        <v>0</v>
      </c>
      <c r="F17" s="156">
        <f>SUM(F7:F16)</f>
        <v>0</v>
      </c>
      <c r="G17" s="156">
        <f>SUM(G7:G16)</f>
        <v>290000</v>
      </c>
      <c r="H17" s="156">
        <f>(H7*G7)+(H8*G8)+(H9*G9)+(H10*G10)+(H11*G11)+(H12*G12)+(H13*G13)+(H15*G15)+(H16*G16)</f>
        <v>290000</v>
      </c>
      <c r="I17" s="156">
        <f>SUM(I7:I16)</f>
        <v>272508.12</v>
      </c>
      <c r="J17" s="37"/>
      <c r="K17" s="33"/>
      <c r="L17" s="38"/>
    </row>
    <row r="18" spans="1:12" s="9" customFormat="1" ht="51" customHeight="1" x14ac:dyDescent="0.35">
      <c r="A18" s="34"/>
      <c r="B18" s="17" t="s">
        <v>37</v>
      </c>
      <c r="C18" s="216" t="s">
        <v>38</v>
      </c>
      <c r="D18" s="217"/>
      <c r="E18" s="217"/>
      <c r="F18" s="217"/>
      <c r="G18" s="217"/>
      <c r="H18" s="217"/>
      <c r="I18" s="217"/>
      <c r="J18" s="217"/>
      <c r="K18" s="218"/>
      <c r="L18" s="18"/>
    </row>
    <row r="19" spans="1:12" s="9" customFormat="1" ht="124" x14ac:dyDescent="0.35">
      <c r="A19" s="34"/>
      <c r="B19" s="19" t="s">
        <v>39</v>
      </c>
      <c r="C19" s="39" t="s">
        <v>40</v>
      </c>
      <c r="D19" s="40">
        <v>50000</v>
      </c>
      <c r="E19" s="40">
        <v>0</v>
      </c>
      <c r="F19" s="21"/>
      <c r="G19" s="154">
        <f>SUM(D19:F19)</f>
        <v>50000</v>
      </c>
      <c r="H19" s="23">
        <v>1</v>
      </c>
      <c r="I19" s="219">
        <v>61935.97</v>
      </c>
      <c r="J19" s="41" t="s">
        <v>41</v>
      </c>
      <c r="K19" s="29"/>
      <c r="L19" s="26"/>
    </row>
    <row r="20" spans="1:12" s="9" customFormat="1" ht="93" x14ac:dyDescent="0.35">
      <c r="A20" s="34"/>
      <c r="B20" s="19" t="s">
        <v>42</v>
      </c>
      <c r="C20" s="20" t="s">
        <v>43</v>
      </c>
      <c r="D20" s="40">
        <v>50000</v>
      </c>
      <c r="E20" s="40">
        <v>0</v>
      </c>
      <c r="F20" s="21"/>
      <c r="G20" s="154">
        <f t="shared" ref="G20:G29" si="1">SUM(D20:F20)</f>
        <v>50000</v>
      </c>
      <c r="H20" s="23">
        <v>1</v>
      </c>
      <c r="I20" s="220">
        <v>32170.530000000002</v>
      </c>
      <c r="J20" s="41" t="s">
        <v>44</v>
      </c>
      <c r="K20" s="29"/>
      <c r="L20" s="26"/>
    </row>
    <row r="21" spans="1:12" s="9" customFormat="1" ht="93" x14ac:dyDescent="0.35">
      <c r="A21" s="34"/>
      <c r="B21" s="19" t="s">
        <v>45</v>
      </c>
      <c r="C21" s="20" t="s">
        <v>46</v>
      </c>
      <c r="D21" s="40">
        <v>50000</v>
      </c>
      <c r="E21" s="40">
        <v>0</v>
      </c>
      <c r="F21" s="21"/>
      <c r="G21" s="154">
        <f t="shared" si="1"/>
        <v>50000</v>
      </c>
      <c r="H21" s="23">
        <v>1</v>
      </c>
      <c r="I21" s="221">
        <v>38641.919999999998</v>
      </c>
      <c r="J21" s="41" t="s">
        <v>47</v>
      </c>
      <c r="K21" s="29"/>
      <c r="L21" s="26"/>
    </row>
    <row r="22" spans="1:12" s="9" customFormat="1" ht="155" x14ac:dyDescent="0.35">
      <c r="A22" s="34"/>
      <c r="B22" s="19" t="s">
        <v>48</v>
      </c>
      <c r="C22" s="20" t="s">
        <v>49</v>
      </c>
      <c r="D22" s="42">
        <v>30000</v>
      </c>
      <c r="E22" s="42">
        <v>0</v>
      </c>
      <c r="F22" s="21"/>
      <c r="G22" s="154">
        <f t="shared" si="1"/>
        <v>30000</v>
      </c>
      <c r="H22" s="23">
        <v>1</v>
      </c>
      <c r="I22" s="222">
        <v>20584.169999999998</v>
      </c>
      <c r="J22" s="41" t="s">
        <v>50</v>
      </c>
      <c r="K22" s="29"/>
      <c r="L22" s="26"/>
    </row>
    <row r="23" spans="1:12" s="9" customFormat="1" ht="62" x14ac:dyDescent="0.35">
      <c r="A23" s="34"/>
      <c r="B23" s="19" t="s">
        <v>51</v>
      </c>
      <c r="C23" s="20" t="s">
        <v>52</v>
      </c>
      <c r="D23" s="40">
        <v>40000</v>
      </c>
      <c r="E23" s="40">
        <v>0</v>
      </c>
      <c r="F23" s="21"/>
      <c r="G23" s="154">
        <f t="shared" si="1"/>
        <v>40000</v>
      </c>
      <c r="H23" s="23">
        <v>1</v>
      </c>
      <c r="I23" s="168">
        <v>36633.47</v>
      </c>
      <c r="J23" s="41" t="s">
        <v>53</v>
      </c>
      <c r="K23" s="29"/>
      <c r="L23" s="26"/>
    </row>
    <row r="24" spans="1:12" s="9" customFormat="1" ht="77.5" x14ac:dyDescent="0.35">
      <c r="A24" s="34"/>
      <c r="B24" s="19" t="s">
        <v>54</v>
      </c>
      <c r="C24" s="43" t="s">
        <v>55</v>
      </c>
      <c r="D24" s="42">
        <v>20000</v>
      </c>
      <c r="E24" s="42"/>
      <c r="F24" s="21"/>
      <c r="G24" s="154">
        <f t="shared" si="1"/>
        <v>20000</v>
      </c>
      <c r="H24" s="23">
        <v>1</v>
      </c>
      <c r="I24" s="223">
        <v>37707.049999999996</v>
      </c>
      <c r="J24" s="41"/>
      <c r="K24" s="29"/>
      <c r="L24" s="26"/>
    </row>
    <row r="25" spans="1:12" s="9" customFormat="1" ht="108.5" x14ac:dyDescent="0.35">
      <c r="A25" s="34"/>
      <c r="B25" s="44" t="s">
        <v>56</v>
      </c>
      <c r="C25" s="30" t="s">
        <v>57</v>
      </c>
      <c r="D25" s="157">
        <v>20000</v>
      </c>
      <c r="E25" s="45"/>
      <c r="F25" s="45"/>
      <c r="G25" s="154">
        <f>SUM(D25:F25)</f>
        <v>20000</v>
      </c>
      <c r="H25" s="23">
        <v>1</v>
      </c>
      <c r="I25" s="151">
        <v>23870.420000000002</v>
      </c>
      <c r="J25" s="28"/>
      <c r="K25" s="29"/>
      <c r="L25" s="26"/>
    </row>
    <row r="26" spans="1:12" s="9" customFormat="1" ht="15.5" hidden="1" x14ac:dyDescent="0.35">
      <c r="A26" s="34"/>
      <c r="B26" s="19" t="s">
        <v>56</v>
      </c>
      <c r="C26" s="20"/>
      <c r="D26" s="28"/>
      <c r="E26" s="28"/>
      <c r="F26" s="28"/>
      <c r="G26" s="22">
        <f t="shared" si="1"/>
        <v>0</v>
      </c>
      <c r="H26" s="32"/>
      <c r="I26" s="28"/>
      <c r="J26" s="28"/>
      <c r="K26" s="33"/>
      <c r="L26" s="26"/>
    </row>
    <row r="27" spans="1:12" s="9" customFormat="1" ht="15.5" hidden="1" x14ac:dyDescent="0.35">
      <c r="A27" s="34"/>
      <c r="B27" s="19" t="s">
        <v>58</v>
      </c>
      <c r="C27" s="31"/>
      <c r="D27" s="28"/>
      <c r="E27" s="28"/>
      <c r="F27" s="28"/>
      <c r="G27" s="22"/>
      <c r="H27" s="32"/>
      <c r="I27" s="28"/>
      <c r="J27" s="28"/>
      <c r="K27" s="33"/>
      <c r="L27" s="26"/>
    </row>
    <row r="28" spans="1:12" s="9" customFormat="1" ht="15.5" hidden="1" x14ac:dyDescent="0.35">
      <c r="A28" s="34"/>
      <c r="B28" s="19" t="s">
        <v>59</v>
      </c>
      <c r="C28" s="30"/>
      <c r="D28" s="28"/>
      <c r="E28" s="28"/>
      <c r="F28" s="28"/>
      <c r="G28" s="22"/>
      <c r="H28" s="32"/>
      <c r="I28" s="28"/>
      <c r="J28" s="28"/>
      <c r="K28" s="33"/>
      <c r="L28" s="26"/>
    </row>
    <row r="29" spans="1:12" s="9" customFormat="1" ht="15.5" hidden="1" x14ac:dyDescent="0.35">
      <c r="A29" s="34"/>
      <c r="B29" s="19" t="s">
        <v>60</v>
      </c>
      <c r="C29" s="46"/>
      <c r="D29" s="28"/>
      <c r="E29" s="28"/>
      <c r="F29" s="28"/>
      <c r="G29" s="22">
        <f t="shared" si="1"/>
        <v>0</v>
      </c>
      <c r="H29" s="32"/>
      <c r="I29" s="28"/>
      <c r="J29" s="28"/>
      <c r="K29" s="33"/>
      <c r="L29" s="26"/>
    </row>
    <row r="30" spans="1:12" s="9" customFormat="1" ht="15.5" x14ac:dyDescent="0.35">
      <c r="A30" s="34"/>
      <c r="C30" s="17" t="s">
        <v>36</v>
      </c>
      <c r="D30" s="158">
        <f>SUM(D19:D29)</f>
        <v>260000</v>
      </c>
      <c r="E30" s="158">
        <f>SUM(E19:E29)</f>
        <v>0</v>
      </c>
      <c r="F30" s="158">
        <f>SUM(F19:F29)</f>
        <v>0</v>
      </c>
      <c r="G30" s="158">
        <f>SUM(G19:G29)</f>
        <v>260000</v>
      </c>
      <c r="H30" s="156">
        <f>(H19*G19)+(H20*G20)+(H21*G21)+(H22*G22)+(H23*G23)+(H24*G24)+(H25*G25)+(H26*G26)+(H27*G27)+(H28*G28)+(H29*G29)</f>
        <v>260000</v>
      </c>
      <c r="I30" s="156">
        <f>SUM(I19:I29)</f>
        <v>251543.52999999997</v>
      </c>
      <c r="J30" s="37"/>
      <c r="K30" s="33"/>
      <c r="L30" s="38"/>
    </row>
    <row r="31" spans="1:12" s="9" customFormat="1" ht="51" customHeight="1" x14ac:dyDescent="0.35">
      <c r="A31" s="34"/>
      <c r="B31" s="17" t="s">
        <v>61</v>
      </c>
      <c r="C31" s="199" t="s">
        <v>62</v>
      </c>
      <c r="D31" s="200"/>
      <c r="E31" s="200"/>
      <c r="F31" s="200"/>
      <c r="G31" s="200"/>
      <c r="H31" s="200"/>
      <c r="I31" s="200"/>
      <c r="J31" s="200"/>
      <c r="K31" s="201"/>
      <c r="L31" s="18"/>
    </row>
    <row r="32" spans="1:12" s="9" customFormat="1" ht="108.5" x14ac:dyDescent="0.35">
      <c r="A32" s="34"/>
      <c r="B32" s="19" t="s">
        <v>63</v>
      </c>
      <c r="C32" s="48" t="s">
        <v>64</v>
      </c>
      <c r="D32" s="21"/>
      <c r="E32" s="148">
        <v>35000</v>
      </c>
      <c r="F32" s="148">
        <v>0</v>
      </c>
      <c r="G32" s="154">
        <f>SUM(D32:F32)</f>
        <v>35000</v>
      </c>
      <c r="H32" s="23">
        <v>1</v>
      </c>
      <c r="I32" s="147">
        <v>15277</v>
      </c>
      <c r="J32" s="28"/>
      <c r="K32" s="29"/>
      <c r="L32" s="26"/>
    </row>
    <row r="33" spans="1:12" s="9" customFormat="1" ht="62" x14ac:dyDescent="0.35">
      <c r="A33" s="34"/>
      <c r="B33" s="19" t="s">
        <v>65</v>
      </c>
      <c r="C33" s="48" t="s">
        <v>66</v>
      </c>
      <c r="D33" s="21"/>
      <c r="E33" s="148">
        <v>25000</v>
      </c>
      <c r="F33" s="148">
        <v>0</v>
      </c>
      <c r="G33" s="154">
        <f t="shared" ref="G33:G42" si="2">SUM(D33:F33)</f>
        <v>25000</v>
      </c>
      <c r="H33" s="23">
        <v>1</v>
      </c>
      <c r="I33" s="147">
        <v>39495</v>
      </c>
      <c r="J33" s="28"/>
      <c r="K33" s="29"/>
      <c r="L33" s="26"/>
    </row>
    <row r="34" spans="1:12" s="9" customFormat="1" ht="77.5" x14ac:dyDescent="0.35">
      <c r="A34" s="34"/>
      <c r="B34" s="19" t="s">
        <v>67</v>
      </c>
      <c r="C34" s="48" t="s">
        <v>68</v>
      </c>
      <c r="D34" s="21"/>
      <c r="E34" s="148">
        <v>30000</v>
      </c>
      <c r="F34" s="148">
        <v>0</v>
      </c>
      <c r="G34" s="154">
        <f t="shared" si="2"/>
        <v>30000</v>
      </c>
      <c r="H34" s="23">
        <v>1</v>
      </c>
      <c r="I34" s="149">
        <v>19540</v>
      </c>
      <c r="J34" s="28"/>
      <c r="K34" s="29"/>
      <c r="L34" s="26"/>
    </row>
    <row r="35" spans="1:12" s="9" customFormat="1" ht="77.5" x14ac:dyDescent="0.35">
      <c r="A35" s="34"/>
      <c r="B35" s="19" t="s">
        <v>69</v>
      </c>
      <c r="C35" s="48" t="s">
        <v>70</v>
      </c>
      <c r="D35" s="21"/>
      <c r="E35" s="148">
        <v>35000</v>
      </c>
      <c r="F35" s="148">
        <v>0</v>
      </c>
      <c r="G35" s="154">
        <f t="shared" si="2"/>
        <v>35000</v>
      </c>
      <c r="H35" s="23">
        <v>1</v>
      </c>
      <c r="I35" s="147">
        <v>0</v>
      </c>
      <c r="J35" s="28"/>
      <c r="K35" s="29"/>
      <c r="L35" s="26"/>
    </row>
    <row r="36" spans="1:12" s="9" customFormat="1" ht="46.5" x14ac:dyDescent="0.35">
      <c r="A36" s="34"/>
      <c r="B36" s="19" t="s">
        <v>71</v>
      </c>
      <c r="C36" s="48" t="s">
        <v>72</v>
      </c>
      <c r="D36" s="21" t="s">
        <v>24</v>
      </c>
      <c r="E36" s="148">
        <v>20000</v>
      </c>
      <c r="F36" s="148">
        <v>0</v>
      </c>
      <c r="G36" s="154">
        <f t="shared" si="2"/>
        <v>20000</v>
      </c>
      <c r="H36" s="23">
        <v>1</v>
      </c>
      <c r="I36" s="147">
        <v>0</v>
      </c>
      <c r="J36" s="28"/>
      <c r="K36" s="29"/>
      <c r="L36" s="26"/>
    </row>
    <row r="37" spans="1:12" s="9" customFormat="1" ht="15.5" hidden="1" x14ac:dyDescent="0.35">
      <c r="A37" s="34"/>
      <c r="B37" s="19" t="s">
        <v>73</v>
      </c>
      <c r="C37" s="48"/>
      <c r="D37" s="21"/>
      <c r="E37" s="148"/>
      <c r="F37" s="148"/>
      <c r="G37" s="154">
        <f t="shared" si="2"/>
        <v>0</v>
      </c>
      <c r="H37" s="23"/>
      <c r="I37" s="147"/>
      <c r="J37" s="28"/>
      <c r="K37" s="29"/>
      <c r="L37" s="26"/>
    </row>
    <row r="38" spans="1:12" s="9" customFormat="1" ht="15.5" hidden="1" x14ac:dyDescent="0.35">
      <c r="A38" s="34"/>
      <c r="B38" s="19" t="s">
        <v>74</v>
      </c>
      <c r="C38" s="48"/>
      <c r="D38" s="21"/>
      <c r="E38" s="148"/>
      <c r="F38" s="148"/>
      <c r="G38" s="154">
        <f t="shared" si="2"/>
        <v>0</v>
      </c>
      <c r="H38" s="23"/>
      <c r="I38" s="147"/>
      <c r="J38" s="28"/>
      <c r="K38" s="29"/>
      <c r="L38" s="26"/>
    </row>
    <row r="39" spans="1:12" s="34" customFormat="1" ht="15.5" hidden="1" x14ac:dyDescent="0.35">
      <c r="B39" s="19" t="s">
        <v>71</v>
      </c>
      <c r="C39" s="48"/>
      <c r="D39" s="21"/>
      <c r="E39" s="148"/>
      <c r="F39" s="148"/>
      <c r="G39" s="154">
        <f t="shared" si="2"/>
        <v>0</v>
      </c>
      <c r="H39" s="23"/>
      <c r="I39" s="148"/>
      <c r="J39" s="28"/>
      <c r="K39" s="29"/>
      <c r="L39" s="26"/>
    </row>
    <row r="40" spans="1:12" s="34" customFormat="1" ht="15.5" hidden="1" x14ac:dyDescent="0.35">
      <c r="B40" s="19" t="s">
        <v>75</v>
      </c>
      <c r="C40" s="48"/>
      <c r="D40" s="21"/>
      <c r="E40" s="148"/>
      <c r="F40" s="148"/>
      <c r="G40" s="154">
        <f t="shared" si="2"/>
        <v>0</v>
      </c>
      <c r="H40" s="23"/>
      <c r="I40" s="148"/>
      <c r="J40" s="28"/>
      <c r="K40" s="29"/>
      <c r="L40" s="26"/>
    </row>
    <row r="41" spans="1:12" s="34" customFormat="1" ht="15.5" hidden="1" x14ac:dyDescent="0.35">
      <c r="A41" s="9"/>
      <c r="B41" s="19" t="s">
        <v>73</v>
      </c>
      <c r="C41" s="49"/>
      <c r="D41" s="28"/>
      <c r="E41" s="147"/>
      <c r="F41" s="147"/>
      <c r="G41" s="154">
        <f t="shared" si="2"/>
        <v>0</v>
      </c>
      <c r="H41" s="32"/>
      <c r="I41" s="147"/>
      <c r="J41" s="28"/>
      <c r="K41" s="33"/>
      <c r="L41" s="26"/>
    </row>
    <row r="42" spans="1:12" s="9" customFormat="1" ht="15.5" hidden="1" x14ac:dyDescent="0.35">
      <c r="B42" s="19" t="s">
        <v>74</v>
      </c>
      <c r="C42" s="49"/>
      <c r="D42" s="28"/>
      <c r="E42" s="147"/>
      <c r="F42" s="147"/>
      <c r="G42" s="154">
        <f t="shared" si="2"/>
        <v>0</v>
      </c>
      <c r="H42" s="32"/>
      <c r="I42" s="147"/>
      <c r="J42" s="28"/>
      <c r="K42" s="33"/>
      <c r="L42" s="26"/>
    </row>
    <row r="43" spans="1:12" s="9" customFormat="1" ht="15.5" x14ac:dyDescent="0.35">
      <c r="C43" s="17" t="s">
        <v>36</v>
      </c>
      <c r="D43" s="158">
        <f>SUM(D32:D42)</f>
        <v>0</v>
      </c>
      <c r="E43" s="158">
        <f>SUM(E32:E42)</f>
        <v>145000</v>
      </c>
      <c r="F43" s="158">
        <f>SUM(F32:F42)</f>
        <v>0</v>
      </c>
      <c r="G43" s="158">
        <f>SUM(G32:G42)</f>
        <v>145000</v>
      </c>
      <c r="H43" s="156">
        <f>(H32*G32)+(H33*G33)+(H34*G34)+(H35*G35)+(H36*G36)+(H37*G37)+(H38*G38)+(H39*G39)+(H40*G40)+(H41*G41)+(H42*G42)</f>
        <v>145000</v>
      </c>
      <c r="I43" s="156">
        <f>SUM(I32:I42)</f>
        <v>74312</v>
      </c>
      <c r="J43" s="37"/>
      <c r="K43" s="33"/>
      <c r="L43" s="38"/>
    </row>
    <row r="44" spans="1:12" s="9" customFormat="1" ht="51" hidden="1" customHeight="1" x14ac:dyDescent="0.35">
      <c r="B44" s="50" t="s">
        <v>76</v>
      </c>
      <c r="C44" s="202"/>
      <c r="D44" s="203"/>
      <c r="E44" s="203"/>
      <c r="F44" s="203"/>
      <c r="G44" s="203"/>
      <c r="H44" s="203"/>
      <c r="I44" s="203"/>
      <c r="J44" s="203"/>
      <c r="K44" s="204"/>
      <c r="L44" s="18"/>
    </row>
    <row r="45" spans="1:12" s="9" customFormat="1" ht="15.5" hidden="1" x14ac:dyDescent="0.35">
      <c r="B45" s="20"/>
      <c r="C45" s="48"/>
      <c r="D45" s="51"/>
      <c r="E45" s="51"/>
      <c r="F45" s="51"/>
      <c r="G45" s="52"/>
      <c r="H45" s="53"/>
      <c r="I45" s="51"/>
      <c r="J45" s="54"/>
      <c r="K45" s="55"/>
      <c r="L45" s="26"/>
    </row>
    <row r="46" spans="1:12" s="30" customFormat="1" ht="15.5" hidden="1" x14ac:dyDescent="0.35">
      <c r="B46" s="20"/>
      <c r="C46" s="56"/>
      <c r="D46" s="57"/>
      <c r="E46" s="57"/>
      <c r="F46" s="57"/>
      <c r="G46" s="58"/>
      <c r="H46" s="59"/>
      <c r="I46" s="57"/>
      <c r="J46" s="57"/>
      <c r="K46" s="60"/>
      <c r="L46" s="61"/>
    </row>
    <row r="47" spans="1:12" s="30" customFormat="1" ht="15.5" hidden="1" x14ac:dyDescent="0.35">
      <c r="B47" s="20"/>
      <c r="C47" s="56"/>
      <c r="D47" s="57"/>
      <c r="E47" s="57"/>
      <c r="F47" s="57"/>
      <c r="G47" s="58"/>
      <c r="H47" s="59"/>
      <c r="I47" s="57"/>
      <c r="J47" s="57"/>
      <c r="K47" s="60"/>
      <c r="L47" s="61"/>
    </row>
    <row r="48" spans="1:12" s="30" customFormat="1" ht="15.5" hidden="1" x14ac:dyDescent="0.35">
      <c r="B48" s="20"/>
      <c r="C48" s="56"/>
      <c r="D48" s="57"/>
      <c r="E48" s="57"/>
      <c r="F48" s="57"/>
      <c r="G48" s="58"/>
      <c r="H48" s="59"/>
      <c r="I48" s="57"/>
      <c r="J48" s="57"/>
      <c r="K48" s="60"/>
      <c r="L48" s="61"/>
    </row>
    <row r="49" spans="2:12" s="9" customFormat="1" ht="15.5" hidden="1" x14ac:dyDescent="0.35">
      <c r="B49" s="20"/>
      <c r="C49" s="48"/>
      <c r="D49" s="51"/>
      <c r="E49" s="51"/>
      <c r="F49" s="51"/>
      <c r="G49" s="52"/>
      <c r="H49" s="53"/>
      <c r="I49" s="51"/>
      <c r="J49" s="51"/>
      <c r="K49" s="62"/>
      <c r="L49" s="26"/>
    </row>
    <row r="50" spans="2:12" s="9" customFormat="1" ht="15.5" hidden="1" x14ac:dyDescent="0.35">
      <c r="B50" s="20"/>
      <c r="C50" s="48"/>
      <c r="D50" s="51"/>
      <c r="E50" s="51"/>
      <c r="F50" s="51"/>
      <c r="G50" s="52"/>
      <c r="H50" s="53"/>
      <c r="I50" s="51"/>
      <c r="J50" s="51"/>
      <c r="K50" s="62"/>
      <c r="L50" s="26"/>
    </row>
    <row r="51" spans="2:12" s="9" customFormat="1" ht="15.5" hidden="1" x14ac:dyDescent="0.35">
      <c r="B51" s="20"/>
      <c r="C51" s="48"/>
      <c r="D51" s="51"/>
      <c r="E51" s="51"/>
      <c r="F51" s="51"/>
      <c r="G51" s="52"/>
      <c r="H51" s="53"/>
      <c r="I51" s="51"/>
      <c r="J51" s="51"/>
      <c r="K51" s="62"/>
      <c r="L51" s="26"/>
    </row>
    <row r="52" spans="2:12" s="9" customFormat="1" ht="15.5" hidden="1" x14ac:dyDescent="0.35">
      <c r="B52" s="20"/>
      <c r="C52" s="48"/>
      <c r="D52" s="51"/>
      <c r="E52" s="51"/>
      <c r="F52" s="51"/>
      <c r="G52" s="52"/>
      <c r="H52" s="53"/>
      <c r="I52" s="51"/>
      <c r="J52" s="51"/>
      <c r="K52" s="62"/>
      <c r="L52" s="26"/>
    </row>
    <row r="53" spans="2:12" s="9" customFormat="1" ht="15.5" hidden="1" x14ac:dyDescent="0.35">
      <c r="C53" s="50"/>
      <c r="D53" s="63"/>
      <c r="E53" s="63"/>
      <c r="F53" s="63"/>
      <c r="G53" s="63"/>
      <c r="H53" s="63"/>
      <c r="I53" s="63"/>
      <c r="J53" s="63"/>
      <c r="K53" s="62"/>
      <c r="L53" s="38"/>
    </row>
    <row r="54" spans="2:12" s="9" customFormat="1" ht="15.5" x14ac:dyDescent="0.35">
      <c r="B54" s="64"/>
      <c r="C54" s="65"/>
      <c r="D54" s="66"/>
      <c r="E54" s="66"/>
      <c r="F54" s="66"/>
      <c r="G54" s="66"/>
      <c r="H54" s="66"/>
      <c r="I54" s="66"/>
      <c r="J54" s="66"/>
      <c r="K54" s="66"/>
      <c r="L54" s="26"/>
    </row>
    <row r="55" spans="2:12" s="9" customFormat="1" ht="51" customHeight="1" x14ac:dyDescent="0.35">
      <c r="B55" s="17" t="s">
        <v>77</v>
      </c>
      <c r="C55" s="205" t="s">
        <v>78</v>
      </c>
      <c r="D55" s="206"/>
      <c r="E55" s="206"/>
      <c r="F55" s="206"/>
      <c r="G55" s="206"/>
      <c r="H55" s="206"/>
      <c r="I55" s="206"/>
      <c r="J55" s="206"/>
      <c r="K55" s="207"/>
      <c r="L55" s="67"/>
    </row>
    <row r="56" spans="2:12" s="9" customFormat="1" ht="51" customHeight="1" x14ac:dyDescent="0.35">
      <c r="B56" s="17" t="s">
        <v>79</v>
      </c>
      <c r="C56" s="199" t="s">
        <v>80</v>
      </c>
      <c r="D56" s="200"/>
      <c r="E56" s="200"/>
      <c r="F56" s="200"/>
      <c r="G56" s="200"/>
      <c r="H56" s="200"/>
      <c r="I56" s="200"/>
      <c r="J56" s="200"/>
      <c r="K56" s="201"/>
      <c r="L56" s="18"/>
    </row>
    <row r="57" spans="2:12" s="30" customFormat="1" ht="93" x14ac:dyDescent="0.35">
      <c r="B57" s="19" t="s">
        <v>81</v>
      </c>
      <c r="C57" s="20" t="s">
        <v>82</v>
      </c>
      <c r="D57" s="21"/>
      <c r="E57" s="148">
        <v>40000</v>
      </c>
      <c r="F57" s="21"/>
      <c r="G57" s="154">
        <f>SUM(D57:F57)</f>
        <v>40000</v>
      </c>
      <c r="H57" s="23">
        <v>1</v>
      </c>
      <c r="I57" s="159">
        <v>35661</v>
      </c>
      <c r="J57" s="41" t="s">
        <v>83</v>
      </c>
      <c r="K57" s="68"/>
      <c r="L57" s="26"/>
    </row>
    <row r="58" spans="2:12" s="30" customFormat="1" ht="93" x14ac:dyDescent="0.35">
      <c r="B58" s="19" t="s">
        <v>84</v>
      </c>
      <c r="C58" s="20" t="s">
        <v>85</v>
      </c>
      <c r="D58" s="21"/>
      <c r="E58" s="148">
        <v>35000</v>
      </c>
      <c r="F58" s="148"/>
      <c r="G58" s="154">
        <f t="shared" ref="G58:G66" si="3">SUM(D58:F58)</f>
        <v>35000</v>
      </c>
      <c r="H58" s="23">
        <v>1</v>
      </c>
      <c r="I58" s="159">
        <v>34542</v>
      </c>
      <c r="J58" s="41" t="s">
        <v>86</v>
      </c>
      <c r="K58" s="68"/>
      <c r="L58" s="26"/>
    </row>
    <row r="59" spans="2:12" s="30" customFormat="1" ht="139.5" x14ac:dyDescent="0.35">
      <c r="B59" s="19" t="s">
        <v>87</v>
      </c>
      <c r="C59" s="20" t="s">
        <v>88</v>
      </c>
      <c r="D59" s="21"/>
      <c r="E59" s="148">
        <v>30000</v>
      </c>
      <c r="F59" s="148"/>
      <c r="G59" s="154">
        <f t="shared" si="3"/>
        <v>30000</v>
      </c>
      <c r="H59" s="23">
        <v>1</v>
      </c>
      <c r="I59" s="159">
        <v>29574</v>
      </c>
      <c r="J59" s="41" t="s">
        <v>89</v>
      </c>
      <c r="K59" s="68"/>
      <c r="L59" s="26"/>
    </row>
    <row r="60" spans="2:12" s="30" customFormat="1" ht="93" x14ac:dyDescent="0.35">
      <c r="B60" s="19" t="s">
        <v>90</v>
      </c>
      <c r="C60" s="20" t="s">
        <v>91</v>
      </c>
      <c r="D60" s="21"/>
      <c r="E60" s="148">
        <v>35000</v>
      </c>
      <c r="F60" s="148"/>
      <c r="G60" s="154">
        <f t="shared" si="3"/>
        <v>35000</v>
      </c>
      <c r="H60" s="23">
        <v>1</v>
      </c>
      <c r="I60" s="148">
        <v>12500</v>
      </c>
      <c r="J60" s="41" t="s">
        <v>92</v>
      </c>
      <c r="K60" s="68"/>
      <c r="L60" s="26"/>
    </row>
    <row r="61" spans="2:12" s="30" customFormat="1" ht="170.5" x14ac:dyDescent="0.35">
      <c r="B61" s="19" t="s">
        <v>93</v>
      </c>
      <c r="C61" s="20" t="s">
        <v>94</v>
      </c>
      <c r="D61" s="69"/>
      <c r="E61" s="148">
        <v>29100</v>
      </c>
      <c r="F61" s="21"/>
      <c r="G61" s="154">
        <f t="shared" si="3"/>
        <v>29100</v>
      </c>
      <c r="H61" s="23">
        <v>1</v>
      </c>
      <c r="I61" s="151">
        <v>5500</v>
      </c>
      <c r="J61" s="41" t="s">
        <v>95</v>
      </c>
      <c r="K61" s="68"/>
      <c r="L61" s="26"/>
    </row>
    <row r="62" spans="2:12" s="30" customFormat="1" ht="151.5" customHeight="1" x14ac:dyDescent="0.35">
      <c r="B62" s="19" t="s">
        <v>96</v>
      </c>
      <c r="C62" s="20" t="s">
        <v>97</v>
      </c>
      <c r="D62" s="21"/>
      <c r="E62" s="148">
        <v>35000</v>
      </c>
      <c r="F62" s="21"/>
      <c r="G62" s="154">
        <f t="shared" si="3"/>
        <v>35000</v>
      </c>
      <c r="H62" s="23">
        <v>1</v>
      </c>
      <c r="I62" s="151">
        <v>0</v>
      </c>
      <c r="J62" s="41"/>
      <c r="K62" s="68"/>
      <c r="L62" s="26"/>
    </row>
    <row r="63" spans="2:12" s="30" customFormat="1" ht="77.5" x14ac:dyDescent="0.35">
      <c r="B63" s="19" t="s">
        <v>98</v>
      </c>
      <c r="C63" s="20" t="s">
        <v>99</v>
      </c>
      <c r="D63" s="21"/>
      <c r="E63" s="148">
        <v>45000</v>
      </c>
      <c r="F63" s="21"/>
      <c r="G63" s="154">
        <f t="shared" si="3"/>
        <v>45000</v>
      </c>
      <c r="H63" s="23">
        <v>1</v>
      </c>
      <c r="I63" s="148">
        <v>44215.7</v>
      </c>
      <c r="J63" s="41"/>
      <c r="K63" s="68"/>
      <c r="L63" s="26"/>
    </row>
    <row r="64" spans="2:12" s="9" customFormat="1" ht="15.5" hidden="1" x14ac:dyDescent="0.35">
      <c r="B64" s="19" t="s">
        <v>96</v>
      </c>
      <c r="C64" s="20"/>
      <c r="D64" s="21"/>
      <c r="E64" s="21"/>
      <c r="F64" s="21"/>
      <c r="G64" s="22">
        <f t="shared" si="3"/>
        <v>0</v>
      </c>
      <c r="H64" s="23"/>
      <c r="I64" s="21"/>
      <c r="J64" s="28"/>
      <c r="K64" s="29"/>
      <c r="L64" s="26"/>
    </row>
    <row r="65" spans="1:12" s="9" customFormat="1" ht="15.5" hidden="1" x14ac:dyDescent="0.35">
      <c r="A65" s="34"/>
      <c r="B65" s="19" t="s">
        <v>98</v>
      </c>
      <c r="C65" s="49"/>
      <c r="D65" s="28"/>
      <c r="E65" s="28"/>
      <c r="F65" s="28"/>
      <c r="G65" s="22">
        <f t="shared" si="3"/>
        <v>0</v>
      </c>
      <c r="H65" s="32"/>
      <c r="I65" s="28"/>
      <c r="J65" s="28"/>
      <c r="K65" s="33"/>
      <c r="L65" s="26"/>
    </row>
    <row r="66" spans="1:12" s="34" customFormat="1" ht="15.5" hidden="1" x14ac:dyDescent="0.35">
      <c r="B66" s="19" t="s">
        <v>100</v>
      </c>
      <c r="C66" s="49"/>
      <c r="D66" s="28"/>
      <c r="E66" s="28"/>
      <c r="F66" s="28"/>
      <c r="G66" s="22">
        <f t="shared" si="3"/>
        <v>0</v>
      </c>
      <c r="H66" s="32"/>
      <c r="I66" s="28"/>
      <c r="J66" s="28"/>
      <c r="K66" s="33"/>
      <c r="L66" s="26"/>
    </row>
    <row r="67" spans="1:12" s="34" customFormat="1" ht="15.5" x14ac:dyDescent="0.35">
      <c r="A67" s="9"/>
      <c r="B67" s="9"/>
      <c r="C67" s="17" t="s">
        <v>36</v>
      </c>
      <c r="D67" s="156">
        <f>SUM(D57:D66)</f>
        <v>0</v>
      </c>
      <c r="E67" s="156">
        <f>SUM(E57:E66)</f>
        <v>249100</v>
      </c>
      <c r="F67" s="156">
        <f>SUM(F57:F66)</f>
        <v>0</v>
      </c>
      <c r="G67" s="158">
        <f>SUM(G57:G66)</f>
        <v>249100</v>
      </c>
      <c r="H67" s="156">
        <f>(H57*G57)+(H58*G58)+(H59*G59)+(H60*G60)+(H61*G61)+(H62*G62)+(H63*G63)+(H64*G64)+(H65*G65)+(H66*G66)</f>
        <v>249100</v>
      </c>
      <c r="I67" s="156">
        <f>SUM(I57:I66)</f>
        <v>161992.70000000001</v>
      </c>
      <c r="J67" s="37"/>
      <c r="K67" s="33"/>
      <c r="L67" s="38"/>
    </row>
    <row r="68" spans="1:12" s="9" customFormat="1" ht="51" customHeight="1" x14ac:dyDescent="0.35">
      <c r="B68" s="17" t="s">
        <v>101</v>
      </c>
      <c r="C68" s="199" t="s">
        <v>102</v>
      </c>
      <c r="D68" s="200"/>
      <c r="E68" s="200"/>
      <c r="F68" s="200"/>
      <c r="G68" s="200"/>
      <c r="H68" s="200"/>
      <c r="I68" s="200"/>
      <c r="J68" s="200"/>
      <c r="K68" s="201"/>
      <c r="L68" s="18"/>
    </row>
    <row r="69" spans="1:12" s="30" customFormat="1" ht="108.5" x14ac:dyDescent="0.35">
      <c r="B69" s="19" t="s">
        <v>103</v>
      </c>
      <c r="C69" s="30" t="s">
        <v>104</v>
      </c>
      <c r="D69" s="28"/>
      <c r="E69" s="21"/>
      <c r="F69" s="147">
        <v>30000</v>
      </c>
      <c r="G69" s="154">
        <f>SUM(D69:F69)</f>
        <v>30000</v>
      </c>
      <c r="H69" s="23">
        <v>1</v>
      </c>
      <c r="I69" s="159">
        <v>29984.91</v>
      </c>
      <c r="J69" s="28"/>
      <c r="K69" s="68"/>
      <c r="L69" s="26"/>
    </row>
    <row r="70" spans="1:12" s="30" customFormat="1" ht="46.5" x14ac:dyDescent="0.35">
      <c r="B70" s="19" t="s">
        <v>105</v>
      </c>
      <c r="C70" s="20" t="s">
        <v>106</v>
      </c>
      <c r="D70" s="21"/>
      <c r="E70" s="21"/>
      <c r="F70" s="148">
        <v>30000</v>
      </c>
      <c r="G70" s="154">
        <f t="shared" ref="G70:G79" si="4">SUM(D70:F70)</f>
        <v>30000</v>
      </c>
      <c r="H70" s="23">
        <v>1</v>
      </c>
      <c r="I70" s="148">
        <v>29988.16</v>
      </c>
      <c r="J70" s="28"/>
      <c r="K70" s="68"/>
      <c r="L70" s="26"/>
    </row>
    <row r="71" spans="1:12" s="30" customFormat="1" ht="77.5" x14ac:dyDescent="0.35">
      <c r="B71" s="19" t="s">
        <v>107</v>
      </c>
      <c r="C71" s="30" t="s">
        <v>108</v>
      </c>
      <c r="D71" s="21"/>
      <c r="E71" s="21"/>
      <c r="F71" s="148">
        <v>30000</v>
      </c>
      <c r="G71" s="154">
        <f t="shared" si="4"/>
        <v>30000</v>
      </c>
      <c r="H71" s="23">
        <v>1</v>
      </c>
      <c r="I71" s="148">
        <v>33644.71</v>
      </c>
      <c r="J71" s="28"/>
      <c r="K71" s="68"/>
      <c r="L71" s="26"/>
    </row>
    <row r="72" spans="1:12" s="30" customFormat="1" ht="108.5" x14ac:dyDescent="0.35">
      <c r="B72" s="19" t="s">
        <v>109</v>
      </c>
      <c r="C72" s="20" t="s">
        <v>110</v>
      </c>
      <c r="D72" s="21"/>
      <c r="E72" s="21"/>
      <c r="F72" s="148">
        <v>27500</v>
      </c>
      <c r="G72" s="154">
        <f t="shared" si="4"/>
        <v>27500</v>
      </c>
      <c r="H72" s="23">
        <v>1</v>
      </c>
      <c r="I72" s="148">
        <v>28417.27</v>
      </c>
      <c r="J72" s="28"/>
      <c r="K72" s="68"/>
      <c r="L72" s="26"/>
    </row>
    <row r="73" spans="1:12" s="30" customFormat="1" ht="124" x14ac:dyDescent="0.35">
      <c r="B73" s="19" t="s">
        <v>111</v>
      </c>
      <c r="C73" s="30" t="s">
        <v>112</v>
      </c>
      <c r="D73" s="21"/>
      <c r="E73" s="21"/>
      <c r="F73" s="148">
        <v>27500</v>
      </c>
      <c r="G73" s="154">
        <f t="shared" si="4"/>
        <v>27500</v>
      </c>
      <c r="H73" s="23">
        <v>1</v>
      </c>
      <c r="I73" s="148">
        <v>29169.30000000056</v>
      </c>
      <c r="J73" s="28"/>
      <c r="K73" s="68"/>
      <c r="L73" s="26"/>
    </row>
    <row r="74" spans="1:12" s="30" customFormat="1" ht="93" x14ac:dyDescent="0.35">
      <c r="B74" s="19" t="s">
        <v>113</v>
      </c>
      <c r="C74" s="20" t="s">
        <v>114</v>
      </c>
      <c r="D74" s="21"/>
      <c r="E74" s="21"/>
      <c r="F74" s="160">
        <v>10000</v>
      </c>
      <c r="G74" s="154">
        <f t="shared" si="4"/>
        <v>10000</v>
      </c>
      <c r="H74" s="23"/>
      <c r="I74" s="148">
        <v>9123.75</v>
      </c>
      <c r="J74" s="28"/>
      <c r="K74" s="68"/>
      <c r="L74" s="26"/>
    </row>
    <row r="75" spans="1:12" s="9" customFormat="1" ht="62" x14ac:dyDescent="0.35">
      <c r="B75" s="19" t="s">
        <v>115</v>
      </c>
      <c r="C75" s="49" t="s">
        <v>116</v>
      </c>
      <c r="D75" s="21"/>
      <c r="E75" s="21"/>
      <c r="F75" s="153">
        <v>20000</v>
      </c>
      <c r="G75" s="154">
        <f t="shared" si="4"/>
        <v>20000</v>
      </c>
      <c r="H75" s="23">
        <v>1</v>
      </c>
      <c r="I75" s="148">
        <v>17056.38</v>
      </c>
      <c r="J75" s="28"/>
      <c r="K75" s="29"/>
      <c r="L75" s="26"/>
    </row>
    <row r="76" spans="1:12" s="71" customFormat="1" ht="77.5" x14ac:dyDescent="0.35">
      <c r="B76" s="72" t="s">
        <v>117</v>
      </c>
      <c r="C76" s="73" t="s">
        <v>118</v>
      </c>
      <c r="D76" s="74"/>
      <c r="E76" s="74"/>
      <c r="F76" s="149">
        <v>10000</v>
      </c>
      <c r="G76" s="161">
        <f t="shared" si="4"/>
        <v>10000</v>
      </c>
      <c r="H76" s="76"/>
      <c r="I76" s="159">
        <v>9975.43</v>
      </c>
      <c r="J76" s="27"/>
      <c r="K76" s="77"/>
      <c r="L76" s="78"/>
    </row>
    <row r="77" spans="1:12" s="71" customFormat="1" ht="62" x14ac:dyDescent="0.35">
      <c r="B77" s="72" t="s">
        <v>119</v>
      </c>
      <c r="C77" s="79" t="s">
        <v>120</v>
      </c>
      <c r="D77" s="75"/>
      <c r="E77" s="75"/>
      <c r="F77" s="149">
        <v>5000</v>
      </c>
      <c r="G77" s="161">
        <f t="shared" si="4"/>
        <v>5000</v>
      </c>
      <c r="H77" s="80"/>
      <c r="I77" s="152">
        <v>4792.8</v>
      </c>
      <c r="J77" s="27"/>
      <c r="K77" s="81"/>
      <c r="L77" s="78"/>
    </row>
    <row r="78" spans="1:12" s="71" customFormat="1" ht="62" x14ac:dyDescent="0.35">
      <c r="B78" s="72" t="s">
        <v>121</v>
      </c>
      <c r="C78" s="79" t="s">
        <v>122</v>
      </c>
      <c r="D78" s="75"/>
      <c r="E78" s="75"/>
      <c r="F78" s="149">
        <v>15000</v>
      </c>
      <c r="G78" s="161">
        <f t="shared" si="4"/>
        <v>15000</v>
      </c>
      <c r="H78" s="80"/>
      <c r="I78" s="149">
        <v>14991.599999999999</v>
      </c>
      <c r="J78" s="27"/>
      <c r="K78" s="81"/>
      <c r="L78" s="78"/>
    </row>
    <row r="79" spans="1:12" s="9" customFormat="1" ht="15.5" hidden="1" x14ac:dyDescent="0.35">
      <c r="B79" s="19" t="s">
        <v>113</v>
      </c>
      <c r="C79" s="49"/>
      <c r="D79" s="70"/>
      <c r="E79" s="70"/>
      <c r="F79" s="70">
        <v>0</v>
      </c>
      <c r="G79" s="22">
        <f t="shared" si="4"/>
        <v>0</v>
      </c>
      <c r="H79" s="32"/>
      <c r="I79" s="28"/>
      <c r="J79" s="28"/>
      <c r="K79" s="33"/>
      <c r="L79" s="26"/>
    </row>
    <row r="80" spans="1:12" s="9" customFormat="1" ht="15.5" x14ac:dyDescent="0.35">
      <c r="C80" s="17" t="s">
        <v>36</v>
      </c>
      <c r="D80" s="158">
        <f>SUM(D69:D79)</f>
        <v>0</v>
      </c>
      <c r="E80" s="158">
        <f>SUM(E69:E79)</f>
        <v>0</v>
      </c>
      <c r="F80" s="158">
        <f>SUM(F69:F79)</f>
        <v>205000</v>
      </c>
      <c r="G80" s="158">
        <f>SUM(G69:G79)</f>
        <v>205000</v>
      </c>
      <c r="H80" s="156">
        <f>(H69*G69)+(H70*G70)+(H71*G71)+(H72*G72)+(H73*G73)+(H75*G75)+(H76*G76)+(H77*G77)+(H78*G78)+(H79*G79)</f>
        <v>165000</v>
      </c>
      <c r="I80" s="158">
        <f>SUM(I69:I79)</f>
        <v>207144.31000000055</v>
      </c>
      <c r="J80" s="158">
        <f>SUM(J69:J79)</f>
        <v>0</v>
      </c>
      <c r="K80" s="158">
        <f>SUM(K69:K79)</f>
        <v>0</v>
      </c>
      <c r="L80" s="38"/>
    </row>
    <row r="81" spans="1:12" s="9" customFormat="1" ht="51" customHeight="1" x14ac:dyDescent="0.35">
      <c r="B81" s="17" t="s">
        <v>123</v>
      </c>
      <c r="C81" s="199" t="s">
        <v>124</v>
      </c>
      <c r="D81" s="200"/>
      <c r="E81" s="200"/>
      <c r="F81" s="200"/>
      <c r="G81" s="200"/>
      <c r="H81" s="200"/>
      <c r="I81" s="200"/>
      <c r="J81" s="200"/>
      <c r="K81" s="201"/>
      <c r="L81" s="18"/>
    </row>
    <row r="82" spans="1:12" s="30" customFormat="1" ht="77.5" x14ac:dyDescent="0.35">
      <c r="B82" s="19" t="s">
        <v>125</v>
      </c>
      <c r="C82" s="30" t="s">
        <v>126</v>
      </c>
      <c r="D82" s="151">
        <v>0</v>
      </c>
      <c r="E82" s="151"/>
      <c r="F82" s="148">
        <v>20000</v>
      </c>
      <c r="G82" s="154">
        <f>SUM(D82:F82)</f>
        <v>20000</v>
      </c>
      <c r="H82" s="23">
        <v>1</v>
      </c>
      <c r="I82" s="151">
        <v>21174.03</v>
      </c>
      <c r="J82" s="28"/>
      <c r="K82" s="68"/>
      <c r="L82" s="26"/>
    </row>
    <row r="83" spans="1:12" s="30" customFormat="1" ht="93" x14ac:dyDescent="0.35">
      <c r="B83" s="19" t="s">
        <v>127</v>
      </c>
      <c r="C83" s="20" t="s">
        <v>128</v>
      </c>
      <c r="D83" s="151">
        <v>0</v>
      </c>
      <c r="E83" s="151"/>
      <c r="F83" s="148">
        <v>20000</v>
      </c>
      <c r="G83" s="154">
        <f t="shared" ref="G83:G90" si="5">SUM(D83:F83)</f>
        <v>20000</v>
      </c>
      <c r="H83" s="23">
        <v>1</v>
      </c>
      <c r="I83" s="148">
        <v>20399.14</v>
      </c>
      <c r="J83" s="28"/>
      <c r="K83" s="68"/>
      <c r="L83" s="26"/>
    </row>
    <row r="84" spans="1:12" s="30" customFormat="1" ht="93" x14ac:dyDescent="0.35">
      <c r="B84" s="19" t="s">
        <v>129</v>
      </c>
      <c r="C84" s="20" t="s">
        <v>130</v>
      </c>
      <c r="D84" s="151">
        <v>0</v>
      </c>
      <c r="E84" s="151"/>
      <c r="F84" s="148">
        <v>20000</v>
      </c>
      <c r="G84" s="154">
        <f t="shared" si="5"/>
        <v>20000</v>
      </c>
      <c r="H84" s="23">
        <v>1</v>
      </c>
      <c r="I84" s="151">
        <v>22819.690000000002</v>
      </c>
      <c r="J84" s="28"/>
      <c r="K84" s="68"/>
      <c r="L84" s="26"/>
    </row>
    <row r="85" spans="1:12" s="30" customFormat="1" ht="77.5" x14ac:dyDescent="0.35">
      <c r="A85" s="82"/>
      <c r="B85" s="19" t="s">
        <v>131</v>
      </c>
      <c r="C85" s="20" t="s">
        <v>132</v>
      </c>
      <c r="D85" s="151">
        <v>0</v>
      </c>
      <c r="E85" s="151"/>
      <c r="F85" s="147">
        <v>20000</v>
      </c>
      <c r="G85" s="154">
        <f t="shared" si="5"/>
        <v>20000</v>
      </c>
      <c r="H85" s="23">
        <v>1</v>
      </c>
      <c r="I85" s="151">
        <v>20934.800000000003</v>
      </c>
      <c r="J85" s="28"/>
      <c r="K85" s="68"/>
      <c r="L85" s="26"/>
    </row>
    <row r="86" spans="1:12" s="82" customFormat="1" ht="77.5" x14ac:dyDescent="0.35">
      <c r="A86" s="30"/>
      <c r="B86" s="19" t="s">
        <v>133</v>
      </c>
      <c r="C86" s="20" t="s">
        <v>134</v>
      </c>
      <c r="D86" s="151">
        <v>0</v>
      </c>
      <c r="E86" s="151"/>
      <c r="F86" s="147">
        <v>20000</v>
      </c>
      <c r="G86" s="154">
        <f t="shared" si="5"/>
        <v>20000</v>
      </c>
      <c r="H86" s="23">
        <v>1</v>
      </c>
      <c r="I86" s="148">
        <v>21531.08</v>
      </c>
      <c r="J86" s="28"/>
      <c r="K86" s="68"/>
      <c r="L86" s="26"/>
    </row>
    <row r="87" spans="1:12" s="30" customFormat="1" ht="62" x14ac:dyDescent="0.35">
      <c r="A87" s="82"/>
      <c r="B87" s="19" t="s">
        <v>135</v>
      </c>
      <c r="C87" s="43" t="s">
        <v>136</v>
      </c>
      <c r="D87" s="151"/>
      <c r="E87" s="151"/>
      <c r="F87" s="147">
        <v>25000</v>
      </c>
      <c r="G87" s="154">
        <f t="shared" si="5"/>
        <v>25000</v>
      </c>
      <c r="H87" s="23">
        <v>1</v>
      </c>
      <c r="I87" s="151">
        <v>27659.55</v>
      </c>
      <c r="J87" s="28"/>
      <c r="K87" s="68"/>
      <c r="L87" s="26"/>
    </row>
    <row r="88" spans="1:12" s="9" customFormat="1" ht="15.5" hidden="1" x14ac:dyDescent="0.35">
      <c r="B88" s="19" t="s">
        <v>135</v>
      </c>
      <c r="C88" s="20"/>
      <c r="D88" s="21"/>
      <c r="E88" s="21"/>
      <c r="F88" s="21"/>
      <c r="G88" s="22">
        <f t="shared" si="5"/>
        <v>0</v>
      </c>
      <c r="H88" s="23"/>
      <c r="I88" s="21"/>
      <c r="J88" s="28"/>
      <c r="K88" s="29"/>
      <c r="L88" s="26"/>
    </row>
    <row r="89" spans="1:12" s="9" customFormat="1" ht="15.5" hidden="1" x14ac:dyDescent="0.35">
      <c r="B89" s="19" t="s">
        <v>137</v>
      </c>
      <c r="C89" s="49"/>
      <c r="D89" s="28"/>
      <c r="E89" s="28"/>
      <c r="F89" s="28"/>
      <c r="G89" s="22">
        <f t="shared" si="5"/>
        <v>0</v>
      </c>
      <c r="H89" s="32"/>
      <c r="I89" s="28"/>
      <c r="J89" s="28"/>
      <c r="K89" s="33"/>
      <c r="L89" s="26"/>
    </row>
    <row r="90" spans="1:12" s="9" customFormat="1" ht="15.5" hidden="1" x14ac:dyDescent="0.35">
      <c r="B90" s="19" t="s">
        <v>138</v>
      </c>
      <c r="C90" s="49"/>
      <c r="D90" s="28"/>
      <c r="E90" s="28"/>
      <c r="F90" s="28"/>
      <c r="G90" s="22">
        <f t="shared" si="5"/>
        <v>0</v>
      </c>
      <c r="H90" s="32"/>
      <c r="I90" s="28"/>
      <c r="J90" s="28"/>
      <c r="K90" s="33"/>
      <c r="L90" s="26"/>
    </row>
    <row r="91" spans="1:12" s="9" customFormat="1" ht="15.5" x14ac:dyDescent="0.35">
      <c r="C91" s="17" t="s">
        <v>36</v>
      </c>
      <c r="D91" s="163">
        <f>SUM(D82:D90)</f>
        <v>0</v>
      </c>
      <c r="E91" s="163">
        <f>SUM(E82:E90)</f>
        <v>0</v>
      </c>
      <c r="F91" s="156">
        <f>SUM(F82:F90)</f>
        <v>125000</v>
      </c>
      <c r="G91" s="156">
        <f>SUM(G82:G90)</f>
        <v>125000</v>
      </c>
      <c r="H91" s="156">
        <f>(H82*G82)+(H83*G83)+(H84*G84)+(H85*G85)+(H86*G86)+(H87*G87)+(H88*G88)+(H89*G89)+(H90*G90)</f>
        <v>125000</v>
      </c>
      <c r="I91" s="162">
        <f>SUM(I82:I90)</f>
        <v>134518.29</v>
      </c>
      <c r="J91" s="84"/>
      <c r="K91" s="33"/>
      <c r="L91" s="38"/>
    </row>
    <row r="92" spans="1:12" s="9" customFormat="1" ht="51" hidden="1" customHeight="1" x14ac:dyDescent="0.35">
      <c r="B92" s="17" t="s">
        <v>139</v>
      </c>
      <c r="C92" s="184"/>
      <c r="D92" s="185"/>
      <c r="E92" s="185"/>
      <c r="F92" s="185"/>
      <c r="G92" s="185"/>
      <c r="H92" s="185"/>
      <c r="I92" s="185"/>
      <c r="J92" s="185"/>
      <c r="K92" s="186"/>
      <c r="L92" s="18"/>
    </row>
    <row r="93" spans="1:12" s="9" customFormat="1" ht="15.5" hidden="1" x14ac:dyDescent="0.35">
      <c r="B93" s="19" t="s">
        <v>140</v>
      </c>
      <c r="C93" s="48"/>
      <c r="D93" s="21"/>
      <c r="E93" s="21"/>
      <c r="F93" s="21"/>
      <c r="G93" s="22">
        <f>SUM(D93:F93)</f>
        <v>0</v>
      </c>
      <c r="H93" s="23"/>
      <c r="I93" s="21"/>
      <c r="J93" s="28"/>
      <c r="K93" s="29"/>
      <c r="L93" s="26"/>
    </row>
    <row r="94" spans="1:12" s="9" customFormat="1" ht="15.5" hidden="1" x14ac:dyDescent="0.35">
      <c r="B94" s="19" t="s">
        <v>141</v>
      </c>
      <c r="C94" s="48"/>
      <c r="D94" s="21"/>
      <c r="E94" s="21"/>
      <c r="F94" s="21"/>
      <c r="G94" s="22">
        <f t="shared" ref="G94:G100" si="6">SUM(D94:F94)</f>
        <v>0</v>
      </c>
      <c r="H94" s="23"/>
      <c r="I94" s="21"/>
      <c r="J94" s="28"/>
      <c r="K94" s="29"/>
      <c r="L94" s="26"/>
    </row>
    <row r="95" spans="1:12" s="9" customFormat="1" ht="15.5" hidden="1" x14ac:dyDescent="0.35">
      <c r="B95" s="19" t="s">
        <v>142</v>
      </c>
      <c r="C95" s="48"/>
      <c r="D95" s="21"/>
      <c r="E95" s="21"/>
      <c r="F95" s="21"/>
      <c r="G95" s="22">
        <f t="shared" si="6"/>
        <v>0</v>
      </c>
      <c r="H95" s="23"/>
      <c r="I95" s="21"/>
      <c r="J95" s="28"/>
      <c r="K95" s="29"/>
      <c r="L95" s="26"/>
    </row>
    <row r="96" spans="1:12" s="9" customFormat="1" ht="15.5" hidden="1" x14ac:dyDescent="0.35">
      <c r="B96" s="19" t="s">
        <v>143</v>
      </c>
      <c r="C96" s="48"/>
      <c r="D96" s="21"/>
      <c r="E96" s="21"/>
      <c r="F96" s="21"/>
      <c r="G96" s="22">
        <f t="shared" si="6"/>
        <v>0</v>
      </c>
      <c r="H96" s="23"/>
      <c r="I96" s="21"/>
      <c r="J96" s="28"/>
      <c r="K96" s="29"/>
      <c r="L96" s="26"/>
    </row>
    <row r="97" spans="2:12" s="9" customFormat="1" ht="15.5" hidden="1" x14ac:dyDescent="0.35">
      <c r="B97" s="19" t="s">
        <v>144</v>
      </c>
      <c r="C97" s="48"/>
      <c r="D97" s="21"/>
      <c r="E97" s="21"/>
      <c r="F97" s="21"/>
      <c r="G97" s="22">
        <f t="shared" si="6"/>
        <v>0</v>
      </c>
      <c r="H97" s="23"/>
      <c r="I97" s="21"/>
      <c r="J97" s="28"/>
      <c r="K97" s="29"/>
      <c r="L97" s="26"/>
    </row>
    <row r="98" spans="2:12" s="9" customFormat="1" ht="15.5" hidden="1" x14ac:dyDescent="0.35">
      <c r="B98" s="19" t="s">
        <v>145</v>
      </c>
      <c r="C98" s="48"/>
      <c r="D98" s="21"/>
      <c r="E98" s="21"/>
      <c r="F98" s="21"/>
      <c r="G98" s="22">
        <f t="shared" si="6"/>
        <v>0</v>
      </c>
      <c r="H98" s="23"/>
      <c r="I98" s="21"/>
      <c r="J98" s="28"/>
      <c r="K98" s="29"/>
      <c r="L98" s="26"/>
    </row>
    <row r="99" spans="2:12" s="9" customFormat="1" ht="15.5" hidden="1" x14ac:dyDescent="0.35">
      <c r="B99" s="19" t="s">
        <v>146</v>
      </c>
      <c r="C99" s="49"/>
      <c r="D99" s="28"/>
      <c r="E99" s="28"/>
      <c r="F99" s="28"/>
      <c r="G99" s="22">
        <f t="shared" si="6"/>
        <v>0</v>
      </c>
      <c r="H99" s="32"/>
      <c r="I99" s="28"/>
      <c r="J99" s="28"/>
      <c r="K99" s="33"/>
      <c r="L99" s="26"/>
    </row>
    <row r="100" spans="2:12" s="9" customFormat="1" ht="15.5" hidden="1" x14ac:dyDescent="0.35">
      <c r="B100" s="19" t="s">
        <v>147</v>
      </c>
      <c r="C100" s="49"/>
      <c r="D100" s="28"/>
      <c r="E100" s="28"/>
      <c r="F100" s="28"/>
      <c r="G100" s="22">
        <f t="shared" si="6"/>
        <v>0</v>
      </c>
      <c r="H100" s="32"/>
      <c r="I100" s="28"/>
      <c r="J100" s="28"/>
      <c r="K100" s="33"/>
      <c r="L100" s="26"/>
    </row>
    <row r="101" spans="2:12" s="9" customFormat="1" ht="15.5" hidden="1" x14ac:dyDescent="0.35">
      <c r="C101" s="17" t="s">
        <v>36</v>
      </c>
      <c r="D101" s="36">
        <f>SUM(D93:D100)</f>
        <v>0</v>
      </c>
      <c r="E101" s="36">
        <f>SUM(E93:E100)</f>
        <v>0</v>
      </c>
      <c r="F101" s="36">
        <f>SUM(F93:F100)</f>
        <v>0</v>
      </c>
      <c r="G101" s="36">
        <f>SUM(G93:G100)</f>
        <v>0</v>
      </c>
      <c r="H101" s="36">
        <f>(H93*G93)+(H94*G94)+(H95*G95)+(H96*G96)+(H97*G97)+(H98*G98)+(H99*G99)+(H100*G100)</f>
        <v>0</v>
      </c>
      <c r="I101" s="83">
        <f>SUM(I93:I100)</f>
        <v>0</v>
      </c>
      <c r="J101" s="84"/>
      <c r="K101" s="33"/>
      <c r="L101" s="38"/>
    </row>
    <row r="102" spans="2:12" s="9" customFormat="1" ht="15.75" customHeight="1" x14ac:dyDescent="0.35">
      <c r="B102" s="85"/>
      <c r="C102" s="64"/>
      <c r="D102" s="86"/>
      <c r="E102" s="86"/>
      <c r="F102" s="86"/>
      <c r="G102" s="86"/>
      <c r="H102" s="86"/>
      <c r="I102" s="86"/>
      <c r="J102" s="86"/>
      <c r="K102" s="64"/>
      <c r="L102" s="87"/>
    </row>
    <row r="103" spans="2:12" s="9" customFormat="1" ht="51" hidden="1" customHeight="1" x14ac:dyDescent="0.35">
      <c r="B103" s="17" t="s">
        <v>148</v>
      </c>
      <c r="C103" s="196"/>
      <c r="D103" s="197"/>
      <c r="E103" s="197"/>
      <c r="F103" s="197"/>
      <c r="G103" s="197"/>
      <c r="H103" s="197"/>
      <c r="I103" s="197"/>
      <c r="J103" s="197"/>
      <c r="K103" s="198"/>
      <c r="L103" s="67"/>
    </row>
    <row r="104" spans="2:12" s="9" customFormat="1" ht="51" hidden="1" customHeight="1" x14ac:dyDescent="0.35">
      <c r="B104" s="17" t="s">
        <v>149</v>
      </c>
      <c r="C104" s="184"/>
      <c r="D104" s="185"/>
      <c r="E104" s="185"/>
      <c r="F104" s="185"/>
      <c r="G104" s="185"/>
      <c r="H104" s="185"/>
      <c r="I104" s="185"/>
      <c r="J104" s="185"/>
      <c r="K104" s="186"/>
      <c r="L104" s="18"/>
    </row>
    <row r="105" spans="2:12" s="9" customFormat="1" ht="15.5" hidden="1" x14ac:dyDescent="0.35">
      <c r="B105" s="19" t="s">
        <v>150</v>
      </c>
      <c r="D105" s="21"/>
      <c r="E105" s="21"/>
      <c r="F105" s="21"/>
      <c r="G105" s="22">
        <f>SUM(D105:F105)</f>
        <v>0</v>
      </c>
      <c r="H105" s="23"/>
      <c r="I105" s="21"/>
      <c r="J105" s="28"/>
      <c r="K105" s="29"/>
      <c r="L105" s="26"/>
    </row>
    <row r="106" spans="2:12" s="9" customFormat="1" ht="15.5" hidden="1" x14ac:dyDescent="0.35">
      <c r="B106" s="19" t="s">
        <v>151</v>
      </c>
      <c r="C106" s="20"/>
      <c r="D106" s="21"/>
      <c r="E106" s="21"/>
      <c r="F106" s="21"/>
      <c r="G106" s="22">
        <f t="shared" ref="G106:G112" si="7">SUM(D106:F106)</f>
        <v>0</v>
      </c>
      <c r="H106" s="23"/>
      <c r="I106" s="21"/>
      <c r="J106" s="28"/>
      <c r="K106" s="29"/>
      <c r="L106" s="26"/>
    </row>
    <row r="107" spans="2:12" s="9" customFormat="1" ht="15.5" hidden="1" x14ac:dyDescent="0.35">
      <c r="B107" s="19" t="s">
        <v>152</v>
      </c>
      <c r="C107" s="30"/>
      <c r="D107" s="21"/>
      <c r="E107" s="21"/>
      <c r="F107" s="21"/>
      <c r="G107" s="22">
        <f t="shared" si="7"/>
        <v>0</v>
      </c>
      <c r="H107" s="23"/>
      <c r="I107" s="21"/>
      <c r="J107" s="28"/>
      <c r="K107" s="29"/>
      <c r="L107" s="26"/>
    </row>
    <row r="108" spans="2:12" s="9" customFormat="1" ht="15.5" hidden="1" x14ac:dyDescent="0.35">
      <c r="B108" s="19" t="s">
        <v>153</v>
      </c>
      <c r="C108" s="31"/>
      <c r="D108" s="21"/>
      <c r="E108" s="21"/>
      <c r="F108" s="21"/>
      <c r="G108" s="22">
        <f t="shared" si="7"/>
        <v>0</v>
      </c>
      <c r="H108" s="23"/>
      <c r="I108" s="21"/>
      <c r="J108" s="28"/>
      <c r="K108" s="29"/>
      <c r="L108" s="26"/>
    </row>
    <row r="109" spans="2:12" s="9" customFormat="1" ht="15.5" hidden="1" x14ac:dyDescent="0.35">
      <c r="B109" s="19" t="s">
        <v>154</v>
      </c>
      <c r="C109" s="20"/>
      <c r="D109" s="21"/>
      <c r="E109" s="21"/>
      <c r="F109" s="21"/>
      <c r="G109" s="22">
        <f t="shared" si="7"/>
        <v>0</v>
      </c>
      <c r="H109" s="23"/>
      <c r="I109" s="21"/>
      <c r="J109" s="28"/>
      <c r="K109" s="29"/>
      <c r="L109" s="26"/>
    </row>
    <row r="110" spans="2:12" s="9" customFormat="1" ht="15.5" hidden="1" x14ac:dyDescent="0.35">
      <c r="B110" s="19" t="s">
        <v>155</v>
      </c>
      <c r="C110" s="30"/>
      <c r="D110" s="21"/>
      <c r="E110" s="21"/>
      <c r="F110" s="21"/>
      <c r="G110" s="22">
        <f t="shared" si="7"/>
        <v>0</v>
      </c>
      <c r="H110" s="23"/>
      <c r="I110" s="21"/>
      <c r="J110" s="28"/>
      <c r="K110" s="29"/>
      <c r="L110" s="26"/>
    </row>
    <row r="111" spans="2:12" s="9" customFormat="1" ht="15.5" hidden="1" x14ac:dyDescent="0.35">
      <c r="B111" s="19" t="s">
        <v>156</v>
      </c>
      <c r="C111" s="49"/>
      <c r="D111" s="28"/>
      <c r="E111" s="28"/>
      <c r="F111" s="28"/>
      <c r="G111" s="22">
        <f t="shared" si="7"/>
        <v>0</v>
      </c>
      <c r="H111" s="32"/>
      <c r="I111" s="28"/>
      <c r="J111" s="28"/>
      <c r="K111" s="33"/>
      <c r="L111" s="26"/>
    </row>
    <row r="112" spans="2:12" s="9" customFormat="1" ht="15.5" hidden="1" x14ac:dyDescent="0.35">
      <c r="B112" s="19" t="s">
        <v>157</v>
      </c>
      <c r="C112" s="49"/>
      <c r="D112" s="28"/>
      <c r="E112" s="28"/>
      <c r="F112" s="28"/>
      <c r="G112" s="22">
        <f t="shared" si="7"/>
        <v>0</v>
      </c>
      <c r="H112" s="32"/>
      <c r="I112" s="28"/>
      <c r="J112" s="28"/>
      <c r="K112" s="33"/>
      <c r="L112" s="26"/>
    </row>
    <row r="113" spans="2:12" s="9" customFormat="1" ht="15.5" hidden="1" x14ac:dyDescent="0.35">
      <c r="C113" s="17" t="s">
        <v>36</v>
      </c>
      <c r="D113" s="36">
        <f>SUM(D105:D112)</f>
        <v>0</v>
      </c>
      <c r="E113" s="36">
        <f>SUM(E105:E112)</f>
        <v>0</v>
      </c>
      <c r="F113" s="36">
        <f>SUM(F105:F112)</f>
        <v>0</v>
      </c>
      <c r="G113" s="47">
        <f>SUM(G105:G112)</f>
        <v>0</v>
      </c>
      <c r="H113" s="36">
        <f>(H105*G105)+(H106*G106)+(H107*G107)+(H108*G108)+(H109*G109)+(H110*G110)+(H111*G111)+(H112*G112)</f>
        <v>0</v>
      </c>
      <c r="I113" s="83">
        <f>SUM(I105:I112)</f>
        <v>0</v>
      </c>
      <c r="J113" s="84"/>
      <c r="K113" s="33"/>
      <c r="L113" s="38"/>
    </row>
    <row r="114" spans="2:12" s="9" customFormat="1" ht="51" hidden="1" customHeight="1" x14ac:dyDescent="0.35">
      <c r="B114" s="17" t="s">
        <v>158</v>
      </c>
      <c r="C114" s="184"/>
      <c r="D114" s="185"/>
      <c r="E114" s="185"/>
      <c r="F114" s="185"/>
      <c r="G114" s="185"/>
      <c r="H114" s="185"/>
      <c r="I114" s="185"/>
      <c r="J114" s="185"/>
      <c r="K114" s="186"/>
      <c r="L114" s="18"/>
    </row>
    <row r="115" spans="2:12" s="9" customFormat="1" ht="15.5" hidden="1" x14ac:dyDescent="0.35">
      <c r="B115" s="19" t="s">
        <v>159</v>
      </c>
      <c r="C115" s="48"/>
      <c r="D115" s="21"/>
      <c r="E115" s="21"/>
      <c r="F115" s="21"/>
      <c r="G115" s="22">
        <f>SUM(D115:F115)</f>
        <v>0</v>
      </c>
      <c r="H115" s="23"/>
      <c r="I115" s="21"/>
      <c r="J115" s="28"/>
      <c r="K115" s="29"/>
      <c r="L115" s="26"/>
    </row>
    <row r="116" spans="2:12" s="9" customFormat="1" ht="15.5" hidden="1" x14ac:dyDescent="0.35">
      <c r="B116" s="19" t="s">
        <v>160</v>
      </c>
      <c r="C116" s="48"/>
      <c r="D116" s="21"/>
      <c r="E116" s="21"/>
      <c r="F116" s="21"/>
      <c r="G116" s="22">
        <f t="shared" ref="G116:G122" si="8">SUM(D116:F116)</f>
        <v>0</v>
      </c>
      <c r="H116" s="23"/>
      <c r="I116" s="21"/>
      <c r="J116" s="28"/>
      <c r="K116" s="29"/>
      <c r="L116" s="26"/>
    </row>
    <row r="117" spans="2:12" s="9" customFormat="1" ht="15.5" hidden="1" x14ac:dyDescent="0.35">
      <c r="B117" s="19" t="s">
        <v>161</v>
      </c>
      <c r="C117" s="48"/>
      <c r="D117" s="21"/>
      <c r="E117" s="21"/>
      <c r="F117" s="21"/>
      <c r="G117" s="22">
        <f t="shared" si="8"/>
        <v>0</v>
      </c>
      <c r="H117" s="23"/>
      <c r="I117" s="21"/>
      <c r="J117" s="28"/>
      <c r="K117" s="29"/>
      <c r="L117" s="26"/>
    </row>
    <row r="118" spans="2:12" s="9" customFormat="1" ht="15.5" hidden="1" x14ac:dyDescent="0.35">
      <c r="B118" s="19" t="s">
        <v>162</v>
      </c>
      <c r="C118" s="48"/>
      <c r="D118" s="21"/>
      <c r="E118" s="21"/>
      <c r="F118" s="21"/>
      <c r="G118" s="22">
        <f t="shared" si="8"/>
        <v>0</v>
      </c>
      <c r="H118" s="23"/>
      <c r="I118" s="21"/>
      <c r="J118" s="28"/>
      <c r="K118" s="29"/>
      <c r="L118" s="26"/>
    </row>
    <row r="119" spans="2:12" s="9" customFormat="1" ht="15.5" hidden="1" x14ac:dyDescent="0.35">
      <c r="B119" s="19" t="s">
        <v>163</v>
      </c>
      <c r="C119" s="48"/>
      <c r="D119" s="21"/>
      <c r="E119" s="21"/>
      <c r="F119" s="21"/>
      <c r="G119" s="22">
        <f t="shared" si="8"/>
        <v>0</v>
      </c>
      <c r="H119" s="23"/>
      <c r="I119" s="21"/>
      <c r="J119" s="28"/>
      <c r="K119" s="29"/>
      <c r="L119" s="26"/>
    </row>
    <row r="120" spans="2:12" s="9" customFormat="1" ht="15.5" hidden="1" x14ac:dyDescent="0.35">
      <c r="B120" s="19" t="s">
        <v>164</v>
      </c>
      <c r="C120" s="48"/>
      <c r="D120" s="21"/>
      <c r="E120" s="21"/>
      <c r="F120" s="21"/>
      <c r="G120" s="22">
        <f t="shared" si="8"/>
        <v>0</v>
      </c>
      <c r="H120" s="23"/>
      <c r="I120" s="21"/>
      <c r="J120" s="28"/>
      <c r="K120" s="29"/>
      <c r="L120" s="26"/>
    </row>
    <row r="121" spans="2:12" s="9" customFormat="1" ht="15.5" hidden="1" x14ac:dyDescent="0.35">
      <c r="B121" s="19" t="s">
        <v>165</v>
      </c>
      <c r="C121" s="49"/>
      <c r="D121" s="28"/>
      <c r="E121" s="28"/>
      <c r="F121" s="28"/>
      <c r="G121" s="22">
        <f t="shared" si="8"/>
        <v>0</v>
      </c>
      <c r="H121" s="32"/>
      <c r="I121" s="28"/>
      <c r="J121" s="28"/>
      <c r="K121" s="33"/>
      <c r="L121" s="26"/>
    </row>
    <row r="122" spans="2:12" s="9" customFormat="1" ht="15.5" hidden="1" x14ac:dyDescent="0.35">
      <c r="B122" s="19" t="s">
        <v>166</v>
      </c>
      <c r="C122" s="49"/>
      <c r="D122" s="28"/>
      <c r="E122" s="28"/>
      <c r="F122" s="28"/>
      <c r="G122" s="22">
        <f t="shared" si="8"/>
        <v>0</v>
      </c>
      <c r="H122" s="32"/>
      <c r="I122" s="28"/>
      <c r="J122" s="28"/>
      <c r="K122" s="33"/>
      <c r="L122" s="26"/>
    </row>
    <row r="123" spans="2:12" s="9" customFormat="1" ht="15.5" hidden="1" x14ac:dyDescent="0.35">
      <c r="C123" s="17" t="s">
        <v>36</v>
      </c>
      <c r="D123" s="47">
        <f>SUM(D115:D122)</f>
        <v>0</v>
      </c>
      <c r="E123" s="47">
        <f>SUM(E115:E122)</f>
        <v>0</v>
      </c>
      <c r="F123" s="47">
        <f>SUM(F115:F122)</f>
        <v>0</v>
      </c>
      <c r="G123" s="47">
        <f>SUM(G115:G122)</f>
        <v>0</v>
      </c>
      <c r="H123" s="36">
        <f>(H115*G115)+(H116*G116)+(H117*G117)+(H118*G118)+(H119*G119)+(H120*G120)+(H121*G121)+(H122*G122)</f>
        <v>0</v>
      </c>
      <c r="I123" s="83">
        <f>SUM(I115:I122)</f>
        <v>0</v>
      </c>
      <c r="J123" s="84"/>
      <c r="K123" s="33"/>
      <c r="L123" s="38"/>
    </row>
    <row r="124" spans="2:12" s="9" customFormat="1" ht="51" hidden="1" customHeight="1" x14ac:dyDescent="0.35">
      <c r="B124" s="17" t="s">
        <v>167</v>
      </c>
      <c r="C124" s="184"/>
      <c r="D124" s="185"/>
      <c r="E124" s="185"/>
      <c r="F124" s="185"/>
      <c r="G124" s="185"/>
      <c r="H124" s="185"/>
      <c r="I124" s="185"/>
      <c r="J124" s="185"/>
      <c r="K124" s="186"/>
      <c r="L124" s="18"/>
    </row>
    <row r="125" spans="2:12" s="9" customFormat="1" ht="15.5" hidden="1" x14ac:dyDescent="0.35">
      <c r="B125" s="19" t="s">
        <v>168</v>
      </c>
      <c r="C125" s="48"/>
      <c r="D125" s="21"/>
      <c r="E125" s="21"/>
      <c r="F125" s="21"/>
      <c r="G125" s="22">
        <f>SUM(D125:F125)</f>
        <v>0</v>
      </c>
      <c r="H125" s="23"/>
      <c r="I125" s="21"/>
      <c r="J125" s="28"/>
      <c r="K125" s="29"/>
      <c r="L125" s="26"/>
    </row>
    <row r="126" spans="2:12" s="9" customFormat="1" ht="15.5" hidden="1" x14ac:dyDescent="0.35">
      <c r="B126" s="19" t="s">
        <v>169</v>
      </c>
      <c r="C126" s="48"/>
      <c r="D126" s="21"/>
      <c r="E126" s="21"/>
      <c r="F126" s="21"/>
      <c r="G126" s="22">
        <f t="shared" ref="G126:G132" si="9">SUM(D126:F126)</f>
        <v>0</v>
      </c>
      <c r="H126" s="23"/>
      <c r="I126" s="21"/>
      <c r="J126" s="28"/>
      <c r="K126" s="29"/>
      <c r="L126" s="26"/>
    </row>
    <row r="127" spans="2:12" s="9" customFormat="1" ht="15.5" hidden="1" x14ac:dyDescent="0.35">
      <c r="B127" s="19" t="s">
        <v>170</v>
      </c>
      <c r="C127" s="48"/>
      <c r="D127" s="21"/>
      <c r="E127" s="21"/>
      <c r="F127" s="21"/>
      <c r="G127" s="22">
        <f t="shared" si="9"/>
        <v>0</v>
      </c>
      <c r="H127" s="23"/>
      <c r="I127" s="21"/>
      <c r="J127" s="28"/>
      <c r="K127" s="29"/>
      <c r="L127" s="26"/>
    </row>
    <row r="128" spans="2:12" s="9" customFormat="1" ht="15.5" hidden="1" x14ac:dyDescent="0.35">
      <c r="B128" s="19" t="s">
        <v>171</v>
      </c>
      <c r="C128" s="48"/>
      <c r="D128" s="21"/>
      <c r="E128" s="21"/>
      <c r="F128" s="21"/>
      <c r="G128" s="22">
        <f t="shared" si="9"/>
        <v>0</v>
      </c>
      <c r="H128" s="23"/>
      <c r="I128" s="21"/>
      <c r="J128" s="28"/>
      <c r="K128" s="29"/>
      <c r="L128" s="26"/>
    </row>
    <row r="129" spans="2:12" s="9" customFormat="1" ht="15.5" hidden="1" x14ac:dyDescent="0.35">
      <c r="B129" s="19" t="s">
        <v>172</v>
      </c>
      <c r="C129" s="48"/>
      <c r="D129" s="21"/>
      <c r="E129" s="21"/>
      <c r="F129" s="21"/>
      <c r="G129" s="22">
        <f t="shared" si="9"/>
        <v>0</v>
      </c>
      <c r="H129" s="23"/>
      <c r="I129" s="21"/>
      <c r="J129" s="28"/>
      <c r="K129" s="29"/>
      <c r="L129" s="26"/>
    </row>
    <row r="130" spans="2:12" s="9" customFormat="1" ht="15.5" hidden="1" x14ac:dyDescent="0.35">
      <c r="B130" s="19" t="s">
        <v>173</v>
      </c>
      <c r="C130" s="48"/>
      <c r="D130" s="21"/>
      <c r="E130" s="21"/>
      <c r="F130" s="21"/>
      <c r="G130" s="22">
        <f t="shared" si="9"/>
        <v>0</v>
      </c>
      <c r="H130" s="23"/>
      <c r="I130" s="21"/>
      <c r="J130" s="28"/>
      <c r="K130" s="29"/>
      <c r="L130" s="26"/>
    </row>
    <row r="131" spans="2:12" s="9" customFormat="1" ht="15.5" hidden="1" x14ac:dyDescent="0.35">
      <c r="B131" s="19" t="s">
        <v>174</v>
      </c>
      <c r="C131" s="49"/>
      <c r="D131" s="28"/>
      <c r="E131" s="28"/>
      <c r="F131" s="28"/>
      <c r="G131" s="22">
        <f t="shared" si="9"/>
        <v>0</v>
      </c>
      <c r="H131" s="32"/>
      <c r="I131" s="28"/>
      <c r="J131" s="28"/>
      <c r="K131" s="33"/>
      <c r="L131" s="26"/>
    </row>
    <row r="132" spans="2:12" s="9" customFormat="1" ht="15.5" hidden="1" x14ac:dyDescent="0.35">
      <c r="B132" s="19" t="s">
        <v>175</v>
      </c>
      <c r="C132" s="49"/>
      <c r="D132" s="28"/>
      <c r="E132" s="28"/>
      <c r="F132" s="28"/>
      <c r="G132" s="22">
        <f t="shared" si="9"/>
        <v>0</v>
      </c>
      <c r="H132" s="32"/>
      <c r="I132" s="28"/>
      <c r="J132" s="28"/>
      <c r="K132" s="33"/>
      <c r="L132" s="26"/>
    </row>
    <row r="133" spans="2:12" s="9" customFormat="1" ht="15.5" hidden="1" x14ac:dyDescent="0.35">
      <c r="C133" s="17" t="s">
        <v>36</v>
      </c>
      <c r="D133" s="47">
        <f>SUM(D125:D132)</f>
        <v>0</v>
      </c>
      <c r="E133" s="47">
        <f>SUM(E125:E132)</f>
        <v>0</v>
      </c>
      <c r="F133" s="47">
        <f>SUM(F125:F132)</f>
        <v>0</v>
      </c>
      <c r="G133" s="47">
        <f>SUM(G125:G132)</f>
        <v>0</v>
      </c>
      <c r="H133" s="36">
        <f>(H125*G125)+(H126*G126)+(H127*G127)+(H128*G128)+(H129*G129)+(H130*G130)+(H131*G131)+(H132*G132)</f>
        <v>0</v>
      </c>
      <c r="I133" s="83">
        <f>SUM(I125:I132)</f>
        <v>0</v>
      </c>
      <c r="J133" s="84"/>
      <c r="K133" s="33"/>
      <c r="L133" s="38"/>
    </row>
    <row r="134" spans="2:12" s="9" customFormat="1" ht="51" hidden="1" customHeight="1" x14ac:dyDescent="0.35">
      <c r="B134" s="17" t="s">
        <v>176</v>
      </c>
      <c r="C134" s="184"/>
      <c r="D134" s="185"/>
      <c r="E134" s="185"/>
      <c r="F134" s="185"/>
      <c r="G134" s="185"/>
      <c r="H134" s="185"/>
      <c r="I134" s="185"/>
      <c r="J134" s="185"/>
      <c r="K134" s="186"/>
      <c r="L134" s="18"/>
    </row>
    <row r="135" spans="2:12" s="9" customFormat="1" ht="15.5" hidden="1" x14ac:dyDescent="0.35">
      <c r="B135" s="19" t="s">
        <v>177</v>
      </c>
      <c r="C135" s="48"/>
      <c r="D135" s="21"/>
      <c r="E135" s="21"/>
      <c r="F135" s="21"/>
      <c r="G135" s="22">
        <f>SUM(D135:F135)</f>
        <v>0</v>
      </c>
      <c r="H135" s="23"/>
      <c r="I135" s="21"/>
      <c r="J135" s="28"/>
      <c r="K135" s="29"/>
      <c r="L135" s="26"/>
    </row>
    <row r="136" spans="2:12" s="9" customFormat="1" ht="15.5" hidden="1" x14ac:dyDescent="0.35">
      <c r="B136" s="19" t="s">
        <v>178</v>
      </c>
      <c r="C136" s="48"/>
      <c r="D136" s="21"/>
      <c r="E136" s="21"/>
      <c r="F136" s="21"/>
      <c r="G136" s="22">
        <f t="shared" ref="G136:G142" si="10">SUM(D136:F136)</f>
        <v>0</v>
      </c>
      <c r="H136" s="23"/>
      <c r="I136" s="21"/>
      <c r="J136" s="28"/>
      <c r="K136" s="29"/>
      <c r="L136" s="26"/>
    </row>
    <row r="137" spans="2:12" s="9" customFormat="1" ht="15.5" hidden="1" x14ac:dyDescent="0.35">
      <c r="B137" s="19" t="s">
        <v>179</v>
      </c>
      <c r="C137" s="48"/>
      <c r="D137" s="21"/>
      <c r="E137" s="21"/>
      <c r="F137" s="21"/>
      <c r="G137" s="22">
        <f t="shared" si="10"/>
        <v>0</v>
      </c>
      <c r="H137" s="23"/>
      <c r="I137" s="21"/>
      <c r="J137" s="28"/>
      <c r="K137" s="29"/>
      <c r="L137" s="26"/>
    </row>
    <row r="138" spans="2:12" s="9" customFormat="1" ht="15.5" hidden="1" x14ac:dyDescent="0.35">
      <c r="B138" s="19" t="s">
        <v>180</v>
      </c>
      <c r="C138" s="48"/>
      <c r="D138" s="21"/>
      <c r="E138" s="21"/>
      <c r="F138" s="21"/>
      <c r="G138" s="22">
        <f t="shared" si="10"/>
        <v>0</v>
      </c>
      <c r="H138" s="23"/>
      <c r="I138" s="21"/>
      <c r="J138" s="28"/>
      <c r="K138" s="29"/>
      <c r="L138" s="26"/>
    </row>
    <row r="139" spans="2:12" s="9" customFormat="1" ht="15.5" hidden="1" x14ac:dyDescent="0.35">
      <c r="B139" s="19" t="s">
        <v>181</v>
      </c>
      <c r="C139" s="48"/>
      <c r="D139" s="21"/>
      <c r="E139" s="21"/>
      <c r="F139" s="21"/>
      <c r="G139" s="22">
        <f t="shared" si="10"/>
        <v>0</v>
      </c>
      <c r="H139" s="23"/>
      <c r="I139" s="21"/>
      <c r="J139" s="28"/>
      <c r="K139" s="29"/>
      <c r="L139" s="26"/>
    </row>
    <row r="140" spans="2:12" s="9" customFormat="1" ht="15.5" hidden="1" x14ac:dyDescent="0.35">
      <c r="B140" s="19" t="s">
        <v>182</v>
      </c>
      <c r="C140" s="48"/>
      <c r="D140" s="21"/>
      <c r="E140" s="21"/>
      <c r="F140" s="21"/>
      <c r="G140" s="22">
        <f t="shared" si="10"/>
        <v>0</v>
      </c>
      <c r="H140" s="23"/>
      <c r="I140" s="21"/>
      <c r="J140" s="28"/>
      <c r="K140" s="29"/>
      <c r="L140" s="26"/>
    </row>
    <row r="141" spans="2:12" s="9" customFormat="1" ht="15.5" hidden="1" x14ac:dyDescent="0.35">
      <c r="B141" s="19" t="s">
        <v>183</v>
      </c>
      <c r="C141" s="49"/>
      <c r="D141" s="28"/>
      <c r="E141" s="28"/>
      <c r="F141" s="28"/>
      <c r="G141" s="22">
        <f t="shared" si="10"/>
        <v>0</v>
      </c>
      <c r="H141" s="32"/>
      <c r="I141" s="28"/>
      <c r="J141" s="28"/>
      <c r="K141" s="33"/>
      <c r="L141" s="26"/>
    </row>
    <row r="142" spans="2:12" s="9" customFormat="1" ht="15.5" hidden="1" x14ac:dyDescent="0.35">
      <c r="B142" s="19" t="s">
        <v>184</v>
      </c>
      <c r="C142" s="49"/>
      <c r="D142" s="28"/>
      <c r="E142" s="28"/>
      <c r="F142" s="28"/>
      <c r="G142" s="22">
        <f t="shared" si="10"/>
        <v>0</v>
      </c>
      <c r="H142" s="32"/>
      <c r="I142" s="28"/>
      <c r="J142" s="28"/>
      <c r="K142" s="33"/>
      <c r="L142" s="26"/>
    </row>
    <row r="143" spans="2:12" s="9" customFormat="1" ht="15.5" hidden="1" x14ac:dyDescent="0.35">
      <c r="C143" s="17" t="s">
        <v>36</v>
      </c>
      <c r="D143" s="36">
        <f>SUM(D135:D142)</f>
        <v>0</v>
      </c>
      <c r="E143" s="36">
        <f>SUM(E135:E142)</f>
        <v>0</v>
      </c>
      <c r="F143" s="36">
        <f>SUM(F135:F142)</f>
        <v>0</v>
      </c>
      <c r="G143" s="36">
        <f>SUM(G135:G142)</f>
        <v>0</v>
      </c>
      <c r="H143" s="36">
        <f>(H135*G135)+(H136*G136)+(H137*G137)+(H138*G138)+(H139*G139)+(H140*G140)+(H141*G141)+(H142*G142)</f>
        <v>0</v>
      </c>
      <c r="I143" s="83">
        <f>SUM(I135:I142)</f>
        <v>0</v>
      </c>
      <c r="J143" s="84"/>
      <c r="K143" s="33"/>
      <c r="L143" s="38"/>
    </row>
    <row r="144" spans="2:12" s="9" customFormat="1" ht="15.75" hidden="1" customHeight="1" x14ac:dyDescent="0.35">
      <c r="B144" s="85"/>
      <c r="C144" s="64"/>
      <c r="D144" s="86"/>
      <c r="E144" s="86"/>
      <c r="F144" s="86"/>
      <c r="G144" s="86"/>
      <c r="H144" s="86"/>
      <c r="I144" s="86"/>
      <c r="J144" s="86"/>
      <c r="K144" s="88"/>
      <c r="L144" s="87"/>
    </row>
    <row r="145" spans="2:12" s="9" customFormat="1" ht="51" hidden="1" customHeight="1" x14ac:dyDescent="0.35">
      <c r="B145" s="17" t="s">
        <v>185</v>
      </c>
      <c r="C145" s="196"/>
      <c r="D145" s="197"/>
      <c r="E145" s="197"/>
      <c r="F145" s="197"/>
      <c r="G145" s="197"/>
      <c r="H145" s="197"/>
      <c r="I145" s="197"/>
      <c r="J145" s="197"/>
      <c r="K145" s="198"/>
      <c r="L145" s="67"/>
    </row>
    <row r="146" spans="2:12" s="9" customFormat="1" ht="51" hidden="1" customHeight="1" x14ac:dyDescent="0.35">
      <c r="B146" s="17" t="s">
        <v>186</v>
      </c>
      <c r="C146" s="184"/>
      <c r="D146" s="185"/>
      <c r="E146" s="185"/>
      <c r="F146" s="185"/>
      <c r="G146" s="185"/>
      <c r="H146" s="185"/>
      <c r="I146" s="185"/>
      <c r="J146" s="185"/>
      <c r="K146" s="186"/>
      <c r="L146" s="18"/>
    </row>
    <row r="147" spans="2:12" s="9" customFormat="1" ht="15.5" hidden="1" x14ac:dyDescent="0.35">
      <c r="B147" s="19" t="s">
        <v>187</v>
      </c>
      <c r="C147" s="48"/>
      <c r="D147" s="21"/>
      <c r="E147" s="21"/>
      <c r="F147" s="21"/>
      <c r="G147" s="22">
        <f>SUM(D147:F147)</f>
        <v>0</v>
      </c>
      <c r="H147" s="23"/>
      <c r="I147" s="21"/>
      <c r="J147" s="28"/>
      <c r="K147" s="29"/>
      <c r="L147" s="26"/>
    </row>
    <row r="148" spans="2:12" s="9" customFormat="1" ht="15.5" hidden="1" x14ac:dyDescent="0.35">
      <c r="B148" s="19" t="s">
        <v>188</v>
      </c>
      <c r="C148" s="48"/>
      <c r="D148" s="21"/>
      <c r="E148" s="21"/>
      <c r="F148" s="21"/>
      <c r="G148" s="22">
        <f t="shared" ref="G148:G154" si="11">SUM(D148:F148)</f>
        <v>0</v>
      </c>
      <c r="H148" s="23"/>
      <c r="I148" s="21"/>
      <c r="J148" s="28"/>
      <c r="K148" s="29"/>
      <c r="L148" s="26"/>
    </row>
    <row r="149" spans="2:12" s="9" customFormat="1" ht="15.5" hidden="1" x14ac:dyDescent="0.35">
      <c r="B149" s="19" t="s">
        <v>189</v>
      </c>
      <c r="C149" s="48"/>
      <c r="D149" s="21"/>
      <c r="E149" s="21"/>
      <c r="F149" s="21"/>
      <c r="G149" s="22">
        <f t="shared" si="11"/>
        <v>0</v>
      </c>
      <c r="H149" s="23"/>
      <c r="I149" s="21"/>
      <c r="J149" s="28"/>
      <c r="K149" s="29"/>
      <c r="L149" s="26"/>
    </row>
    <row r="150" spans="2:12" s="9" customFormat="1" ht="15.5" hidden="1" x14ac:dyDescent="0.35">
      <c r="B150" s="19" t="s">
        <v>190</v>
      </c>
      <c r="C150" s="48"/>
      <c r="D150" s="21"/>
      <c r="E150" s="21"/>
      <c r="F150" s="21"/>
      <c r="G150" s="22">
        <f t="shared" si="11"/>
        <v>0</v>
      </c>
      <c r="H150" s="23"/>
      <c r="I150" s="21"/>
      <c r="J150" s="28"/>
      <c r="K150" s="29"/>
      <c r="L150" s="26"/>
    </row>
    <row r="151" spans="2:12" s="9" customFormat="1" ht="15.5" hidden="1" x14ac:dyDescent="0.35">
      <c r="B151" s="19" t="s">
        <v>191</v>
      </c>
      <c r="C151" s="48"/>
      <c r="D151" s="21"/>
      <c r="E151" s="21"/>
      <c r="F151" s="21"/>
      <c r="G151" s="22">
        <f t="shared" si="11"/>
        <v>0</v>
      </c>
      <c r="H151" s="23"/>
      <c r="I151" s="21"/>
      <c r="J151" s="28"/>
      <c r="K151" s="29"/>
      <c r="L151" s="26"/>
    </row>
    <row r="152" spans="2:12" s="9" customFormat="1" ht="15.5" hidden="1" x14ac:dyDescent="0.35">
      <c r="B152" s="19" t="s">
        <v>192</v>
      </c>
      <c r="C152" s="48"/>
      <c r="D152" s="21"/>
      <c r="E152" s="21"/>
      <c r="F152" s="21"/>
      <c r="G152" s="22">
        <f t="shared" si="11"/>
        <v>0</v>
      </c>
      <c r="H152" s="23"/>
      <c r="I152" s="21"/>
      <c r="J152" s="28"/>
      <c r="K152" s="29"/>
      <c r="L152" s="26"/>
    </row>
    <row r="153" spans="2:12" s="9" customFormat="1" ht="15.5" hidden="1" x14ac:dyDescent="0.35">
      <c r="B153" s="19" t="s">
        <v>193</v>
      </c>
      <c r="C153" s="49"/>
      <c r="D153" s="28"/>
      <c r="E153" s="28"/>
      <c r="F153" s="28"/>
      <c r="G153" s="22">
        <f t="shared" si="11"/>
        <v>0</v>
      </c>
      <c r="H153" s="32"/>
      <c r="I153" s="28"/>
      <c r="J153" s="28"/>
      <c r="K153" s="33"/>
      <c r="L153" s="26"/>
    </row>
    <row r="154" spans="2:12" s="9" customFormat="1" ht="15.5" hidden="1" x14ac:dyDescent="0.35">
      <c r="B154" s="19" t="s">
        <v>194</v>
      </c>
      <c r="C154" s="49"/>
      <c r="D154" s="28"/>
      <c r="E154" s="28"/>
      <c r="F154" s="28"/>
      <c r="G154" s="22">
        <f t="shared" si="11"/>
        <v>0</v>
      </c>
      <c r="H154" s="32"/>
      <c r="I154" s="28"/>
      <c r="J154" s="28"/>
      <c r="K154" s="33"/>
      <c r="L154" s="26"/>
    </row>
    <row r="155" spans="2:12" s="9" customFormat="1" ht="15.5" hidden="1" x14ac:dyDescent="0.35">
      <c r="C155" s="17" t="s">
        <v>36</v>
      </c>
      <c r="D155" s="36">
        <f>SUM(D147:D154)</f>
        <v>0</v>
      </c>
      <c r="E155" s="36">
        <f>SUM(E147:E154)</f>
        <v>0</v>
      </c>
      <c r="F155" s="36">
        <f>SUM(F147:F154)</f>
        <v>0</v>
      </c>
      <c r="G155" s="47">
        <f>SUM(G147:G154)</f>
        <v>0</v>
      </c>
      <c r="H155" s="36">
        <f>(H147*G147)+(H148*G148)+(H149*G149)+(H150*G150)+(H151*G151)+(H152*G152)+(H153*G153)+(H154*G154)</f>
        <v>0</v>
      </c>
      <c r="I155" s="83">
        <f>SUM(I147:I154)</f>
        <v>0</v>
      </c>
      <c r="J155" s="84"/>
      <c r="K155" s="33"/>
      <c r="L155" s="38"/>
    </row>
    <row r="156" spans="2:12" s="9" customFormat="1" ht="51" hidden="1" customHeight="1" x14ac:dyDescent="0.35">
      <c r="B156" s="17" t="s">
        <v>195</v>
      </c>
      <c r="C156" s="184"/>
      <c r="D156" s="185"/>
      <c r="E156" s="185"/>
      <c r="F156" s="185"/>
      <c r="G156" s="185"/>
      <c r="H156" s="185"/>
      <c r="I156" s="185"/>
      <c r="J156" s="185"/>
      <c r="K156" s="186"/>
      <c r="L156" s="18"/>
    </row>
    <row r="157" spans="2:12" s="9" customFormat="1" ht="15.5" hidden="1" x14ac:dyDescent="0.35">
      <c r="B157" s="19" t="s">
        <v>196</v>
      </c>
      <c r="C157" s="48"/>
      <c r="D157" s="21"/>
      <c r="E157" s="21"/>
      <c r="F157" s="21"/>
      <c r="G157" s="22">
        <f>SUM(D157:F157)</f>
        <v>0</v>
      </c>
      <c r="H157" s="23"/>
      <c r="I157" s="21"/>
      <c r="J157" s="28"/>
      <c r="K157" s="29"/>
      <c r="L157" s="26"/>
    </row>
    <row r="158" spans="2:12" s="9" customFormat="1" ht="15.5" hidden="1" x14ac:dyDescent="0.35">
      <c r="B158" s="19" t="s">
        <v>197</v>
      </c>
      <c r="C158" s="48"/>
      <c r="D158" s="21"/>
      <c r="E158" s="21"/>
      <c r="F158" s="21"/>
      <c r="G158" s="22">
        <f t="shared" ref="G158:G164" si="12">SUM(D158:F158)</f>
        <v>0</v>
      </c>
      <c r="H158" s="23"/>
      <c r="I158" s="21"/>
      <c r="J158" s="28"/>
      <c r="K158" s="29"/>
      <c r="L158" s="26"/>
    </row>
    <row r="159" spans="2:12" s="9" customFormat="1" ht="15.5" hidden="1" x14ac:dyDescent="0.35">
      <c r="B159" s="19" t="s">
        <v>198</v>
      </c>
      <c r="C159" s="48"/>
      <c r="D159" s="21"/>
      <c r="E159" s="21"/>
      <c r="F159" s="21"/>
      <c r="G159" s="22">
        <f t="shared" si="12"/>
        <v>0</v>
      </c>
      <c r="H159" s="23"/>
      <c r="I159" s="21"/>
      <c r="J159" s="28"/>
      <c r="K159" s="29"/>
      <c r="L159" s="26"/>
    </row>
    <row r="160" spans="2:12" s="9" customFormat="1" ht="15.5" hidden="1" x14ac:dyDescent="0.35">
      <c r="B160" s="19" t="s">
        <v>199</v>
      </c>
      <c r="C160" s="48"/>
      <c r="D160" s="21"/>
      <c r="E160" s="21"/>
      <c r="F160" s="21"/>
      <c r="G160" s="22">
        <f t="shared" si="12"/>
        <v>0</v>
      </c>
      <c r="H160" s="23"/>
      <c r="I160" s="21"/>
      <c r="J160" s="28"/>
      <c r="K160" s="29"/>
      <c r="L160" s="26"/>
    </row>
    <row r="161" spans="2:12" s="9" customFormat="1" ht="15.5" hidden="1" x14ac:dyDescent="0.35">
      <c r="B161" s="19" t="s">
        <v>200</v>
      </c>
      <c r="C161" s="48"/>
      <c r="D161" s="21"/>
      <c r="E161" s="21"/>
      <c r="F161" s="21"/>
      <c r="G161" s="22">
        <f t="shared" si="12"/>
        <v>0</v>
      </c>
      <c r="H161" s="23"/>
      <c r="I161" s="21"/>
      <c r="J161" s="28"/>
      <c r="K161" s="29"/>
      <c r="L161" s="26"/>
    </row>
    <row r="162" spans="2:12" s="9" customFormat="1" ht="15.5" hidden="1" x14ac:dyDescent="0.35">
      <c r="B162" s="19" t="s">
        <v>201</v>
      </c>
      <c r="C162" s="48"/>
      <c r="D162" s="21"/>
      <c r="E162" s="21"/>
      <c r="F162" s="21"/>
      <c r="G162" s="22">
        <f t="shared" si="12"/>
        <v>0</v>
      </c>
      <c r="H162" s="23"/>
      <c r="I162" s="21"/>
      <c r="J162" s="28"/>
      <c r="K162" s="29"/>
      <c r="L162" s="26"/>
    </row>
    <row r="163" spans="2:12" s="9" customFormat="1" ht="15.5" hidden="1" x14ac:dyDescent="0.35">
      <c r="B163" s="19" t="s">
        <v>202</v>
      </c>
      <c r="C163" s="49"/>
      <c r="D163" s="28"/>
      <c r="E163" s="28"/>
      <c r="F163" s="28"/>
      <c r="G163" s="22">
        <f t="shared" si="12"/>
        <v>0</v>
      </c>
      <c r="H163" s="32"/>
      <c r="I163" s="28"/>
      <c r="J163" s="28"/>
      <c r="K163" s="33"/>
      <c r="L163" s="26"/>
    </row>
    <row r="164" spans="2:12" s="9" customFormat="1" ht="15.5" hidden="1" x14ac:dyDescent="0.35">
      <c r="B164" s="19" t="s">
        <v>203</v>
      </c>
      <c r="C164" s="49"/>
      <c r="D164" s="28"/>
      <c r="E164" s="28"/>
      <c r="F164" s="28"/>
      <c r="G164" s="22">
        <f t="shared" si="12"/>
        <v>0</v>
      </c>
      <c r="H164" s="32"/>
      <c r="I164" s="28"/>
      <c r="J164" s="28"/>
      <c r="K164" s="33"/>
      <c r="L164" s="26"/>
    </row>
    <row r="165" spans="2:12" s="9" customFormat="1" ht="15.5" hidden="1" x14ac:dyDescent="0.35">
      <c r="C165" s="17" t="s">
        <v>36</v>
      </c>
      <c r="D165" s="47">
        <f>SUM(D157:D164)</f>
        <v>0</v>
      </c>
      <c r="E165" s="47">
        <f>SUM(E157:E164)</f>
        <v>0</v>
      </c>
      <c r="F165" s="47">
        <f>SUM(F157:F164)</f>
        <v>0</v>
      </c>
      <c r="G165" s="47">
        <f>SUM(G157:G164)</f>
        <v>0</v>
      </c>
      <c r="H165" s="36">
        <f>(H157*G157)+(H158*G158)+(H159*G159)+(H160*G160)+(H161*G161)+(H162*G162)+(H163*G163)+(H164*G164)</f>
        <v>0</v>
      </c>
      <c r="I165" s="83">
        <f>SUM(I157:I164)</f>
        <v>0</v>
      </c>
      <c r="J165" s="84"/>
      <c r="K165" s="33"/>
      <c r="L165" s="38"/>
    </row>
    <row r="166" spans="2:12" s="9" customFormat="1" ht="51" hidden="1" customHeight="1" x14ac:dyDescent="0.35">
      <c r="B166" s="17" t="s">
        <v>204</v>
      </c>
      <c r="C166" s="184"/>
      <c r="D166" s="185"/>
      <c r="E166" s="185"/>
      <c r="F166" s="185"/>
      <c r="G166" s="185"/>
      <c r="H166" s="185"/>
      <c r="I166" s="185"/>
      <c r="J166" s="185"/>
      <c r="K166" s="186"/>
      <c r="L166" s="18"/>
    </row>
    <row r="167" spans="2:12" s="9" customFormat="1" ht="15.5" hidden="1" x14ac:dyDescent="0.35">
      <c r="B167" s="19" t="s">
        <v>205</v>
      </c>
      <c r="C167" s="48"/>
      <c r="D167" s="21"/>
      <c r="E167" s="21"/>
      <c r="F167" s="21"/>
      <c r="G167" s="22">
        <f>SUM(D167:F167)</f>
        <v>0</v>
      </c>
      <c r="H167" s="23"/>
      <c r="I167" s="21"/>
      <c r="J167" s="28"/>
      <c r="K167" s="29"/>
      <c r="L167" s="26"/>
    </row>
    <row r="168" spans="2:12" s="9" customFormat="1" ht="15.5" hidden="1" x14ac:dyDescent="0.35">
      <c r="B168" s="19" t="s">
        <v>206</v>
      </c>
      <c r="C168" s="48"/>
      <c r="D168" s="21"/>
      <c r="E168" s="21"/>
      <c r="F168" s="21"/>
      <c r="G168" s="22">
        <f t="shared" ref="G168:G174" si="13">SUM(D168:F168)</f>
        <v>0</v>
      </c>
      <c r="H168" s="23"/>
      <c r="I168" s="21"/>
      <c r="J168" s="28"/>
      <c r="K168" s="29"/>
      <c r="L168" s="26"/>
    </row>
    <row r="169" spans="2:12" s="9" customFormat="1" ht="15.5" hidden="1" x14ac:dyDescent="0.35">
      <c r="B169" s="19" t="s">
        <v>207</v>
      </c>
      <c r="C169" s="48"/>
      <c r="D169" s="21"/>
      <c r="E169" s="21"/>
      <c r="F169" s="21"/>
      <c r="G169" s="22">
        <f t="shared" si="13"/>
        <v>0</v>
      </c>
      <c r="H169" s="23"/>
      <c r="I169" s="21"/>
      <c r="J169" s="28"/>
      <c r="K169" s="29"/>
      <c r="L169" s="26"/>
    </row>
    <row r="170" spans="2:12" s="9" customFormat="1" ht="15.5" hidden="1" x14ac:dyDescent="0.35">
      <c r="B170" s="19" t="s">
        <v>208</v>
      </c>
      <c r="C170" s="48"/>
      <c r="D170" s="21"/>
      <c r="E170" s="21"/>
      <c r="F170" s="21"/>
      <c r="G170" s="22">
        <f t="shared" si="13"/>
        <v>0</v>
      </c>
      <c r="H170" s="23"/>
      <c r="I170" s="21"/>
      <c r="J170" s="28"/>
      <c r="K170" s="29"/>
      <c r="L170" s="26"/>
    </row>
    <row r="171" spans="2:12" s="9" customFormat="1" ht="15.5" hidden="1" x14ac:dyDescent="0.35">
      <c r="B171" s="19" t="s">
        <v>209</v>
      </c>
      <c r="C171" s="48"/>
      <c r="D171" s="21"/>
      <c r="E171" s="21"/>
      <c r="F171" s="21"/>
      <c r="G171" s="22">
        <f t="shared" si="13"/>
        <v>0</v>
      </c>
      <c r="H171" s="23"/>
      <c r="I171" s="21"/>
      <c r="J171" s="28"/>
      <c r="K171" s="29"/>
      <c r="L171" s="26"/>
    </row>
    <row r="172" spans="2:12" s="9" customFormat="1" ht="15.5" hidden="1" x14ac:dyDescent="0.35">
      <c r="B172" s="19" t="s">
        <v>210</v>
      </c>
      <c r="C172" s="48"/>
      <c r="D172" s="21"/>
      <c r="E172" s="21"/>
      <c r="F172" s="21"/>
      <c r="G172" s="22">
        <f t="shared" si="13"/>
        <v>0</v>
      </c>
      <c r="H172" s="23"/>
      <c r="I172" s="21"/>
      <c r="J172" s="28"/>
      <c r="K172" s="29"/>
      <c r="L172" s="26"/>
    </row>
    <row r="173" spans="2:12" s="9" customFormat="1" ht="15.5" hidden="1" x14ac:dyDescent="0.35">
      <c r="B173" s="19" t="s">
        <v>211</v>
      </c>
      <c r="C173" s="49"/>
      <c r="D173" s="28"/>
      <c r="E173" s="28"/>
      <c r="F173" s="28"/>
      <c r="G173" s="22">
        <f t="shared" si="13"/>
        <v>0</v>
      </c>
      <c r="H173" s="32"/>
      <c r="I173" s="28"/>
      <c r="J173" s="28"/>
      <c r="K173" s="33"/>
      <c r="L173" s="26"/>
    </row>
    <row r="174" spans="2:12" s="9" customFormat="1" ht="15.5" hidden="1" x14ac:dyDescent="0.35">
      <c r="B174" s="19" t="s">
        <v>212</v>
      </c>
      <c r="C174" s="49"/>
      <c r="D174" s="28"/>
      <c r="E174" s="28"/>
      <c r="F174" s="28"/>
      <c r="G174" s="22">
        <f t="shared" si="13"/>
        <v>0</v>
      </c>
      <c r="H174" s="32"/>
      <c r="I174" s="28"/>
      <c r="J174" s="28"/>
      <c r="K174" s="33"/>
      <c r="L174" s="26"/>
    </row>
    <row r="175" spans="2:12" s="9" customFormat="1" ht="15.5" hidden="1" x14ac:dyDescent="0.35">
      <c r="C175" s="17" t="s">
        <v>36</v>
      </c>
      <c r="D175" s="47">
        <f>SUM(D167:D174)</f>
        <v>0</v>
      </c>
      <c r="E175" s="47">
        <f>SUM(E167:E174)</f>
        <v>0</v>
      </c>
      <c r="F175" s="47">
        <f>SUM(F167:F174)</f>
        <v>0</v>
      </c>
      <c r="G175" s="47">
        <f>SUM(G167:G174)</f>
        <v>0</v>
      </c>
      <c r="H175" s="36">
        <f>(H167*G167)+(H168*G168)+(H169*G169)+(H170*G170)+(H171*G171)+(H172*G172)+(H173*G173)+(H174*G174)</f>
        <v>0</v>
      </c>
      <c r="I175" s="83">
        <f>SUM(I167:I174)</f>
        <v>0</v>
      </c>
      <c r="J175" s="84"/>
      <c r="K175" s="33"/>
      <c r="L175" s="38"/>
    </row>
    <row r="176" spans="2:12" s="9" customFormat="1" ht="51" hidden="1" customHeight="1" x14ac:dyDescent="0.35">
      <c r="B176" s="17" t="s">
        <v>213</v>
      </c>
      <c r="C176" s="184"/>
      <c r="D176" s="185"/>
      <c r="E176" s="185"/>
      <c r="F176" s="185"/>
      <c r="G176" s="185"/>
      <c r="H176" s="185"/>
      <c r="I176" s="185"/>
      <c r="J176" s="185"/>
      <c r="K176" s="186"/>
      <c r="L176" s="18"/>
    </row>
    <row r="177" spans="2:12" s="9" customFormat="1" ht="15.5" hidden="1" x14ac:dyDescent="0.35">
      <c r="B177" s="19" t="s">
        <v>214</v>
      </c>
      <c r="C177" s="48"/>
      <c r="D177" s="21"/>
      <c r="E177" s="21"/>
      <c r="F177" s="21"/>
      <c r="G177" s="22">
        <f>SUM(D177:F177)</f>
        <v>0</v>
      </c>
      <c r="H177" s="23"/>
      <c r="I177" s="21"/>
      <c r="J177" s="28"/>
      <c r="K177" s="29"/>
      <c r="L177" s="26"/>
    </row>
    <row r="178" spans="2:12" s="9" customFormat="1" ht="15.5" hidden="1" x14ac:dyDescent="0.35">
      <c r="B178" s="19" t="s">
        <v>215</v>
      </c>
      <c r="C178" s="48"/>
      <c r="D178" s="21"/>
      <c r="E178" s="21"/>
      <c r="F178" s="21"/>
      <c r="G178" s="22">
        <f t="shared" ref="G178:G184" si="14">SUM(D178:F178)</f>
        <v>0</v>
      </c>
      <c r="H178" s="23"/>
      <c r="I178" s="21"/>
      <c r="J178" s="28"/>
      <c r="K178" s="29"/>
      <c r="L178" s="26"/>
    </row>
    <row r="179" spans="2:12" s="9" customFormat="1" ht="15.5" hidden="1" x14ac:dyDescent="0.35">
      <c r="B179" s="19" t="s">
        <v>216</v>
      </c>
      <c r="C179" s="48"/>
      <c r="D179" s="21"/>
      <c r="E179" s="21"/>
      <c r="F179" s="21"/>
      <c r="G179" s="22">
        <f t="shared" si="14"/>
        <v>0</v>
      </c>
      <c r="H179" s="23"/>
      <c r="I179" s="21"/>
      <c r="J179" s="28"/>
      <c r="K179" s="29"/>
      <c r="L179" s="26"/>
    </row>
    <row r="180" spans="2:12" s="9" customFormat="1" ht="15.5" hidden="1" x14ac:dyDescent="0.35">
      <c r="B180" s="19" t="s">
        <v>217</v>
      </c>
      <c r="C180" s="48"/>
      <c r="D180" s="21"/>
      <c r="E180" s="21"/>
      <c r="F180" s="21"/>
      <c r="G180" s="22">
        <f t="shared" si="14"/>
        <v>0</v>
      </c>
      <c r="H180" s="23"/>
      <c r="I180" s="21"/>
      <c r="J180" s="28"/>
      <c r="K180" s="29"/>
      <c r="L180" s="26"/>
    </row>
    <row r="181" spans="2:12" s="9" customFormat="1" ht="15.5" hidden="1" x14ac:dyDescent="0.35">
      <c r="B181" s="19" t="s">
        <v>218</v>
      </c>
      <c r="C181" s="48"/>
      <c r="D181" s="21"/>
      <c r="E181" s="21"/>
      <c r="F181" s="21"/>
      <c r="G181" s="22">
        <f>SUM(D181:F181)</f>
        <v>0</v>
      </c>
      <c r="H181" s="23"/>
      <c r="I181" s="21"/>
      <c r="J181" s="28"/>
      <c r="K181" s="29"/>
      <c r="L181" s="26"/>
    </row>
    <row r="182" spans="2:12" s="9" customFormat="1" ht="15.5" hidden="1" x14ac:dyDescent="0.35">
      <c r="B182" s="19" t="s">
        <v>219</v>
      </c>
      <c r="C182" s="48"/>
      <c r="D182" s="21"/>
      <c r="E182" s="21"/>
      <c r="F182" s="21"/>
      <c r="G182" s="22">
        <f t="shared" si="14"/>
        <v>0</v>
      </c>
      <c r="H182" s="23"/>
      <c r="I182" s="21"/>
      <c r="J182" s="28"/>
      <c r="K182" s="29"/>
      <c r="L182" s="26"/>
    </row>
    <row r="183" spans="2:12" s="9" customFormat="1" ht="15.5" hidden="1" x14ac:dyDescent="0.35">
      <c r="B183" s="19" t="s">
        <v>220</v>
      </c>
      <c r="C183" s="49"/>
      <c r="D183" s="28"/>
      <c r="E183" s="28"/>
      <c r="F183" s="28"/>
      <c r="G183" s="22">
        <f t="shared" si="14"/>
        <v>0</v>
      </c>
      <c r="H183" s="32"/>
      <c r="I183" s="28"/>
      <c r="J183" s="28"/>
      <c r="K183" s="33"/>
      <c r="L183" s="26"/>
    </row>
    <row r="184" spans="2:12" s="9" customFormat="1" ht="15.5" hidden="1" x14ac:dyDescent="0.35">
      <c r="B184" s="19" t="s">
        <v>221</v>
      </c>
      <c r="C184" s="49"/>
      <c r="D184" s="28"/>
      <c r="E184" s="28"/>
      <c r="F184" s="28"/>
      <c r="G184" s="22">
        <f t="shared" si="14"/>
        <v>0</v>
      </c>
      <c r="H184" s="32"/>
      <c r="I184" s="28"/>
      <c r="J184" s="28"/>
      <c r="K184" s="33"/>
      <c r="L184" s="26"/>
    </row>
    <row r="185" spans="2:12" s="9" customFormat="1" ht="15.5" hidden="1" x14ac:dyDescent="0.35">
      <c r="C185" s="17" t="s">
        <v>36</v>
      </c>
      <c r="D185" s="36">
        <f>SUM(D177:D184)</f>
        <v>0</v>
      </c>
      <c r="E185" s="36">
        <f>SUM(E177:E184)</f>
        <v>0</v>
      </c>
      <c r="F185" s="36">
        <f>SUM(F177:F184)</f>
        <v>0</v>
      </c>
      <c r="G185" s="36">
        <f>SUM(G177:G184)</f>
        <v>0</v>
      </c>
      <c r="H185" s="36">
        <f>(H177*G177)+(H178*G178)+(H179*G179)+(H180*G180)+(H181*G181)+(H182*G182)+(H183*G183)+(H184*G184)</f>
        <v>0</v>
      </c>
      <c r="I185" s="83">
        <f>SUM(I177:I184)</f>
        <v>0</v>
      </c>
      <c r="J185" s="84"/>
      <c r="K185" s="33"/>
      <c r="L185" s="38"/>
    </row>
    <row r="186" spans="2:12" s="9" customFormat="1" ht="15.75" customHeight="1" x14ac:dyDescent="0.35">
      <c r="B186" s="85"/>
      <c r="C186" s="64"/>
      <c r="D186" s="86"/>
      <c r="E186" s="86"/>
      <c r="F186" s="86"/>
      <c r="G186" s="86"/>
      <c r="H186" s="86"/>
      <c r="I186" s="86"/>
      <c r="J186" s="86"/>
      <c r="K186" s="64"/>
      <c r="L186" s="87"/>
    </row>
    <row r="187" spans="2:12" s="9" customFormat="1" ht="15.75" customHeight="1" x14ac:dyDescent="0.35">
      <c r="B187" s="85"/>
      <c r="C187" s="64"/>
      <c r="D187" s="86"/>
      <c r="E187" s="86"/>
      <c r="F187" s="86"/>
      <c r="G187" s="86"/>
      <c r="H187" s="86"/>
      <c r="I187" s="86"/>
      <c r="J187" s="86"/>
      <c r="K187" s="64"/>
      <c r="L187" s="87"/>
    </row>
    <row r="188" spans="2:12" s="30" customFormat="1" ht="63.75" customHeight="1" x14ac:dyDescent="0.35">
      <c r="B188" s="17" t="s">
        <v>222</v>
      </c>
      <c r="C188" s="89"/>
      <c r="D188" s="90">
        <v>220000</v>
      </c>
      <c r="E188" s="90">
        <v>100000</v>
      </c>
      <c r="F188" s="91">
        <v>80000</v>
      </c>
      <c r="G188" s="92">
        <f>SUM(D188:F188)</f>
        <v>400000</v>
      </c>
      <c r="H188" s="93">
        <v>0.7</v>
      </c>
      <c r="I188" s="169">
        <v>265643.28000000009</v>
      </c>
      <c r="J188" s="94"/>
      <c r="K188" s="95"/>
      <c r="L188" s="38"/>
    </row>
    <row r="189" spans="2:12" s="30" customFormat="1" ht="69.75" customHeight="1" x14ac:dyDescent="0.35">
      <c r="B189" s="17" t="s">
        <v>223</v>
      </c>
      <c r="C189" s="89"/>
      <c r="D189" s="90">
        <v>80000</v>
      </c>
      <c r="E189" s="90">
        <v>15000</v>
      </c>
      <c r="F189" s="90">
        <v>0</v>
      </c>
      <c r="G189" s="92">
        <f>SUM(D189:F189)</f>
        <v>95000</v>
      </c>
      <c r="H189" s="93">
        <v>0.5</v>
      </c>
      <c r="I189" s="164">
        <f>112820.88</f>
        <v>112820.88</v>
      </c>
      <c r="J189" s="94"/>
      <c r="K189" s="95"/>
      <c r="L189" s="38"/>
    </row>
    <row r="190" spans="2:12" s="30" customFormat="1" ht="57" customHeight="1" x14ac:dyDescent="0.35">
      <c r="B190" s="17" t="s">
        <v>224</v>
      </c>
      <c r="C190" s="96"/>
      <c r="D190" s="90">
        <v>25058.880000000001</v>
      </c>
      <c r="E190" s="90">
        <v>15000</v>
      </c>
      <c r="F190" s="90">
        <v>10000</v>
      </c>
      <c r="G190" s="92">
        <f>SUM(D190:F190)</f>
        <v>50058.880000000005</v>
      </c>
      <c r="H190" s="93">
        <v>0.8</v>
      </c>
      <c r="I190" s="169">
        <f>7806.8+38084.47</f>
        <v>45891.270000000004</v>
      </c>
      <c r="J190" s="94"/>
      <c r="K190" s="95"/>
      <c r="L190" s="38"/>
    </row>
    <row r="191" spans="2:12" s="30" customFormat="1" ht="65.25" customHeight="1" x14ac:dyDescent="0.35">
      <c r="B191" s="97" t="s">
        <v>225</v>
      </c>
      <c r="C191" s="89"/>
      <c r="D191" s="90">
        <v>50000</v>
      </c>
      <c r="E191" s="90"/>
      <c r="F191" s="90"/>
      <c r="G191" s="92">
        <f>SUM(D191:F191)</f>
        <v>50000</v>
      </c>
      <c r="H191" s="93">
        <v>0.8</v>
      </c>
      <c r="I191" s="150">
        <v>27698</v>
      </c>
      <c r="J191" s="94"/>
      <c r="K191" s="95"/>
      <c r="L191" s="38"/>
    </row>
    <row r="192" spans="2:12" s="9" customFormat="1" ht="21.75" customHeight="1" x14ac:dyDescent="0.35">
      <c r="B192" s="85"/>
      <c r="C192" s="98" t="s">
        <v>226</v>
      </c>
      <c r="D192" s="99">
        <f>SUM(D188:D191)</f>
        <v>375058.88</v>
      </c>
      <c r="E192" s="99">
        <f>SUM(E188:E191)</f>
        <v>130000</v>
      </c>
      <c r="F192" s="99">
        <f>SUM(F188:F191)</f>
        <v>90000</v>
      </c>
      <c r="G192" s="99">
        <f>SUM(G188:G191)</f>
        <v>595058.88</v>
      </c>
      <c r="H192" s="156">
        <f>(H188*G188)+(H189*G189)+(H190*G190)+(H191*G191)</f>
        <v>407547.10399999999</v>
      </c>
      <c r="I192" s="83">
        <f>SUM(I188:I191)</f>
        <v>452053.43000000011</v>
      </c>
      <c r="J192" s="84"/>
      <c r="K192" s="89"/>
      <c r="L192" s="100"/>
    </row>
    <row r="193" spans="2:12" s="9" customFormat="1" ht="15.75" customHeight="1" x14ac:dyDescent="0.35">
      <c r="B193" s="85"/>
      <c r="C193" s="64"/>
      <c r="D193" s="86"/>
      <c r="E193" s="86"/>
      <c r="F193" s="86"/>
      <c r="G193" s="86"/>
      <c r="H193" s="86"/>
      <c r="I193" s="86"/>
      <c r="J193" s="86"/>
      <c r="K193" s="64"/>
      <c r="L193" s="100"/>
    </row>
    <row r="194" spans="2:12" s="9" customFormat="1" ht="15.75" customHeight="1" x14ac:dyDescent="0.35">
      <c r="B194" s="85"/>
      <c r="C194" s="64"/>
      <c r="D194" s="86"/>
      <c r="E194" s="86"/>
      <c r="F194" s="86"/>
      <c r="G194" s="86"/>
      <c r="H194" s="86"/>
      <c r="I194" s="86"/>
      <c r="J194" s="86"/>
      <c r="K194" s="64"/>
      <c r="L194" s="100"/>
    </row>
    <row r="195" spans="2:12" s="9" customFormat="1" ht="15.75" customHeight="1" x14ac:dyDescent="0.35">
      <c r="B195" s="85"/>
      <c r="C195" s="64"/>
      <c r="D195" s="86"/>
      <c r="E195" s="86"/>
      <c r="F195" s="86"/>
      <c r="G195" s="86"/>
      <c r="H195" s="86"/>
      <c r="I195" s="86"/>
      <c r="J195" s="86"/>
      <c r="K195" s="64"/>
      <c r="L195" s="100"/>
    </row>
    <row r="196" spans="2:12" s="9" customFormat="1" ht="15.75" customHeight="1" x14ac:dyDescent="0.35">
      <c r="B196" s="85"/>
      <c r="C196" s="64"/>
      <c r="D196" s="86"/>
      <c r="E196" s="86"/>
      <c r="F196" s="86"/>
      <c r="G196" s="86"/>
      <c r="H196" s="86"/>
      <c r="I196" s="86"/>
      <c r="J196" s="86"/>
      <c r="K196" s="64"/>
      <c r="L196" s="100"/>
    </row>
    <row r="197" spans="2:12" s="9" customFormat="1" ht="15.75" customHeight="1" x14ac:dyDescent="0.35">
      <c r="B197" s="85"/>
      <c r="C197" s="64"/>
      <c r="D197" s="86"/>
      <c r="E197" s="86"/>
      <c r="F197" s="86"/>
      <c r="G197" s="86"/>
      <c r="H197" s="86"/>
      <c r="I197" s="86"/>
      <c r="J197" s="86"/>
      <c r="K197" s="64"/>
      <c r="L197" s="100"/>
    </row>
    <row r="198" spans="2:12" s="9" customFormat="1" ht="15.75" customHeight="1" x14ac:dyDescent="0.35">
      <c r="B198" s="85"/>
      <c r="C198" s="64"/>
      <c r="D198" s="86"/>
      <c r="E198" s="86"/>
      <c r="F198" s="86"/>
      <c r="G198" s="86"/>
      <c r="H198" s="86"/>
      <c r="I198" s="86"/>
      <c r="J198" s="86"/>
      <c r="K198" s="64"/>
      <c r="L198" s="100"/>
    </row>
    <row r="199" spans="2:12" s="9" customFormat="1" ht="15.75" customHeight="1" thickBot="1" x14ac:dyDescent="0.4">
      <c r="B199" s="85"/>
      <c r="C199" s="64"/>
      <c r="D199" s="86"/>
      <c r="E199" s="86"/>
      <c r="F199" s="86"/>
      <c r="G199" s="86"/>
      <c r="H199" s="86"/>
      <c r="I199" s="86"/>
      <c r="J199" s="86"/>
      <c r="K199" s="64"/>
      <c r="L199" s="100"/>
    </row>
    <row r="200" spans="2:12" s="9" customFormat="1" ht="15.5" x14ac:dyDescent="0.35">
      <c r="B200" s="85"/>
      <c r="C200" s="187" t="s">
        <v>227</v>
      </c>
      <c r="D200" s="188"/>
      <c r="E200" s="188"/>
      <c r="F200" s="188"/>
      <c r="G200" s="189"/>
      <c r="H200" s="100"/>
      <c r="I200" s="86"/>
      <c r="J200" s="86"/>
      <c r="K200" s="100"/>
    </row>
    <row r="201" spans="2:12" s="9" customFormat="1" ht="40.5" customHeight="1" x14ac:dyDescent="0.35">
      <c r="B201" s="85"/>
      <c r="C201" s="190"/>
      <c r="D201" s="192" t="str">
        <f>D4</f>
        <v>Recipient Organization 1
UN Women</v>
      </c>
      <c r="E201" s="192" t="str">
        <f>E4</f>
        <v>Recipient Organization 2
UNDP</v>
      </c>
      <c r="F201" s="192" t="str">
        <f>F4</f>
        <v>Recipient Organization 3
World Vision</v>
      </c>
      <c r="G201" s="194" t="s">
        <v>5</v>
      </c>
      <c r="H201" s="64"/>
      <c r="I201" s="86"/>
      <c r="J201" s="86"/>
      <c r="K201" s="100"/>
    </row>
    <row r="202" spans="2:12" s="9" customFormat="1" ht="24.75" customHeight="1" x14ac:dyDescent="0.35">
      <c r="B202" s="85"/>
      <c r="C202" s="191"/>
      <c r="D202" s="193"/>
      <c r="E202" s="193"/>
      <c r="F202" s="193"/>
      <c r="G202" s="195"/>
      <c r="H202" s="64"/>
      <c r="I202" s="86"/>
      <c r="J202" s="86"/>
      <c r="K202" s="100"/>
    </row>
    <row r="203" spans="2:12" s="9" customFormat="1" ht="41.25" customHeight="1" x14ac:dyDescent="0.35">
      <c r="B203" s="82"/>
      <c r="C203" s="101" t="s">
        <v>228</v>
      </c>
      <c r="D203" s="102">
        <f>SUM(D17,D30,D43,D53,D67,D80,D91,D101,D113,D123,D133,D143,D155,D165,D175,D185,D188,D189,D190,D191)</f>
        <v>925058.88</v>
      </c>
      <c r="E203" s="102">
        <f>SUM(E17,E30,E43,E53,E67,E80,E91,E101,E113,E123,E133,E143,E155,E165,E175,E185,E188,E189,E190,E191)</f>
        <v>524100</v>
      </c>
      <c r="F203" s="102">
        <f>SUM(F17,F30,F43,F53,F67,F80,F91,F101,F113,F123,F133,F143,F155,F165,F175,F185,F188,F189,F190,F191)</f>
        <v>420000</v>
      </c>
      <c r="G203" s="103">
        <f>SUM(D203:F203)</f>
        <v>1869158.88</v>
      </c>
      <c r="H203" s="64"/>
      <c r="I203" s="104"/>
      <c r="J203" s="86"/>
      <c r="K203" s="82"/>
    </row>
    <row r="204" spans="2:12" s="9" customFormat="1" ht="51.75" customHeight="1" x14ac:dyDescent="0.35">
      <c r="B204" s="105"/>
      <c r="C204" s="101" t="s">
        <v>229</v>
      </c>
      <c r="D204" s="102">
        <f>D203*0.07</f>
        <v>64754.121600000006</v>
      </c>
      <c r="E204" s="102">
        <f>E203*0.07</f>
        <v>36687</v>
      </c>
      <c r="F204" s="102">
        <f>F203*0.07</f>
        <v>29400.000000000004</v>
      </c>
      <c r="G204" s="103">
        <f>G203*0.07</f>
        <v>130841.1216</v>
      </c>
      <c r="H204" s="105"/>
      <c r="I204" s="104"/>
      <c r="J204" s="86"/>
      <c r="K204" s="30"/>
    </row>
    <row r="205" spans="2:12" s="9" customFormat="1" ht="51.75" customHeight="1" thickBot="1" x14ac:dyDescent="0.4">
      <c r="B205" s="105"/>
      <c r="C205" s="106" t="s">
        <v>5</v>
      </c>
      <c r="D205" s="166">
        <f>SUM(D203:D204)</f>
        <v>989813.00159999996</v>
      </c>
      <c r="E205" s="166">
        <f>SUM(E203:E204)</f>
        <v>560787</v>
      </c>
      <c r="F205" s="166">
        <f>SUM(F203:F204)</f>
        <v>449400</v>
      </c>
      <c r="G205" s="167">
        <f>SUM(G203:G204)</f>
        <v>2000000.0015999998</v>
      </c>
      <c r="H205" s="105"/>
      <c r="I205" s="108"/>
      <c r="J205" s="109"/>
      <c r="K205" s="30"/>
    </row>
    <row r="206" spans="2:12" s="9" customFormat="1" ht="42" customHeight="1" x14ac:dyDescent="0.35">
      <c r="B206" s="110"/>
      <c r="I206" s="111"/>
      <c r="J206" s="111"/>
      <c r="K206" s="87"/>
      <c r="L206" s="30"/>
    </row>
    <row r="207" spans="2:12" s="34" customFormat="1" ht="29.25" customHeight="1" thickBot="1" x14ac:dyDescent="0.4">
      <c r="B207" s="64"/>
      <c r="C207" s="85"/>
      <c r="D207" s="112"/>
      <c r="E207" s="112"/>
      <c r="F207" s="112"/>
      <c r="G207" s="112"/>
      <c r="H207" s="112"/>
      <c r="I207" s="113"/>
      <c r="J207" s="113"/>
      <c r="K207" s="100"/>
      <c r="L207" s="82"/>
    </row>
    <row r="208" spans="2:12" s="9" customFormat="1" ht="23.25" customHeight="1" x14ac:dyDescent="0.35">
      <c r="B208" s="30"/>
      <c r="C208" s="175" t="s">
        <v>230</v>
      </c>
      <c r="D208" s="176"/>
      <c r="E208" s="176"/>
      <c r="F208" s="176"/>
      <c r="G208" s="176"/>
      <c r="H208" s="177"/>
      <c r="I208" s="113"/>
      <c r="J208" s="113"/>
      <c r="K208" s="30"/>
    </row>
    <row r="209" spans="2:12" s="9" customFormat="1" ht="41.25" customHeight="1" x14ac:dyDescent="0.35">
      <c r="B209" s="30"/>
      <c r="C209" s="114"/>
      <c r="D209" s="178" t="str">
        <f>D4</f>
        <v>Recipient Organization 1
UN Women</v>
      </c>
      <c r="E209" s="178" t="str">
        <f>E4</f>
        <v>Recipient Organization 2
UNDP</v>
      </c>
      <c r="F209" s="178" t="str">
        <f>F4</f>
        <v>Recipient Organization 3
World Vision</v>
      </c>
      <c r="G209" s="180" t="s">
        <v>5</v>
      </c>
      <c r="H209" s="182" t="s">
        <v>231</v>
      </c>
      <c r="I209" s="113"/>
      <c r="J209" s="113"/>
      <c r="K209" s="30"/>
    </row>
    <row r="210" spans="2:12" s="9" customFormat="1" ht="27.75" customHeight="1" x14ac:dyDescent="0.35">
      <c r="B210" s="30"/>
      <c r="C210" s="114"/>
      <c r="D210" s="179"/>
      <c r="E210" s="179"/>
      <c r="F210" s="179"/>
      <c r="G210" s="181"/>
      <c r="H210" s="183"/>
      <c r="I210" s="115"/>
      <c r="J210" s="115"/>
      <c r="K210" s="30"/>
    </row>
    <row r="211" spans="2:12" s="9" customFormat="1" ht="55.5" customHeight="1" x14ac:dyDescent="0.35">
      <c r="B211" s="30"/>
      <c r="C211" s="116" t="s">
        <v>232</v>
      </c>
      <c r="D211" s="117">
        <f>$D$205*H211</f>
        <v>692869.10111999989</v>
      </c>
      <c r="E211" s="118">
        <f>$E$205*H211</f>
        <v>392550.89999999997</v>
      </c>
      <c r="F211" s="118">
        <f>$F$205*H211</f>
        <v>314580</v>
      </c>
      <c r="G211" s="118">
        <f>SUM(D211:F211)</f>
        <v>1400000.0011199999</v>
      </c>
      <c r="H211" s="119">
        <v>0.7</v>
      </c>
      <c r="I211" s="115"/>
      <c r="J211" s="115"/>
      <c r="K211" s="30"/>
    </row>
    <row r="212" spans="2:12" s="9" customFormat="1" ht="57.75" customHeight="1" x14ac:dyDescent="0.35">
      <c r="B212" s="170"/>
      <c r="C212" s="120" t="s">
        <v>233</v>
      </c>
      <c r="D212" s="117">
        <f>$D$205*H212</f>
        <v>296943.90047999995</v>
      </c>
      <c r="E212" s="118">
        <f>$E$205*H212</f>
        <v>168236.1</v>
      </c>
      <c r="F212" s="118">
        <f>$F$205*H212</f>
        <v>134820</v>
      </c>
      <c r="G212" s="121">
        <f>SUM(D212:F212)</f>
        <v>600000.00047999993</v>
      </c>
      <c r="H212" s="122">
        <v>0.3</v>
      </c>
      <c r="I212" s="123"/>
      <c r="J212" s="123"/>
    </row>
    <row r="213" spans="2:12" s="9" customFormat="1" ht="57.75" customHeight="1" x14ac:dyDescent="0.35">
      <c r="B213" s="170"/>
      <c r="C213" s="120" t="s">
        <v>234</v>
      </c>
      <c r="D213" s="117">
        <f>$D$205*H213</f>
        <v>0</v>
      </c>
      <c r="E213" s="118">
        <f>$E$205*H213</f>
        <v>0</v>
      </c>
      <c r="F213" s="118">
        <f>$F$205*H213</f>
        <v>0</v>
      </c>
      <c r="G213" s="121">
        <f>SUM(D213:F213)</f>
        <v>0</v>
      </c>
      <c r="H213" s="124">
        <v>0</v>
      </c>
      <c r="I213" s="125"/>
      <c r="J213" s="125"/>
    </row>
    <row r="214" spans="2:12" s="9" customFormat="1" ht="38.25" customHeight="1" thickBot="1" x14ac:dyDescent="0.4">
      <c r="B214" s="170"/>
      <c r="C214" s="106" t="s">
        <v>235</v>
      </c>
      <c r="D214" s="107">
        <f>SUM(D211:D213)</f>
        <v>989813.00159999984</v>
      </c>
      <c r="E214" s="107">
        <f>SUM(E211:E213)</f>
        <v>560787</v>
      </c>
      <c r="F214" s="107">
        <f>SUM(F211:F213)</f>
        <v>449400</v>
      </c>
      <c r="G214" s="107">
        <f>SUM(G211:G213)</f>
        <v>2000000.0015999998</v>
      </c>
      <c r="H214" s="126">
        <f>SUM(H211:H213)</f>
        <v>1</v>
      </c>
      <c r="I214" s="127"/>
      <c r="J214" s="111"/>
    </row>
    <row r="215" spans="2:12" s="9" customFormat="1" ht="21.75" customHeight="1" thickBot="1" x14ac:dyDescent="0.4">
      <c r="B215" s="170"/>
      <c r="C215" s="128"/>
      <c r="D215" s="129"/>
      <c r="E215" s="129"/>
      <c r="F215" s="129"/>
      <c r="G215" s="129"/>
      <c r="H215" s="129"/>
      <c r="I215" s="127"/>
      <c r="J215" s="111"/>
    </row>
    <row r="216" spans="2:12" s="9" customFormat="1" ht="49.5" customHeight="1" x14ac:dyDescent="0.35">
      <c r="B216" s="170"/>
      <c r="C216" s="130" t="s">
        <v>246</v>
      </c>
      <c r="D216" s="131">
        <f>SUM(H17,H30,H43,H53,H67,H80,H91,H101,H113,H123,H133,H143,H155,H165,H175,H185,H192)*1.07</f>
        <v>1756562.4012800001</v>
      </c>
      <c r="E216" s="112"/>
      <c r="F216" s="112"/>
      <c r="G216" s="112"/>
      <c r="H216" s="132" t="s">
        <v>236</v>
      </c>
      <c r="I216" s="165">
        <f>SUM(I192,I185,I175,I165,I155,I143,I133,I123,I113,I101,I91,I80,I67,I53,I43,I30,I17)</f>
        <v>1554072.3800000008</v>
      </c>
      <c r="J216" s="133"/>
    </row>
    <row r="217" spans="2:12" s="9" customFormat="1" ht="28.5" customHeight="1" thickBot="1" x14ac:dyDescent="0.4">
      <c r="B217" s="170"/>
      <c r="C217" s="134" t="s">
        <v>237</v>
      </c>
      <c r="D217" s="135">
        <f>D216/G205</f>
        <v>0.87828119993737519</v>
      </c>
      <c r="E217" s="136"/>
      <c r="F217" s="136"/>
      <c r="G217" s="136"/>
      <c r="H217" s="137" t="s">
        <v>238</v>
      </c>
      <c r="I217" s="138">
        <f>I216/G203</f>
        <v>0.83142872263485756</v>
      </c>
      <c r="J217" s="139"/>
    </row>
    <row r="218" spans="2:12" s="9" customFormat="1" ht="28.5" customHeight="1" x14ac:dyDescent="0.35">
      <c r="B218" s="170"/>
      <c r="C218" s="171"/>
      <c r="D218" s="172"/>
      <c r="E218" s="140"/>
      <c r="F218" s="140"/>
      <c r="G218" s="140"/>
      <c r="I218" s="108"/>
      <c r="J218" s="109"/>
    </row>
    <row r="219" spans="2:12" s="9" customFormat="1" ht="32.25" customHeight="1" x14ac:dyDescent="0.35">
      <c r="B219" s="170"/>
      <c r="C219" s="134" t="s">
        <v>247</v>
      </c>
      <c r="D219" s="141">
        <f>SUM(D190:F191)*1.07</f>
        <v>107063.00160000002</v>
      </c>
      <c r="E219" s="142"/>
      <c r="F219" s="142"/>
      <c r="G219" s="142"/>
      <c r="I219" s="108"/>
      <c r="J219" s="109"/>
    </row>
    <row r="220" spans="2:12" s="9" customFormat="1" ht="23.25" customHeight="1" x14ac:dyDescent="0.35">
      <c r="B220" s="170"/>
      <c r="C220" s="134" t="s">
        <v>239</v>
      </c>
      <c r="D220" s="135">
        <f>D219/G205</f>
        <v>5.3531500757174812E-2</v>
      </c>
      <c r="E220" s="142"/>
      <c r="F220" s="142"/>
      <c r="G220" s="142"/>
      <c r="I220" s="143"/>
      <c r="J220" s="109"/>
    </row>
    <row r="221" spans="2:12" s="9" customFormat="1" ht="66.75" customHeight="1" thickBot="1" x14ac:dyDescent="0.4">
      <c r="B221" s="170"/>
      <c r="C221" s="173" t="s">
        <v>248</v>
      </c>
      <c r="D221" s="174"/>
      <c r="E221" s="144"/>
      <c r="F221" s="144"/>
      <c r="G221" s="144"/>
      <c r="I221" s="108"/>
      <c r="J221" s="109"/>
    </row>
    <row r="222" spans="2:12" s="9" customFormat="1" ht="55.5" customHeight="1" x14ac:dyDescent="0.35">
      <c r="B222" s="170"/>
      <c r="I222" s="108"/>
      <c r="J222" s="109"/>
      <c r="L222" s="34"/>
    </row>
    <row r="223" spans="2:12" s="9" customFormat="1" ht="42.75" customHeight="1" x14ac:dyDescent="0.35">
      <c r="B223" s="170"/>
      <c r="I223" s="108"/>
      <c r="J223" s="109"/>
    </row>
    <row r="224" spans="2:12" s="9" customFormat="1" ht="21.75" customHeight="1" x14ac:dyDescent="0.35">
      <c r="B224" s="170"/>
      <c r="I224" s="108"/>
      <c r="J224" s="109"/>
    </row>
    <row r="225" spans="2:10" s="9" customFormat="1" ht="21.75" customHeight="1" x14ac:dyDescent="0.35">
      <c r="B225" s="170"/>
      <c r="I225" s="108"/>
      <c r="J225" s="109"/>
    </row>
    <row r="226" spans="2:10" s="9" customFormat="1" ht="23.25" customHeight="1" x14ac:dyDescent="0.35">
      <c r="B226" s="170"/>
      <c r="I226" s="108"/>
      <c r="J226" s="109"/>
    </row>
    <row r="227" spans="2:10" ht="23.25" customHeight="1" x14ac:dyDescent="0.35"/>
    <row r="228" spans="2:10" ht="21.75" customHeight="1" x14ac:dyDescent="0.35"/>
    <row r="229" spans="2:10" ht="16.5" customHeight="1" x14ac:dyDescent="0.35"/>
    <row r="230" spans="2:10" ht="29.25" customHeight="1" x14ac:dyDescent="0.35"/>
    <row r="231" spans="2:10" ht="24.75" customHeight="1" x14ac:dyDescent="0.35"/>
    <row r="232" spans="2:10" ht="33" customHeight="1" x14ac:dyDescent="0.35"/>
    <row r="234" spans="2:10" ht="15" customHeight="1" x14ac:dyDescent="0.35"/>
    <row r="235" spans="2:10" ht="25.5" customHeight="1" x14ac:dyDescent="0.35"/>
  </sheetData>
  <mergeCells count="37">
    <mergeCell ref="B1:E1"/>
    <mergeCell ref="B2:E2"/>
    <mergeCell ref="C5:K5"/>
    <mergeCell ref="C6:K6"/>
    <mergeCell ref="C18:K18"/>
    <mergeCell ref="C31:K31"/>
    <mergeCell ref="C44:K44"/>
    <mergeCell ref="C55:K55"/>
    <mergeCell ref="C56:K56"/>
    <mergeCell ref="C68:K68"/>
    <mergeCell ref="C81:K81"/>
    <mergeCell ref="C92:K92"/>
    <mergeCell ref="C103:K103"/>
    <mergeCell ref="C104:K104"/>
    <mergeCell ref="C114:K114"/>
    <mergeCell ref="C124:K124"/>
    <mergeCell ref="C134:K134"/>
    <mergeCell ref="C145:K145"/>
    <mergeCell ref="C146:K146"/>
    <mergeCell ref="C156:K156"/>
    <mergeCell ref="C166:K166"/>
    <mergeCell ref="C176:K176"/>
    <mergeCell ref="C200:G200"/>
    <mergeCell ref="C201:C202"/>
    <mergeCell ref="D201:D202"/>
    <mergeCell ref="E201:E202"/>
    <mergeCell ref="F201:F202"/>
    <mergeCell ref="G201:G202"/>
    <mergeCell ref="B212:B226"/>
    <mergeCell ref="C218:D218"/>
    <mergeCell ref="C221:D221"/>
    <mergeCell ref="C208:H208"/>
    <mergeCell ref="D209:D210"/>
    <mergeCell ref="E209:E210"/>
    <mergeCell ref="F209:F210"/>
    <mergeCell ref="G209:G210"/>
    <mergeCell ref="H209:H210"/>
  </mergeCells>
  <conditionalFormatting sqref="D217">
    <cfRule type="cellIs" dxfId="2" priority="3" operator="lessThan">
      <formula>0.15</formula>
    </cfRule>
  </conditionalFormatting>
  <conditionalFormatting sqref="D220">
    <cfRule type="cellIs" dxfId="1" priority="2" operator="lessThan">
      <formula>0.05</formula>
    </cfRule>
  </conditionalFormatting>
  <conditionalFormatting sqref="I213:J213 H214">
    <cfRule type="cellIs" dxfId="0" priority="1" operator="greaterThan">
      <formula>1</formula>
    </cfRule>
  </conditionalFormatting>
  <dataValidations count="6">
    <dataValidation allowBlank="1" showErrorMessage="1" prompt="% Towards Gender Equality and Women's Empowerment Must be Higher than 15%_x000a_" sqref="D219:G219" xr:uid="{00000000-0002-0000-0500-000000000000}"/>
    <dataValidation allowBlank="1" showInputMessage="1" showErrorMessage="1" prompt="Insert *text* description of Activity here" sqref="C157 C147 C32 C45 C177 C135 C167 C93 C125 C115" xr:uid="{00000000-0002-0000-0500-000001000000}"/>
    <dataValidation allowBlank="1" showInputMessage="1" showErrorMessage="1" prompt="Insert *text* description of Output here" sqref="C6 C18 C44 C56 C68 C81 C92 C104 C114 C124 C134 C146 C156 C166 C176 C31" xr:uid="{00000000-0002-0000-0500-000002000000}"/>
    <dataValidation allowBlank="1" showInputMessage="1" showErrorMessage="1" prompt="Insert *text* description of Outcome here" sqref="C145:K145 C5 C103:K103 C55" xr:uid="{00000000-0002-0000-0500-000003000000}"/>
    <dataValidation allowBlank="1" showInputMessage="1" showErrorMessage="1" prompt="M&amp;E Budget Cannot be Less than 5%_x000a_" sqref="D220:G220" xr:uid="{00000000-0002-0000-0500-000004000000}"/>
    <dataValidation allowBlank="1" showInputMessage="1" showErrorMessage="1" prompt="% Towards Gender Equality and Women's Empowerment Must be Higher than 15%_x000a_" sqref="D217:G217" xr:uid="{00000000-0002-0000-0500-000005000000}"/>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irene.limo@undp.org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MPTF_00006_00994</ProjectId>
    <FundCode xmlns="f9695bc1-6109-4dcd-a27a-f8a0370b00e2">MPTF_00006</FundCode>
    <Comments xmlns="f9695bc1-6109-4dcd-a27a-f8a0370b00e2">2025 Semi-Annual Financial Report</Comments>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C6CDBF-6DB9-4715-85D5-83000E67ADA8}">
  <ds:schemaRefs>
    <ds:schemaRef ds:uri="http://schemas.openxmlformats.org/package/2006/metadata/core-properties"/>
    <ds:schemaRef ds:uri="http://www.w3.org/XML/1998/namespace"/>
    <ds:schemaRef ds:uri="http://schemas.microsoft.com/office/2006/metadata/properties"/>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b4ea8dff-06ee-46de-8c65-6ec6cc8bd62f"/>
    <ds:schemaRef ds:uri="c606f344-9895-46a1-a067-655d16faee81"/>
  </ds:schemaRefs>
</ds:datastoreItem>
</file>

<file path=customXml/itemProps2.xml><?xml version="1.0" encoding="utf-8"?>
<ds:datastoreItem xmlns:ds="http://schemas.openxmlformats.org/officeDocument/2006/customXml" ds:itemID="{14BF80DE-D183-4E62-91B2-9B15DD7253FA}"/>
</file>

<file path=customXml/itemProps3.xml><?xml version="1.0" encoding="utf-8"?>
<ds:datastoreItem xmlns:ds="http://schemas.openxmlformats.org/officeDocument/2006/customXml" ds:itemID="{5453EED0-4015-4360-8563-3ACBCC6949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PBF PROGRESS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CONSOLIDATED PBF REPORT @14062025.xlsx</dc:title>
  <dc:creator>Sahr Moikoindor Moiba</dc:creator>
  <cp:lastModifiedBy>Sahr Moikoindor Moiba</cp:lastModifiedBy>
  <dcterms:created xsi:type="dcterms:W3CDTF">2024-04-25T19:58:12Z</dcterms:created>
  <dcterms:modified xsi:type="dcterms:W3CDTF">2025-06-14T19:11:51Z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