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17.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12.xml" ContentType="application/vnd.openxmlformats-officedocument.spreadsheetml.revisionLog+xml"/>
  <Override PartName="/xl/revisions/revisionLog16.xml" ContentType="application/vnd.openxmlformats-officedocument.spreadsheetml.revisionLog+xml"/>
  <Override PartName="/xl/revisions/revisionLog6.xml" ContentType="application/vnd.openxmlformats-officedocument.spreadsheetml.revisionLog+xml"/>
  <Override PartName="/xl/revisions/revisionLog4.xml" ContentType="application/vnd.openxmlformats-officedocument.spreadsheetml.revisionLog+xml"/>
  <Override PartName="/xl/revisions/revisionLog20.xml" ContentType="application/vnd.openxmlformats-officedocument.spreadsheetml.revisionLog+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3.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del.mbohou\Documents\Juin 2025\Rapports annuels\Adkoul\mis à jour\"/>
    </mc:Choice>
  </mc:AlternateContent>
  <xr:revisionPtr revIDLastSave="0" documentId="13_ncr:81_{73B049D7-7942-4F4A-82F3-8386121BDD80}" xr6:coauthVersionLast="47" xr6:coauthVersionMax="47" xr10:uidLastSave="{00000000-0000-0000-0000-000000000000}"/>
  <bookViews>
    <workbookView xWindow="-90" yWindow="-90" windowWidth="17460" windowHeight="10260" activeTab="1" xr2:uid="{00000000-000D-0000-FFFF-FFFF00000000}"/>
  </bookViews>
  <sheets>
    <sheet name="Instructions" sheetId="1" r:id="rId1"/>
    <sheet name="1) Tableau budgétaire 1" sheetId="2" r:id="rId2"/>
    <sheet name="Feuil3" sheetId="11" state="hidden" r:id="rId3"/>
    <sheet name="Feuil2" sheetId="10" state="hidden" r:id="rId4"/>
    <sheet name="Feuil1" sheetId="9" state="hidden" r:id="rId5"/>
    <sheet name="2) Tableau budgétaire 2" sheetId="3" r:id="rId6"/>
    <sheet name="3) Notes d'explication" sheetId="4" r:id="rId7"/>
    <sheet name="4) Pour utilisation par PBSO" sheetId="5" r:id="rId8"/>
    <sheet name="5) Pour utilisation par MPTFO" sheetId="6" r:id="rId9"/>
    <sheet name="Dropdowns" sheetId="7" state="hidden" r:id="rId10"/>
    <sheet name="Sheet2" sheetId="8" state="hidden" r:id="rId11"/>
  </sheets>
  <calcPr calcId="191029"/>
  <customWorkbookViews>
    <customWorkbookView name="Abdel Mbohou - Affichage personnalisé" guid="{3A6862ED-5AD8-4687-8E13-7F26C32D7663}" mergeInterval="0" personalView="1" maximized="1" xWindow="-18" yWindow="-18" windowWidth="3492" windowHeight="2052" activeSheetId="2"/>
    <customWorkbookView name="hp - Affichage personnalisé" guid="{4FA7693A-A4C1-4CDC-8CB9-05356A6622EE}" mergeInterval="0" personalView="1" maximized="1" xWindow="-11" yWindow="-11" windowWidth="1942" windowHeight="1030" activeSheetId="2"/>
    <customWorkbookView name="users - Affichage personnalisé" guid="{7557F63D-4181-4909-B62F-A884EF7FA624}" mergeInterval="0" personalView="1" maximized="1" xWindow="-16" yWindow="-16" windowWidth="3872" windowHeight="2072" activeSheetId="2"/>
    <customWorkbookView name="User - Affichage personnalisé" guid="{07D450A8-17C5-421A-8B15-0FEC082997B9}"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2" l="1"/>
  <c r="D188" i="3" l="1"/>
  <c r="D188" i="2" l="1"/>
  <c r="D19" i="6"/>
  <c r="E19" i="6"/>
  <c r="C19" i="6"/>
  <c r="D6" i="6"/>
  <c r="E6" i="6"/>
  <c r="C6" i="6"/>
  <c r="E197" i="3"/>
  <c r="F197" i="3"/>
  <c r="D197" i="3"/>
  <c r="E4" i="3"/>
  <c r="F4" i="3"/>
  <c r="D4" i="3"/>
  <c r="E188" i="2"/>
  <c r="F188" i="2"/>
  <c r="E195" i="2"/>
  <c r="F195" i="2"/>
  <c r="D195" i="2"/>
  <c r="G22" i="6"/>
  <c r="G21" i="6"/>
  <c r="G20" i="6"/>
  <c r="I179" i="2"/>
  <c r="I172" i="2"/>
  <c r="I162" i="2"/>
  <c r="I152" i="2"/>
  <c r="I142" i="2"/>
  <c r="I130" i="2"/>
  <c r="I120" i="2"/>
  <c r="I110" i="2"/>
  <c r="I100" i="2"/>
  <c r="I88" i="2"/>
  <c r="I78" i="2"/>
  <c r="I68" i="2"/>
  <c r="I58" i="2"/>
  <c r="I46" i="2"/>
  <c r="I36" i="2"/>
  <c r="I26" i="2"/>
  <c r="I16" i="2"/>
  <c r="F203" i="3"/>
  <c r="E12" i="6" s="1"/>
  <c r="D204" i="2"/>
  <c r="H199" i="2"/>
  <c r="D198" i="3"/>
  <c r="C7" i="6" s="1"/>
  <c r="E204" i="3"/>
  <c r="F204" i="3"/>
  <c r="E203" i="3"/>
  <c r="E202" i="3"/>
  <c r="D11" i="6" s="1"/>
  <c r="F202" i="3"/>
  <c r="E201" i="3"/>
  <c r="D10" i="6" s="1"/>
  <c r="F201" i="3"/>
  <c r="E10" i="6" s="1"/>
  <c r="E200" i="3"/>
  <c r="F200" i="3"/>
  <c r="E199" i="3"/>
  <c r="F199" i="3"/>
  <c r="D200" i="3"/>
  <c r="C9" i="6" s="1"/>
  <c r="D201" i="3"/>
  <c r="C10" i="6" s="1"/>
  <c r="D202" i="3"/>
  <c r="C11" i="6" s="1"/>
  <c r="D203" i="3"/>
  <c r="C12" i="6" s="1"/>
  <c r="D204" i="3"/>
  <c r="G204" i="3" s="1"/>
  <c r="D199" i="3"/>
  <c r="C8" i="6" s="1"/>
  <c r="E198" i="3"/>
  <c r="F198" i="3"/>
  <c r="D152" i="2"/>
  <c r="D153" i="3" s="1"/>
  <c r="E152" i="2"/>
  <c r="E153" i="3" s="1"/>
  <c r="G176" i="2"/>
  <c r="G177" i="2"/>
  <c r="G178" i="2"/>
  <c r="G175" i="2"/>
  <c r="G168" i="2"/>
  <c r="G171" i="2"/>
  <c r="G170" i="2"/>
  <c r="G169" i="2"/>
  <c r="G167" i="2"/>
  <c r="G166" i="2"/>
  <c r="G165" i="2"/>
  <c r="G164" i="2"/>
  <c r="G161" i="2"/>
  <c r="G160" i="2"/>
  <c r="G159" i="2"/>
  <c r="G158" i="2"/>
  <c r="G157" i="2"/>
  <c r="G156" i="2"/>
  <c r="G155" i="2"/>
  <c r="G154" i="2"/>
  <c r="G151" i="2"/>
  <c r="G150" i="2"/>
  <c r="G149" i="2"/>
  <c r="G148" i="2"/>
  <c r="G147" i="2"/>
  <c r="G146" i="2"/>
  <c r="G145" i="2"/>
  <c r="G144" i="2"/>
  <c r="G141" i="2"/>
  <c r="G140" i="2"/>
  <c r="G139" i="2"/>
  <c r="G138" i="2"/>
  <c r="G137" i="2"/>
  <c r="G136" i="2"/>
  <c r="G135" i="2"/>
  <c r="G134" i="2"/>
  <c r="G129" i="2"/>
  <c r="G128" i="2"/>
  <c r="G127" i="2"/>
  <c r="G126" i="2"/>
  <c r="G125" i="2"/>
  <c r="G124" i="2"/>
  <c r="G123" i="2"/>
  <c r="G122" i="2"/>
  <c r="G119" i="2"/>
  <c r="G118" i="2"/>
  <c r="G117" i="2"/>
  <c r="G116" i="2"/>
  <c r="G115" i="2"/>
  <c r="G114" i="2"/>
  <c r="G113" i="2"/>
  <c r="G112" i="2"/>
  <c r="G109" i="2"/>
  <c r="G108" i="2"/>
  <c r="G107" i="2"/>
  <c r="G106" i="2"/>
  <c r="G105" i="2"/>
  <c r="G104" i="2"/>
  <c r="G103" i="2"/>
  <c r="G102" i="2"/>
  <c r="G99" i="2"/>
  <c r="G98" i="2"/>
  <c r="G97" i="2"/>
  <c r="G96" i="2"/>
  <c r="G95" i="2"/>
  <c r="G94" i="2"/>
  <c r="G93" i="2"/>
  <c r="G92" i="2"/>
  <c r="G87" i="2"/>
  <c r="G86" i="2"/>
  <c r="G85" i="2"/>
  <c r="G84" i="2"/>
  <c r="G83" i="2"/>
  <c r="G82" i="2"/>
  <c r="G81" i="2"/>
  <c r="G80" i="2"/>
  <c r="G77" i="2"/>
  <c r="G76" i="2"/>
  <c r="G75" i="2"/>
  <c r="G74" i="2"/>
  <c r="G73" i="2"/>
  <c r="G72" i="2"/>
  <c r="G71" i="2"/>
  <c r="G70" i="2"/>
  <c r="G67" i="2"/>
  <c r="G66" i="2"/>
  <c r="G65" i="2"/>
  <c r="G64" i="2"/>
  <c r="G63" i="2"/>
  <c r="G62" i="2"/>
  <c r="G61" i="2"/>
  <c r="G60" i="2"/>
  <c r="G57" i="2"/>
  <c r="G56" i="2"/>
  <c r="G55" i="2"/>
  <c r="G54" i="2"/>
  <c r="G53" i="2"/>
  <c r="G52" i="2"/>
  <c r="G51" i="2"/>
  <c r="G50" i="2"/>
  <c r="G45" i="2"/>
  <c r="G44" i="2"/>
  <c r="G43" i="2"/>
  <c r="G42" i="2"/>
  <c r="G41" i="2"/>
  <c r="G40" i="2"/>
  <c r="G39" i="2"/>
  <c r="G38" i="2"/>
  <c r="G35" i="2"/>
  <c r="G34" i="2"/>
  <c r="G33" i="2"/>
  <c r="G32" i="2"/>
  <c r="G31" i="2"/>
  <c r="G30" i="2"/>
  <c r="G29" i="2"/>
  <c r="G28" i="2"/>
  <c r="G19" i="2"/>
  <c r="G20" i="2"/>
  <c r="G21" i="2"/>
  <c r="G22" i="2"/>
  <c r="G23" i="2"/>
  <c r="G24" i="2"/>
  <c r="G25" i="2"/>
  <c r="G18" i="2"/>
  <c r="G9" i="2"/>
  <c r="G10" i="2"/>
  <c r="G11" i="2"/>
  <c r="G12" i="2"/>
  <c r="G13" i="2"/>
  <c r="G14" i="2"/>
  <c r="G15" i="2"/>
  <c r="G8" i="2"/>
  <c r="F194" i="3"/>
  <c r="E194" i="3"/>
  <c r="D194" i="3"/>
  <c r="G193" i="3"/>
  <c r="G192" i="3"/>
  <c r="G191" i="3"/>
  <c r="G190" i="3"/>
  <c r="G189" i="3"/>
  <c r="G188" i="3"/>
  <c r="G187" i="3"/>
  <c r="E179" i="2"/>
  <c r="E186" i="3" s="1"/>
  <c r="F179" i="2"/>
  <c r="F186" i="3" s="1"/>
  <c r="D179" i="2"/>
  <c r="D186" i="3" s="1"/>
  <c r="D13" i="6"/>
  <c r="E13" i="6"/>
  <c r="D9" i="6"/>
  <c r="E9" i="6"/>
  <c r="D8" i="6"/>
  <c r="E8" i="6"/>
  <c r="D7" i="6"/>
  <c r="E7" i="6"/>
  <c r="G154" i="3"/>
  <c r="G155" i="3"/>
  <c r="G156" i="3"/>
  <c r="G157" i="3"/>
  <c r="G158" i="3"/>
  <c r="G159" i="3"/>
  <c r="G160" i="3"/>
  <c r="D161" i="3"/>
  <c r="E161" i="3"/>
  <c r="F161" i="3"/>
  <c r="G165" i="3"/>
  <c r="G166" i="3"/>
  <c r="G167" i="3"/>
  <c r="G168" i="3"/>
  <c r="G169" i="3"/>
  <c r="G170" i="3"/>
  <c r="G171" i="3"/>
  <c r="D172" i="3"/>
  <c r="E172" i="3"/>
  <c r="F172" i="3"/>
  <c r="G172" i="3" s="1"/>
  <c r="G176" i="3"/>
  <c r="G177" i="3"/>
  <c r="G178" i="3"/>
  <c r="G179" i="3"/>
  <c r="G180" i="3"/>
  <c r="G181" i="3"/>
  <c r="G182" i="3"/>
  <c r="D183" i="3"/>
  <c r="E183" i="3"/>
  <c r="F183" i="3"/>
  <c r="F150" i="3"/>
  <c r="E150" i="3"/>
  <c r="D150" i="3"/>
  <c r="G149" i="3"/>
  <c r="G148" i="3"/>
  <c r="G147" i="3"/>
  <c r="G146" i="3"/>
  <c r="G145" i="3"/>
  <c r="G144" i="3"/>
  <c r="G143" i="3"/>
  <c r="G109" i="3"/>
  <c r="G110" i="3"/>
  <c r="G111" i="3"/>
  <c r="G112" i="3"/>
  <c r="G113" i="3"/>
  <c r="G114" i="3"/>
  <c r="G115" i="3"/>
  <c r="D116" i="3"/>
  <c r="E116" i="3"/>
  <c r="F116" i="3"/>
  <c r="G120" i="3"/>
  <c r="G121" i="3"/>
  <c r="G122" i="3"/>
  <c r="G123" i="3"/>
  <c r="G124" i="3"/>
  <c r="G125" i="3"/>
  <c r="G126" i="3"/>
  <c r="D127" i="3"/>
  <c r="E127" i="3"/>
  <c r="F127" i="3"/>
  <c r="G131" i="3"/>
  <c r="G132" i="3"/>
  <c r="G133" i="3"/>
  <c r="G134" i="3"/>
  <c r="G135" i="3"/>
  <c r="G136" i="3"/>
  <c r="G137" i="3"/>
  <c r="D138" i="3"/>
  <c r="E138" i="3"/>
  <c r="F138" i="3"/>
  <c r="F105" i="3"/>
  <c r="E105" i="3"/>
  <c r="D105" i="3"/>
  <c r="G104" i="3"/>
  <c r="G103" i="3"/>
  <c r="G102" i="3"/>
  <c r="G101" i="3"/>
  <c r="G100" i="3"/>
  <c r="G99" i="3"/>
  <c r="G98" i="3"/>
  <c r="G64" i="3"/>
  <c r="G65" i="3"/>
  <c r="G66" i="3"/>
  <c r="G67" i="3"/>
  <c r="G68" i="3"/>
  <c r="G69" i="3"/>
  <c r="G70" i="3"/>
  <c r="D71" i="3"/>
  <c r="E71" i="3"/>
  <c r="F71" i="3"/>
  <c r="G75" i="3"/>
  <c r="G76" i="3"/>
  <c r="G77" i="3"/>
  <c r="G78" i="3"/>
  <c r="G79" i="3"/>
  <c r="G80" i="3"/>
  <c r="G81" i="3"/>
  <c r="D82" i="3"/>
  <c r="E82" i="3"/>
  <c r="F82" i="3"/>
  <c r="G86" i="3"/>
  <c r="G87" i="3"/>
  <c r="G88" i="3"/>
  <c r="G89" i="3"/>
  <c r="G90" i="3"/>
  <c r="G91" i="3"/>
  <c r="G92" i="3"/>
  <c r="D93" i="3"/>
  <c r="E93" i="3"/>
  <c r="F93" i="3"/>
  <c r="G53" i="3"/>
  <c r="G54" i="3"/>
  <c r="G55" i="3"/>
  <c r="G56" i="3"/>
  <c r="G57" i="3"/>
  <c r="G58" i="3"/>
  <c r="G59" i="3"/>
  <c r="D60" i="3"/>
  <c r="E60" i="3"/>
  <c r="F60" i="3"/>
  <c r="G19" i="3"/>
  <c r="G20" i="3"/>
  <c r="G21" i="3"/>
  <c r="G22" i="3"/>
  <c r="G23" i="3"/>
  <c r="G24" i="3"/>
  <c r="G25" i="3"/>
  <c r="D26" i="3"/>
  <c r="E26" i="3"/>
  <c r="F26" i="3"/>
  <c r="G30" i="3"/>
  <c r="G31" i="3"/>
  <c r="G32" i="3"/>
  <c r="G33" i="3"/>
  <c r="G34" i="3"/>
  <c r="G35" i="3"/>
  <c r="G36" i="3"/>
  <c r="D37" i="3"/>
  <c r="E37" i="3"/>
  <c r="F37" i="3"/>
  <c r="G41" i="3"/>
  <c r="G42" i="3"/>
  <c r="G43" i="3"/>
  <c r="G44" i="3"/>
  <c r="G45" i="3"/>
  <c r="G46" i="3"/>
  <c r="G47" i="3"/>
  <c r="D48" i="3"/>
  <c r="E48" i="3"/>
  <c r="F48" i="3"/>
  <c r="E15" i="3"/>
  <c r="F15" i="3"/>
  <c r="G8" i="3"/>
  <c r="G9" i="3"/>
  <c r="G10" i="3"/>
  <c r="G11" i="3"/>
  <c r="G12" i="3"/>
  <c r="G13" i="3"/>
  <c r="G14" i="3"/>
  <c r="D15" i="3"/>
  <c r="D12" i="6"/>
  <c r="G105" i="3"/>
  <c r="E172" i="2"/>
  <c r="E175" i="3" s="1"/>
  <c r="F172" i="2"/>
  <c r="F175" i="3" s="1"/>
  <c r="E162" i="2"/>
  <c r="E164" i="3" s="1"/>
  <c r="F162" i="2"/>
  <c r="F164" i="3" s="1"/>
  <c r="F152" i="2"/>
  <c r="F153" i="3" s="1"/>
  <c r="E142" i="2"/>
  <c r="E142" i="3" s="1"/>
  <c r="F142" i="2"/>
  <c r="F142" i="3" s="1"/>
  <c r="E130" i="2"/>
  <c r="E130" i="3" s="1"/>
  <c r="F130" i="2"/>
  <c r="F130" i="3" s="1"/>
  <c r="E120" i="2"/>
  <c r="E119" i="3" s="1"/>
  <c r="F120" i="2"/>
  <c r="F119" i="3" s="1"/>
  <c r="E110" i="2"/>
  <c r="E108" i="3" s="1"/>
  <c r="F110" i="2"/>
  <c r="E100" i="2"/>
  <c r="E97" i="3" s="1"/>
  <c r="F100" i="2"/>
  <c r="F97" i="3"/>
  <c r="E88" i="2"/>
  <c r="E85" i="3" s="1"/>
  <c r="F88" i="2"/>
  <c r="F85" i="3" s="1"/>
  <c r="E78" i="2"/>
  <c r="E74" i="3" s="1"/>
  <c r="F78" i="2"/>
  <c r="F74" i="3" s="1"/>
  <c r="E68" i="2"/>
  <c r="E63" i="3" s="1"/>
  <c r="F68" i="2"/>
  <c r="F63" i="3"/>
  <c r="E58" i="2"/>
  <c r="E52" i="3" s="1"/>
  <c r="F58" i="2"/>
  <c r="F52" i="3" s="1"/>
  <c r="E46" i="2"/>
  <c r="E40" i="3" s="1"/>
  <c r="F46" i="2"/>
  <c r="F40" i="3" s="1"/>
  <c r="E36" i="2"/>
  <c r="E29" i="3" s="1"/>
  <c r="F36" i="2"/>
  <c r="F29" i="3" s="1"/>
  <c r="E26" i="2"/>
  <c r="E18" i="3" s="1"/>
  <c r="F26" i="2"/>
  <c r="F18" i="3" s="1"/>
  <c r="D26" i="2"/>
  <c r="D18" i="3" s="1"/>
  <c r="F16" i="2"/>
  <c r="F7" i="3" s="1"/>
  <c r="E16" i="2"/>
  <c r="E7" i="3" s="1"/>
  <c r="D172" i="2"/>
  <c r="D175" i="3" s="1"/>
  <c r="D162" i="2"/>
  <c r="D164" i="3" s="1"/>
  <c r="D142" i="2"/>
  <c r="D142" i="3" s="1"/>
  <c r="D130" i="2"/>
  <c r="D130" i="3" s="1"/>
  <c r="D120" i="2"/>
  <c r="D119" i="3" s="1"/>
  <c r="D110" i="2"/>
  <c r="D108" i="3" s="1"/>
  <c r="D100" i="2"/>
  <c r="D97" i="3" s="1"/>
  <c r="D88" i="2"/>
  <c r="D85" i="3" s="1"/>
  <c r="D78" i="2"/>
  <c r="D74" i="3" s="1"/>
  <c r="D68" i="2"/>
  <c r="D63" i="3" s="1"/>
  <c r="D58" i="2"/>
  <c r="D52" i="3" s="1"/>
  <c r="D46" i="2"/>
  <c r="D40" i="3" s="1"/>
  <c r="D36" i="2"/>
  <c r="D29" i="3" s="1"/>
  <c r="D16" i="2"/>
  <c r="D7" i="3" s="1"/>
  <c r="G194" i="3" l="1"/>
  <c r="G93" i="3"/>
  <c r="G138" i="3"/>
  <c r="G183" i="3"/>
  <c r="F205" i="3"/>
  <c r="G119" i="3"/>
  <c r="E205" i="3"/>
  <c r="E206" i="3" s="1"/>
  <c r="E207" i="3" s="1"/>
  <c r="G127" i="3"/>
  <c r="G116" i="3"/>
  <c r="G150" i="3"/>
  <c r="G161" i="3"/>
  <c r="G85" i="3"/>
  <c r="H162" i="2"/>
  <c r="G88" i="2"/>
  <c r="G203" i="3"/>
  <c r="F10" i="6"/>
  <c r="G37" i="3"/>
  <c r="G130" i="3"/>
  <c r="G15" i="3"/>
  <c r="H88" i="2"/>
  <c r="H100" i="2"/>
  <c r="D14" i="6"/>
  <c r="D15" i="6" s="1"/>
  <c r="D16" i="6" s="1"/>
  <c r="F206" i="3"/>
  <c r="F207" i="3" s="1"/>
  <c r="G7" i="3"/>
  <c r="G48" i="3"/>
  <c r="F9" i="6"/>
  <c r="G97" i="3"/>
  <c r="G164" i="3"/>
  <c r="G29" i="3"/>
  <c r="G40" i="3"/>
  <c r="F189" i="2"/>
  <c r="F190" i="2" s="1"/>
  <c r="F191" i="2" s="1"/>
  <c r="G82" i="3"/>
  <c r="G52" i="3"/>
  <c r="H68" i="2"/>
  <c r="H130" i="2"/>
  <c r="G142" i="2"/>
  <c r="G152" i="2"/>
  <c r="G162" i="2"/>
  <c r="G172" i="2"/>
  <c r="I201" i="2"/>
  <c r="G18" i="3"/>
  <c r="G175" i="3"/>
  <c r="G26" i="3"/>
  <c r="G71" i="3"/>
  <c r="E11" i="6"/>
  <c r="E14" i="6" s="1"/>
  <c r="H36" i="2"/>
  <c r="G110" i="2"/>
  <c r="G120" i="2"/>
  <c r="F7" i="6"/>
  <c r="G74" i="3"/>
  <c r="G100" i="2"/>
  <c r="H110" i="2"/>
  <c r="F12" i="6"/>
  <c r="G63" i="3"/>
  <c r="G60" i="3"/>
  <c r="H120" i="2"/>
  <c r="H142" i="2"/>
  <c r="H152" i="2"/>
  <c r="G186" i="3"/>
  <c r="C13" i="6"/>
  <c r="F13" i="6" s="1"/>
  <c r="G198" i="3"/>
  <c r="G200" i="3"/>
  <c r="G201" i="3"/>
  <c r="G199" i="3"/>
  <c r="G202" i="3"/>
  <c r="D205" i="3"/>
  <c r="F8" i="6"/>
  <c r="G58" i="2"/>
  <c r="G36" i="2"/>
  <c r="G179" i="2"/>
  <c r="H179" i="2"/>
  <c r="H78" i="2"/>
  <c r="G78" i="2"/>
  <c r="C18" i="5"/>
  <c r="D24" i="5" s="1"/>
  <c r="G68" i="2"/>
  <c r="H58" i="2"/>
  <c r="H46" i="2"/>
  <c r="G46" i="2"/>
  <c r="H26" i="2"/>
  <c r="G26" i="2"/>
  <c r="G16" i="2"/>
  <c r="H16" i="2"/>
  <c r="C7" i="5"/>
  <c r="D11" i="5" s="1"/>
  <c r="G142" i="3"/>
  <c r="G153" i="3"/>
  <c r="C29" i="5"/>
  <c r="E189" i="2"/>
  <c r="F108" i="3"/>
  <c r="G108" i="3" s="1"/>
  <c r="C40" i="5"/>
  <c r="D189" i="2"/>
  <c r="G130" i="2"/>
  <c r="H172" i="2"/>
  <c r="F11" i="6" l="1"/>
  <c r="C14" i="6"/>
  <c r="G205" i="3"/>
  <c r="G206" i="3" s="1"/>
  <c r="E15" i="6"/>
  <c r="E16" i="6" s="1"/>
  <c r="D206" i="3"/>
  <c r="D207" i="3" s="1"/>
  <c r="G207" i="3"/>
  <c r="C15" i="6"/>
  <c r="C16" i="6" s="1"/>
  <c r="F14" i="6"/>
  <c r="D21" i="5"/>
  <c r="D25" i="5"/>
  <c r="D22" i="5"/>
  <c r="D23" i="5"/>
  <c r="D201" i="2"/>
  <c r="D12" i="5"/>
  <c r="D10" i="5"/>
  <c r="D14" i="5"/>
  <c r="D13" i="5"/>
  <c r="G189" i="2"/>
  <c r="D190" i="2"/>
  <c r="D191" i="2" s="1"/>
  <c r="D45" i="5"/>
  <c r="D46" i="5"/>
  <c r="D43" i="5"/>
  <c r="D44" i="5"/>
  <c r="D47" i="5"/>
  <c r="F198" i="2"/>
  <c r="E22" i="6" s="1"/>
  <c r="F197" i="2"/>
  <c r="E21" i="6" s="1"/>
  <c r="F196" i="2"/>
  <c r="D34" i="5"/>
  <c r="D36" i="5"/>
  <c r="D32" i="5"/>
  <c r="D33" i="5"/>
  <c r="D35" i="5"/>
  <c r="E190" i="2"/>
  <c r="E191" i="2" s="1"/>
  <c r="F15" i="6" l="1"/>
  <c r="F16" i="6" s="1"/>
  <c r="C19" i="5"/>
  <c r="C8" i="5"/>
  <c r="C30" i="5"/>
  <c r="C41" i="5"/>
  <c r="E20" i="6"/>
  <c r="F199" i="2"/>
  <c r="E23" i="6" s="1"/>
  <c r="D198" i="2"/>
  <c r="D197" i="2"/>
  <c r="D196" i="2"/>
  <c r="E197" i="2"/>
  <c r="D21" i="6" s="1"/>
  <c r="E196" i="2"/>
  <c r="E198" i="2"/>
  <c r="D22" i="6" s="1"/>
  <c r="G190" i="2"/>
  <c r="G191" i="2" s="1"/>
  <c r="I202" i="2"/>
  <c r="C20" i="6" l="1"/>
  <c r="G196" i="2"/>
  <c r="D199" i="2"/>
  <c r="C23" i="6" s="1"/>
  <c r="G198" i="2"/>
  <c r="F22" i="6" s="1"/>
  <c r="C22" i="6"/>
  <c r="C21" i="6"/>
  <c r="G197" i="2"/>
  <c r="F21" i="6" s="1"/>
  <c r="D205" i="2"/>
  <c r="D202" i="2"/>
  <c r="D20" i="6"/>
  <c r="E199" i="2"/>
  <c r="D23" i="6" s="1"/>
  <c r="F20" i="6" l="1"/>
  <c r="G199" i="2"/>
  <c r="F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tc={98024397-F988-4ABB-86AD-C48E4584016F}</author>
    <author>tc={B364B5CA-5035-4949-89D1-EE10ED3BEAF0}</author>
    <author>tc={1D86E0AF-AAE4-4831-8C0C-FE13DCBD5E53}</author>
    <author>tc={730B55DB-37EB-4841-8850-1914F6F6FF3F}</author>
    <author>tc={67067445-5D0A-4FC1-807F-A231A4C215E1}</author>
  </authors>
  <commentList>
    <comment ref="H18" authorId="0" shapeId="0" xr:uid="{98024397-F988-4ABB-86AD-C48E4584016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augmenter
Réponse :
    Augmenté de 20%</t>
      </text>
    </comment>
    <comment ref="H20" authorId="1" shapeId="0" xr:uid="{B364B5CA-5035-4949-89D1-EE10ED3BEAF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Augmenter ici - c'est une activities extrememement pertinent pour l'egalite de genre - au moins 50%
Réponse :
    OK</t>
      </text>
    </comment>
    <comment ref="H21" authorId="2" shapeId="0" xr:uid="{1D86E0AF-AAE4-4831-8C0C-FE13DCBD5E5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augmenter
Réponse :
    Augmenté de 20%</t>
      </text>
    </comment>
    <comment ref="H61" authorId="3" shapeId="0" xr:uid="{730B55DB-37EB-4841-8850-1914F6F6FF3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augmenter
Réponse :
    Augmenté de 35%</t>
      </text>
    </comment>
    <comment ref="B178" authorId="4" shapeId="0" xr:uid="{67067445-5D0A-4FC1-807F-A231A4C215E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Enlever - pas necessaire
Réponse :
    OK</t>
      </text>
    </comment>
  </commentList>
</comments>
</file>

<file path=xl/sharedStrings.xml><?xml version="1.0" encoding="utf-8"?>
<sst xmlns="http://schemas.openxmlformats.org/spreadsheetml/2006/main" count="866" uniqueCount="674">
  <si>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</si>
  <si>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</si>
  <si>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</si>
  <si>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</si>
  <si>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</si>
  <si>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</si>
  <si>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</si>
  <si>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</si>
  <si>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</si>
  <si>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</si>
  <si>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</si>
  <si>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</si>
  <si>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</si>
  <si>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</si>
  <si>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</si>
  <si>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 D’ici la fin du projet les jeunes filles et garçons de 18-35 ans participent activement dans les débats et processus de résolution des conflits en vue de la consolidation de la paix dans les trois communes d’intervention du projet</t>
  </si>
  <si>
    <t>Produit 1.1:</t>
  </si>
  <si>
    <t xml:space="preserve"> Les compétences de 4948 jeunes (filles et garçons) sont renforcés en leadership afin qu’ils/elles fassent entendre leur voix de manière constructive dans les sphères décisionnelles</t>
  </si>
  <si>
    <t>Activite 1.1.1:</t>
  </si>
  <si>
    <t xml:space="preserve">Cycles de formations pratiques des jeunes filles et garçons (en culture de la paix, vie citoyenne, leadership féminin et jeunes, techniques de communication et plaidoyer) </t>
  </si>
  <si>
    <t xml:space="preserve">ces couts comprennent : la location de la salle, les pauses café et dejeuner, la prise en charge des formateurs, participants et 2 Agents ONG, les kits participants, la location véhicule + carburant, ainsi que les materiels didactiques 
</t>
  </si>
  <si>
    <t>Activite 1.1.2:</t>
  </si>
  <si>
    <t xml:space="preserve"> Mise en réseaux de regroupements des jeunes filles et garçons par communes et formalisation de ces réseaux auprès des autorités </t>
  </si>
  <si>
    <t xml:space="preserve">L'appui a la formalisation des regroupements
la location salle de formation, la prise en charge du facilitateur, 2 Agents ONG et des participants, la pause café, la location véhicule + carburant
</t>
  </si>
  <si>
    <t>Activite 1.1.3:</t>
  </si>
  <si>
    <t xml:space="preserve"> A1.1.3. Organisation de réunions par les réseaux pour identifier leurs besoins spécifiques à relayer vers les autorités pour leur prise en compte dans les décisions( 4 reunions)</t>
  </si>
  <si>
    <t xml:space="preserve">Ces couts comprennent la location salle, la prise en charge de 2 Agents ONG et des participants, les pause café de chaque commune, la location véhicule + carburant.
</t>
  </si>
  <si>
    <t>Activite 1.1.4</t>
  </si>
  <si>
    <t xml:space="preserve">A1..1.4  Développement de plans d’actions (présentés aux autorités) et appui aux initiatives communautaires de consolidation de la paix des réseaux et d’autonomisation </t>
  </si>
  <si>
    <t xml:space="preserve">Ce cout répresente l'appui à la mise en œuvre des plans d'action communautaires ( 12 regroupements dont 4  par commune)
</t>
  </si>
  <si>
    <t>Activite 1.1.5</t>
  </si>
  <si>
    <t>Activite 1.1.6</t>
  </si>
  <si>
    <t>Activite 1.1.7</t>
  </si>
  <si>
    <t>Activite 1.1.8</t>
  </si>
  <si>
    <t>Produit total</t>
  </si>
  <si>
    <t>Produit 1.2:</t>
  </si>
  <si>
    <t xml:space="preserve">Les capacités des jeunes garçons, issus des fadas, regroupements, organisation des jeunesses politiques, et organisations associatives de jeunesse, sont renforcées pour une masculinité non violente et promotrice de paix équitable </t>
  </si>
  <si>
    <t>Activite 1.2.1</t>
  </si>
  <si>
    <t xml:space="preserve">A1.2.1. Formation des superviseurs , animateurs du projet et les relais communautaires sur le genre, les VBG et la culture de la paix </t>
  </si>
  <si>
    <t xml:space="preserve">Ces couts comprennent la location salle, les pause café et dejeuner, la prise de 2 Agents ONG + participants + formateurs + relais communautaires, les kits participants, l'équipement des relais communautaires, le materiels didactiques, la location véhicule + carburant.
</t>
  </si>
  <si>
    <t>Activite 1.2.2</t>
  </si>
  <si>
    <t xml:space="preserve">A1.2.2. Dialogues dans les fadas facilités par les animateurs formés </t>
  </si>
  <si>
    <t>Ces couts comprennent les achats de thé, de sucre, des verres, des theieres, braseros, charbon, mégaphones et accessoires.</t>
  </si>
  <si>
    <t>Activite 1.2.3</t>
  </si>
  <si>
    <t xml:space="preserve">A1.2.3. Mise en place de quinze (15) clubs de futurs maris pour la consolidation à la paix </t>
  </si>
  <si>
    <t xml:space="preserve">Ces couts comprennent la location véhicule + carburant, prise en charge du facilitateur, participants, agents de l'ONG, formateurs, les kits des futurs maris, la prise en charge des activités des club futurs maris, les kits participants, les materiels didactiques.
</t>
  </si>
  <si>
    <t>Activite 1.2.4</t>
  </si>
  <si>
    <t xml:space="preserve">A1.2.4. Séances d’échanges entre les filles et garçons sur leurs identités sexuelles et rôles genrés dans leur communauté, les VBG, la culture de la paix et la citoyenneté </t>
  </si>
  <si>
    <t>Ces couts comprennent l'achat de thé, de sucre, des verres, les theieres, des brasero, de charbon.</t>
  </si>
  <si>
    <t>Activite 1.2.5</t>
  </si>
  <si>
    <t>Activite 1.2.6</t>
  </si>
  <si>
    <t>Activite 1.2.7</t>
  </si>
  <si>
    <t>Activite 1.2.8</t>
  </si>
  <si>
    <t>Produit 1.3:</t>
  </si>
  <si>
    <t>Les capacités de 4948 jeunes filles et garçons sont renforcés pour une participation active et équitable aux 60 réseaux de médiation et dans la résolution des conflits de leur communauté</t>
  </si>
  <si>
    <t>Activite 1.3.1</t>
  </si>
  <si>
    <t xml:space="preserve"> A1.3.1 Mise en place des réseaux de 60 médiateurs communautaires (au niveau quartier, village, et commune) -impliquant jeunes filles et garçon, élus locaux et leaders religieux et coutumiers- pour les mécanismes d’alerte précoce et la gestion des conflits </t>
  </si>
  <si>
    <t xml:space="preserve">Ces couts comprennent la location véhicule + carburant, les prise en charge des agents ONG, les participants, du facilitateur, les formateurs, les kits des mediateurs, la prise en charge des activités des mediateurs, les pauses café et dejeuner, les kits participants, du materiels didactiques, la location salle.
</t>
  </si>
  <si>
    <t>Activite 1.3.2</t>
  </si>
  <si>
    <t>A1.3.2 Formation des réseaux en prévention/gestion de conflits, technique de communication, plaidoyer, recherche de financement</t>
  </si>
  <si>
    <t>Ces couts sont les pauses café et dejeuner, les prise en charge formateurs, des agent de l'ONG , des participants, les kits participants, la location véhicule + carburant, le materiels didactiques, la location salle, les kits participants.</t>
  </si>
  <si>
    <t>Activite 1.3.3</t>
  </si>
  <si>
    <t>Activite 1.3.4</t>
  </si>
  <si>
    <t>Activite 1.3.5</t>
  </si>
  <si>
    <t>Activite 1.3.6</t>
  </si>
  <si>
    <t>Activite 1.3.7</t>
  </si>
  <si>
    <t>Activite 1.3.8</t>
  </si>
  <si>
    <t>Produit 1.4:</t>
  </si>
  <si>
    <t>les jeunes disposent d’espaces sécurisées où ils pourront se rencontrer pour échanger, discuter, se divertir,  et se former et renforcent leur résilience face aux risques de radicalisation grâce au soutien à leurs initiatives professionnelles et économiques.</t>
  </si>
  <si>
    <t>Activite 1.4.1</t>
  </si>
  <si>
    <t>A1.4.1 Construction ou réhabilitation et équipement de 5 maisons de jeunes dans les chefs lieu des communes ou dans les gros villages</t>
  </si>
  <si>
    <t>Activite 1.4.2</t>
  </si>
  <si>
    <t>A1.4.2 Construction ou réhabilitation et équipement de 6 terrains de jeux dans les chefs lieu des communes ou dans les gros villages.</t>
  </si>
  <si>
    <t>Activite 1.4.3</t>
  </si>
  <si>
    <t>Activite 1.4.4</t>
  </si>
  <si>
    <t>Activité 1.4.4 Subvention des activités génératrices de revenu (embouche, élevage des petits ruminants, petit commerces…) au profit de 120 jeunes filles selon leurs propres initiatives</t>
  </si>
  <si>
    <t>Activite 1.4.5</t>
  </si>
  <si>
    <t>Activite 1.4.6</t>
  </si>
  <si>
    <t>Activité 1.4.6 Subvention des initiatives de type agricole (production agricole, animale et sylvicole) au profit de 228 jeunes filles et garçons</t>
  </si>
  <si>
    <t>Activite 1.4.7</t>
  </si>
  <si>
    <t>Activite 1.4.8</t>
  </si>
  <si>
    <t xml:space="preserve">RESULTAT 2: </t>
  </si>
  <si>
    <t xml:space="preserve"> Les autorités des cinq communes, y compris les leaders religieux et les chefs coutumiers, reconnaissent l’apport et la contribution des jeunes filles à la prévention et la gestion des conflits et les impliquent dans les sphères décisionnelles</t>
  </si>
  <si>
    <t>Produit 2.1</t>
  </si>
  <si>
    <t xml:space="preserve">Les capacités des autorités locales et coutumiers et des leaders religieux, sont renforcées pour accroître la participation des jeunes filles et garçons dans les processus de consolidation à la paix </t>
  </si>
  <si>
    <t>Activite 2.1.1</t>
  </si>
  <si>
    <t xml:space="preserve">A2.1.1 Vulgarisation de l’argumentaire national « Jeunes, Genre, paix et Islam » avec les associations et réseaux islamiques </t>
  </si>
  <si>
    <t>Ces couts sont les prises en charge moderateur, des agents de l'ONG, des participants, des services technique, des autorités, la location salle, des pauses café et dejeuné, les kits participants, des banderoles, les frais de collation et mobilisation.</t>
  </si>
  <si>
    <t>Activite 2.1.2</t>
  </si>
  <si>
    <t>A2.1.2 Atelier régional de réflexions avec les leaders religieux et la section régionale de l’Association des Chefs Traditionnels du Niger facilité par un leader averti sur les questions de paix genre et islam.</t>
  </si>
  <si>
    <t xml:space="preserve">Ces couts sont la prise en charge frais pédagogique  du modérateur, les prise en charge autorité régionale, des services technique régional, des autorités départementale (administrative et coutumière), des services techniques départementaux, les representants des Oulema, les representants des communes (Tillia, Tassara et Bangui), representants jeune
Carburant autorité + service technique + representants communes (Tillia, Tassara et Bangui) + representants Oulema, les frais de transport, les pauses café et déjeuné, les banderoles, les kit participants, la couverture médiatique, la location salle.
</t>
  </si>
  <si>
    <t>Activite 2.1.3</t>
  </si>
  <si>
    <t xml:space="preserve">A2.1.3 Formation/Sensibilisation des autorités locales sur l’importance de la participation des jeunes dans la vie socio-économique de la communauté. </t>
  </si>
  <si>
    <t>Ces couts sont constitués des prise en charge formateur , des agents de l'ONG, participants, la location véhicule + carburant, les pause café et déjeuné, les kit participants, la location salle.</t>
  </si>
  <si>
    <t>Activite 2.1.4</t>
  </si>
  <si>
    <t>Activite 2.1.5</t>
  </si>
  <si>
    <t>Activite 2.1.6</t>
  </si>
  <si>
    <t>Activite 2.1.7</t>
  </si>
  <si>
    <t>Activite 2.1.8</t>
  </si>
  <si>
    <t>Produit 2.2</t>
  </si>
  <si>
    <t>Des mécanismes inclusifs de participation des jeunes sont mis en place et formalisés dans les trois communes d’intervention du projet.</t>
  </si>
  <si>
    <t>Activite 2.2.1</t>
  </si>
  <si>
    <t xml:space="preserve">A2.2.1 Organisation de dialogues intergénérationnels dans les espaces surs et les medersas-écoles coraniques féminines- entre les leaders religieux et les chefs traditionnels, pour débattre et trouver des solutions idoines à la participation des femmes et des filles aux instances de décision. </t>
  </si>
  <si>
    <t xml:space="preserve">Ces couts comprennent l'organisation de 3 sessions de dialogue par  commune (5 jours/session/commune, la location véhicule + carburant, les prise en charge des agents de l'ONG, la prise service communal, la collation et mobilisation communautaire
</t>
  </si>
  <si>
    <t>Activite' 2.2.2</t>
  </si>
  <si>
    <t>A2.2.2 Formation des élus locaux (y compris certains jeunes leaders) en budget participatif</t>
  </si>
  <si>
    <t>Ces couts comprennent les prises en charge formateur, des agents de l'ONG, participants, la location véhicules + carburant, les pauses café + déjeuné, les kit participants, la location salle.</t>
  </si>
  <si>
    <t>Activite 2.2.3</t>
  </si>
  <si>
    <t>Activite 2.2.4</t>
  </si>
  <si>
    <t>Activite 2.2.5</t>
  </si>
  <si>
    <t>Activite 2.2.6</t>
  </si>
  <si>
    <t>Activite 2.2.7</t>
  </si>
  <si>
    <t>Activite 2.2.8</t>
  </si>
  <si>
    <t>Produit 2.3</t>
  </si>
  <si>
    <t xml:space="preserve"> Capitalisation des actions expérimentées avec les jeunes leaders communautaires dans les trois communes de Bangui, Tillia et Tassara pour servir d’outils pratiques de renforcement de la participation des jeunes filles et garçons aux sphères décisionnelles </t>
  </si>
  <si>
    <t>Activite 2.3.1</t>
  </si>
  <si>
    <t>Ce sont les couts de production des documents en imprimerie (fiches techniques)</t>
  </si>
  <si>
    <t>Activite 2.3.2</t>
  </si>
  <si>
    <t>A2.3.2 Présentation et validation des ressources des bonnes pratiques de leadership des jeunes par un atelier régional.</t>
  </si>
  <si>
    <t xml:space="preserve">Ce sont les couts de prise en charge et frais pédagogique modérateur, d'autorité régionale, des services techniques régionaux, des services techniques départementaux, representants jeune, les frais de carburant service technique, transport representant jeune, les pauses café et déjeuné, les banderoles, les kits participants, la couverture médiatique, la location salle.
</t>
  </si>
  <si>
    <t>Activite 2.3.3</t>
  </si>
  <si>
    <t xml:space="preserve">A2.3.3 Partage et diffusion auprès des autres acteurs humanitaires. </t>
  </si>
  <si>
    <t xml:space="preserve">Ce sont les couts de prise en charge agents de l'ONG, la location véhicule + carburant.
</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</si>
  <si>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</si>
  <si>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</si>
  <si>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</si>
  <si>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</si>
  <si>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</si>
  <si>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</si>
  <si>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</si>
  <si>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</si>
  <si>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</si>
  <si>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</si>
  <si>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</si>
  <si>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</si>
  <si>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</si>
  <si>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</si>
  <si>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</si>
  <si>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</si>
  <si>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</si>
  <si>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</si>
  <si>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</si>
  <si>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</si>
  <si>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</si>
  <si>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</si>
  <si>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</si>
  <si>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</si>
  <si>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</si>
  <si>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</si>
  <si>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</si>
  <si>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</si>
  <si>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</si>
  <si>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</si>
  <si>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</si>
  <si>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</si>
  <si>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</si>
  <si>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</si>
  <si>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</si>
  <si>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</si>
  <si>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</si>
  <si>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</si>
  <si>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</si>
  <si>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</si>
  <si>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</si>
  <si>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</si>
  <si>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</si>
  <si>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</si>
  <si>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</si>
  <si>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</si>
  <si>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</si>
  <si>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</si>
  <si>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</si>
  <si>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</si>
  <si>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</si>
  <si>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</si>
  <si>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</si>
  <si>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</si>
  <si>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</si>
  <si>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</si>
  <si>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</si>
  <si>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</si>
  <si>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</si>
  <si>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</si>
  <si>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</si>
  <si>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</si>
  <si>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</si>
  <si>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</si>
  <si>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</si>
  <si>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</si>
  <si>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</si>
  <si>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</si>
  <si>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</si>
  <si>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</si>
  <si>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</si>
  <si>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</si>
  <si>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</si>
  <si>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</si>
  <si>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</si>
  <si>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</si>
  <si>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</si>
  <si>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</si>
  <si>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</si>
  <si>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</si>
  <si>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</si>
  <si>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</si>
  <si>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</si>
  <si>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</si>
  <si>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</si>
  <si>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</si>
  <si>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</si>
  <si>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</si>
  <si>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</si>
  <si>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</si>
  <si>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</si>
  <si>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</si>
  <si>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</si>
  <si>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</si>
  <si>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</si>
  <si>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</si>
  <si>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</si>
  <si>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</si>
  <si>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</si>
  <si>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</si>
  <si>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</si>
  <si>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</si>
  <si>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</si>
  <si>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</si>
  <si>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</si>
  <si>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</si>
  <si>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</si>
  <si>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</si>
  <si>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</si>
  <si>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</si>
  <si>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</si>
  <si>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</si>
  <si>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</si>
  <si>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</si>
  <si>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</si>
  <si>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</si>
  <si>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</si>
  <si>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</si>
  <si>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</si>
  <si>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</si>
  <si>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</si>
  <si>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</si>
  <si>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</si>
  <si>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</si>
  <si>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</si>
  <si>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</si>
  <si>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</si>
  <si>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</si>
  <si>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</si>
  <si>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</si>
  <si>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</si>
  <si>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</si>
  <si>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</si>
  <si>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</si>
  <si>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</si>
  <si>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</si>
  <si>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</si>
  <si>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</si>
  <si>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</si>
  <si>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</si>
  <si>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</si>
  <si>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</si>
  <si>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</si>
  <si>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</si>
  <si>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</si>
  <si>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</si>
  <si>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</si>
  <si>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</si>
  <si>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</si>
  <si>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</si>
  <si>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</si>
  <si>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</si>
  <si>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</si>
  <si>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</si>
  <si>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</si>
  <si>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</si>
  <si>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</si>
  <si>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</si>
  <si>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</si>
  <si>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</si>
  <si>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</si>
  <si>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</si>
  <si>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</si>
  <si>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</si>
  <si>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</si>
  <si>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</si>
  <si>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</si>
  <si>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</si>
  <si>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</si>
  <si>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</si>
  <si>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</si>
  <si>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</si>
  <si>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</si>
  <si>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</si>
  <si>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</si>
  <si>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</si>
  <si>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</si>
  <si>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</si>
  <si>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</si>
  <si>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</si>
  <si>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</si>
  <si>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</si>
  <si>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</si>
  <si>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</si>
  <si>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</si>
  <si>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</si>
  <si>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</si>
  <si>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</si>
  <si>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</si>
  <si>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</si>
  <si>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</si>
  <si>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</si>
  <si>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</si>
  <si>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</si>
  <si>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</si>
  <si>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</si>
  <si>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</si>
  <si>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</si>
  <si>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</si>
  <si>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</si>
  <si>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</si>
  <si>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</si>
  <si>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</si>
  <si>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</si>
  <si>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</si>
  <si>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</si>
  <si>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</si>
  <si>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</si>
  <si>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</si>
  <si>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</si>
  <si>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</si>
  <si>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</si>
  <si>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</si>
  <si>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</si>
  <si>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</si>
  <si>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</si>
  <si>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</si>
  <si>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</si>
  <si>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</si>
  <si>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</si>
  <si>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</si>
  <si>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</si>
  <si>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</si>
  <si>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</si>
  <si>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</si>
  <si>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</si>
  <si>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</si>
  <si>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</si>
  <si>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</si>
  <si>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</si>
  <si>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</si>
  <si>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</si>
  <si>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</si>
  <si>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</si>
  <si>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</si>
  <si>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</si>
  <si>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</si>
  <si>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</si>
  <si>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</si>
  <si>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</si>
  <si>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</si>
  <si>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</si>
  <si>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</si>
  <si>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</si>
  <si>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</si>
  <si>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</si>
  <si>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</si>
  <si>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</si>
  <si>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</si>
  <si>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</si>
  <si>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</si>
  <si>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</si>
  <si>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</si>
  <si>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</si>
  <si>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</si>
  <si>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</si>
  <si>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</si>
  <si>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</si>
  <si>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</si>
  <si>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</si>
  <si>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</si>
  <si>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</si>
  <si>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</si>
  <si>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</si>
  <si>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</si>
  <si>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</si>
  <si>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</si>
  <si>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</si>
  <si>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</si>
  <si>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</si>
  <si>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</si>
  <si>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</si>
  <si>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</si>
  <si>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</si>
  <si>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</si>
  <si>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</si>
  <si>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</si>
  <si>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</si>
  <si>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</si>
  <si>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</si>
  <si>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</si>
  <si>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</si>
  <si>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</si>
  <si>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</si>
  <si>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</si>
  <si>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</si>
  <si>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</si>
  <si>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</si>
  <si>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</si>
  <si>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</si>
  <si>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</si>
  <si>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</si>
  <si>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</si>
  <si>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</si>
  <si>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</si>
  <si>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</si>
  <si>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</si>
  <si>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</si>
  <si>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</si>
  <si>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</si>
  <si>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</si>
  <si>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</si>
  <si>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</si>
  <si>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</si>
  <si>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</si>
  <si>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</si>
  <si>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</si>
  <si>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</si>
  <si>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</si>
  <si>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</si>
  <si>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</si>
  <si>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</si>
  <si>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</si>
  <si>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</si>
  <si>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</si>
  <si>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</si>
  <si>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</si>
  <si>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</si>
  <si>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</si>
  <si>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</si>
  <si>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</si>
  <si>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</si>
  <si>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</si>
  <si>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</si>
  <si>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</si>
  <si>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</si>
  <si>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</si>
  <si>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</si>
  <si>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</si>
  <si>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</si>
  <si>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</si>
  <si>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</si>
  <si>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</si>
  <si>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</si>
  <si>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</si>
  <si>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</si>
  <si>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</si>
  <si>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</si>
  <si>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</si>
  <si>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</si>
  <si>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</si>
  <si>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</si>
  <si>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</si>
  <si>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</si>
  <si>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</si>
  <si>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</si>
  <si>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</si>
  <si>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</si>
  <si>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</si>
  <si>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</si>
  <si>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</si>
  <si>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</si>
  <si>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</si>
  <si>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</si>
  <si>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</si>
  <si>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</si>
  <si>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</si>
  <si>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</si>
  <si>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</si>
  <si>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</si>
  <si>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</si>
  <si>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</si>
  <si>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</si>
  <si>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</si>
  <si>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</si>
  <si>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</si>
  <si>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</si>
  <si>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</si>
  <si>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</si>
  <si>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</si>
  <si>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</si>
  <si>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</si>
  <si>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</si>
  <si>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</si>
  <si>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</si>
  <si>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</si>
  <si>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</si>
  <si>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</si>
  <si>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</si>
  <si>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</si>
  <si>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</si>
  <si>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</si>
  <si>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</si>
  <si>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</si>
  <si>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</si>
  <si>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</si>
  <si>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</si>
  <si>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</si>
  <si>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</si>
  <si>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</si>
  <si>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</si>
  <si>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</si>
  <si>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</si>
  <si>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</si>
  <si>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</si>
  <si>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</si>
  <si>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</si>
  <si>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</si>
  <si>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</si>
  <si>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</si>
  <si>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</si>
  <si>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</si>
  <si>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</si>
  <si>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</si>
  <si>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</si>
  <si>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</si>
  <si>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</si>
  <si>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</si>
  <si>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</si>
  <si>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</si>
  <si>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</si>
  <si>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</si>
  <si>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</si>
  <si>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</si>
  <si>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</si>
  <si>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</si>
  <si>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</si>
  <si>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</si>
  <si>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</si>
  <si>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</si>
  <si>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</si>
  <si>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</si>
  <si>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</si>
  <si>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</si>
  <si>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</si>
  <si>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</si>
  <si>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</si>
  <si>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</si>
  <si>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</si>
  <si>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</si>
  <si>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</si>
  <si>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</si>
  <si>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</si>
  <si>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</si>
  <si>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</si>
  <si>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</si>
  <si>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</si>
  <si>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</si>
  <si>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</si>
  <si>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</si>
  <si>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</si>
  <si>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</si>
  <si>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</si>
  <si>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</si>
  <si>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</si>
  <si>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</si>
  <si>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</si>
  <si>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</si>
  <si>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</si>
  <si>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</si>
  <si>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</si>
  <si>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</si>
  <si>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</si>
  <si>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</si>
  <si>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</si>
  <si>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</si>
  <si>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</si>
  <si>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</si>
  <si>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</si>
  <si>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</si>
  <si>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</si>
  <si>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</si>
  <si>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</si>
  <si>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</si>
  <si>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</si>
  <si>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</si>
  <si>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</si>
  <si>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</si>
  <si>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</si>
  <si>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</si>
  <si>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</si>
  <si>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</si>
  <si>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</si>
  <si>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</si>
  <si>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</si>
  <si>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</si>
  <si>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</si>
  <si>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</si>
  <si>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</si>
  <si>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</si>
  <si>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</si>
  <si>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</si>
  <si>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</si>
  <si>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</si>
  <si>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</si>
  <si>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</si>
  <si>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</si>
  <si>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</si>
  <si>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</si>
  <si>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</si>
  <si>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</si>
  <si>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</si>
  <si>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</si>
  <si>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</si>
  <si>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</si>
  <si>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</si>
  <si>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</si>
  <si>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</si>
  <si>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</si>
  <si>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</si>
  <si>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</si>
  <si>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</si>
  <si>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</si>
  <si>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</si>
  <si>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</si>
  <si>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</si>
  <si>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</si>
  <si>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</si>
  <si>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</si>
  <si>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</si>
  <si>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</si>
  <si>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</si>
  <si>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</si>
  <si>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</si>
  <si>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</si>
  <si>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</si>
  <si>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</si>
  <si>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</si>
  <si>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</si>
  <si>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Ces couts sont les frais de construction/réhabilitation et équipement de 5 Maison de jeunes dans les chefslieux de Communes d'intervention.</t>
  </si>
  <si>
    <t>Ces couts sont les frais de construction/réhabilitation et équipement 6 Terrain de jeunes dans les chefs de Communes d'intervention.</t>
  </si>
  <si>
    <t>A1.4.3 Construction ou réhabilitation et équipement de 3 CFM dans les chefs lieu des communes.</t>
  </si>
  <si>
    <t>Ces couts sont les frais de construction/réhabilitation et équipement des CFM dans les chefs lieu des communes d'intervention.</t>
  </si>
  <si>
    <t>ciblage des bénéficiaires, formation spécifique, Achat et distribution des kits AGR</t>
  </si>
  <si>
    <t>organiser des réunions des jeunes filles et garçons et transmettre leur préoccupation aux autorités communales</t>
  </si>
  <si>
    <t>les jeunes filles seront la cible prioritaire de formation sur le Genre, VBG et culture de la paix</t>
  </si>
  <si>
    <t>Outiller les jeunes filles et garçons des capacités adéquates pour leur participation à la prévention, gestion des conflits dans leur communautés</t>
  </si>
  <si>
    <t>Rendre formels les réseaux communaux des jeunes filles et garçons en mettant l'accent sur la participation de la jeune fille à la vie de la commune</t>
  </si>
  <si>
    <t>Il s'agit d'un paquet de formation thématique lié à la consolidation de la paix, du leadership à l'endroit des jeunes particulièrement les jeunes filles</t>
  </si>
  <si>
    <t>Concevoir avec les jeunes filles et garçons des Plans d'action à mettre en œuvre en étroite collaboration avec les autorités en vue de la participation des jeunes particulèrement la jeune fille aux décisions de développement</t>
  </si>
  <si>
    <t xml:space="preserve">Activité 1.4.5 Subvention des initiatives professionnelles de 120 jeunes filles et garçons issus des centres de formation professionnelle par la subvention des équipements et outils </t>
  </si>
  <si>
    <t>Prioriser la particiaption active des jeunes filles dans la création de microentreprise individuelles</t>
  </si>
  <si>
    <t>Les associations féminines de 3 communes participeront à cet atelier et représenteront 15% des participant-e-s</t>
  </si>
  <si>
    <t>Les autorités locales seront sensibilisées sur l'importance du poids démographique des jeunes dans le pays d'où la nécessité d'impliquer les jeunes garçons surtout les jeunes filles dans la conduite des affaires de leur communautés</t>
  </si>
  <si>
    <t>Un nombre égal des élus locaux  et des jeunes filles issues des organisations féminines sera formé sur le budget participatif</t>
  </si>
  <si>
    <t>Donner la priorité à la participation des jeunes filles au dialogues dans les fadas, promouvoir des regroupements pour les filles</t>
  </si>
  <si>
    <t>Créer une parité entre les jeunes filles et garçons dans la mise en place des clubs des futurs maris et parallelement initier des clubs des futures épouses</t>
  </si>
  <si>
    <t>Assurer une participation active des jeunes filles dans les échanges sur leurs identités sexuelles</t>
  </si>
  <si>
    <t xml:space="preserve">Les médiateurs communautaires seront composé-es autant des jeunes filles et garçons </t>
  </si>
  <si>
    <t>Un minimum de 40% des jeunes filles composera les structures d'appui à la gestion des ces maisons des jeunes</t>
  </si>
  <si>
    <t>Au moins 40% des jeunes filles composera les structures d'appui à la  gestion des ces terrain de jeu</t>
  </si>
  <si>
    <t>Un minimum de 40% des jeunes filles composera les structures d'appui à la gestion des CFM</t>
  </si>
  <si>
    <t>Toutes les 120 jeunes filles seront bénéficiaires de cette subvention</t>
  </si>
  <si>
    <t>Les jeunes filles constitueront  40% des jeunes issus des centres de formation professionnelles</t>
  </si>
  <si>
    <t>ciblage des bénéficiaires, formation spécifique, Achat et distribution des équipements et outils</t>
  </si>
  <si>
    <t>Les associations féminines de 3 communes bénéficieront de la diffusion de cet argumentaire. Elles seront à 40% des participant-e-s</t>
  </si>
  <si>
    <t>Amener les autorités religieuses et traditionnelles à participer aux échanges avec les jeunes filles et garçons dans les lieux d'apprentissage et reconnaitre le rôle de la participation des femmes et des filles aux décisions</t>
  </si>
  <si>
    <t xml:space="preserve">Les organisations féminines seront partie prenante à la documentation  des bonnes pratiques </t>
  </si>
  <si>
    <t>Un minimum de 40% jeunes participera à la présenation et capitalisation des bonnes pratiques de leadership</t>
  </si>
  <si>
    <t>Cibler au moins 40% des organisations féminines oeuvrant dans le domaine humanitaire</t>
  </si>
  <si>
    <t xml:space="preserve">A2.3.1 Documenter (écrire) les bonnes pratiques en leadership des jeunes comme exemples à répliquer : Collecte des informations sur les bonnes pratiques auprès des acteurs sur le terrain (communautés, services techniques, autorités, autres partenaires ect) et tenue d'un atelier de capitalisation et diffusion des bonnes pratiques.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</si>
</sst>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7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0" fontId="2" fillId="2" borderId="9" xfId="2" applyNumberFormat="1" applyFont="1" applyFill="1" applyBorder="1" applyAlignment="1" applyProtection="1">
      <alignment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0" fontId="0" fillId="2" borderId="12" xfId="0"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3"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49" fontId="1" fillId="0" borderId="3" xfId="1" applyNumberFormat="1"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0" xfId="0" applyFont="1" applyAlignment="1" applyProtection="1">
      <alignment horizontal="justify" vertical="center"/>
      <protection locked="0"/>
    </xf>
    <xf numFmtId="0" fontId="1" fillId="3" borderId="3" xfId="0" applyFont="1" applyFill="1" applyBorder="1" applyAlignment="1" applyProtection="1">
      <alignment horizontal="left" vertical="top" wrapText="1"/>
      <protection locked="0"/>
    </xf>
    <xf numFmtId="0" fontId="1" fillId="6"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49" fontId="1" fillId="0" borderId="3" xfId="1" applyNumberFormat="1" applyFont="1" applyBorder="1" applyAlignment="1" applyProtection="1">
      <alignment horizontal="left"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165" fontId="2" fillId="2" borderId="13" xfId="1" applyNumberFormat="1" applyFont="1" applyFill="1" applyBorder="1" applyAlignment="1" applyProtection="1">
      <alignment vertical="center" wrapText="1"/>
    </xf>
    <xf numFmtId="165" fontId="2" fillId="2" borderId="14" xfId="1" applyNumberFormat="1" applyFont="1" applyFill="1" applyBorder="1" applyAlignment="1" applyProtection="1">
      <alignment vertical="center" wrapText="1"/>
    </xf>
    <xf numFmtId="165" fontId="2" fillId="2"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164" fontId="14" fillId="10" borderId="0" xfId="1" applyFont="1" applyFill="1" applyBorder="1" applyAlignment="1">
      <alignment wrapText="1"/>
    </xf>
    <xf numFmtId="164" fontId="12" fillId="10" borderId="0" xfId="1" applyFont="1" applyFill="1" applyBorder="1" applyAlignment="1">
      <alignment horizontal="left" wrapText="1"/>
    </xf>
    <xf numFmtId="164" fontId="0" fillId="10" borderId="0" xfId="1" applyFont="1" applyFill="1" applyBorder="1" applyAlignment="1">
      <alignment wrapText="1"/>
    </xf>
    <xf numFmtId="0" fontId="2" fillId="10" borderId="3" xfId="0" applyFont="1" applyFill="1" applyBorder="1" applyAlignment="1">
      <alignment horizontal="center" vertical="center" wrapText="1"/>
    </xf>
    <xf numFmtId="164" fontId="1" fillId="10" borderId="3" xfId="1" applyFont="1" applyFill="1" applyBorder="1" applyAlignment="1" applyProtection="1">
      <alignment horizontal="center" vertical="center" wrapText="1"/>
      <protection locked="0"/>
    </xf>
    <xf numFmtId="164" fontId="2" fillId="10" borderId="3" xfId="1" applyFont="1" applyFill="1" applyBorder="1" applyAlignment="1" applyProtection="1">
      <alignment horizontal="center" vertical="center" wrapText="1"/>
    </xf>
    <xf numFmtId="164" fontId="23" fillId="10" borderId="3" xfId="1" applyFont="1" applyFill="1" applyBorder="1" applyAlignment="1" applyProtection="1">
      <alignment horizontal="center" vertical="center" wrapText="1"/>
      <protection locked="0"/>
    </xf>
    <xf numFmtId="164" fontId="1" fillId="10" borderId="0" xfId="1" applyFont="1" applyFill="1" applyBorder="1" applyAlignment="1" applyProtection="1">
      <alignment horizontal="center" vertical="center" wrapText="1"/>
      <protection locked="0"/>
    </xf>
    <xf numFmtId="164" fontId="1" fillId="10" borderId="0" xfId="1" applyFont="1" applyFill="1" applyBorder="1" applyAlignment="1" applyProtection="1">
      <alignment vertical="center" wrapText="1"/>
      <protection locked="0"/>
    </xf>
    <xf numFmtId="164" fontId="1" fillId="10" borderId="3" xfId="1" applyFont="1" applyFill="1" applyBorder="1" applyAlignment="1" applyProtection="1">
      <alignment vertical="center" wrapText="1"/>
      <protection locked="0"/>
    </xf>
    <xf numFmtId="164" fontId="2" fillId="10" borderId="0" xfId="1" applyFont="1" applyFill="1" applyBorder="1" applyAlignment="1" applyProtection="1">
      <alignment vertical="center" wrapText="1"/>
      <protection locked="0"/>
    </xf>
    <xf numFmtId="164" fontId="2" fillId="10" borderId="0" xfId="1" applyFont="1" applyFill="1" applyBorder="1" applyAlignment="1">
      <alignment vertical="center" wrapText="1"/>
    </xf>
    <xf numFmtId="164" fontId="2" fillId="10" borderId="0" xfId="1" applyFont="1" applyFill="1" applyBorder="1" applyAlignment="1" applyProtection="1">
      <alignment horizontal="center" vertical="center" wrapText="1"/>
    </xf>
    <xf numFmtId="164" fontId="2" fillId="10" borderId="0" xfId="1" applyFont="1" applyFill="1" applyBorder="1" applyAlignment="1" applyProtection="1">
      <alignment horizontal="right" vertical="center" wrapText="1"/>
      <protection locked="0"/>
    </xf>
    <xf numFmtId="164" fontId="2" fillId="10" borderId="0" xfId="1" applyFont="1" applyFill="1" applyBorder="1" applyAlignment="1" applyProtection="1">
      <alignment vertical="center" wrapText="1"/>
    </xf>
    <xf numFmtId="164" fontId="0" fillId="10" borderId="16" xfId="1" applyFont="1" applyFill="1" applyBorder="1" applyAlignment="1">
      <alignment vertical="center" wrapText="1"/>
    </xf>
    <xf numFmtId="9" fontId="0" fillId="10" borderId="14" xfId="2" applyFont="1" applyFill="1" applyBorder="1" applyAlignment="1">
      <alignment wrapText="1"/>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brahim Almohsine" id="{E8B9D180-E98B-4858-994C-B27744D7ECE8}" userId="Ibrahim Almohsine" providerId="None"/>
  <person displayName="Sara Bottin" id="{ADA8D957-E9BC-4D46-9BBF-7E539C83FA3D}" userId="S::sara.bottin@un.org::8e42b2eb-5ed8-4aa4-92ff-a547bb243039" providerId="AD"/>
</personList>
</file>

<file path=xl/revisions/_rels/revisionHeaders.xml.rels><?xml version="1.0" encoding="UTF-8" standalone="yes"?>
<Relationships xmlns="http://schemas.openxmlformats.org/package/2006/relationships"><Relationship Id="rId8" Type="http://schemas.openxmlformats.org/officeDocument/2006/relationships/revisionLog" Target="revisionLog1.xml"/><Relationship Id="rId13" Type="http://schemas.openxmlformats.org/officeDocument/2006/relationships/revisionLog" Target="revisionLog9.xml"/><Relationship Id="rId18" Type="http://schemas.openxmlformats.org/officeDocument/2006/relationships/revisionLog" Target="revisionLog14.xml"/><Relationship Id="rId26" Type="http://schemas.openxmlformats.org/officeDocument/2006/relationships/revisionLog" Target="revisionLog22.xml"/><Relationship Id="rId21" Type="http://schemas.openxmlformats.org/officeDocument/2006/relationships/revisionLog" Target="revisionLog17.xml"/><Relationship Id="rId7" Type="http://schemas.openxmlformats.org/officeDocument/2006/relationships/revisionLog" Target="revisionLog7.xml"/><Relationship Id="rId12" Type="http://schemas.openxmlformats.org/officeDocument/2006/relationships/revisionLog" Target="revisionLog8.xml"/><Relationship Id="rId17" Type="http://schemas.openxmlformats.org/officeDocument/2006/relationships/revisionLog" Target="revisionLog13.xml"/><Relationship Id="rId25" Type="http://schemas.openxmlformats.org/officeDocument/2006/relationships/revisionLog" Target="revisionLog21.xml"/><Relationship Id="rId16" Type="http://schemas.openxmlformats.org/officeDocument/2006/relationships/revisionLog" Target="revisionLog12.xml"/><Relationship Id="rId20" Type="http://schemas.openxmlformats.org/officeDocument/2006/relationships/revisionLog" Target="revisionLog16.xml"/><Relationship Id="rId6" Type="http://schemas.openxmlformats.org/officeDocument/2006/relationships/revisionLog" Target="revisionLog6.xml"/><Relationship Id="rId11" Type="http://schemas.openxmlformats.org/officeDocument/2006/relationships/revisionLog" Target="revisionLog4.xml"/><Relationship Id="rId24" Type="http://schemas.openxmlformats.org/officeDocument/2006/relationships/revisionLog" Target="revisionLog20.xml"/><Relationship Id="rId5" Type="http://schemas.openxmlformats.org/officeDocument/2006/relationships/revisionLog" Target="revisionLog5.xml"/><Relationship Id="rId15" Type="http://schemas.openxmlformats.org/officeDocument/2006/relationships/revisionLog" Target="revisionLog11.xml"/><Relationship Id="rId23" Type="http://schemas.openxmlformats.org/officeDocument/2006/relationships/revisionLog" Target="revisionLog19.xml"/><Relationship Id="rId28" Type="http://schemas.openxmlformats.org/officeDocument/2006/relationships/revisionLog" Target="revisionLog24.xml"/><Relationship Id="rId10" Type="http://schemas.openxmlformats.org/officeDocument/2006/relationships/revisionLog" Target="revisionLog3.xml"/><Relationship Id="rId19" Type="http://schemas.openxmlformats.org/officeDocument/2006/relationships/revisionLog" Target="revisionLog15.xml"/><Relationship Id="rId9" Type="http://schemas.openxmlformats.org/officeDocument/2006/relationships/revisionLog" Target="revisionLog2.xml"/><Relationship Id="rId14" Type="http://schemas.openxmlformats.org/officeDocument/2006/relationships/revisionLog" Target="revisionLog10.xml"/><Relationship Id="rId22" Type="http://schemas.openxmlformats.org/officeDocument/2006/relationships/revisionLog" Target="revisionLog18.xml"/><Relationship Id="rId27" Type="http://schemas.openxmlformats.org/officeDocument/2006/relationships/revisionLog" Target="revisionLog2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7EDF1FA-EB9D-4E47-AAEA-3D3E00C6EB9A}" diskRevisions="1" revisionId="82" version="28">
  <header guid="{849598A6-8615-41F0-AD9E-EA7E6BB73537}" dateTime="2022-12-15T11:17:18" maxSheetId="9" userName="users" r:id="rId5">
    <sheetIdMap count="8">
      <sheetId val="1"/>
      <sheetId val="2"/>
      <sheetId val="3"/>
      <sheetId val="4"/>
      <sheetId val="5"/>
      <sheetId val="6"/>
      <sheetId val="7"/>
      <sheetId val="8"/>
    </sheetIdMap>
  </header>
  <header guid="{A5CF6FA3-841B-42C8-B12D-438CAA92BF4E}" dateTime="2022-12-15T11:21:53" maxSheetId="9" userName="User" r:id="rId6">
    <sheetIdMap count="8">
      <sheetId val="1"/>
      <sheetId val="2"/>
      <sheetId val="3"/>
      <sheetId val="4"/>
      <sheetId val="5"/>
      <sheetId val="6"/>
      <sheetId val="7"/>
      <sheetId val="8"/>
    </sheetIdMap>
  </header>
  <header guid="{5C2EC8BC-ECB5-496B-B379-D36624F770A1}" dateTime="2023-01-03T17:57:13" maxSheetId="9" userName="hp" r:id="rId7">
    <sheetIdMap count="8">
      <sheetId val="1"/>
      <sheetId val="2"/>
      <sheetId val="3"/>
      <sheetId val="4"/>
      <sheetId val="5"/>
      <sheetId val="6"/>
      <sheetId val="7"/>
      <sheetId val="8"/>
    </sheetIdMap>
  </header>
  <header guid="{F56F9FB8-6CFC-478A-8F36-28E85145C567}" dateTime="2023-11-01T09:16:44" maxSheetId="9" userName="hp" r:id="rId8" minRId="8" maxRId="9">
    <sheetIdMap count="8">
      <sheetId val="1"/>
      <sheetId val="2"/>
      <sheetId val="3"/>
      <sheetId val="4"/>
      <sheetId val="5"/>
      <sheetId val="6"/>
      <sheetId val="7"/>
      <sheetId val="8"/>
    </sheetIdMap>
  </header>
  <header guid="{9A894EF0-B212-457E-AFDE-410B61CA44E8}" dateTime="2023-11-01T10:49:08" maxSheetId="9" userName="hp" r:id="rId9" minRId="10" maxRId="11">
    <sheetIdMap count="8">
      <sheetId val="1"/>
      <sheetId val="2"/>
      <sheetId val="3"/>
      <sheetId val="4"/>
      <sheetId val="5"/>
      <sheetId val="6"/>
      <sheetId val="7"/>
      <sheetId val="8"/>
    </sheetIdMap>
  </header>
  <header guid="{95ED7BDA-3A57-45EE-82C2-F7E4E095425D}" dateTime="2024-05-07T09:01:08" maxSheetId="10" userName="hp" r:id="rId10" minRId="12" maxRId="21">
    <sheetIdMap count="9">
      <sheetId val="1"/>
      <sheetId val="2"/>
      <sheetId val="9"/>
      <sheetId val="3"/>
      <sheetId val="4"/>
      <sheetId val="5"/>
      <sheetId val="6"/>
      <sheetId val="7"/>
      <sheetId val="8"/>
    </sheetIdMap>
  </header>
  <header guid="{25CB23B3-EF8D-49B7-89FA-30841B84A51E}" dateTime="2024-05-07T09:09:48" maxSheetId="11" userName="hp" r:id="rId11" minRId="22" maxRId="25">
    <sheetIdMap count="10">
      <sheetId val="1"/>
      <sheetId val="2"/>
      <sheetId val="10"/>
      <sheetId val="9"/>
      <sheetId val="3"/>
      <sheetId val="4"/>
      <sheetId val="5"/>
      <sheetId val="6"/>
      <sheetId val="7"/>
      <sheetId val="8"/>
    </sheetIdMap>
  </header>
  <header guid="{6B254A4D-1957-40AF-99AA-F3EBF83A72AE}" dateTime="2024-05-09T09:06:22" maxSheetId="12" userName="hp" r:id="rId12" minRId="26">
    <sheetIdMap count="11">
      <sheetId val="1"/>
      <sheetId val="2"/>
      <sheetId val="11"/>
      <sheetId val="10"/>
      <sheetId val="9"/>
      <sheetId val="3"/>
      <sheetId val="4"/>
      <sheetId val="5"/>
      <sheetId val="6"/>
      <sheetId val="7"/>
      <sheetId val="8"/>
    </sheetIdMap>
  </header>
  <header guid="{2958DDCD-E610-442D-8457-403FE70433E3}" dateTime="2024-05-14T16:41:45" maxSheetId="12" userName="hp" r:id="rId13">
    <sheetIdMap count="11">
      <sheetId val="1"/>
      <sheetId val="2"/>
      <sheetId val="11"/>
      <sheetId val="10"/>
      <sheetId val="9"/>
      <sheetId val="3"/>
      <sheetId val="4"/>
      <sheetId val="5"/>
      <sheetId val="6"/>
      <sheetId val="7"/>
      <sheetId val="8"/>
    </sheetIdMap>
  </header>
  <header guid="{FC054A84-9744-4FBD-BD3D-E25308A90CCA}" dateTime="2024-05-28T08:28:53" maxSheetId="12" userName="hp" r:id="rId14" minRId="27">
    <sheetIdMap count="11">
      <sheetId val="1"/>
      <sheetId val="2"/>
      <sheetId val="11"/>
      <sheetId val="10"/>
      <sheetId val="9"/>
      <sheetId val="3"/>
      <sheetId val="4"/>
      <sheetId val="5"/>
      <sheetId val="6"/>
      <sheetId val="7"/>
      <sheetId val="8"/>
    </sheetIdMap>
  </header>
  <header guid="{6EB5B448-F044-4488-93CE-0E3174AE6393}" dateTime="2024-05-28T09:03:37" maxSheetId="12" userName="hp" r:id="rId15" minRId="28" maxRId="29">
    <sheetIdMap count="11">
      <sheetId val="1"/>
      <sheetId val="2"/>
      <sheetId val="11"/>
      <sheetId val="10"/>
      <sheetId val="9"/>
      <sheetId val="3"/>
      <sheetId val="4"/>
      <sheetId val="5"/>
      <sheetId val="6"/>
      <sheetId val="7"/>
      <sheetId val="8"/>
    </sheetIdMap>
  </header>
  <header guid="{296F7276-095F-4083-AD2D-91FD893123AE}" dateTime="2024-05-31T08:04:14" maxSheetId="12" userName="hp" r:id="rId16" minRId="30" maxRId="31">
    <sheetIdMap count="11">
      <sheetId val="1"/>
      <sheetId val="2"/>
      <sheetId val="11"/>
      <sheetId val="10"/>
      <sheetId val="9"/>
      <sheetId val="3"/>
      <sheetId val="4"/>
      <sheetId val="5"/>
      <sheetId val="6"/>
      <sheetId val="7"/>
      <sheetId val="8"/>
    </sheetIdMap>
  </header>
  <header guid="{39757770-1514-4BD2-B3B2-20E8207B3C85}" dateTime="2024-05-31T18:23:42" maxSheetId="12" userName="hp" r:id="rId17" minRId="32" maxRId="34">
    <sheetIdMap count="11">
      <sheetId val="1"/>
      <sheetId val="2"/>
      <sheetId val="11"/>
      <sheetId val="10"/>
      <sheetId val="9"/>
      <sheetId val="3"/>
      <sheetId val="4"/>
      <sheetId val="5"/>
      <sheetId val="6"/>
      <sheetId val="7"/>
      <sheetId val="8"/>
    </sheetIdMap>
  </header>
  <header guid="{33042E01-B4D7-4D62-8735-04EBA65A6715}" dateTime="2024-10-16T17:54:52" maxSheetId="12" userName="hp" r:id="rId18">
    <sheetIdMap count="11">
      <sheetId val="1"/>
      <sheetId val="2"/>
      <sheetId val="11"/>
      <sheetId val="10"/>
      <sheetId val="9"/>
      <sheetId val="3"/>
      <sheetId val="4"/>
      <sheetId val="5"/>
      <sheetId val="6"/>
      <sheetId val="7"/>
      <sheetId val="8"/>
    </sheetIdMap>
  </header>
  <header guid="{EE153D28-F00A-4EEE-8F2A-D1181C08263F}" dateTime="2024-10-26T13:11:34" maxSheetId="12" userName="hp" r:id="rId19" minRId="35" maxRId="42">
    <sheetIdMap count="11">
      <sheetId val="1"/>
      <sheetId val="2"/>
      <sheetId val="11"/>
      <sheetId val="10"/>
      <sheetId val="9"/>
      <sheetId val="3"/>
      <sheetId val="4"/>
      <sheetId val="5"/>
      <sheetId val="6"/>
      <sheetId val="7"/>
      <sheetId val="8"/>
    </sheetIdMap>
  </header>
  <header guid="{DCE62BC2-3037-4949-AFB9-76D65120572F}" dateTime="2024-10-28T08:21:03" maxSheetId="12" userName="hp" r:id="rId20" minRId="43" maxRId="44">
    <sheetIdMap count="11">
      <sheetId val="1"/>
      <sheetId val="2"/>
      <sheetId val="11"/>
      <sheetId val="10"/>
      <sheetId val="9"/>
      <sheetId val="3"/>
      <sheetId val="4"/>
      <sheetId val="5"/>
      <sheetId val="6"/>
      <sheetId val="7"/>
      <sheetId val="8"/>
    </sheetIdMap>
  </header>
  <header guid="{370AC5B3-AEDA-4E3D-8124-DD1440446CF0}" dateTime="2024-10-28T12:16:04" maxSheetId="12" userName="hp" r:id="rId21" minRId="45" maxRId="47">
    <sheetIdMap count="11">
      <sheetId val="1"/>
      <sheetId val="2"/>
      <sheetId val="11"/>
      <sheetId val="10"/>
      <sheetId val="9"/>
      <sheetId val="3"/>
      <sheetId val="4"/>
      <sheetId val="5"/>
      <sheetId val="6"/>
      <sheetId val="7"/>
      <sheetId val="8"/>
    </sheetIdMap>
  </header>
  <header guid="{67B51073-E5D7-4B70-9702-467C99B075D1}" dateTime="2024-10-28T15:16:09" maxSheetId="12" userName="hp" r:id="rId22" minRId="48">
    <sheetIdMap count="11">
      <sheetId val="1"/>
      <sheetId val="2"/>
      <sheetId val="11"/>
      <sheetId val="10"/>
      <sheetId val="9"/>
      <sheetId val="3"/>
      <sheetId val="4"/>
      <sheetId val="5"/>
      <sheetId val="6"/>
      <sheetId val="7"/>
      <sheetId val="8"/>
    </sheetIdMap>
  </header>
  <header guid="{CA48AC2E-FB70-493E-84D0-F94E7D81A66B}" dateTime="2024-10-28T16:43:47" maxSheetId="12" userName="hp" r:id="rId23">
    <sheetIdMap count="11">
      <sheetId val="1"/>
      <sheetId val="2"/>
      <sheetId val="11"/>
      <sheetId val="10"/>
      <sheetId val="9"/>
      <sheetId val="3"/>
      <sheetId val="4"/>
      <sheetId val="5"/>
      <sheetId val="6"/>
      <sheetId val="7"/>
      <sheetId val="8"/>
    </sheetIdMap>
  </header>
  <header guid="{483197FB-2FC5-491E-A942-210354523594}" dateTime="2024-10-28T17:00:22" maxSheetId="12" userName="hp" r:id="rId24" minRId="49" maxRId="51">
    <sheetIdMap count="11">
      <sheetId val="1"/>
      <sheetId val="2"/>
      <sheetId val="11"/>
      <sheetId val="10"/>
      <sheetId val="9"/>
      <sheetId val="3"/>
      <sheetId val="4"/>
      <sheetId val="5"/>
      <sheetId val="6"/>
      <sheetId val="7"/>
      <sheetId val="8"/>
    </sheetIdMap>
  </header>
  <header guid="{8BC24C7F-7E2E-46F2-B618-DD24795DEF2B}" dateTime="2025-06-01T23:17:35" maxSheetId="12" userName="hp" r:id="rId25" minRId="52" maxRId="66">
    <sheetIdMap count="11">
      <sheetId val="1"/>
      <sheetId val="2"/>
      <sheetId val="11"/>
      <sheetId val="10"/>
      <sheetId val="9"/>
      <sheetId val="3"/>
      <sheetId val="4"/>
      <sheetId val="5"/>
      <sheetId val="6"/>
      <sheetId val="7"/>
      <sheetId val="8"/>
    </sheetIdMap>
  </header>
  <header guid="{2950649A-2140-461D-8138-6801BD5D2509}" dateTime="2025-06-03T15:49:27" maxSheetId="12" userName="hp" r:id="rId26">
    <sheetIdMap count="11">
      <sheetId val="1"/>
      <sheetId val="2"/>
      <sheetId val="11"/>
      <sheetId val="10"/>
      <sheetId val="9"/>
      <sheetId val="3"/>
      <sheetId val="4"/>
      <sheetId val="5"/>
      <sheetId val="6"/>
      <sheetId val="7"/>
      <sheetId val="8"/>
    </sheetIdMap>
  </header>
  <header guid="{C3FE47D5-627B-4D94-8762-C3CB4DD5A1A9}" dateTime="2025-06-03T16:09:44" maxSheetId="12" userName="hp" r:id="rId27" minRId="67" maxRId="82">
    <sheetIdMap count="11">
      <sheetId val="1"/>
      <sheetId val="2"/>
      <sheetId val="11"/>
      <sheetId val="10"/>
      <sheetId val="9"/>
      <sheetId val="3"/>
      <sheetId val="4"/>
      <sheetId val="5"/>
      <sheetId val="6"/>
      <sheetId val="7"/>
      <sheetId val="8"/>
    </sheetIdMap>
  </header>
  <header guid="{27EDF1FA-EB9D-4E47-AAEA-3D3E00C6EB9A}" dateTime="2025-06-13T11:12:40" maxSheetId="12" userName="Abdel Mbohou" r:id="rId28">
    <sheetIdMap count="11">
      <sheetId val="1"/>
      <sheetId val="2"/>
      <sheetId val="11"/>
      <sheetId val="10"/>
      <sheetId val="9"/>
      <sheetId val="3"/>
      <sheetId val="4"/>
      <sheetId val="5"/>
      <sheetId val="6"/>
      <sheetId val="7"/>
      <sheetId val="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2" xfDxf="1" s="1" dxf="1" numFmtId="34">
    <nc r="I175">
      <v>45936.76</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9" sId="2" xfDxf="1" s="1" dxf="1" numFmtId="34">
    <nc r="I176">
      <v>9401</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2" xfDxf="1" s="1" dxf="1" numFmtId="34">
    <nc r="I177">
      <v>9401</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11" sId="2" xfDxf="1" s="1" dxf="1" numFmtId="34">
    <oc r="I176">
      <v>9401</v>
    </oc>
    <nc r="I176">
      <v>1196.6500000000001</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v guid="{4FA7693A-A4C1-4CDC-8CB9-05356A6622EE}" action="delete"/>
  <rcv guid="{4FA7693A-A4C1-4CDC-8CB9-05356A6622E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2" numFmtId="34">
    <nc r="I9">
      <v>2286</v>
    </nc>
  </rcc>
  <rfmt sheetId="2" sqref="I9">
    <dxf>
      <fill>
        <patternFill patternType="solid">
          <bgColor rgb="FFFFFF00"/>
        </patternFill>
      </fill>
    </dxf>
  </rfmt>
  <rcc rId="13" sId="2" numFmtId="34">
    <nc r="I18">
      <v>10057</v>
    </nc>
  </rcc>
  <rfmt sheetId="2" sqref="I18">
    <dxf>
      <fill>
        <patternFill patternType="solid">
          <bgColor rgb="FFFFFF00"/>
        </patternFill>
      </fill>
    </dxf>
  </rfmt>
  <rcc rId="14" sId="2" numFmtId="34">
    <nc r="I19">
      <v>1441</v>
    </nc>
  </rcc>
  <rfmt sheetId="2" sqref="I19">
    <dxf>
      <fill>
        <patternFill patternType="solid">
          <bgColor rgb="FFFFFF00"/>
        </patternFill>
      </fill>
    </dxf>
  </rfmt>
  <rcc rId="15" sId="2" numFmtId="34">
    <nc r="I20">
      <v>14907</v>
    </nc>
  </rcc>
  <rfmt sheetId="2" sqref="I20">
    <dxf>
      <fill>
        <patternFill patternType="solid">
          <bgColor rgb="FFFFFF00"/>
        </patternFill>
      </fill>
    </dxf>
  </rfmt>
  <rcc rId="16" sId="2" numFmtId="34">
    <nc r="I21">
      <v>975</v>
    </nc>
  </rcc>
  <rfmt sheetId="2" sqref="I21">
    <dxf>
      <fill>
        <patternFill patternType="solid">
          <bgColor rgb="FFFFFF00"/>
        </patternFill>
      </fill>
    </dxf>
  </rfmt>
  <rcc rId="17" sId="2" numFmtId="34">
    <nc r="I28">
      <v>22579</v>
    </nc>
  </rcc>
  <rfmt sheetId="2" sqref="I28" start="0" length="2147483647">
    <dxf>
      <font>
        <color rgb="FFFF0000"/>
      </font>
    </dxf>
  </rfmt>
  <rfmt sheetId="2" sqref="I28">
    <dxf>
      <fill>
        <patternFill patternType="solid">
          <bgColor rgb="FFFFFF00"/>
        </patternFill>
      </fill>
    </dxf>
  </rfmt>
  <rcc rId="18" sId="2" numFmtId="34">
    <nc r="I29">
      <v>6475</v>
    </nc>
  </rcc>
  <rfmt sheetId="2" sqref="I29" start="0" length="2147483647">
    <dxf>
      <font>
        <color rgb="FFFF0000"/>
      </font>
    </dxf>
  </rfmt>
  <rfmt sheetId="2" sqref="I29">
    <dxf>
      <fill>
        <patternFill patternType="solid">
          <bgColor rgb="FFFFFF00"/>
        </patternFill>
      </fill>
    </dxf>
  </rfmt>
  <ris rId="19" sheetId="9" name="[Niveau dépenses01112023_ADKOUL-3b. UN FR_pbf_project_document_template_2020_annex_d_project_budget_french23082022 pbf2.xlsx]Feuil1" sheetPosition="2"/>
  <rrc rId="20" sId="9" eol="1" ref="A2:XFD2" action="insertRow"/>
  <rrc rId="21" sId="9" eol="1" ref="A5:XFD5" action="insertRow"/>
  <rcv guid="{4FA7693A-A4C1-4CDC-8CB9-05356A6622EE}" action="delete"/>
  <rcv guid="{4FA7693A-A4C1-4CDC-8CB9-05356A6622E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22" sheetId="10" name="[Niveau dépenses01112023_ADKOUL-3b. UN FR_pbf_project_document_template_2020_annex_d_project_budget_french23082022 pbf2.xlsx]Feuil2" sheetPosition="2"/>
  <rrc rId="23" sId="10" eol="1" ref="A4:XFD4" action="insertRow"/>
  <rrc rId="24" sId="10" eol="1" ref="A5:XFD5" action="insertRow"/>
  <rcc rId="25" sId="2" numFmtId="34">
    <oc r="I175">
      <v>45936.76</v>
    </oc>
    <nc r="I175">
      <v>109814</v>
    </nc>
  </rcc>
  <rfmt sheetId="2" sqref="I175">
    <dxf>
      <fill>
        <patternFill patternType="solid">
          <bgColor rgb="FFFFFF00"/>
        </patternFill>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196:D198">
    <dxf>
      <numFmt numFmtId="165" formatCode="_(&quot;$&quot;* #,##0.0_);_(&quot;$&quot;* \(#,##0.0\);_(&quot;$&quot;* &quot;-&quot;??_);_(@_)"/>
    </dxf>
  </rfmt>
  <rfmt sheetId="2" sqref="D196:D198">
    <dxf>
      <numFmt numFmtId="166" formatCode="_(&quot;$&quot;* #,##0_);_(&quot;$&quot;* \(#,##0\);_(&quot;$&quot;* &quot;-&quot;??_);_(@_)"/>
    </dxf>
  </rfmt>
  <rfmt sheetId="2" sqref="G196:G198">
    <dxf>
      <numFmt numFmtId="165" formatCode="_(&quot;$&quot;* #,##0.0_);_(&quot;$&quot;* \(#,##0.0\);_(&quot;$&quot;* &quot;-&quot;??_);_(@_)"/>
    </dxf>
  </rfmt>
  <rfmt sheetId="2" sqref="G196:G198">
    <dxf>
      <numFmt numFmtId="166" formatCode="_(&quot;$&quot;* #,##0_);_(&quot;$&quot;* \(#,##0\);_(&quot;$&quot;* &quot;-&quot;??_);_(@_)"/>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D450A8-17C5-421A-8B15-0FEC082997B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A7693A-A4C1-4CDC-8CB9-05356A6622E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26" sheetId="11" name="[Niveau dépenses01112023_ADKOUL-3b. UN FR_pbf_project_document_template_2020_annex_d_project_budget_french23082022 pbf2.xlsx]Feuil3" sheetPosition="2"/>
  <rcv guid="{4FA7693A-A4C1-4CDC-8CB9-05356A6622EE}" action="delete"/>
  <rcv guid="{4FA7693A-A4C1-4CDC-8CB9-05356A6622E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A7693A-A4C1-4CDC-8CB9-05356A6622EE}" action="delete"/>
  <rcv guid="{4FA7693A-A4C1-4CDC-8CB9-05356A6622E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2" odxf="1" dxf="1" numFmtId="34">
    <oc r="I176">
      <v>1196.6500000000001</v>
    </oc>
    <nc r="I176">
      <v>3.4590000000000001</v>
    </nc>
    <ndxf>
      <fill>
        <patternFill patternType="solid">
          <bgColor rgb="FFFFFF00"/>
        </patternFill>
      </fill>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176" start="0" length="0">
    <dxf>
      <fill>
        <patternFill patternType="none">
          <bgColor indexed="65"/>
        </patternFill>
      </fill>
    </dxf>
  </rfmt>
  <rcc rId="28" sId="2" numFmtId="34">
    <oc r="I176">
      <v>3.4590000000000001</v>
    </oc>
    <nc r="I176">
      <v>3459</v>
    </nc>
  </rcc>
  <rcc rId="29" sId="2" numFmtId="34">
    <oc r="I177">
      <v>9401</v>
    </oc>
    <nc r="I177">
      <v>18017.5</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2" numFmtId="34">
    <oc r="I175">
      <v>109814</v>
    </oc>
    <nc r="I175">
      <v>128116</v>
    </nc>
  </rcc>
  <rfmt sheetId="2" sqref="I175">
    <dxf>
      <fill>
        <patternFill patternType="none">
          <bgColor auto="1"/>
        </patternFill>
      </fill>
    </dxf>
  </rfmt>
  <rfmt sheetId="2" sqref="I29" start="0" length="2147483647">
    <dxf>
      <font>
        <color auto="1"/>
      </font>
    </dxf>
  </rfmt>
  <rfmt sheetId="2" sqref="I29">
    <dxf>
      <fill>
        <patternFill patternType="none">
          <bgColor auto="1"/>
        </patternFill>
      </fill>
    </dxf>
  </rfmt>
  <rcc rId="31" sId="2" numFmtId="34">
    <oc r="I28">
      <v>22579</v>
    </oc>
    <nc r="I28">
      <v>21579</v>
    </nc>
  </rcc>
  <rfmt sheetId="2" sqref="I28" start="0" length="2147483647">
    <dxf>
      <font>
        <color auto="1"/>
      </font>
    </dxf>
  </rfmt>
  <rfmt sheetId="2" sqref="I28">
    <dxf>
      <fill>
        <patternFill patternType="none">
          <bgColor auto="1"/>
        </patternFill>
      </fill>
    </dxf>
  </rfmt>
  <rfmt sheetId="2" sqref="I18:I21">
    <dxf>
      <fill>
        <patternFill patternType="none">
          <bgColor auto="1"/>
        </patternFill>
      </fill>
    </dxf>
  </rfmt>
  <rfmt sheetId="2" sqref="I9">
    <dxf>
      <fill>
        <patternFill patternType="none">
          <bgColor auto="1"/>
        </patternFill>
      </fill>
    </dxf>
  </rfmt>
  <rcv guid="{4FA7693A-A4C1-4CDC-8CB9-05356A6622EE}" action="delete"/>
  <rcv guid="{4FA7693A-A4C1-4CDC-8CB9-05356A6622E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2" numFmtId="34">
    <nc r="I38">
      <v>55975.6</v>
    </nc>
  </rcc>
  <rcc rId="33" sId="2" numFmtId="34">
    <nc r="I39">
      <v>18658.400000000001</v>
    </nc>
  </rcc>
  <rcc rId="34" sId="2" numFmtId="34">
    <nc r="I40">
      <v>11068.4</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A7693A-A4C1-4CDC-8CB9-05356A6622EE}" action="delete"/>
  <rcv guid="{4FA7693A-A4C1-4CDC-8CB9-05356A6622EE}"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2" numFmtId="34">
    <nc r="I8">
      <v>20492</v>
    </nc>
  </rcc>
  <rcc rId="36" sId="2" numFmtId="34">
    <nc r="I10">
      <v>5928</v>
    </nc>
  </rcc>
  <rcc rId="37" sId="2" numFmtId="34">
    <oc r="I38">
      <v>55975.6</v>
    </oc>
    <nc r="I38">
      <v>132942.04999999999</v>
    </nc>
  </rcc>
  <rcc rId="38" sId="2" numFmtId="34">
    <oc r="I39">
      <v>18658.400000000001</v>
    </oc>
    <nc r="I39">
      <v>44313.7</v>
    </nc>
  </rcc>
  <rcc rId="39" sId="2" numFmtId="34">
    <oc r="I40">
      <v>11068.4</v>
    </oc>
    <nc r="I40">
      <v>26287.45</v>
    </nc>
  </rcc>
  <rcc rId="40" sId="2" numFmtId="34">
    <nc r="I50">
      <v>20882</v>
    </nc>
  </rcc>
  <rcc rId="41" sId="2" numFmtId="34">
    <nc r="I51">
      <v>17585</v>
    </nc>
  </rcc>
  <rcc rId="42" sId="2" numFmtId="34">
    <nc r="I52">
      <v>2827</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2" numFmtId="34">
    <oc r="I177">
      <v>18017.5</v>
    </oc>
    <nc r="I177">
      <v>20117.5</v>
    </nc>
  </rcc>
  <rcc rId="44" sId="2" numFmtId="34">
    <oc r="I176">
      <v>3459</v>
    </oc>
    <nc r="I176">
      <v>4259</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I41" start="0" length="0">
    <dxf>
      <font>
        <sz val="10"/>
        <color auto="1"/>
        <name val="Arial"/>
        <family val="2"/>
        <scheme val="none"/>
      </font>
      <numFmt numFmtId="0" formatCode="General"/>
      <alignment horizontal="general" vertical="bottom" wrapText="0"/>
      <border outline="0">
        <left/>
        <right/>
        <top/>
        <bottom/>
      </border>
    </dxf>
  </rfmt>
  <rcc rId="45" sId="2" odxf="1" s="1" dxf="1" numFmtId="34">
    <nc r="I41">
      <v>995.0248756218906</v>
    </nc>
    <ndxf>
      <font>
        <sz val="12"/>
        <color theme="1"/>
        <name val="Calibri"/>
        <family val="2"/>
        <scheme val="minor"/>
      </font>
      <numFmt numFmtId="164" formatCode="_(&quot;$&quot;* #,##0.00_);_(&quot;$&quot;* \(#,##0.00\);_(&quot;$&quot;* &quot;-&quot;??_);_(@_)"/>
      <alignment horizontal="center" vertical="center" wrapText="1"/>
      <border outline="0">
        <left style="thin">
          <color indexed="64"/>
        </left>
        <right style="thin">
          <color indexed="64"/>
        </right>
        <top style="thin">
          <color indexed="64"/>
        </top>
        <bottom style="thin">
          <color indexed="64"/>
        </bottom>
      </border>
    </ndxf>
  </rcc>
  <rcc rId="46" sId="2" numFmtId="34">
    <nc r="I42">
      <v>995.0248756218906</v>
    </nc>
  </rcc>
  <rcc rId="47" sId="2" numFmtId="34">
    <nc r="I43">
      <v>18905.472636815921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2" numFmtId="34">
    <oc r="I176">
      <v>4259</v>
    </oc>
    <nc r="I176">
      <v>23257.800999999999</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A7693A-A4C1-4CDC-8CB9-05356A6622EE}" action="delete"/>
  <rcv guid="{4FA7693A-A4C1-4CDC-8CB9-05356A6622EE}"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2" numFmtId="34">
    <oc r="I41">
      <v>995.0248756218906</v>
    </oc>
    <nc r="I41">
      <v>995.02487562189106</v>
    </nc>
  </rcc>
  <rcc rId="50" sId="2" numFmtId="34">
    <oc r="I42">
      <v>995.0248756218906</v>
    </oc>
    <nc r="I42">
      <v>995.02487562189106</v>
    </nc>
  </rcc>
  <rcc rId="51" sId="2" numFmtId="34">
    <oc r="I43">
      <v>18905.472636815921</v>
    </oc>
    <nc r="I43">
      <v>18905.472636815899</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2" numFmtId="34">
    <oc r="I8">
      <v>20492</v>
    </oc>
    <nc r="I8">
      <v>40984</v>
    </nc>
  </rcc>
  <rcc rId="53" sId="2" numFmtId="34">
    <oc r="I10">
      <v>5928</v>
    </oc>
    <nc r="I10">
      <v>7904</v>
    </nc>
  </rcc>
  <rcc rId="54" sId="2" numFmtId="34">
    <nc r="I11">
      <v>14927</v>
    </nc>
  </rcc>
  <rcc rId="55" sId="2" numFmtId="34">
    <oc r="I28">
      <v>21579</v>
    </oc>
    <nc r="I28">
      <v>22579</v>
    </nc>
  </rcc>
  <rcc rId="56" sId="2" xfDxf="1" s="1" dxf="1" numFmtId="34">
    <oc r="I38">
      <v>132942.04999999999</v>
    </oc>
    <nc r="I38">
      <v>139939</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57" sId="2" xfDxf="1" s="1" dxf="1" numFmtId="34">
    <oc r="I39">
      <v>44313.7</v>
    </oc>
    <nc r="I39">
      <v>46646</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58" sId="2" xfDxf="1" s="1" dxf="1" numFmtId="34">
    <oc r="I40">
      <v>26287.45</v>
    </oc>
    <nc r="I40">
      <v>27671</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59" sId="2" xfDxf="1" s="1" dxf="1" numFmtId="34">
    <oc r="I41">
      <v>995.02487562189106</v>
    </oc>
    <nc r="I41">
      <v>46646</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0" sId="2" xfDxf="1" s="1" dxf="1" numFmtId="34">
    <oc r="I42">
      <v>995.02487562189106</v>
    </oc>
    <nc r="I42">
      <v>46646</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1" sId="2" xfDxf="1" s="1" dxf="1" numFmtId="34">
    <oc r="I43">
      <v>18905.472636815899</v>
    </oc>
    <nc r="I43">
      <v>88630</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2" sId="2" xfDxf="1" s="1" dxf="1" numFmtId="34">
    <nc r="I60">
      <v>9172</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3" sId="2" xfDxf="1" s="1" dxf="1" numFmtId="34">
    <nc r="I61">
      <v>3107</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4" sId="2" xfDxf="1" s="1" dxf="1" numFmtId="34">
    <oc r="I175">
      <v>128116</v>
    </oc>
    <nc r="I175">
      <v>178874</v>
    </nc>
    <ndxf>
      <font>
        <b val="0"/>
        <i val="0"/>
        <strike val="0"/>
        <condense val="0"/>
        <extend val="0"/>
        <outline val="0"/>
        <shadow val="0"/>
        <u val="none"/>
        <vertAlign val="baseline"/>
        <sz val="12"/>
        <color theme="1"/>
        <name val="Calibri"/>
        <family val="2"/>
        <scheme val="minor"/>
      </font>
      <numFmt numFmtId="164" formatCode="_(&quot;$&quot;* #,##0.00_);_(&quot;$&quot;* \(#,##0.00\);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5" sId="2" xfDxf="1" s="1" dxf="1" numFmtId="34">
    <oc r="I176">
      <v>23257.800999999999</v>
    </oc>
    <nc r="I176">
      <v>54203</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cc rId="66" sId="2" xfDxf="1" s="1" dxf="1" numFmtId="34">
    <oc r="I177">
      <v>20117.5</v>
    </oc>
    <nc r="I177">
      <v>60852.5</v>
    </nc>
    <ndxf>
      <font>
        <b val="0"/>
        <i val="0"/>
        <strike val="0"/>
        <condense val="0"/>
        <extend val="0"/>
        <outline val="0"/>
        <shadow val="0"/>
        <u val="none"/>
        <vertAlign val="baseline"/>
        <sz val="12"/>
        <color theme="1"/>
        <name val="Calibri"/>
        <family val="2"/>
        <scheme val="minor"/>
      </font>
      <numFmt numFmtId="16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71:D71">
    <dxf>
      <fill>
        <patternFill patternType="none">
          <bgColor auto="1"/>
        </patternFill>
      </fill>
    </dxf>
  </rfmt>
  <rcmt sheetId="2" cell="C70" guid="{00000000-0000-0000-0000-000000000000}" action="delete" author="users"/>
  <rfmt sheetId="2" sqref="C70:D70">
    <dxf>
      <fill>
        <patternFill patternType="none">
          <bgColor auto="1"/>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2" numFmtId="34">
    <oc r="I8">
      <v>40984</v>
    </oc>
    <nc r="I8">
      <v>22408.69</v>
    </nc>
  </rcc>
  <rcc rId="68" sId="2" numFmtId="34">
    <oc r="I9">
      <v>2286</v>
    </oc>
    <nc r="I9">
      <v>2452</v>
    </nc>
  </rcc>
  <rcc rId="69" sId="2" numFmtId="34">
    <oc r="I10">
      <v>7904</v>
    </oc>
    <nc r="I10">
      <v>6360</v>
    </nc>
  </rcc>
  <rcc rId="70" sId="2" numFmtId="34">
    <oc r="I18">
      <v>10057</v>
    </oc>
    <nc r="I18">
      <v>10788</v>
    </nc>
  </rcc>
  <rcc rId="71" sId="2" numFmtId="34">
    <oc r="I19">
      <v>1441</v>
    </oc>
    <nc r="I19">
      <v>1546</v>
    </nc>
  </rcc>
  <rcc rId="72" sId="2" numFmtId="34">
    <oc r="I20">
      <v>14907</v>
    </oc>
    <nc r="I20">
      <v>15992</v>
    </nc>
  </rcc>
  <rcc rId="73" sId="2" numFmtId="34">
    <oc r="I21">
      <v>975</v>
    </oc>
    <nc r="I21">
      <v>1046</v>
    </nc>
  </rcc>
  <rcc rId="74" sId="2" numFmtId="34">
    <oc r="I28">
      <v>22579</v>
    </oc>
    <nc r="I28">
      <v>23149</v>
    </nc>
  </rcc>
  <rcc rId="75" sId="2" numFmtId="34">
    <oc r="I29">
      <v>6475</v>
    </oc>
    <nc r="I29">
      <v>6946</v>
    </nc>
  </rcc>
  <rcc rId="76" sId="2" numFmtId="34">
    <oc r="I38">
      <v>139939</v>
    </oc>
    <nc r="I38">
      <f>145177.41</f>
    </nc>
  </rcc>
  <rcc rId="77" sId="2" numFmtId="34">
    <oc r="I39">
      <v>46646</v>
    </oc>
    <nc r="I39">
      <v>48258.41</v>
    </nc>
  </rcc>
  <rcc rId="78" sId="2" numFmtId="34">
    <oc r="I40">
      <v>27671</v>
    </oc>
    <nc r="I40">
      <v>28545.91</v>
    </nc>
  </rcc>
  <rcc rId="79" sId="2" numFmtId="34">
    <oc r="I50">
      <v>20882</v>
    </oc>
    <nc r="I50">
      <v>22835.3</v>
    </nc>
  </rcc>
  <rcc rId="80" sId="2" numFmtId="34">
    <oc r="I51">
      <v>17585</v>
    </oc>
    <nc r="I51">
      <v>19230</v>
    </nc>
  </rcc>
  <rcc rId="81" sId="2" numFmtId="34">
    <oc r="I177">
      <v>60852.5</v>
    </oc>
    <nc r="I177">
      <v>56560.34</v>
    </nc>
  </rcc>
  <rcc rId="82" sId="2" numFmtId="34">
    <oc r="I175">
      <v>178874</v>
    </oc>
    <nc r="I175">
      <v>185836</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1:I1048576">
    <dxf>
      <fill>
        <patternFill>
          <bgColor rgb="FFFFFF00"/>
        </patternFill>
      </fill>
    </dxf>
  </rfmt>
  <rcv guid="{3A6862ED-5AD8-4687-8E13-7F26C32D766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49598A6-8615-41F0-AD9E-EA7E6BB73537}" name="users" id="-989852285" dateTime="2022-12-15T11:14:36"/>
  <userInfo guid="{5C2EC8BC-ECB5-496B-B379-D36624F770A1}" name="hp" id="-816205500" dateTime="2023-01-26T21:57:54"/>
</user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2-09-08T14:19:54.52" personId="{ADA8D957-E9BC-4D46-9BBF-7E539C83FA3D}" id="{98024397-F988-4ABB-86AD-C48E4584016F}">
    <text>augmenter</text>
  </threadedComment>
  <threadedComment ref="H18" dT="2022-12-13T08:41:52.36" personId="{E8B9D180-E98B-4858-994C-B27744D7ECE8}" id="{6278D841-A6F9-4FCE-BDAF-847D9493478D}" parentId="{98024397-F988-4ABB-86AD-C48E4584016F}">
    <text>Augmenté de 20%</text>
  </threadedComment>
  <threadedComment ref="H20" dT="2022-09-08T14:19:32.12" personId="{ADA8D957-E9BC-4D46-9BBF-7E539C83FA3D}" id="{B364B5CA-5035-4949-89D1-EE10ED3BEAF0}">
    <text>Augmenter ici - c'est une activities extrememement pertinent pour l'egalite de genre - au moins 50%</text>
  </threadedComment>
  <threadedComment ref="H20" dT="2022-12-13T08:46:35.64" personId="{E8B9D180-E98B-4858-994C-B27744D7ECE8}" id="{4F3CD52C-D534-4EBF-8FCA-92598E62592F}" parentId="{B364B5CA-5035-4949-89D1-EE10ED3BEAF0}">
    <text>OK</text>
  </threadedComment>
  <threadedComment ref="H21" dT="2022-09-08T14:20:02.35" personId="{ADA8D957-E9BC-4D46-9BBF-7E539C83FA3D}" id="{1D86E0AF-AAE4-4831-8C0C-FE13DCBD5E53}">
    <text>augmenter</text>
  </threadedComment>
  <threadedComment ref="H21" dT="2022-12-13T08:49:26.23" personId="{E8B9D180-E98B-4858-994C-B27744D7ECE8}" id="{E83D70FE-A79C-49B9-A026-9839BA80D530}" parentId="{1D86E0AF-AAE4-4831-8C0C-FE13DCBD5E53}">
    <text>Augmenté de 20%</text>
  </threadedComment>
  <threadedComment ref="H61" dT="2022-09-08T14:20:42.04" personId="{ADA8D957-E9BC-4D46-9BBF-7E539C83FA3D}" id="{730B55DB-37EB-4841-8850-1914F6F6FF3F}">
    <text>augmenter</text>
  </threadedComment>
  <threadedComment ref="H61" dT="2022-12-13T10:50:12.96" personId="{E8B9D180-E98B-4858-994C-B27744D7ECE8}" id="{C9245BC7-AA4D-4515-A99F-350108C1AF29}" parentId="{730B55DB-37EB-4841-8850-1914F6F6FF3F}">
    <text>Augmenté de 35%</text>
  </threadedComment>
  <threadedComment ref="B178" dT="2022-09-08T14:21:17.04" personId="{ADA8D957-E9BC-4D46-9BBF-7E539C83FA3D}" id="{67067445-5D0A-4FC1-807F-A231A4C215E1}">
    <text>Enlever - pas necessaire</text>
  </threadedComment>
  <threadedComment ref="B178" dT="2022-12-13T16:41:30.32" personId="{E8B9D180-E98B-4858-994C-B27744D7ECE8}" id="{2A4BB26B-C958-4EB0-8EBD-BF8217A8A8A7}" parentId="{67067445-5D0A-4FC1-807F-A231A4C215E1}">
    <text>OK</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110" zoomScaleNormal="110" workbookViewId="0">
      <selection activeCell="B3" sqref="B3"/>
    </sheetView>
  </sheetViews>
  <sheetFormatPr baseColWidth="10" defaultColWidth="9.08984375" defaultRowHeight="14.75" x14ac:dyDescent="0.75"/>
  <cols>
    <col min="2" max="2" width="133.453125" customWidth="1"/>
  </cols>
  <sheetData>
    <row r="2" spans="2:5" ht="36.75" customHeight="1" thickBot="1" x14ac:dyDescent="0.9">
      <c r="B2" s="206" t="s">
        <v>0</v>
      </c>
      <c r="C2" s="206"/>
      <c r="D2" s="206"/>
      <c r="E2" s="206"/>
    </row>
    <row r="3" spans="2:5" ht="361.5" customHeight="1" thickBot="1" x14ac:dyDescent="0.9">
      <c r="B3" s="131" t="s">
        <v>1</v>
      </c>
    </row>
  </sheetData>
  <sheetProtection sheet="1" objects="1" scenarios="1"/>
  <customSheetViews>
    <customSheetView guid="{3A6862ED-5AD8-4687-8E13-7F26C32D7663}" scale="110" showGridLines="0">
      <selection activeCell="B3" sqref="B3"/>
      <pageMargins left="0.7" right="0.7" top="0.75" bottom="0.75" header="0.3" footer="0.3"/>
      <pageSetup orientation="portrait" r:id="rId1"/>
    </customSheetView>
    <customSheetView guid="{4FA7693A-A4C1-4CDC-8CB9-05356A6622EE}" scale="110" showGridLines="0">
      <selection activeCell="B3" sqref="B3"/>
      <pageMargins left="0.7" right="0.7" top="0.75" bottom="0.75" header="0.3" footer="0.3"/>
      <pageSetup orientation="portrait" r:id="rId2"/>
    </customSheetView>
    <customSheetView guid="{7557F63D-4181-4909-B62F-A884EF7FA624}" scale="110" showGridLines="0">
      <selection activeCell="B3" sqref="B3"/>
      <pageMargins left="0.7" right="0.7" top="0.75" bottom="0.75" header="0.3" footer="0.3"/>
      <pageSetup orientation="portrait" r:id="rId3"/>
    </customSheetView>
    <customSheetView guid="{07D450A8-17C5-421A-8B15-0FEC082997B9}" scale="110" showGridLines="0">
      <selection activeCell="B3" sqref="B3"/>
      <pageMargins left="0.7" right="0.7" top="0.75" bottom="0.75" header="0.3" footer="0.3"/>
      <pageSetup orientation="portrait" r:id="rId4"/>
    </customSheetView>
  </customSheetViews>
  <mergeCells count="1">
    <mergeCell ref="B2:E2"/>
  </mergeCell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topLeftCell="C1" zoomScale="69" zoomScaleNormal="70" workbookViewId="0">
      <pane ySplit="5" topLeftCell="A198" activePane="bottomLeft" state="frozen"/>
      <selection pane="bottomLeft" activeCell="I1" sqref="I1:I1048576"/>
    </sheetView>
  </sheetViews>
  <sheetFormatPr baseColWidth="10" defaultColWidth="9.08984375" defaultRowHeight="14.75" x14ac:dyDescent="0.75"/>
  <cols>
    <col min="1" max="1" width="4.453125" style="23" customWidth="1"/>
    <col min="2" max="2" width="30.54296875" style="23" customWidth="1"/>
    <col min="3" max="3" width="65.90625" style="23" customWidth="1"/>
    <col min="4" max="7" width="23.08984375" style="23" customWidth="1"/>
    <col min="8" max="8" width="22.453125" style="23" customWidth="1"/>
    <col min="9" max="9" width="22.453125" style="264" customWidth="1"/>
    <col min="10" max="10" width="29.54296875" style="118" customWidth="1"/>
    <col min="11" max="11" width="30.453125" style="23" customWidth="1"/>
    <col min="12" max="12" width="18.90625" style="23" customWidth="1"/>
    <col min="13" max="13" width="9.08984375" style="23"/>
    <col min="14" max="14" width="17.54296875" style="23" customWidth="1"/>
    <col min="15" max="15" width="26.453125" style="23" customWidth="1"/>
    <col min="16" max="16" width="22.453125" style="23" customWidth="1"/>
    <col min="17" max="17" width="29.54296875" style="23" customWidth="1"/>
    <col min="18" max="18" width="23.453125" style="23" customWidth="1"/>
    <col min="19" max="19" width="18.453125" style="23" customWidth="1"/>
    <col min="20" max="20" width="17.453125" style="23" customWidth="1"/>
    <col min="21" max="21" width="25.08984375" style="23" customWidth="1"/>
    <col min="22" max="16384" width="9.08984375" style="23"/>
  </cols>
  <sheetData>
    <row r="2" spans="1:12" ht="29.25" customHeight="1" x14ac:dyDescent="2.1">
      <c r="B2" s="206" t="s">
        <v>2</v>
      </c>
      <c r="C2" s="206"/>
      <c r="D2" s="206"/>
      <c r="E2" s="206"/>
      <c r="F2" s="21"/>
      <c r="G2" s="21"/>
      <c r="H2" s="22"/>
      <c r="I2" s="262"/>
      <c r="J2" s="137"/>
      <c r="K2" s="22"/>
    </row>
    <row r="3" spans="1:12" ht="24" customHeight="1" x14ac:dyDescent="1.2">
      <c r="B3" s="224" t="s">
        <v>3</v>
      </c>
      <c r="C3" s="224"/>
      <c r="D3" s="224"/>
      <c r="E3" s="224"/>
      <c r="F3" s="224"/>
      <c r="G3" s="224"/>
      <c r="H3" s="224"/>
      <c r="I3" s="263"/>
      <c r="J3" s="138"/>
    </row>
    <row r="4" spans="1:12" ht="6.75" customHeight="1" x14ac:dyDescent="0.75">
      <c r="D4" s="25"/>
      <c r="E4" s="25"/>
      <c r="F4" s="25"/>
      <c r="G4" s="25"/>
      <c r="K4" s="24"/>
      <c r="L4" s="24"/>
    </row>
    <row r="5" spans="1:12" ht="106" customHeight="1" x14ac:dyDescent="0.75">
      <c r="B5" s="14" t="s">
        <v>4</v>
      </c>
      <c r="C5" s="14" t="s">
        <v>5</v>
      </c>
      <c r="D5" s="132" t="s">
        <v>6</v>
      </c>
      <c r="E5" s="132" t="s">
        <v>7</v>
      </c>
      <c r="F5" s="132" t="s">
        <v>8</v>
      </c>
      <c r="G5" s="14" t="s">
        <v>9</v>
      </c>
      <c r="H5" s="14" t="s">
        <v>10</v>
      </c>
      <c r="I5" s="265" t="s">
        <v>11</v>
      </c>
      <c r="J5" s="142" t="s">
        <v>12</v>
      </c>
      <c r="K5" s="14" t="s">
        <v>13</v>
      </c>
      <c r="L5" s="30"/>
    </row>
    <row r="6" spans="1:12" ht="51" customHeight="1" x14ac:dyDescent="0.75">
      <c r="B6" s="74" t="s">
        <v>14</v>
      </c>
      <c r="C6" s="221" t="s">
        <v>15</v>
      </c>
      <c r="D6" s="221"/>
      <c r="E6" s="221"/>
      <c r="F6" s="221"/>
      <c r="G6" s="221"/>
      <c r="H6" s="221"/>
      <c r="I6" s="222"/>
      <c r="J6" s="222"/>
      <c r="K6" s="221"/>
      <c r="L6" s="8"/>
    </row>
    <row r="7" spans="1:12" ht="51" customHeight="1" x14ac:dyDescent="0.75">
      <c r="B7" s="74" t="s">
        <v>16</v>
      </c>
      <c r="C7" s="225" t="s">
        <v>17</v>
      </c>
      <c r="D7" s="225"/>
      <c r="E7" s="225"/>
      <c r="F7" s="225"/>
      <c r="G7" s="225"/>
      <c r="H7" s="225"/>
      <c r="I7" s="208"/>
      <c r="J7" s="208"/>
      <c r="K7" s="225"/>
      <c r="L7" s="32"/>
    </row>
    <row r="8" spans="1:12" ht="144" x14ac:dyDescent="0.75">
      <c r="B8" s="150" t="s">
        <v>18</v>
      </c>
      <c r="C8" s="143" t="s">
        <v>19</v>
      </c>
      <c r="D8" s="145">
        <v>40984</v>
      </c>
      <c r="E8" s="145"/>
      <c r="F8" s="145"/>
      <c r="G8" s="151">
        <f>SUM(D8:F8)</f>
        <v>40984</v>
      </c>
      <c r="H8" s="152">
        <v>0.4</v>
      </c>
      <c r="I8" s="266">
        <v>22408.69</v>
      </c>
      <c r="J8" s="153" t="s">
        <v>651</v>
      </c>
      <c r="K8" s="146" t="s">
        <v>20</v>
      </c>
      <c r="L8" s="154"/>
    </row>
    <row r="9" spans="1:12" ht="128" x14ac:dyDescent="0.75">
      <c r="B9" s="150" t="s">
        <v>21</v>
      </c>
      <c r="C9" s="143" t="s">
        <v>22</v>
      </c>
      <c r="D9" s="145">
        <v>2286</v>
      </c>
      <c r="E9" s="145"/>
      <c r="F9" s="145"/>
      <c r="G9" s="151">
        <f t="shared" ref="G9:G15" si="0">SUM(D9:F9)</f>
        <v>2286</v>
      </c>
      <c r="H9" s="152">
        <v>0.4</v>
      </c>
      <c r="I9" s="266">
        <v>2452</v>
      </c>
      <c r="J9" s="153" t="s">
        <v>650</v>
      </c>
      <c r="K9" s="146" t="s">
        <v>23</v>
      </c>
      <c r="L9" s="154"/>
    </row>
    <row r="10" spans="1:12" ht="112" x14ac:dyDescent="0.75">
      <c r="B10" s="150" t="s">
        <v>24</v>
      </c>
      <c r="C10" s="143" t="s">
        <v>25</v>
      </c>
      <c r="D10" s="145">
        <v>7904</v>
      </c>
      <c r="E10" s="145"/>
      <c r="F10" s="145"/>
      <c r="G10" s="151">
        <f t="shared" si="0"/>
        <v>7904</v>
      </c>
      <c r="H10" s="152">
        <v>0.4</v>
      </c>
      <c r="I10" s="266">
        <v>6360</v>
      </c>
      <c r="J10" s="153" t="s">
        <v>647</v>
      </c>
      <c r="K10" s="146" t="s">
        <v>26</v>
      </c>
      <c r="L10" s="154"/>
    </row>
    <row r="11" spans="1:12" ht="128" x14ac:dyDescent="0.75">
      <c r="B11" s="150" t="s">
        <v>27</v>
      </c>
      <c r="C11" s="143" t="s">
        <v>28</v>
      </c>
      <c r="D11" s="145">
        <v>14927</v>
      </c>
      <c r="E11" s="145"/>
      <c r="F11" s="145"/>
      <c r="G11" s="151">
        <f t="shared" si="0"/>
        <v>14927</v>
      </c>
      <c r="H11" s="152">
        <v>0.4</v>
      </c>
      <c r="I11" s="266">
        <v>14927</v>
      </c>
      <c r="J11" s="153" t="s">
        <v>652</v>
      </c>
      <c r="K11" s="146" t="s">
        <v>29</v>
      </c>
      <c r="L11" s="154"/>
    </row>
    <row r="12" spans="1:12" ht="16" x14ac:dyDescent="0.8">
      <c r="B12" s="150" t="s">
        <v>30</v>
      </c>
      <c r="C12" s="143"/>
      <c r="D12" s="145"/>
      <c r="E12" s="145"/>
      <c r="F12" s="145"/>
      <c r="G12" s="151">
        <f t="shared" si="0"/>
        <v>0</v>
      </c>
      <c r="H12" s="152"/>
      <c r="I12" s="266"/>
      <c r="J12" s="153"/>
      <c r="K12" s="155"/>
      <c r="L12" s="154"/>
    </row>
    <row r="13" spans="1:12" ht="16" x14ac:dyDescent="0.8">
      <c r="B13" s="150" t="s">
        <v>31</v>
      </c>
      <c r="C13" s="143"/>
      <c r="D13" s="145"/>
      <c r="E13" s="145"/>
      <c r="F13" s="145"/>
      <c r="G13" s="151">
        <f t="shared" si="0"/>
        <v>0</v>
      </c>
      <c r="H13" s="152"/>
      <c r="I13" s="266"/>
      <c r="J13" s="153"/>
      <c r="K13" s="155"/>
      <c r="L13" s="154"/>
    </row>
    <row r="14" spans="1:12" ht="16" x14ac:dyDescent="0.8">
      <c r="B14" s="150" t="s">
        <v>32</v>
      </c>
      <c r="C14" s="149"/>
      <c r="D14" s="144"/>
      <c r="E14" s="144"/>
      <c r="F14" s="144"/>
      <c r="G14" s="151">
        <f t="shared" si="0"/>
        <v>0</v>
      </c>
      <c r="H14" s="156"/>
      <c r="I14" s="266"/>
      <c r="J14" s="153"/>
      <c r="K14" s="157"/>
      <c r="L14" s="154"/>
    </row>
    <row r="15" spans="1:12" ht="16" x14ac:dyDescent="0.8">
      <c r="A15" s="24"/>
      <c r="B15" s="150" t="s">
        <v>33</v>
      </c>
      <c r="C15" s="149"/>
      <c r="D15" s="144"/>
      <c r="E15" s="144"/>
      <c r="F15" s="144"/>
      <c r="G15" s="151">
        <f t="shared" si="0"/>
        <v>0</v>
      </c>
      <c r="H15" s="156"/>
      <c r="I15" s="266"/>
      <c r="J15" s="153"/>
      <c r="K15" s="157"/>
    </row>
    <row r="16" spans="1:12" ht="16" x14ac:dyDescent="0.8">
      <c r="A16" s="24"/>
      <c r="C16" s="75" t="s">
        <v>34</v>
      </c>
      <c r="D16" s="9">
        <f>SUM(D8:D15)</f>
        <v>66101</v>
      </c>
      <c r="E16" s="9">
        <f>SUM(E8:E15)</f>
        <v>0</v>
      </c>
      <c r="F16" s="9">
        <f>SUM(F8:F15)</f>
        <v>0</v>
      </c>
      <c r="G16" s="9">
        <f>SUM(G8:G15)</f>
        <v>66101</v>
      </c>
      <c r="H16" s="9">
        <f>(H8*G8)+(H9*G9)+(H10*G10)+(H11*G11)+(H12*G12)+(H13*G13)+(H14*G14)+(H15*G15)</f>
        <v>26440.400000000005</v>
      </c>
      <c r="I16" s="267">
        <f>SUM(I8:I15)</f>
        <v>46147.69</v>
      </c>
      <c r="J16" s="139"/>
      <c r="K16" s="157"/>
      <c r="L16" s="33"/>
    </row>
    <row r="17" spans="1:12" ht="51" customHeight="1" x14ac:dyDescent="0.75">
      <c r="A17" s="24"/>
      <c r="B17" s="74" t="s">
        <v>35</v>
      </c>
      <c r="C17" s="207" t="s">
        <v>36</v>
      </c>
      <c r="D17" s="207"/>
      <c r="E17" s="207"/>
      <c r="F17" s="207"/>
      <c r="G17" s="207"/>
      <c r="H17" s="207"/>
      <c r="I17" s="208"/>
      <c r="J17" s="208"/>
      <c r="K17" s="207"/>
      <c r="L17" s="32"/>
    </row>
    <row r="18" spans="1:12" ht="49.5" customHeight="1" x14ac:dyDescent="0.75">
      <c r="A18" s="24"/>
      <c r="B18" s="150" t="s">
        <v>37</v>
      </c>
      <c r="C18" s="143" t="s">
        <v>38</v>
      </c>
      <c r="D18" s="145">
        <v>10057</v>
      </c>
      <c r="E18" s="145"/>
      <c r="F18" s="145"/>
      <c r="G18" s="151">
        <f>SUM(D18:F18)</f>
        <v>10057</v>
      </c>
      <c r="H18" s="152">
        <v>0.6</v>
      </c>
      <c r="I18" s="266">
        <v>10788</v>
      </c>
      <c r="J18" s="153" t="s">
        <v>648</v>
      </c>
      <c r="K18" s="146" t="s">
        <v>39</v>
      </c>
      <c r="L18" s="154"/>
    </row>
    <row r="19" spans="1:12" ht="80" x14ac:dyDescent="0.75">
      <c r="A19" s="24"/>
      <c r="B19" s="150" t="s">
        <v>40</v>
      </c>
      <c r="C19" s="143" t="s">
        <v>41</v>
      </c>
      <c r="D19" s="145">
        <v>1441</v>
      </c>
      <c r="E19" s="145"/>
      <c r="F19" s="145"/>
      <c r="G19" s="151">
        <f t="shared" ref="G19:G25" si="1">SUM(D19:F19)</f>
        <v>1441</v>
      </c>
      <c r="H19" s="152">
        <v>0.4</v>
      </c>
      <c r="I19" s="266">
        <v>1546</v>
      </c>
      <c r="J19" s="153" t="s">
        <v>658</v>
      </c>
      <c r="K19" s="146" t="s">
        <v>42</v>
      </c>
      <c r="L19" s="154"/>
    </row>
    <row r="20" spans="1:12" ht="160" x14ac:dyDescent="0.75">
      <c r="A20" s="24"/>
      <c r="B20" s="150" t="s">
        <v>43</v>
      </c>
      <c r="C20" s="143" t="s">
        <v>44</v>
      </c>
      <c r="D20" s="145">
        <v>14907</v>
      </c>
      <c r="E20" s="145"/>
      <c r="F20" s="145"/>
      <c r="G20" s="151">
        <f t="shared" si="1"/>
        <v>14907</v>
      </c>
      <c r="H20" s="152">
        <v>0.6</v>
      </c>
      <c r="I20" s="266">
        <v>15992</v>
      </c>
      <c r="J20" s="153" t="s">
        <v>659</v>
      </c>
      <c r="K20" s="146" t="s">
        <v>45</v>
      </c>
      <c r="L20" s="154"/>
    </row>
    <row r="21" spans="1:12" ht="64" x14ac:dyDescent="0.75">
      <c r="A21" s="24"/>
      <c r="B21" s="150" t="s">
        <v>46</v>
      </c>
      <c r="C21" s="143" t="s">
        <v>47</v>
      </c>
      <c r="D21" s="145">
        <v>975</v>
      </c>
      <c r="E21" s="145"/>
      <c r="F21" s="145"/>
      <c r="G21" s="151">
        <f t="shared" si="1"/>
        <v>975</v>
      </c>
      <c r="H21" s="152">
        <v>0.6</v>
      </c>
      <c r="I21" s="266">
        <v>1046</v>
      </c>
      <c r="J21" s="153" t="s">
        <v>660</v>
      </c>
      <c r="K21" s="146" t="s">
        <v>48</v>
      </c>
      <c r="L21" s="154"/>
    </row>
    <row r="22" spans="1:12" ht="16" x14ac:dyDescent="0.8">
      <c r="A22" s="24"/>
      <c r="B22" s="150" t="s">
        <v>49</v>
      </c>
      <c r="C22" s="143"/>
      <c r="D22" s="145"/>
      <c r="E22" s="145"/>
      <c r="F22" s="145"/>
      <c r="G22" s="151">
        <f t="shared" si="1"/>
        <v>0</v>
      </c>
      <c r="H22" s="152"/>
      <c r="I22" s="266"/>
      <c r="J22" s="153"/>
      <c r="K22" s="155"/>
      <c r="L22" s="154"/>
    </row>
    <row r="23" spans="1:12" ht="16" x14ac:dyDescent="0.8">
      <c r="A23" s="24"/>
      <c r="B23" s="150" t="s">
        <v>50</v>
      </c>
      <c r="C23" s="143"/>
      <c r="D23" s="145"/>
      <c r="E23" s="145"/>
      <c r="F23" s="145"/>
      <c r="G23" s="151">
        <f t="shared" si="1"/>
        <v>0</v>
      </c>
      <c r="H23" s="152"/>
      <c r="I23" s="266"/>
      <c r="J23" s="153"/>
      <c r="K23" s="155"/>
      <c r="L23" s="154"/>
    </row>
    <row r="24" spans="1:12" ht="16" x14ac:dyDescent="0.8">
      <c r="A24" s="24"/>
      <c r="B24" s="150" t="s">
        <v>51</v>
      </c>
      <c r="C24" s="149"/>
      <c r="D24" s="144"/>
      <c r="E24" s="144"/>
      <c r="F24" s="144"/>
      <c r="G24" s="151">
        <f t="shared" si="1"/>
        <v>0</v>
      </c>
      <c r="H24" s="156"/>
      <c r="I24" s="266"/>
      <c r="J24" s="153"/>
      <c r="K24" s="157"/>
      <c r="L24" s="154"/>
    </row>
    <row r="25" spans="1:12" ht="16" x14ac:dyDescent="0.8">
      <c r="A25" s="24"/>
      <c r="B25" s="150" t="s">
        <v>52</v>
      </c>
      <c r="C25" s="149"/>
      <c r="D25" s="144"/>
      <c r="E25" s="144"/>
      <c r="F25" s="144"/>
      <c r="G25" s="151">
        <f t="shared" si="1"/>
        <v>0</v>
      </c>
      <c r="H25" s="156"/>
      <c r="I25" s="266"/>
      <c r="J25" s="153"/>
      <c r="K25" s="157"/>
      <c r="L25" s="154"/>
    </row>
    <row r="26" spans="1:12" ht="16" x14ac:dyDescent="0.8">
      <c r="A26" s="24"/>
      <c r="C26" s="75" t="s">
        <v>34</v>
      </c>
      <c r="D26" s="12">
        <f>SUM(D18:D25)</f>
        <v>27380</v>
      </c>
      <c r="E26" s="12">
        <f>SUM(E18:E25)</f>
        <v>0</v>
      </c>
      <c r="F26" s="12">
        <f>SUM(F18:F25)</f>
        <v>0</v>
      </c>
      <c r="G26" s="12">
        <f>SUM(G18:G25)</f>
        <v>27380</v>
      </c>
      <c r="H26" s="9">
        <f>(H18*G18)+(H19*G19)+(H20*G20)+(H21*G21)+(H22*G22)+(H23*G23)+(H24*G24)+(H25*G25)</f>
        <v>16139.8</v>
      </c>
      <c r="I26" s="267">
        <f>SUM(I18:I25)</f>
        <v>29372</v>
      </c>
      <c r="J26" s="139"/>
      <c r="K26" s="157"/>
      <c r="L26" s="33"/>
    </row>
    <row r="27" spans="1:12" ht="51" customHeight="1" x14ac:dyDescent="0.75">
      <c r="A27" s="24"/>
      <c r="B27" s="74" t="s">
        <v>53</v>
      </c>
      <c r="C27" s="207" t="s">
        <v>54</v>
      </c>
      <c r="D27" s="207"/>
      <c r="E27" s="207"/>
      <c r="F27" s="207"/>
      <c r="G27" s="207"/>
      <c r="H27" s="207"/>
      <c r="I27" s="208"/>
      <c r="J27" s="208"/>
      <c r="K27" s="207"/>
      <c r="L27" s="32"/>
    </row>
    <row r="28" spans="1:12" ht="192" x14ac:dyDescent="0.75">
      <c r="A28" s="24"/>
      <c r="B28" s="150" t="s">
        <v>55</v>
      </c>
      <c r="C28" s="143" t="s">
        <v>56</v>
      </c>
      <c r="D28" s="145">
        <v>22579</v>
      </c>
      <c r="E28" s="145"/>
      <c r="F28" s="145"/>
      <c r="G28" s="151">
        <f>SUM(D28:F28)</f>
        <v>22579</v>
      </c>
      <c r="H28" s="152">
        <v>0.4</v>
      </c>
      <c r="I28" s="268">
        <v>23149</v>
      </c>
      <c r="J28" s="153" t="s">
        <v>661</v>
      </c>
      <c r="K28" s="146" t="s">
        <v>57</v>
      </c>
      <c r="L28" s="154"/>
    </row>
    <row r="29" spans="1:12" ht="128" x14ac:dyDescent="0.75">
      <c r="A29" s="24"/>
      <c r="B29" s="150" t="s">
        <v>58</v>
      </c>
      <c r="C29" s="143" t="s">
        <v>59</v>
      </c>
      <c r="D29" s="145">
        <v>6475</v>
      </c>
      <c r="E29" s="145"/>
      <c r="F29" s="145"/>
      <c r="G29" s="151">
        <f t="shared" ref="G29:G35" si="2">SUM(D29:F29)</f>
        <v>6475</v>
      </c>
      <c r="H29" s="152">
        <v>0.4</v>
      </c>
      <c r="I29" s="268">
        <v>6946</v>
      </c>
      <c r="J29" s="153" t="s">
        <v>649</v>
      </c>
      <c r="K29" s="146" t="s">
        <v>60</v>
      </c>
      <c r="L29" s="154"/>
    </row>
    <row r="30" spans="1:12" ht="16" x14ac:dyDescent="0.8">
      <c r="A30" s="24"/>
      <c r="B30" s="150" t="s">
        <v>61</v>
      </c>
      <c r="C30" s="143"/>
      <c r="D30" s="145"/>
      <c r="E30" s="145"/>
      <c r="F30" s="145"/>
      <c r="G30" s="151">
        <f t="shared" si="2"/>
        <v>0</v>
      </c>
      <c r="H30" s="152"/>
      <c r="I30" s="266"/>
      <c r="J30" s="153"/>
      <c r="K30" s="155"/>
      <c r="L30" s="154"/>
    </row>
    <row r="31" spans="1:12" ht="16" x14ac:dyDescent="0.8">
      <c r="A31" s="24"/>
      <c r="B31" s="150" t="s">
        <v>62</v>
      </c>
      <c r="C31" s="143"/>
      <c r="D31" s="145"/>
      <c r="E31" s="145"/>
      <c r="F31" s="145"/>
      <c r="G31" s="151">
        <f t="shared" si="2"/>
        <v>0</v>
      </c>
      <c r="H31" s="152"/>
      <c r="I31" s="266"/>
      <c r="J31" s="153"/>
      <c r="K31" s="155"/>
      <c r="L31" s="154"/>
    </row>
    <row r="32" spans="1:12" s="24" customFormat="1" ht="16" x14ac:dyDescent="0.8">
      <c r="B32" s="150" t="s">
        <v>63</v>
      </c>
      <c r="C32" s="143"/>
      <c r="D32" s="145"/>
      <c r="E32" s="145"/>
      <c r="F32" s="145"/>
      <c r="G32" s="151">
        <f t="shared" si="2"/>
        <v>0</v>
      </c>
      <c r="H32" s="152"/>
      <c r="I32" s="266"/>
      <c r="J32" s="153"/>
      <c r="K32" s="155"/>
      <c r="L32" s="154"/>
    </row>
    <row r="33" spans="1:12" s="24" customFormat="1" ht="16" x14ac:dyDescent="0.8">
      <c r="B33" s="150" t="s">
        <v>64</v>
      </c>
      <c r="C33" s="143"/>
      <c r="D33" s="145"/>
      <c r="E33" s="145"/>
      <c r="F33" s="145"/>
      <c r="G33" s="151">
        <f t="shared" si="2"/>
        <v>0</v>
      </c>
      <c r="H33" s="152"/>
      <c r="I33" s="266"/>
      <c r="J33" s="153"/>
      <c r="K33" s="155"/>
      <c r="L33" s="154"/>
    </row>
    <row r="34" spans="1:12" s="24" customFormat="1" ht="16" x14ac:dyDescent="0.8">
      <c r="A34" s="23"/>
      <c r="B34" s="150" t="s">
        <v>65</v>
      </c>
      <c r="C34" s="149"/>
      <c r="D34" s="144"/>
      <c r="E34" s="144"/>
      <c r="F34" s="144"/>
      <c r="G34" s="151">
        <f t="shared" si="2"/>
        <v>0</v>
      </c>
      <c r="H34" s="156"/>
      <c r="I34" s="266"/>
      <c r="J34" s="153"/>
      <c r="K34" s="157"/>
      <c r="L34" s="154"/>
    </row>
    <row r="35" spans="1:12" ht="16" x14ac:dyDescent="0.8">
      <c r="B35" s="150" t="s">
        <v>66</v>
      </c>
      <c r="C35" s="149"/>
      <c r="D35" s="144"/>
      <c r="E35" s="144"/>
      <c r="F35" s="144"/>
      <c r="G35" s="151">
        <f t="shared" si="2"/>
        <v>0</v>
      </c>
      <c r="H35" s="156"/>
      <c r="I35" s="266"/>
      <c r="J35" s="153"/>
      <c r="K35" s="157"/>
      <c r="L35" s="154"/>
    </row>
    <row r="36" spans="1:12" ht="16" x14ac:dyDescent="0.8">
      <c r="C36" s="75" t="s">
        <v>34</v>
      </c>
      <c r="D36" s="12">
        <f>SUM(D28:D35)</f>
        <v>29054</v>
      </c>
      <c r="E36" s="12">
        <f>SUM(E28:E35)</f>
        <v>0</v>
      </c>
      <c r="F36" s="12">
        <f>SUM(F28:F35)</f>
        <v>0</v>
      </c>
      <c r="G36" s="12">
        <f>SUM(G28:G35)</f>
        <v>29054</v>
      </c>
      <c r="H36" s="9">
        <f>(H28*G28)+(H29*G29)+(H30*G30)+(H31*G31)+(H32*G32)+(H33*G33)+(H34*G34)+(H35*G35)</f>
        <v>11621.6</v>
      </c>
      <c r="I36" s="267">
        <f>SUM(I28:I35)</f>
        <v>30095</v>
      </c>
      <c r="J36" s="139"/>
      <c r="K36" s="157"/>
      <c r="L36" s="33"/>
    </row>
    <row r="37" spans="1:12" ht="51" customHeight="1" x14ac:dyDescent="0.75">
      <c r="B37" s="74" t="s">
        <v>67</v>
      </c>
      <c r="C37" s="207" t="s">
        <v>68</v>
      </c>
      <c r="D37" s="207"/>
      <c r="E37" s="207"/>
      <c r="F37" s="207"/>
      <c r="G37" s="207"/>
      <c r="H37" s="207"/>
      <c r="I37" s="208"/>
      <c r="J37" s="208"/>
      <c r="K37" s="207"/>
      <c r="L37" s="32"/>
    </row>
    <row r="38" spans="1:12" ht="80" x14ac:dyDescent="0.75">
      <c r="B38" s="150" t="s">
        <v>69</v>
      </c>
      <c r="C38" s="143" t="s">
        <v>70</v>
      </c>
      <c r="D38" s="145">
        <v>139939</v>
      </c>
      <c r="E38" s="145"/>
      <c r="F38" s="145"/>
      <c r="G38" s="151">
        <f>SUM(D38:F38)</f>
        <v>139939</v>
      </c>
      <c r="H38" s="152">
        <v>0.4</v>
      </c>
      <c r="I38" s="266">
        <f>145177.41</f>
        <v>145177.41</v>
      </c>
      <c r="J38" s="153" t="s">
        <v>662</v>
      </c>
      <c r="K38" s="146" t="s">
        <v>642</v>
      </c>
      <c r="L38" s="154"/>
    </row>
    <row r="39" spans="1:12" ht="80" x14ac:dyDescent="0.75">
      <c r="B39" s="150" t="s">
        <v>71</v>
      </c>
      <c r="C39" s="143" t="s">
        <v>72</v>
      </c>
      <c r="D39" s="145">
        <v>46646</v>
      </c>
      <c r="E39" s="145"/>
      <c r="F39" s="145"/>
      <c r="G39" s="151">
        <f t="shared" ref="G39:G45" si="3">SUM(D39:F39)</f>
        <v>46646</v>
      </c>
      <c r="H39" s="152">
        <v>0.4</v>
      </c>
      <c r="I39" s="266">
        <v>48258.41</v>
      </c>
      <c r="J39" s="153" t="s">
        <v>663</v>
      </c>
      <c r="K39" s="146" t="s">
        <v>643</v>
      </c>
      <c r="L39" s="154"/>
    </row>
    <row r="40" spans="1:12" ht="80" x14ac:dyDescent="0.75">
      <c r="B40" s="150" t="s">
        <v>73</v>
      </c>
      <c r="C40" s="143" t="s">
        <v>644</v>
      </c>
      <c r="D40" s="145">
        <v>27671</v>
      </c>
      <c r="E40" s="145"/>
      <c r="F40" s="145"/>
      <c r="G40" s="151">
        <f t="shared" si="3"/>
        <v>27671</v>
      </c>
      <c r="H40" s="152">
        <v>0.4</v>
      </c>
      <c r="I40" s="266">
        <v>28545.91</v>
      </c>
      <c r="J40" s="153" t="s">
        <v>664</v>
      </c>
      <c r="K40" s="146" t="s">
        <v>645</v>
      </c>
      <c r="L40" s="154"/>
    </row>
    <row r="41" spans="1:12" ht="57" customHeight="1" x14ac:dyDescent="0.75">
      <c r="B41" s="150" t="s">
        <v>74</v>
      </c>
      <c r="C41" s="147" t="s">
        <v>75</v>
      </c>
      <c r="D41" s="145">
        <v>46646</v>
      </c>
      <c r="E41" s="145"/>
      <c r="F41" s="145"/>
      <c r="G41" s="151">
        <f t="shared" si="3"/>
        <v>46646</v>
      </c>
      <c r="H41" s="152">
        <v>1</v>
      </c>
      <c r="I41" s="266">
        <v>46646</v>
      </c>
      <c r="J41" s="153" t="s">
        <v>665</v>
      </c>
      <c r="K41" s="146" t="s">
        <v>646</v>
      </c>
      <c r="L41" s="154"/>
    </row>
    <row r="42" spans="1:12" ht="64" x14ac:dyDescent="0.75">
      <c r="B42" s="150" t="s">
        <v>76</v>
      </c>
      <c r="C42" s="148" t="s">
        <v>653</v>
      </c>
      <c r="D42" s="145">
        <v>46646</v>
      </c>
      <c r="E42" s="145"/>
      <c r="F42" s="145"/>
      <c r="G42" s="151">
        <f t="shared" si="3"/>
        <v>46646</v>
      </c>
      <c r="H42" s="152">
        <v>0.4</v>
      </c>
      <c r="I42" s="266">
        <v>46646</v>
      </c>
      <c r="J42" s="153" t="s">
        <v>666</v>
      </c>
      <c r="K42" s="146" t="s">
        <v>667</v>
      </c>
      <c r="L42" s="154"/>
    </row>
    <row r="43" spans="1:12" ht="64" x14ac:dyDescent="0.75">
      <c r="A43" s="24"/>
      <c r="B43" s="150" t="s">
        <v>77</v>
      </c>
      <c r="C43" s="148" t="s">
        <v>78</v>
      </c>
      <c r="D43" s="145">
        <v>88630</v>
      </c>
      <c r="E43" s="145"/>
      <c r="F43" s="145"/>
      <c r="G43" s="151">
        <f t="shared" si="3"/>
        <v>88630</v>
      </c>
      <c r="H43" s="152">
        <v>0.4</v>
      </c>
      <c r="I43" s="266">
        <v>88630</v>
      </c>
      <c r="J43" s="153" t="s">
        <v>654</v>
      </c>
      <c r="K43" s="146" t="s">
        <v>646</v>
      </c>
      <c r="L43" s="154"/>
    </row>
    <row r="44" spans="1:12" s="24" customFormat="1" ht="16" x14ac:dyDescent="0.8">
      <c r="A44" s="23"/>
      <c r="B44" s="150" t="s">
        <v>79</v>
      </c>
      <c r="C44" s="149"/>
      <c r="D44" s="144"/>
      <c r="E44" s="144"/>
      <c r="F44" s="144"/>
      <c r="G44" s="151">
        <f t="shared" si="3"/>
        <v>0</v>
      </c>
      <c r="H44" s="156"/>
      <c r="I44" s="266"/>
      <c r="J44" s="153"/>
      <c r="K44" s="157"/>
      <c r="L44" s="154"/>
    </row>
    <row r="45" spans="1:12" ht="16" x14ac:dyDescent="0.8">
      <c r="B45" s="150" t="s">
        <v>80</v>
      </c>
      <c r="C45" s="149"/>
      <c r="D45" s="144"/>
      <c r="E45" s="144"/>
      <c r="F45" s="144"/>
      <c r="G45" s="151">
        <f t="shared" si="3"/>
        <v>0</v>
      </c>
      <c r="H45" s="156"/>
      <c r="I45" s="266"/>
      <c r="J45" s="153"/>
      <c r="K45" s="157"/>
      <c r="L45" s="154"/>
    </row>
    <row r="46" spans="1:12" ht="16" x14ac:dyDescent="0.8">
      <c r="C46" s="75" t="s">
        <v>34</v>
      </c>
      <c r="D46" s="9">
        <f>SUM(D38:D45)</f>
        <v>396178</v>
      </c>
      <c r="E46" s="9">
        <f>SUM(E38:E45)</f>
        <v>0</v>
      </c>
      <c r="F46" s="9">
        <f>SUM(F38:F45)</f>
        <v>0</v>
      </c>
      <c r="G46" s="9">
        <f>SUM(G38:G45)</f>
        <v>396178</v>
      </c>
      <c r="H46" s="9">
        <f>(H38*G38)+(H39*G39)+(H40*G40)+(H41*G41)+(H42*G42)+(H43*G43)+(H44*G44)+(H45*G45)</f>
        <v>186458.8</v>
      </c>
      <c r="I46" s="267">
        <f>SUM(I38:I45)</f>
        <v>403903.73</v>
      </c>
      <c r="J46" s="139"/>
      <c r="K46" s="157"/>
      <c r="L46" s="33"/>
    </row>
    <row r="47" spans="1:12" ht="16" x14ac:dyDescent="0.75">
      <c r="B47" s="158"/>
      <c r="C47" s="159"/>
      <c r="D47" s="160"/>
      <c r="E47" s="160"/>
      <c r="F47" s="160"/>
      <c r="G47" s="160"/>
      <c r="H47" s="160"/>
      <c r="I47" s="269"/>
      <c r="J47" s="161"/>
      <c r="K47" s="160"/>
      <c r="L47" s="154"/>
    </row>
    <row r="48" spans="1:12" ht="51" customHeight="1" x14ac:dyDescent="0.75">
      <c r="B48" s="75" t="s">
        <v>81</v>
      </c>
      <c r="C48" s="223" t="s">
        <v>82</v>
      </c>
      <c r="D48" s="223"/>
      <c r="E48" s="223"/>
      <c r="F48" s="223"/>
      <c r="G48" s="223"/>
      <c r="H48" s="223"/>
      <c r="I48" s="222"/>
      <c r="J48" s="222"/>
      <c r="K48" s="223"/>
      <c r="L48" s="8"/>
    </row>
    <row r="49" spans="1:12" ht="51" customHeight="1" x14ac:dyDescent="0.75">
      <c r="B49" s="74" t="s">
        <v>83</v>
      </c>
      <c r="C49" s="207" t="s">
        <v>84</v>
      </c>
      <c r="D49" s="207"/>
      <c r="E49" s="207"/>
      <c r="F49" s="207"/>
      <c r="G49" s="207"/>
      <c r="H49" s="207"/>
      <c r="I49" s="208"/>
      <c r="J49" s="208"/>
      <c r="K49" s="207"/>
      <c r="L49" s="32"/>
    </row>
    <row r="50" spans="1:12" ht="144" x14ac:dyDescent="0.75">
      <c r="B50" s="150" t="s">
        <v>85</v>
      </c>
      <c r="C50" s="143" t="s">
        <v>86</v>
      </c>
      <c r="D50" s="145">
        <v>20882</v>
      </c>
      <c r="E50" s="145"/>
      <c r="F50" s="145"/>
      <c r="G50" s="151">
        <f>SUM(D50:F50)</f>
        <v>20882</v>
      </c>
      <c r="H50" s="152">
        <v>0.4</v>
      </c>
      <c r="I50" s="266">
        <v>22835.3</v>
      </c>
      <c r="J50" s="153" t="s">
        <v>668</v>
      </c>
      <c r="K50" s="146" t="s">
        <v>87</v>
      </c>
      <c r="L50" s="154"/>
    </row>
    <row r="51" spans="1:12" ht="368" x14ac:dyDescent="0.75">
      <c r="B51" s="150" t="s">
        <v>88</v>
      </c>
      <c r="C51" s="143" t="s">
        <v>89</v>
      </c>
      <c r="D51" s="145">
        <v>17585</v>
      </c>
      <c r="E51" s="145"/>
      <c r="F51" s="145"/>
      <c r="G51" s="151">
        <f t="shared" ref="G51:G57" si="4">SUM(D51:F51)</f>
        <v>17585</v>
      </c>
      <c r="H51" s="152">
        <v>0.15</v>
      </c>
      <c r="I51" s="266">
        <v>19230</v>
      </c>
      <c r="J51" s="153" t="s">
        <v>655</v>
      </c>
      <c r="K51" s="146" t="s">
        <v>90</v>
      </c>
      <c r="L51" s="154"/>
    </row>
    <row r="52" spans="1:12" ht="144" x14ac:dyDescent="0.75">
      <c r="B52" s="150" t="s">
        <v>91</v>
      </c>
      <c r="C52" s="143" t="s">
        <v>92</v>
      </c>
      <c r="D52" s="145">
        <v>2827</v>
      </c>
      <c r="E52" s="145"/>
      <c r="F52" s="145"/>
      <c r="G52" s="151">
        <f t="shared" si="4"/>
        <v>2827</v>
      </c>
      <c r="H52" s="152">
        <v>0.4</v>
      </c>
      <c r="I52" s="266">
        <v>2827</v>
      </c>
      <c r="J52" s="153" t="s">
        <v>656</v>
      </c>
      <c r="K52" s="146" t="s">
        <v>93</v>
      </c>
      <c r="L52" s="154"/>
    </row>
    <row r="53" spans="1:12" ht="16" x14ac:dyDescent="0.8">
      <c r="B53" s="150" t="s">
        <v>94</v>
      </c>
      <c r="C53" s="143"/>
      <c r="D53" s="145"/>
      <c r="E53" s="145"/>
      <c r="F53" s="145"/>
      <c r="G53" s="151">
        <f t="shared" si="4"/>
        <v>0</v>
      </c>
      <c r="H53" s="152"/>
      <c r="I53" s="266"/>
      <c r="J53" s="153"/>
      <c r="K53" s="155"/>
      <c r="L53" s="154"/>
    </row>
    <row r="54" spans="1:12" ht="16" x14ac:dyDescent="0.8">
      <c r="B54" s="150" t="s">
        <v>95</v>
      </c>
      <c r="C54" s="143"/>
      <c r="D54" s="145"/>
      <c r="E54" s="145"/>
      <c r="F54" s="145"/>
      <c r="G54" s="151">
        <f t="shared" si="4"/>
        <v>0</v>
      </c>
      <c r="H54" s="152"/>
      <c r="I54" s="266"/>
      <c r="J54" s="153"/>
      <c r="K54" s="155"/>
      <c r="L54" s="154"/>
    </row>
    <row r="55" spans="1:12" ht="16" x14ac:dyDescent="0.8">
      <c r="B55" s="150" t="s">
        <v>96</v>
      </c>
      <c r="C55" s="143"/>
      <c r="D55" s="145"/>
      <c r="E55" s="145"/>
      <c r="F55" s="145"/>
      <c r="G55" s="151">
        <f t="shared" si="4"/>
        <v>0</v>
      </c>
      <c r="H55" s="152"/>
      <c r="I55" s="266"/>
      <c r="J55" s="153"/>
      <c r="K55" s="155"/>
      <c r="L55" s="154"/>
    </row>
    <row r="56" spans="1:12" ht="16" x14ac:dyDescent="0.8">
      <c r="A56" s="24"/>
      <c r="B56" s="150" t="s">
        <v>97</v>
      </c>
      <c r="C56" s="149"/>
      <c r="D56" s="144"/>
      <c r="E56" s="144"/>
      <c r="F56" s="144"/>
      <c r="G56" s="151">
        <f t="shared" si="4"/>
        <v>0</v>
      </c>
      <c r="H56" s="156"/>
      <c r="I56" s="266"/>
      <c r="J56" s="153"/>
      <c r="K56" s="157"/>
      <c r="L56" s="154"/>
    </row>
    <row r="57" spans="1:12" s="24" customFormat="1" ht="16" x14ac:dyDescent="0.8">
      <c r="B57" s="150" t="s">
        <v>98</v>
      </c>
      <c r="C57" s="149"/>
      <c r="D57" s="144"/>
      <c r="E57" s="144"/>
      <c r="F57" s="144"/>
      <c r="G57" s="151">
        <f t="shared" si="4"/>
        <v>0</v>
      </c>
      <c r="H57" s="156"/>
      <c r="I57" s="266"/>
      <c r="J57" s="153"/>
      <c r="K57" s="157"/>
      <c r="L57" s="154"/>
    </row>
    <row r="58" spans="1:12" s="24" customFormat="1" ht="16" x14ac:dyDescent="0.8">
      <c r="A58" s="23"/>
      <c r="B58" s="23"/>
      <c r="C58" s="75" t="s">
        <v>34</v>
      </c>
      <c r="D58" s="9">
        <f>SUM(D50:D57)</f>
        <v>41294</v>
      </c>
      <c r="E58" s="9">
        <f>SUM(E50:E57)</f>
        <v>0</v>
      </c>
      <c r="F58" s="9">
        <f>SUM(F50:F57)</f>
        <v>0</v>
      </c>
      <c r="G58" s="12">
        <f>SUM(G50:G57)</f>
        <v>41294</v>
      </c>
      <c r="H58" s="9">
        <f>(H50*G50)+(H51*G51)+(H52*G52)+(H53*G53)+(H54*G54)+(H55*G55)+(H56*G56)+(H57*G57)</f>
        <v>12121.35</v>
      </c>
      <c r="I58" s="267">
        <f>SUM(I50:I57)</f>
        <v>44892.3</v>
      </c>
      <c r="J58" s="139"/>
      <c r="K58" s="157"/>
      <c r="L58" s="33"/>
    </row>
    <row r="59" spans="1:12" ht="51" customHeight="1" x14ac:dyDescent="0.75">
      <c r="B59" s="74" t="s">
        <v>99</v>
      </c>
      <c r="C59" s="207" t="s">
        <v>100</v>
      </c>
      <c r="D59" s="207"/>
      <c r="E59" s="207"/>
      <c r="F59" s="207"/>
      <c r="G59" s="207"/>
      <c r="H59" s="207"/>
      <c r="I59" s="208"/>
      <c r="J59" s="208"/>
      <c r="K59" s="207"/>
      <c r="L59" s="32"/>
    </row>
    <row r="60" spans="1:12" ht="160" x14ac:dyDescent="0.75">
      <c r="B60" s="150" t="s">
        <v>101</v>
      </c>
      <c r="C60" s="143" t="s">
        <v>102</v>
      </c>
      <c r="D60" s="145">
        <v>9172</v>
      </c>
      <c r="E60" s="145"/>
      <c r="F60" s="145"/>
      <c r="G60" s="151">
        <f>SUM(D60:F60)</f>
        <v>9172</v>
      </c>
      <c r="H60" s="152">
        <v>0.4</v>
      </c>
      <c r="I60" s="266">
        <v>9172</v>
      </c>
      <c r="J60" s="153" t="s">
        <v>669</v>
      </c>
      <c r="K60" s="146" t="s">
        <v>103</v>
      </c>
      <c r="L60" s="154"/>
    </row>
    <row r="61" spans="1:12" ht="96" x14ac:dyDescent="0.75">
      <c r="B61" s="150" t="s">
        <v>104</v>
      </c>
      <c r="C61" s="143" t="s">
        <v>105</v>
      </c>
      <c r="D61" s="145">
        <v>3107</v>
      </c>
      <c r="E61" s="145"/>
      <c r="F61" s="145"/>
      <c r="G61" s="151">
        <f t="shared" ref="G61:G67" si="5">SUM(D61:F61)</f>
        <v>3107</v>
      </c>
      <c r="H61" s="152">
        <v>0.5</v>
      </c>
      <c r="I61" s="266">
        <v>3107</v>
      </c>
      <c r="J61" s="153" t="s">
        <v>657</v>
      </c>
      <c r="K61" s="146" t="s">
        <v>106</v>
      </c>
      <c r="L61" s="154"/>
    </row>
    <row r="62" spans="1:12" ht="16" x14ac:dyDescent="0.8">
      <c r="B62" s="150" t="s">
        <v>107</v>
      </c>
      <c r="C62" s="143"/>
      <c r="D62" s="145"/>
      <c r="E62" s="145"/>
      <c r="F62" s="145"/>
      <c r="G62" s="151">
        <f t="shared" si="5"/>
        <v>0</v>
      </c>
      <c r="H62" s="152"/>
      <c r="I62" s="266"/>
      <c r="J62" s="153"/>
      <c r="K62" s="155"/>
      <c r="L62" s="154"/>
    </row>
    <row r="63" spans="1:12" ht="16" x14ac:dyDescent="0.8">
      <c r="B63" s="150" t="s">
        <v>108</v>
      </c>
      <c r="C63" s="143"/>
      <c r="D63" s="145"/>
      <c r="E63" s="145"/>
      <c r="F63" s="145"/>
      <c r="G63" s="151">
        <f t="shared" si="5"/>
        <v>0</v>
      </c>
      <c r="H63" s="152"/>
      <c r="I63" s="266"/>
      <c r="J63" s="153"/>
      <c r="K63" s="155"/>
      <c r="L63" s="154"/>
    </row>
    <row r="64" spans="1:12" ht="16" x14ac:dyDescent="0.8">
      <c r="B64" s="150" t="s">
        <v>109</v>
      </c>
      <c r="C64" s="143"/>
      <c r="D64" s="145"/>
      <c r="E64" s="145"/>
      <c r="F64" s="145"/>
      <c r="G64" s="151">
        <f t="shared" si="5"/>
        <v>0</v>
      </c>
      <c r="H64" s="152"/>
      <c r="I64" s="266"/>
      <c r="J64" s="153"/>
      <c r="K64" s="155"/>
      <c r="L64" s="154"/>
    </row>
    <row r="65" spans="1:12" ht="16" x14ac:dyDescent="0.8">
      <c r="B65" s="150" t="s">
        <v>110</v>
      </c>
      <c r="C65" s="143"/>
      <c r="D65" s="145"/>
      <c r="E65" s="145"/>
      <c r="F65" s="145"/>
      <c r="G65" s="151">
        <f t="shared" si="5"/>
        <v>0</v>
      </c>
      <c r="H65" s="152"/>
      <c r="I65" s="266"/>
      <c r="J65" s="153"/>
      <c r="K65" s="155"/>
      <c r="L65" s="154"/>
    </row>
    <row r="66" spans="1:12" ht="16" x14ac:dyDescent="0.8">
      <c r="B66" s="150" t="s">
        <v>111</v>
      </c>
      <c r="C66" s="149"/>
      <c r="D66" s="144"/>
      <c r="E66" s="144"/>
      <c r="F66" s="144"/>
      <c r="G66" s="151">
        <f t="shared" si="5"/>
        <v>0</v>
      </c>
      <c r="H66" s="156"/>
      <c r="I66" s="266"/>
      <c r="J66" s="153"/>
      <c r="K66" s="157"/>
      <c r="L66" s="154"/>
    </row>
    <row r="67" spans="1:12" ht="16" x14ac:dyDescent="0.8">
      <c r="B67" s="150" t="s">
        <v>112</v>
      </c>
      <c r="C67" s="149"/>
      <c r="D67" s="144"/>
      <c r="E67" s="144"/>
      <c r="F67" s="144"/>
      <c r="G67" s="151">
        <f t="shared" si="5"/>
        <v>0</v>
      </c>
      <c r="H67" s="156"/>
      <c r="I67" s="266"/>
      <c r="J67" s="153"/>
      <c r="K67" s="157"/>
      <c r="L67" s="154"/>
    </row>
    <row r="68" spans="1:12" ht="16" x14ac:dyDescent="0.8">
      <c r="C68" s="75" t="s">
        <v>34</v>
      </c>
      <c r="D68" s="12">
        <f>SUM(D60:D67)</f>
        <v>12279</v>
      </c>
      <c r="E68" s="12">
        <f>SUM(E60:E67)</f>
        <v>0</v>
      </c>
      <c r="F68" s="12">
        <f>SUM(F60:F67)</f>
        <v>0</v>
      </c>
      <c r="G68" s="12">
        <f>SUM(G60:G67)</f>
        <v>12279</v>
      </c>
      <c r="H68" s="9">
        <f>(H60*G60)+(H61*G61)+(H62*G62)+(H63*G63)+(H64*G64)+(H65*G65)+(H66*G66)+(H67*G67)</f>
        <v>5222.3</v>
      </c>
      <c r="I68" s="267">
        <f>SUM(I60:I67)</f>
        <v>12279</v>
      </c>
      <c r="J68" s="139"/>
      <c r="K68" s="157"/>
      <c r="L68" s="33"/>
    </row>
    <row r="69" spans="1:12" ht="51" customHeight="1" x14ac:dyDescent="0.75">
      <c r="B69" s="74" t="s">
        <v>113</v>
      </c>
      <c r="C69" s="207" t="s">
        <v>114</v>
      </c>
      <c r="D69" s="207"/>
      <c r="E69" s="207"/>
      <c r="F69" s="207"/>
      <c r="G69" s="207"/>
      <c r="H69" s="207"/>
      <c r="I69" s="208"/>
      <c r="J69" s="208"/>
      <c r="K69" s="207"/>
      <c r="L69" s="32"/>
    </row>
    <row r="70" spans="1:12" ht="80" x14ac:dyDescent="0.75">
      <c r="B70" s="150" t="s">
        <v>115</v>
      </c>
      <c r="C70" s="143" t="s">
        <v>673</v>
      </c>
      <c r="D70" s="153">
        <v>11662</v>
      </c>
      <c r="E70" s="145"/>
      <c r="F70" s="145"/>
      <c r="G70" s="151">
        <f>SUM(D70:F70)</f>
        <v>11662</v>
      </c>
      <c r="H70" s="152">
        <v>0.4</v>
      </c>
      <c r="I70" s="266"/>
      <c r="J70" s="153" t="s">
        <v>670</v>
      </c>
      <c r="K70" s="146" t="s">
        <v>116</v>
      </c>
      <c r="L70" s="154"/>
    </row>
    <row r="71" spans="1:12" ht="240" x14ac:dyDescent="0.75">
      <c r="B71" s="150" t="s">
        <v>117</v>
      </c>
      <c r="C71" s="143" t="s">
        <v>118</v>
      </c>
      <c r="D71" s="153">
        <v>8355</v>
      </c>
      <c r="E71" s="145"/>
      <c r="F71" s="145"/>
      <c r="G71" s="151">
        <f t="shared" ref="G71:G77" si="6">SUM(D71:F71)</f>
        <v>8355</v>
      </c>
      <c r="H71" s="152">
        <v>0.4</v>
      </c>
      <c r="I71" s="266"/>
      <c r="J71" s="153" t="s">
        <v>671</v>
      </c>
      <c r="K71" s="146" t="s">
        <v>119</v>
      </c>
      <c r="L71" s="154"/>
    </row>
    <row r="72" spans="1:12" ht="64" x14ac:dyDescent="0.75">
      <c r="B72" s="150" t="s">
        <v>120</v>
      </c>
      <c r="C72" s="143" t="s">
        <v>121</v>
      </c>
      <c r="D72" s="145">
        <v>1618</v>
      </c>
      <c r="E72" s="145"/>
      <c r="F72" s="145"/>
      <c r="G72" s="151">
        <f t="shared" si="6"/>
        <v>1618</v>
      </c>
      <c r="H72" s="152">
        <v>0.4</v>
      </c>
      <c r="I72" s="266"/>
      <c r="J72" s="153" t="s">
        <v>672</v>
      </c>
      <c r="K72" s="146" t="s">
        <v>122</v>
      </c>
      <c r="L72" s="154"/>
    </row>
    <row r="73" spans="1:12" ht="16" x14ac:dyDescent="0.8">
      <c r="A73" s="24"/>
      <c r="B73" s="150" t="s">
        <v>123</v>
      </c>
      <c r="C73" s="143"/>
      <c r="D73" s="145"/>
      <c r="E73" s="145"/>
      <c r="F73" s="145"/>
      <c r="G73" s="151">
        <f t="shared" si="6"/>
        <v>0</v>
      </c>
      <c r="H73" s="152"/>
      <c r="I73" s="266"/>
      <c r="J73" s="153"/>
      <c r="K73" s="155"/>
      <c r="L73" s="154"/>
    </row>
    <row r="74" spans="1:12" s="24" customFormat="1" ht="16" x14ac:dyDescent="0.8">
      <c r="A74" s="23"/>
      <c r="B74" s="150" t="s">
        <v>124</v>
      </c>
      <c r="C74" s="143"/>
      <c r="D74" s="145"/>
      <c r="E74" s="145"/>
      <c r="F74" s="145"/>
      <c r="G74" s="151">
        <f t="shared" si="6"/>
        <v>0</v>
      </c>
      <c r="H74" s="152"/>
      <c r="I74" s="266"/>
      <c r="J74" s="153"/>
      <c r="K74" s="155"/>
      <c r="L74" s="154"/>
    </row>
    <row r="75" spans="1:12" ht="16" x14ac:dyDescent="0.8">
      <c r="B75" s="150" t="s">
        <v>125</v>
      </c>
      <c r="C75" s="143"/>
      <c r="D75" s="145"/>
      <c r="E75" s="145"/>
      <c r="F75" s="145"/>
      <c r="G75" s="151">
        <f t="shared" si="6"/>
        <v>0</v>
      </c>
      <c r="H75" s="152"/>
      <c r="I75" s="266"/>
      <c r="J75" s="153"/>
      <c r="K75" s="155"/>
      <c r="L75" s="154"/>
    </row>
    <row r="76" spans="1:12" ht="16" x14ac:dyDescent="0.8">
      <c r="B76" s="150" t="s">
        <v>126</v>
      </c>
      <c r="C76" s="149"/>
      <c r="D76" s="144"/>
      <c r="E76" s="144"/>
      <c r="F76" s="144"/>
      <c r="G76" s="151">
        <f t="shared" si="6"/>
        <v>0</v>
      </c>
      <c r="H76" s="156"/>
      <c r="I76" s="266"/>
      <c r="J76" s="153"/>
      <c r="K76" s="157"/>
      <c r="L76" s="154"/>
    </row>
    <row r="77" spans="1:12" ht="16" x14ac:dyDescent="0.8">
      <c r="B77" s="150" t="s">
        <v>127</v>
      </c>
      <c r="C77" s="149"/>
      <c r="D77" s="144"/>
      <c r="E77" s="144"/>
      <c r="F77" s="144"/>
      <c r="G77" s="151">
        <f t="shared" si="6"/>
        <v>0</v>
      </c>
      <c r="H77" s="156"/>
      <c r="I77" s="266"/>
      <c r="J77" s="153"/>
      <c r="K77" s="157"/>
      <c r="L77" s="154"/>
    </row>
    <row r="78" spans="1:12" ht="16" x14ac:dyDescent="0.8">
      <c r="C78" s="75" t="s">
        <v>34</v>
      </c>
      <c r="D78" s="12">
        <f>SUM(D70:D77)</f>
        <v>21635</v>
      </c>
      <c r="E78" s="12">
        <f>SUM(E70:E77)</f>
        <v>0</v>
      </c>
      <c r="F78" s="12">
        <f>SUM(F70:F77)</f>
        <v>0</v>
      </c>
      <c r="G78" s="12">
        <f>SUM(G70:G77)</f>
        <v>21635</v>
      </c>
      <c r="H78" s="9">
        <f>(H70*G70)+(H71*G71)+(H72*G72)+(H73*G73)+(H74*G74)+(H75*G75)+(H76*G76)+(H77*G77)</f>
        <v>8654</v>
      </c>
      <c r="I78" s="267">
        <f>SUM(I70:I77)</f>
        <v>0</v>
      </c>
      <c r="J78" s="139"/>
      <c r="K78" s="157"/>
      <c r="L78" s="33"/>
    </row>
    <row r="79" spans="1:12" ht="51" customHeight="1" x14ac:dyDescent="0.75">
      <c r="B79" s="74" t="s">
        <v>128</v>
      </c>
      <c r="C79" s="207"/>
      <c r="D79" s="207"/>
      <c r="E79" s="207"/>
      <c r="F79" s="207"/>
      <c r="G79" s="207"/>
      <c r="H79" s="207"/>
      <c r="I79" s="208"/>
      <c r="J79" s="208"/>
      <c r="K79" s="207"/>
      <c r="L79" s="32"/>
    </row>
    <row r="80" spans="1:12" ht="16" x14ac:dyDescent="0.8">
      <c r="B80" s="150" t="s">
        <v>129</v>
      </c>
      <c r="C80" s="143"/>
      <c r="D80" s="145"/>
      <c r="E80" s="145"/>
      <c r="F80" s="145"/>
      <c r="G80" s="151">
        <f>SUM(D80:F80)</f>
        <v>0</v>
      </c>
      <c r="H80" s="152"/>
      <c r="I80" s="266"/>
      <c r="J80" s="153"/>
      <c r="K80" s="155"/>
      <c r="L80" s="154"/>
    </row>
    <row r="81" spans="2:12" ht="16" x14ac:dyDescent="0.8">
      <c r="B81" s="150" t="s">
        <v>130</v>
      </c>
      <c r="C81" s="143"/>
      <c r="D81" s="145"/>
      <c r="E81" s="145"/>
      <c r="F81" s="145"/>
      <c r="G81" s="151">
        <f t="shared" ref="G81:G87" si="7">SUM(D81:F81)</f>
        <v>0</v>
      </c>
      <c r="H81" s="152"/>
      <c r="I81" s="266"/>
      <c r="J81" s="153"/>
      <c r="K81" s="155"/>
      <c r="L81" s="154"/>
    </row>
    <row r="82" spans="2:12" ht="16" x14ac:dyDescent="0.8">
      <c r="B82" s="150" t="s">
        <v>131</v>
      </c>
      <c r="C82" s="143"/>
      <c r="D82" s="145"/>
      <c r="E82" s="145"/>
      <c r="F82" s="145"/>
      <c r="G82" s="151">
        <f t="shared" si="7"/>
        <v>0</v>
      </c>
      <c r="H82" s="152"/>
      <c r="I82" s="266"/>
      <c r="J82" s="153"/>
      <c r="K82" s="155"/>
      <c r="L82" s="154"/>
    </row>
    <row r="83" spans="2:12" ht="16" x14ac:dyDescent="0.8">
      <c r="B83" s="150" t="s">
        <v>132</v>
      </c>
      <c r="C83" s="143"/>
      <c r="D83" s="145"/>
      <c r="E83" s="145"/>
      <c r="F83" s="145"/>
      <c r="G83" s="151">
        <f t="shared" si="7"/>
        <v>0</v>
      </c>
      <c r="H83" s="152"/>
      <c r="I83" s="266"/>
      <c r="J83" s="153"/>
      <c r="K83" s="155"/>
      <c r="L83" s="154"/>
    </row>
    <row r="84" spans="2:12" ht="16" x14ac:dyDescent="0.8">
      <c r="B84" s="150" t="s">
        <v>133</v>
      </c>
      <c r="C84" s="143"/>
      <c r="D84" s="145"/>
      <c r="E84" s="145"/>
      <c r="F84" s="145"/>
      <c r="G84" s="151">
        <f t="shared" si="7"/>
        <v>0</v>
      </c>
      <c r="H84" s="152"/>
      <c r="I84" s="266"/>
      <c r="J84" s="153"/>
      <c r="K84" s="155"/>
      <c r="L84" s="154"/>
    </row>
    <row r="85" spans="2:12" ht="16" x14ac:dyDescent="0.8">
      <c r="B85" s="150" t="s">
        <v>134</v>
      </c>
      <c r="C85" s="143"/>
      <c r="D85" s="145"/>
      <c r="E85" s="145"/>
      <c r="F85" s="145"/>
      <c r="G85" s="151">
        <f t="shared" si="7"/>
        <v>0</v>
      </c>
      <c r="H85" s="152"/>
      <c r="I85" s="266"/>
      <c r="J85" s="153"/>
      <c r="K85" s="155"/>
      <c r="L85" s="154"/>
    </row>
    <row r="86" spans="2:12" ht="16" x14ac:dyDescent="0.8">
      <c r="B86" s="150" t="s">
        <v>135</v>
      </c>
      <c r="C86" s="149"/>
      <c r="D86" s="144"/>
      <c r="E86" s="144"/>
      <c r="F86" s="144"/>
      <c r="G86" s="151">
        <f t="shared" si="7"/>
        <v>0</v>
      </c>
      <c r="H86" s="156"/>
      <c r="I86" s="266"/>
      <c r="J86" s="153"/>
      <c r="K86" s="157"/>
      <c r="L86" s="154"/>
    </row>
    <row r="87" spans="2:12" ht="16" x14ac:dyDescent="0.8">
      <c r="B87" s="150" t="s">
        <v>136</v>
      </c>
      <c r="C87" s="149"/>
      <c r="D87" s="144"/>
      <c r="E87" s="144"/>
      <c r="F87" s="144"/>
      <c r="G87" s="151">
        <f t="shared" si="7"/>
        <v>0</v>
      </c>
      <c r="H87" s="156"/>
      <c r="I87" s="266"/>
      <c r="J87" s="153"/>
      <c r="K87" s="157"/>
      <c r="L87" s="154"/>
    </row>
    <row r="88" spans="2:12" ht="16" x14ac:dyDescent="0.8">
      <c r="C88" s="75" t="s">
        <v>34</v>
      </c>
      <c r="D88" s="9">
        <f>SUM(D80:D87)</f>
        <v>0</v>
      </c>
      <c r="E88" s="9">
        <f>SUM(E80:E87)</f>
        <v>0</v>
      </c>
      <c r="F88" s="9">
        <f>SUM(F80:F87)</f>
        <v>0</v>
      </c>
      <c r="G88" s="9">
        <f>SUM(G80:G87)</f>
        <v>0</v>
      </c>
      <c r="H88" s="9">
        <f>(H80*G80)+(H81*G81)+(H82*G82)+(H83*G83)+(H84*G84)+(H85*G85)+(H86*G86)+(H87*G87)</f>
        <v>0</v>
      </c>
      <c r="I88" s="267">
        <f>SUM(I80:I87)</f>
        <v>0</v>
      </c>
      <c r="J88" s="139"/>
      <c r="K88" s="157"/>
      <c r="L88" s="33"/>
    </row>
    <row r="89" spans="2:12" ht="15.75" customHeight="1" x14ac:dyDescent="0.75">
      <c r="B89" s="4"/>
      <c r="C89" s="158"/>
      <c r="D89" s="162"/>
      <c r="E89" s="162"/>
      <c r="F89" s="162"/>
      <c r="G89" s="162"/>
      <c r="H89" s="162"/>
      <c r="I89" s="270"/>
      <c r="J89" s="163"/>
      <c r="K89" s="158"/>
      <c r="L89" s="2"/>
    </row>
    <row r="90" spans="2:12" ht="51" customHeight="1" x14ac:dyDescent="0.75">
      <c r="B90" s="75" t="s">
        <v>137</v>
      </c>
      <c r="C90" s="223"/>
      <c r="D90" s="223"/>
      <c r="E90" s="223"/>
      <c r="F90" s="223"/>
      <c r="G90" s="223"/>
      <c r="H90" s="223"/>
      <c r="I90" s="222"/>
      <c r="J90" s="222"/>
      <c r="K90" s="223"/>
      <c r="L90" s="8"/>
    </row>
    <row r="91" spans="2:12" ht="51" customHeight="1" x14ac:dyDescent="0.75">
      <c r="B91" s="74" t="s">
        <v>138</v>
      </c>
      <c r="C91" s="207"/>
      <c r="D91" s="207"/>
      <c r="E91" s="207"/>
      <c r="F91" s="207"/>
      <c r="G91" s="207"/>
      <c r="H91" s="207"/>
      <c r="I91" s="208"/>
      <c r="J91" s="208"/>
      <c r="K91" s="207"/>
      <c r="L91" s="32"/>
    </row>
    <row r="92" spans="2:12" ht="16" x14ac:dyDescent="0.8">
      <c r="B92" s="150" t="s">
        <v>139</v>
      </c>
      <c r="C92" s="143"/>
      <c r="D92" s="145"/>
      <c r="E92" s="145"/>
      <c r="F92" s="145"/>
      <c r="G92" s="151">
        <f>SUM(D92:F92)</f>
        <v>0</v>
      </c>
      <c r="H92" s="152"/>
      <c r="I92" s="266"/>
      <c r="J92" s="153"/>
      <c r="K92" s="155"/>
      <c r="L92" s="154"/>
    </row>
    <row r="93" spans="2:12" ht="16" x14ac:dyDescent="0.8">
      <c r="B93" s="150" t="s">
        <v>140</v>
      </c>
      <c r="C93" s="143"/>
      <c r="D93" s="145"/>
      <c r="E93" s="145"/>
      <c r="F93" s="145"/>
      <c r="G93" s="151">
        <f t="shared" ref="G93:G99" si="8">SUM(D93:F93)</f>
        <v>0</v>
      </c>
      <c r="H93" s="152"/>
      <c r="I93" s="266"/>
      <c r="J93" s="153"/>
      <c r="K93" s="155"/>
      <c r="L93" s="154"/>
    </row>
    <row r="94" spans="2:12" ht="16" x14ac:dyDescent="0.8">
      <c r="B94" s="150" t="s">
        <v>141</v>
      </c>
      <c r="C94" s="143"/>
      <c r="D94" s="145"/>
      <c r="E94" s="145"/>
      <c r="F94" s="145"/>
      <c r="G94" s="151">
        <f t="shared" si="8"/>
        <v>0</v>
      </c>
      <c r="H94" s="152"/>
      <c r="I94" s="266"/>
      <c r="J94" s="153"/>
      <c r="K94" s="155"/>
      <c r="L94" s="154"/>
    </row>
    <row r="95" spans="2:12" ht="16" x14ac:dyDescent="0.8">
      <c r="B95" s="150" t="s">
        <v>142</v>
      </c>
      <c r="C95" s="143"/>
      <c r="D95" s="145"/>
      <c r="E95" s="145"/>
      <c r="F95" s="145"/>
      <c r="G95" s="151">
        <f t="shared" si="8"/>
        <v>0</v>
      </c>
      <c r="H95" s="152"/>
      <c r="I95" s="266"/>
      <c r="J95" s="153"/>
      <c r="K95" s="155"/>
      <c r="L95" s="154"/>
    </row>
    <row r="96" spans="2:12" ht="16" x14ac:dyDescent="0.8">
      <c r="B96" s="150" t="s">
        <v>143</v>
      </c>
      <c r="C96" s="143"/>
      <c r="D96" s="145"/>
      <c r="E96" s="145"/>
      <c r="F96" s="145"/>
      <c r="G96" s="151">
        <f t="shared" si="8"/>
        <v>0</v>
      </c>
      <c r="H96" s="152"/>
      <c r="I96" s="266"/>
      <c r="J96" s="153"/>
      <c r="K96" s="155"/>
      <c r="L96" s="154"/>
    </row>
    <row r="97" spans="2:12" ht="16" x14ac:dyDescent="0.8">
      <c r="B97" s="150" t="s">
        <v>144</v>
      </c>
      <c r="C97" s="143"/>
      <c r="D97" s="145"/>
      <c r="E97" s="145"/>
      <c r="F97" s="145"/>
      <c r="G97" s="151">
        <f t="shared" si="8"/>
        <v>0</v>
      </c>
      <c r="H97" s="152"/>
      <c r="I97" s="266"/>
      <c r="J97" s="153"/>
      <c r="K97" s="155"/>
      <c r="L97" s="154"/>
    </row>
    <row r="98" spans="2:12" ht="16" x14ac:dyDescent="0.8">
      <c r="B98" s="150" t="s">
        <v>145</v>
      </c>
      <c r="C98" s="149"/>
      <c r="D98" s="144"/>
      <c r="E98" s="144"/>
      <c r="F98" s="144"/>
      <c r="G98" s="151">
        <f t="shared" si="8"/>
        <v>0</v>
      </c>
      <c r="H98" s="156"/>
      <c r="I98" s="266"/>
      <c r="J98" s="153"/>
      <c r="K98" s="157"/>
      <c r="L98" s="154"/>
    </row>
    <row r="99" spans="2:12" ht="16" x14ac:dyDescent="0.8">
      <c r="B99" s="150" t="s">
        <v>146</v>
      </c>
      <c r="C99" s="149"/>
      <c r="D99" s="144"/>
      <c r="E99" s="144"/>
      <c r="F99" s="144"/>
      <c r="G99" s="151">
        <f t="shared" si="8"/>
        <v>0</v>
      </c>
      <c r="H99" s="156"/>
      <c r="I99" s="266"/>
      <c r="J99" s="153"/>
      <c r="K99" s="157"/>
      <c r="L99" s="154"/>
    </row>
    <row r="100" spans="2:12" ht="16" x14ac:dyDescent="0.8">
      <c r="C100" s="75" t="s">
        <v>34</v>
      </c>
      <c r="D100" s="9">
        <f>SUM(D92:D99)</f>
        <v>0</v>
      </c>
      <c r="E100" s="9">
        <f>SUM(E92:E99)</f>
        <v>0</v>
      </c>
      <c r="F100" s="9">
        <f>SUM(F92:F99)</f>
        <v>0</v>
      </c>
      <c r="G100" s="12">
        <f>SUM(G92:G99)</f>
        <v>0</v>
      </c>
      <c r="H100" s="9">
        <f>(H92*G92)+(H93*G93)+(H94*G94)+(H95*G95)+(H96*G96)+(H97*G97)+(H98*G98)+(H99*G99)</f>
        <v>0</v>
      </c>
      <c r="I100" s="267">
        <f>SUM(I92:I99)</f>
        <v>0</v>
      </c>
      <c r="J100" s="139"/>
      <c r="K100" s="157"/>
      <c r="L100" s="33"/>
    </row>
    <row r="101" spans="2:12" ht="51" customHeight="1" x14ac:dyDescent="0.75">
      <c r="B101" s="74" t="s">
        <v>147</v>
      </c>
      <c r="C101" s="207"/>
      <c r="D101" s="207"/>
      <c r="E101" s="207"/>
      <c r="F101" s="207"/>
      <c r="G101" s="207"/>
      <c r="H101" s="207"/>
      <c r="I101" s="208"/>
      <c r="J101" s="208"/>
      <c r="K101" s="207"/>
      <c r="L101" s="32"/>
    </row>
    <row r="102" spans="2:12" ht="16" x14ac:dyDescent="0.8">
      <c r="B102" s="150" t="s">
        <v>148</v>
      </c>
      <c r="C102" s="143"/>
      <c r="D102" s="145"/>
      <c r="E102" s="145"/>
      <c r="F102" s="145"/>
      <c r="G102" s="151">
        <f>SUM(D102:F102)</f>
        <v>0</v>
      </c>
      <c r="H102" s="152"/>
      <c r="I102" s="266"/>
      <c r="J102" s="153"/>
      <c r="K102" s="155"/>
      <c r="L102" s="154"/>
    </row>
    <row r="103" spans="2:12" ht="16" x14ac:dyDescent="0.8">
      <c r="B103" s="150" t="s">
        <v>149</v>
      </c>
      <c r="C103" s="143"/>
      <c r="D103" s="145"/>
      <c r="E103" s="145"/>
      <c r="F103" s="145"/>
      <c r="G103" s="151">
        <f t="shared" ref="G103:G109" si="9">SUM(D103:F103)</f>
        <v>0</v>
      </c>
      <c r="H103" s="152"/>
      <c r="I103" s="266"/>
      <c r="J103" s="153"/>
      <c r="K103" s="155"/>
      <c r="L103" s="154"/>
    </row>
    <row r="104" spans="2:12" ht="16" x14ac:dyDescent="0.8">
      <c r="B104" s="150" t="s">
        <v>150</v>
      </c>
      <c r="C104" s="143"/>
      <c r="D104" s="145"/>
      <c r="E104" s="145"/>
      <c r="F104" s="145"/>
      <c r="G104" s="151">
        <f t="shared" si="9"/>
        <v>0</v>
      </c>
      <c r="H104" s="152"/>
      <c r="I104" s="266"/>
      <c r="J104" s="153"/>
      <c r="K104" s="155"/>
      <c r="L104" s="154"/>
    </row>
    <row r="105" spans="2:12" ht="16" x14ac:dyDescent="0.8">
      <c r="B105" s="150" t="s">
        <v>151</v>
      </c>
      <c r="C105" s="143"/>
      <c r="D105" s="145"/>
      <c r="E105" s="145"/>
      <c r="F105" s="145"/>
      <c r="G105" s="151">
        <f t="shared" si="9"/>
        <v>0</v>
      </c>
      <c r="H105" s="152"/>
      <c r="I105" s="266"/>
      <c r="J105" s="153"/>
      <c r="K105" s="155"/>
      <c r="L105" s="154"/>
    </row>
    <row r="106" spans="2:12" ht="16" x14ac:dyDescent="0.8">
      <c r="B106" s="150" t="s">
        <v>152</v>
      </c>
      <c r="C106" s="143"/>
      <c r="D106" s="145"/>
      <c r="E106" s="145"/>
      <c r="F106" s="145"/>
      <c r="G106" s="151">
        <f t="shared" si="9"/>
        <v>0</v>
      </c>
      <c r="H106" s="152"/>
      <c r="I106" s="266"/>
      <c r="J106" s="153"/>
      <c r="K106" s="155"/>
      <c r="L106" s="154"/>
    </row>
    <row r="107" spans="2:12" ht="16" x14ac:dyDescent="0.8">
      <c r="B107" s="150" t="s">
        <v>153</v>
      </c>
      <c r="C107" s="143"/>
      <c r="D107" s="145"/>
      <c r="E107" s="145"/>
      <c r="F107" s="145"/>
      <c r="G107" s="151">
        <f t="shared" si="9"/>
        <v>0</v>
      </c>
      <c r="H107" s="152"/>
      <c r="I107" s="266"/>
      <c r="J107" s="153"/>
      <c r="K107" s="155"/>
      <c r="L107" s="154"/>
    </row>
    <row r="108" spans="2:12" ht="16" x14ac:dyDescent="0.8">
      <c r="B108" s="150" t="s">
        <v>154</v>
      </c>
      <c r="C108" s="149"/>
      <c r="D108" s="144"/>
      <c r="E108" s="144"/>
      <c r="F108" s="144"/>
      <c r="G108" s="151">
        <f t="shared" si="9"/>
        <v>0</v>
      </c>
      <c r="H108" s="156"/>
      <c r="I108" s="266"/>
      <c r="J108" s="153"/>
      <c r="K108" s="157"/>
      <c r="L108" s="154"/>
    </row>
    <row r="109" spans="2:12" ht="16" x14ac:dyDescent="0.8">
      <c r="B109" s="150" t="s">
        <v>155</v>
      </c>
      <c r="C109" s="149"/>
      <c r="D109" s="144"/>
      <c r="E109" s="144"/>
      <c r="F109" s="144"/>
      <c r="G109" s="151">
        <f t="shared" si="9"/>
        <v>0</v>
      </c>
      <c r="H109" s="156"/>
      <c r="I109" s="266"/>
      <c r="J109" s="153"/>
      <c r="K109" s="157"/>
      <c r="L109" s="154"/>
    </row>
    <row r="110" spans="2:12" ht="16" x14ac:dyDescent="0.8">
      <c r="C110" s="75" t="s">
        <v>34</v>
      </c>
      <c r="D110" s="12">
        <f>SUM(D102:D109)</f>
        <v>0</v>
      </c>
      <c r="E110" s="12">
        <f>SUM(E102:E109)</f>
        <v>0</v>
      </c>
      <c r="F110" s="12">
        <f>SUM(F102:F109)</f>
        <v>0</v>
      </c>
      <c r="G110" s="12">
        <f>SUM(G102:G109)</f>
        <v>0</v>
      </c>
      <c r="H110" s="9">
        <f>(H102*G102)+(H103*G103)+(H104*G104)+(H105*G105)+(H106*G106)+(H107*G107)+(H108*G108)+(H109*G109)</f>
        <v>0</v>
      </c>
      <c r="I110" s="267">
        <f>SUM(I102:I109)</f>
        <v>0</v>
      </c>
      <c r="J110" s="139"/>
      <c r="K110" s="157"/>
      <c r="L110" s="33"/>
    </row>
    <row r="111" spans="2:12" ht="51" customHeight="1" x14ac:dyDescent="0.75">
      <c r="B111" s="108" t="s">
        <v>156</v>
      </c>
      <c r="C111" s="207"/>
      <c r="D111" s="207"/>
      <c r="E111" s="207"/>
      <c r="F111" s="207"/>
      <c r="G111" s="207"/>
      <c r="H111" s="207"/>
      <c r="I111" s="208"/>
      <c r="J111" s="208"/>
      <c r="K111" s="207"/>
      <c r="L111" s="32"/>
    </row>
    <row r="112" spans="2:12" ht="16" x14ac:dyDescent="0.8">
      <c r="B112" s="150" t="s">
        <v>157</v>
      </c>
      <c r="C112" s="143"/>
      <c r="D112" s="145"/>
      <c r="E112" s="145"/>
      <c r="F112" s="145"/>
      <c r="G112" s="151">
        <f>SUM(D112:F112)</f>
        <v>0</v>
      </c>
      <c r="H112" s="152"/>
      <c r="I112" s="266"/>
      <c r="J112" s="153"/>
      <c r="K112" s="155"/>
      <c r="L112" s="154"/>
    </row>
    <row r="113" spans="2:12" ht="16" x14ac:dyDescent="0.8">
      <c r="B113" s="150" t="s">
        <v>158</v>
      </c>
      <c r="C113" s="143"/>
      <c r="D113" s="145"/>
      <c r="E113" s="145"/>
      <c r="F113" s="145"/>
      <c r="G113" s="151">
        <f t="shared" ref="G113:G119" si="10">SUM(D113:F113)</f>
        <v>0</v>
      </c>
      <c r="H113" s="152"/>
      <c r="I113" s="266"/>
      <c r="J113" s="153"/>
      <c r="K113" s="155"/>
      <c r="L113" s="154"/>
    </row>
    <row r="114" spans="2:12" ht="16" x14ac:dyDescent="0.8">
      <c r="B114" s="150" t="s">
        <v>159</v>
      </c>
      <c r="C114" s="143"/>
      <c r="D114" s="145"/>
      <c r="E114" s="145"/>
      <c r="F114" s="145"/>
      <c r="G114" s="151">
        <f t="shared" si="10"/>
        <v>0</v>
      </c>
      <c r="H114" s="152"/>
      <c r="I114" s="266"/>
      <c r="J114" s="153"/>
      <c r="K114" s="155"/>
      <c r="L114" s="154"/>
    </row>
    <row r="115" spans="2:12" ht="16" x14ac:dyDescent="0.8">
      <c r="B115" s="150" t="s">
        <v>160</v>
      </c>
      <c r="C115" s="143"/>
      <c r="D115" s="145"/>
      <c r="E115" s="145"/>
      <c r="F115" s="145"/>
      <c r="G115" s="151">
        <f t="shared" si="10"/>
        <v>0</v>
      </c>
      <c r="H115" s="152"/>
      <c r="I115" s="266"/>
      <c r="J115" s="153"/>
      <c r="K115" s="155"/>
      <c r="L115" s="154"/>
    </row>
    <row r="116" spans="2:12" ht="16" x14ac:dyDescent="0.8">
      <c r="B116" s="150" t="s">
        <v>161</v>
      </c>
      <c r="C116" s="143"/>
      <c r="D116" s="145"/>
      <c r="E116" s="145"/>
      <c r="F116" s="145"/>
      <c r="G116" s="151">
        <f t="shared" si="10"/>
        <v>0</v>
      </c>
      <c r="H116" s="152"/>
      <c r="I116" s="266"/>
      <c r="J116" s="153"/>
      <c r="K116" s="155"/>
      <c r="L116" s="154"/>
    </row>
    <row r="117" spans="2:12" ht="16" x14ac:dyDescent="0.8">
      <c r="B117" s="150" t="s">
        <v>162</v>
      </c>
      <c r="C117" s="143"/>
      <c r="D117" s="145"/>
      <c r="E117" s="145"/>
      <c r="F117" s="145"/>
      <c r="G117" s="151">
        <f t="shared" si="10"/>
        <v>0</v>
      </c>
      <c r="H117" s="152"/>
      <c r="I117" s="266"/>
      <c r="J117" s="153"/>
      <c r="K117" s="155"/>
      <c r="L117" s="154"/>
    </row>
    <row r="118" spans="2:12" ht="16" x14ac:dyDescent="0.8">
      <c r="B118" s="150" t="s">
        <v>163</v>
      </c>
      <c r="C118" s="149"/>
      <c r="D118" s="144"/>
      <c r="E118" s="144"/>
      <c r="F118" s="144"/>
      <c r="G118" s="151">
        <f t="shared" si="10"/>
        <v>0</v>
      </c>
      <c r="H118" s="156"/>
      <c r="I118" s="266"/>
      <c r="J118" s="153"/>
      <c r="K118" s="157"/>
      <c r="L118" s="154"/>
    </row>
    <row r="119" spans="2:12" ht="16" x14ac:dyDescent="0.8">
      <c r="B119" s="150" t="s">
        <v>164</v>
      </c>
      <c r="C119" s="149"/>
      <c r="D119" s="144"/>
      <c r="E119" s="144"/>
      <c r="F119" s="144"/>
      <c r="G119" s="151">
        <f t="shared" si="10"/>
        <v>0</v>
      </c>
      <c r="H119" s="156"/>
      <c r="I119" s="266"/>
      <c r="J119" s="153"/>
      <c r="K119" s="157"/>
      <c r="L119" s="154"/>
    </row>
    <row r="120" spans="2:12" ht="16" x14ac:dyDescent="0.8">
      <c r="C120" s="75" t="s">
        <v>34</v>
      </c>
      <c r="D120" s="12">
        <f>SUM(D112:D119)</f>
        <v>0</v>
      </c>
      <c r="E120" s="12">
        <f>SUM(E112:E119)</f>
        <v>0</v>
      </c>
      <c r="F120" s="12">
        <f>SUM(F112:F119)</f>
        <v>0</v>
      </c>
      <c r="G120" s="12">
        <f>SUM(G112:G119)</f>
        <v>0</v>
      </c>
      <c r="H120" s="9">
        <f>(H112*G112)+(H113*G113)+(H114*G114)+(H115*G115)+(H116*G116)+(H117*G117)+(H118*G118)+(H119*G119)</f>
        <v>0</v>
      </c>
      <c r="I120" s="267">
        <f>SUM(I112:I119)</f>
        <v>0</v>
      </c>
      <c r="J120" s="139"/>
      <c r="K120" s="157"/>
      <c r="L120" s="33"/>
    </row>
    <row r="121" spans="2:12" ht="51" customHeight="1" x14ac:dyDescent="0.75">
      <c r="B121" s="108" t="s">
        <v>165</v>
      </c>
      <c r="C121" s="207"/>
      <c r="D121" s="207"/>
      <c r="E121" s="207"/>
      <c r="F121" s="207"/>
      <c r="G121" s="207"/>
      <c r="H121" s="207"/>
      <c r="I121" s="208"/>
      <c r="J121" s="208"/>
      <c r="K121" s="207"/>
      <c r="L121" s="32"/>
    </row>
    <row r="122" spans="2:12" ht="16" x14ac:dyDescent="0.8">
      <c r="B122" s="150" t="s">
        <v>166</v>
      </c>
      <c r="C122" s="143"/>
      <c r="D122" s="145"/>
      <c r="E122" s="145"/>
      <c r="F122" s="145"/>
      <c r="G122" s="151">
        <f>SUM(D122:F122)</f>
        <v>0</v>
      </c>
      <c r="H122" s="152"/>
      <c r="I122" s="266"/>
      <c r="J122" s="153"/>
      <c r="K122" s="155"/>
      <c r="L122" s="154"/>
    </row>
    <row r="123" spans="2:12" ht="16" x14ac:dyDescent="0.8">
      <c r="B123" s="150" t="s">
        <v>167</v>
      </c>
      <c r="C123" s="143"/>
      <c r="D123" s="145"/>
      <c r="E123" s="145"/>
      <c r="F123" s="145"/>
      <c r="G123" s="151">
        <f t="shared" ref="G123:G129" si="11">SUM(D123:F123)</f>
        <v>0</v>
      </c>
      <c r="H123" s="152"/>
      <c r="I123" s="266"/>
      <c r="J123" s="153"/>
      <c r="K123" s="155"/>
      <c r="L123" s="154"/>
    </row>
    <row r="124" spans="2:12" ht="16" x14ac:dyDescent="0.8">
      <c r="B124" s="150" t="s">
        <v>168</v>
      </c>
      <c r="C124" s="143"/>
      <c r="D124" s="145"/>
      <c r="E124" s="145"/>
      <c r="F124" s="145"/>
      <c r="G124" s="151">
        <f t="shared" si="11"/>
        <v>0</v>
      </c>
      <c r="H124" s="152"/>
      <c r="I124" s="266"/>
      <c r="J124" s="153"/>
      <c r="K124" s="155"/>
      <c r="L124" s="154"/>
    </row>
    <row r="125" spans="2:12" ht="16" x14ac:dyDescent="0.8">
      <c r="B125" s="150" t="s">
        <v>169</v>
      </c>
      <c r="C125" s="143"/>
      <c r="D125" s="145"/>
      <c r="E125" s="145"/>
      <c r="F125" s="145"/>
      <c r="G125" s="151">
        <f t="shared" si="11"/>
        <v>0</v>
      </c>
      <c r="H125" s="152"/>
      <c r="I125" s="266"/>
      <c r="J125" s="153"/>
      <c r="K125" s="155"/>
      <c r="L125" s="154"/>
    </row>
    <row r="126" spans="2:12" ht="16" x14ac:dyDescent="0.8">
      <c r="B126" s="150" t="s">
        <v>170</v>
      </c>
      <c r="C126" s="143"/>
      <c r="D126" s="145"/>
      <c r="E126" s="145"/>
      <c r="F126" s="145"/>
      <c r="G126" s="151">
        <f t="shared" si="11"/>
        <v>0</v>
      </c>
      <c r="H126" s="152"/>
      <c r="I126" s="266"/>
      <c r="J126" s="153"/>
      <c r="K126" s="155"/>
      <c r="L126" s="154"/>
    </row>
    <row r="127" spans="2:12" ht="16" x14ac:dyDescent="0.8">
      <c r="B127" s="150" t="s">
        <v>171</v>
      </c>
      <c r="C127" s="143"/>
      <c r="D127" s="145"/>
      <c r="E127" s="145"/>
      <c r="F127" s="145"/>
      <c r="G127" s="151">
        <f t="shared" si="11"/>
        <v>0</v>
      </c>
      <c r="H127" s="152"/>
      <c r="I127" s="266"/>
      <c r="J127" s="153"/>
      <c r="K127" s="155"/>
      <c r="L127" s="154"/>
    </row>
    <row r="128" spans="2:12" ht="16" x14ac:dyDescent="0.8">
      <c r="B128" s="150" t="s">
        <v>172</v>
      </c>
      <c r="C128" s="149"/>
      <c r="D128" s="144"/>
      <c r="E128" s="144"/>
      <c r="F128" s="144"/>
      <c r="G128" s="151">
        <f t="shared" si="11"/>
        <v>0</v>
      </c>
      <c r="H128" s="156"/>
      <c r="I128" s="266"/>
      <c r="J128" s="153"/>
      <c r="K128" s="157"/>
      <c r="L128" s="154"/>
    </row>
    <row r="129" spans="2:12" ht="16" x14ac:dyDescent="0.8">
      <c r="B129" s="150" t="s">
        <v>173</v>
      </c>
      <c r="C129" s="149"/>
      <c r="D129" s="144"/>
      <c r="E129" s="144"/>
      <c r="F129" s="144"/>
      <c r="G129" s="151">
        <f t="shared" si="11"/>
        <v>0</v>
      </c>
      <c r="H129" s="156"/>
      <c r="I129" s="266"/>
      <c r="J129" s="153"/>
      <c r="K129" s="157"/>
      <c r="L129" s="154"/>
    </row>
    <row r="130" spans="2:12" ht="16" x14ac:dyDescent="0.8">
      <c r="C130" s="75" t="s">
        <v>34</v>
      </c>
      <c r="D130" s="9">
        <f>SUM(D122:D129)</f>
        <v>0</v>
      </c>
      <c r="E130" s="9">
        <f>SUM(E122:E129)</f>
        <v>0</v>
      </c>
      <c r="F130" s="9">
        <f>SUM(F122:F129)</f>
        <v>0</v>
      </c>
      <c r="G130" s="9">
        <f>SUM(G122:G129)</f>
        <v>0</v>
      </c>
      <c r="H130" s="9">
        <f>(H122*G122)+(H123*G123)+(H124*G124)+(H125*G125)+(H126*G126)+(H127*G127)+(H128*G128)+(H129*G129)</f>
        <v>0</v>
      </c>
      <c r="I130" s="267">
        <f>SUM(I122:I129)</f>
        <v>0</v>
      </c>
      <c r="J130" s="139"/>
      <c r="K130" s="157"/>
      <c r="L130" s="33"/>
    </row>
    <row r="131" spans="2:12" ht="15.75" customHeight="1" x14ac:dyDescent="0.75">
      <c r="B131" s="4"/>
      <c r="C131" s="158"/>
      <c r="D131" s="162"/>
      <c r="E131" s="162"/>
      <c r="F131" s="162"/>
      <c r="G131" s="162"/>
      <c r="H131" s="162"/>
      <c r="I131" s="270"/>
      <c r="J131" s="163"/>
      <c r="K131" s="164"/>
      <c r="L131" s="2"/>
    </row>
    <row r="132" spans="2:12" ht="51" customHeight="1" x14ac:dyDescent="0.75">
      <c r="B132" s="75" t="s">
        <v>174</v>
      </c>
      <c r="C132" s="223"/>
      <c r="D132" s="223"/>
      <c r="E132" s="223"/>
      <c r="F132" s="223"/>
      <c r="G132" s="223"/>
      <c r="H132" s="223"/>
      <c r="I132" s="222"/>
      <c r="J132" s="222"/>
      <c r="K132" s="223"/>
      <c r="L132" s="8"/>
    </row>
    <row r="133" spans="2:12" ht="51" customHeight="1" x14ac:dyDescent="0.75">
      <c r="B133" s="74" t="s">
        <v>175</v>
      </c>
      <c r="C133" s="207"/>
      <c r="D133" s="207"/>
      <c r="E133" s="207"/>
      <c r="F133" s="207"/>
      <c r="G133" s="207"/>
      <c r="H133" s="207"/>
      <c r="I133" s="208"/>
      <c r="J133" s="208"/>
      <c r="K133" s="207"/>
      <c r="L133" s="32"/>
    </row>
    <row r="134" spans="2:12" ht="16" x14ac:dyDescent="0.8">
      <c r="B134" s="150" t="s">
        <v>176</v>
      </c>
      <c r="C134" s="143"/>
      <c r="D134" s="145"/>
      <c r="E134" s="145"/>
      <c r="F134" s="145"/>
      <c r="G134" s="151">
        <f>SUM(D134:F134)</f>
        <v>0</v>
      </c>
      <c r="H134" s="152"/>
      <c r="I134" s="266"/>
      <c r="J134" s="153"/>
      <c r="K134" s="155"/>
      <c r="L134" s="154"/>
    </row>
    <row r="135" spans="2:12" ht="16" x14ac:dyDescent="0.8">
      <c r="B135" s="150" t="s">
        <v>177</v>
      </c>
      <c r="C135" s="143"/>
      <c r="D135" s="145"/>
      <c r="E135" s="145"/>
      <c r="F135" s="145"/>
      <c r="G135" s="151">
        <f t="shared" ref="G135:G141" si="12">SUM(D135:F135)</f>
        <v>0</v>
      </c>
      <c r="H135" s="152"/>
      <c r="I135" s="266"/>
      <c r="J135" s="153"/>
      <c r="K135" s="155"/>
      <c r="L135" s="154"/>
    </row>
    <row r="136" spans="2:12" ht="16" x14ac:dyDescent="0.8">
      <c r="B136" s="150" t="s">
        <v>178</v>
      </c>
      <c r="C136" s="143"/>
      <c r="D136" s="145"/>
      <c r="E136" s="145"/>
      <c r="F136" s="145"/>
      <c r="G136" s="151">
        <f t="shared" si="12"/>
        <v>0</v>
      </c>
      <c r="H136" s="152"/>
      <c r="I136" s="266"/>
      <c r="J136" s="153"/>
      <c r="K136" s="155"/>
      <c r="L136" s="154"/>
    </row>
    <row r="137" spans="2:12" ht="16" x14ac:dyDescent="0.8">
      <c r="B137" s="150" t="s">
        <v>179</v>
      </c>
      <c r="C137" s="143"/>
      <c r="D137" s="145"/>
      <c r="E137" s="145"/>
      <c r="F137" s="145"/>
      <c r="G137" s="151">
        <f t="shared" si="12"/>
        <v>0</v>
      </c>
      <c r="H137" s="152"/>
      <c r="I137" s="266"/>
      <c r="J137" s="153"/>
      <c r="K137" s="155"/>
      <c r="L137" s="154"/>
    </row>
    <row r="138" spans="2:12" ht="16" x14ac:dyDescent="0.8">
      <c r="B138" s="150" t="s">
        <v>180</v>
      </c>
      <c r="C138" s="143"/>
      <c r="D138" s="145"/>
      <c r="E138" s="145"/>
      <c r="F138" s="145"/>
      <c r="G138" s="151">
        <f t="shared" si="12"/>
        <v>0</v>
      </c>
      <c r="H138" s="152"/>
      <c r="I138" s="266"/>
      <c r="J138" s="153"/>
      <c r="K138" s="155"/>
      <c r="L138" s="154"/>
    </row>
    <row r="139" spans="2:12" ht="16" x14ac:dyDescent="0.8">
      <c r="B139" s="150" t="s">
        <v>181</v>
      </c>
      <c r="C139" s="143"/>
      <c r="D139" s="145"/>
      <c r="E139" s="145"/>
      <c r="F139" s="145"/>
      <c r="G139" s="151">
        <f t="shared" si="12"/>
        <v>0</v>
      </c>
      <c r="H139" s="152"/>
      <c r="I139" s="266"/>
      <c r="J139" s="153"/>
      <c r="K139" s="155"/>
      <c r="L139" s="154"/>
    </row>
    <row r="140" spans="2:12" ht="16" x14ac:dyDescent="0.8">
      <c r="B140" s="150" t="s">
        <v>182</v>
      </c>
      <c r="C140" s="149"/>
      <c r="D140" s="144"/>
      <c r="E140" s="144"/>
      <c r="F140" s="144"/>
      <c r="G140" s="151">
        <f t="shared" si="12"/>
        <v>0</v>
      </c>
      <c r="H140" s="156"/>
      <c r="I140" s="266"/>
      <c r="J140" s="153"/>
      <c r="K140" s="157"/>
      <c r="L140" s="154"/>
    </row>
    <row r="141" spans="2:12" ht="16" x14ac:dyDescent="0.8">
      <c r="B141" s="150" t="s">
        <v>183</v>
      </c>
      <c r="C141" s="149"/>
      <c r="D141" s="144"/>
      <c r="E141" s="144"/>
      <c r="F141" s="144"/>
      <c r="G141" s="151">
        <f t="shared" si="12"/>
        <v>0</v>
      </c>
      <c r="H141" s="156"/>
      <c r="I141" s="266"/>
      <c r="J141" s="153"/>
      <c r="K141" s="157"/>
      <c r="L141" s="154"/>
    </row>
    <row r="142" spans="2:12" ht="16" x14ac:dyDescent="0.8">
      <c r="C142" s="75" t="s">
        <v>34</v>
      </c>
      <c r="D142" s="9">
        <f>SUM(D134:D141)</f>
        <v>0</v>
      </c>
      <c r="E142" s="9">
        <f>SUM(E134:E141)</f>
        <v>0</v>
      </c>
      <c r="F142" s="9">
        <f>SUM(F134:F141)</f>
        <v>0</v>
      </c>
      <c r="G142" s="12">
        <f>SUM(G134:G141)</f>
        <v>0</v>
      </c>
      <c r="H142" s="9">
        <f>(H134*G134)+(H135*G135)+(H136*G136)+(H137*G137)+(H138*G138)+(H139*G139)+(H140*G140)+(H141*G141)</f>
        <v>0</v>
      </c>
      <c r="I142" s="267">
        <f>SUM(I134:I141)</f>
        <v>0</v>
      </c>
      <c r="J142" s="139"/>
      <c r="K142" s="157"/>
      <c r="L142" s="33"/>
    </row>
    <row r="143" spans="2:12" ht="51" customHeight="1" x14ac:dyDescent="0.75">
      <c r="B143" s="74" t="s">
        <v>184</v>
      </c>
      <c r="C143" s="207"/>
      <c r="D143" s="207"/>
      <c r="E143" s="207"/>
      <c r="F143" s="207"/>
      <c r="G143" s="207"/>
      <c r="H143" s="207"/>
      <c r="I143" s="208"/>
      <c r="J143" s="208"/>
      <c r="K143" s="207"/>
      <c r="L143" s="32"/>
    </row>
    <row r="144" spans="2:12" ht="16" x14ac:dyDescent="0.8">
      <c r="B144" s="150" t="s">
        <v>185</v>
      </c>
      <c r="C144" s="143"/>
      <c r="D144" s="145"/>
      <c r="E144" s="145"/>
      <c r="F144" s="145"/>
      <c r="G144" s="151">
        <f>SUM(D144:F144)</f>
        <v>0</v>
      </c>
      <c r="H144" s="152"/>
      <c r="I144" s="266"/>
      <c r="J144" s="153"/>
      <c r="K144" s="155"/>
      <c r="L144" s="154"/>
    </row>
    <row r="145" spans="2:12" ht="16" x14ac:dyDescent="0.8">
      <c r="B145" s="150" t="s">
        <v>186</v>
      </c>
      <c r="C145" s="143"/>
      <c r="D145" s="145"/>
      <c r="E145" s="145"/>
      <c r="F145" s="145"/>
      <c r="G145" s="151">
        <f t="shared" ref="G145:G151" si="13">SUM(D145:F145)</f>
        <v>0</v>
      </c>
      <c r="H145" s="152"/>
      <c r="I145" s="266"/>
      <c r="J145" s="153"/>
      <c r="K145" s="155"/>
      <c r="L145" s="154"/>
    </row>
    <row r="146" spans="2:12" ht="16" x14ac:dyDescent="0.8">
      <c r="B146" s="150" t="s">
        <v>187</v>
      </c>
      <c r="C146" s="143"/>
      <c r="D146" s="145"/>
      <c r="E146" s="145"/>
      <c r="F146" s="145"/>
      <c r="G146" s="151">
        <f t="shared" si="13"/>
        <v>0</v>
      </c>
      <c r="H146" s="152"/>
      <c r="I146" s="266"/>
      <c r="J146" s="153"/>
      <c r="K146" s="155"/>
      <c r="L146" s="154"/>
    </row>
    <row r="147" spans="2:12" ht="16" x14ac:dyDescent="0.8">
      <c r="B147" s="150" t="s">
        <v>188</v>
      </c>
      <c r="C147" s="143"/>
      <c r="D147" s="145"/>
      <c r="E147" s="145"/>
      <c r="F147" s="145"/>
      <c r="G147" s="151">
        <f t="shared" si="13"/>
        <v>0</v>
      </c>
      <c r="H147" s="152"/>
      <c r="I147" s="266"/>
      <c r="J147" s="153"/>
      <c r="K147" s="155"/>
      <c r="L147" s="154"/>
    </row>
    <row r="148" spans="2:12" ht="16" x14ac:dyDescent="0.8">
      <c r="B148" s="150" t="s">
        <v>189</v>
      </c>
      <c r="C148" s="143"/>
      <c r="D148" s="145"/>
      <c r="E148" s="145"/>
      <c r="F148" s="145"/>
      <c r="G148" s="151">
        <f t="shared" si="13"/>
        <v>0</v>
      </c>
      <c r="H148" s="152"/>
      <c r="I148" s="266"/>
      <c r="J148" s="153"/>
      <c r="K148" s="155"/>
      <c r="L148" s="154"/>
    </row>
    <row r="149" spans="2:12" ht="16" x14ac:dyDescent="0.8">
      <c r="B149" s="150" t="s">
        <v>190</v>
      </c>
      <c r="C149" s="143"/>
      <c r="D149" s="145"/>
      <c r="E149" s="145"/>
      <c r="F149" s="145"/>
      <c r="G149" s="151">
        <f t="shared" si="13"/>
        <v>0</v>
      </c>
      <c r="H149" s="152"/>
      <c r="I149" s="266"/>
      <c r="J149" s="153"/>
      <c r="K149" s="155"/>
      <c r="L149" s="154"/>
    </row>
    <row r="150" spans="2:12" ht="16" x14ac:dyDescent="0.8">
      <c r="B150" s="150" t="s">
        <v>191</v>
      </c>
      <c r="C150" s="149"/>
      <c r="D150" s="144"/>
      <c r="E150" s="144"/>
      <c r="F150" s="144"/>
      <c r="G150" s="151">
        <f t="shared" si="13"/>
        <v>0</v>
      </c>
      <c r="H150" s="156"/>
      <c r="I150" s="266"/>
      <c r="J150" s="153"/>
      <c r="K150" s="157"/>
      <c r="L150" s="154"/>
    </row>
    <row r="151" spans="2:12" ht="16" x14ac:dyDescent="0.8">
      <c r="B151" s="150" t="s">
        <v>192</v>
      </c>
      <c r="C151" s="149"/>
      <c r="D151" s="144"/>
      <c r="E151" s="144"/>
      <c r="F151" s="144"/>
      <c r="G151" s="151">
        <f t="shared" si="13"/>
        <v>0</v>
      </c>
      <c r="H151" s="156"/>
      <c r="I151" s="266"/>
      <c r="J151" s="153"/>
      <c r="K151" s="157"/>
      <c r="L151" s="154"/>
    </row>
    <row r="152" spans="2:12" ht="16" x14ac:dyDescent="0.8">
      <c r="C152" s="75" t="s">
        <v>34</v>
      </c>
      <c r="D152" s="12">
        <f>SUM(D144:D151)</f>
        <v>0</v>
      </c>
      <c r="E152" s="12">
        <f>SUM(E144:E151)</f>
        <v>0</v>
      </c>
      <c r="F152" s="12">
        <f>SUM(F144:F151)</f>
        <v>0</v>
      </c>
      <c r="G152" s="12">
        <f>SUM(G144:G151)</f>
        <v>0</v>
      </c>
      <c r="H152" s="9">
        <f>(H144*G144)+(H145*G145)+(H146*G146)+(H147*G147)+(H148*G148)+(H149*G149)+(H150*G150)+(H151*G151)</f>
        <v>0</v>
      </c>
      <c r="I152" s="267">
        <f>SUM(I144:I151)</f>
        <v>0</v>
      </c>
      <c r="J152" s="139"/>
      <c r="K152" s="157"/>
      <c r="L152" s="33"/>
    </row>
    <row r="153" spans="2:12" ht="51" customHeight="1" x14ac:dyDescent="0.75">
      <c r="B153" s="74" t="s">
        <v>193</v>
      </c>
      <c r="C153" s="207"/>
      <c r="D153" s="207"/>
      <c r="E153" s="207"/>
      <c r="F153" s="207"/>
      <c r="G153" s="207"/>
      <c r="H153" s="207"/>
      <c r="I153" s="208"/>
      <c r="J153" s="208"/>
      <c r="K153" s="207"/>
      <c r="L153" s="32"/>
    </row>
    <row r="154" spans="2:12" ht="16" x14ac:dyDescent="0.8">
      <c r="B154" s="150" t="s">
        <v>194</v>
      </c>
      <c r="C154" s="143"/>
      <c r="D154" s="145"/>
      <c r="E154" s="145"/>
      <c r="F154" s="145"/>
      <c r="G154" s="151">
        <f>SUM(D154:F154)</f>
        <v>0</v>
      </c>
      <c r="H154" s="152"/>
      <c r="I154" s="266"/>
      <c r="J154" s="153"/>
      <c r="K154" s="155"/>
      <c r="L154" s="154"/>
    </row>
    <row r="155" spans="2:12" ht="16" x14ac:dyDescent="0.8">
      <c r="B155" s="150" t="s">
        <v>195</v>
      </c>
      <c r="C155" s="143"/>
      <c r="D155" s="145"/>
      <c r="E155" s="145"/>
      <c r="F155" s="145"/>
      <c r="G155" s="151">
        <f t="shared" ref="G155:G161" si="14">SUM(D155:F155)</f>
        <v>0</v>
      </c>
      <c r="H155" s="152"/>
      <c r="I155" s="266"/>
      <c r="J155" s="153"/>
      <c r="K155" s="155"/>
      <c r="L155" s="154"/>
    </row>
    <row r="156" spans="2:12" ht="16" x14ac:dyDescent="0.8">
      <c r="B156" s="150" t="s">
        <v>196</v>
      </c>
      <c r="C156" s="143"/>
      <c r="D156" s="145"/>
      <c r="E156" s="145"/>
      <c r="F156" s="145"/>
      <c r="G156" s="151">
        <f t="shared" si="14"/>
        <v>0</v>
      </c>
      <c r="H156" s="152"/>
      <c r="I156" s="266"/>
      <c r="J156" s="153"/>
      <c r="K156" s="155"/>
      <c r="L156" s="154"/>
    </row>
    <row r="157" spans="2:12" ht="16" x14ac:dyDescent="0.8">
      <c r="B157" s="150" t="s">
        <v>197</v>
      </c>
      <c r="C157" s="143"/>
      <c r="D157" s="145"/>
      <c r="E157" s="145"/>
      <c r="F157" s="145"/>
      <c r="G157" s="151">
        <f t="shared" si="14"/>
        <v>0</v>
      </c>
      <c r="H157" s="152"/>
      <c r="I157" s="266"/>
      <c r="J157" s="153"/>
      <c r="K157" s="155"/>
      <c r="L157" s="154"/>
    </row>
    <row r="158" spans="2:12" ht="16" x14ac:dyDescent="0.8">
      <c r="B158" s="150" t="s">
        <v>198</v>
      </c>
      <c r="C158" s="143"/>
      <c r="D158" s="145"/>
      <c r="E158" s="145"/>
      <c r="F158" s="145"/>
      <c r="G158" s="151">
        <f t="shared" si="14"/>
        <v>0</v>
      </c>
      <c r="H158" s="152"/>
      <c r="I158" s="266"/>
      <c r="J158" s="153"/>
      <c r="K158" s="155"/>
      <c r="L158" s="154"/>
    </row>
    <row r="159" spans="2:12" ht="16" x14ac:dyDescent="0.8">
      <c r="B159" s="150" t="s">
        <v>199</v>
      </c>
      <c r="C159" s="143"/>
      <c r="D159" s="145"/>
      <c r="E159" s="145"/>
      <c r="F159" s="145"/>
      <c r="G159" s="151">
        <f t="shared" si="14"/>
        <v>0</v>
      </c>
      <c r="H159" s="152"/>
      <c r="I159" s="266"/>
      <c r="J159" s="153"/>
      <c r="K159" s="155"/>
      <c r="L159" s="154"/>
    </row>
    <row r="160" spans="2:12" ht="16" x14ac:dyDescent="0.8">
      <c r="B160" s="150" t="s">
        <v>200</v>
      </c>
      <c r="C160" s="149"/>
      <c r="D160" s="144"/>
      <c r="E160" s="144"/>
      <c r="F160" s="144"/>
      <c r="G160" s="151">
        <f t="shared" si="14"/>
        <v>0</v>
      </c>
      <c r="H160" s="156"/>
      <c r="I160" s="266"/>
      <c r="J160" s="153"/>
      <c r="K160" s="157"/>
      <c r="L160" s="154"/>
    </row>
    <row r="161" spans="2:12" ht="16" x14ac:dyDescent="0.8">
      <c r="B161" s="150" t="s">
        <v>201</v>
      </c>
      <c r="C161" s="149"/>
      <c r="D161" s="144"/>
      <c r="E161" s="144"/>
      <c r="F161" s="144"/>
      <c r="G161" s="151">
        <f t="shared" si="14"/>
        <v>0</v>
      </c>
      <c r="H161" s="156"/>
      <c r="I161" s="266"/>
      <c r="J161" s="153"/>
      <c r="K161" s="157"/>
      <c r="L161" s="154"/>
    </row>
    <row r="162" spans="2:12" ht="16" x14ac:dyDescent="0.8">
      <c r="C162" s="75" t="s">
        <v>34</v>
      </c>
      <c r="D162" s="12">
        <f>SUM(D154:D161)</f>
        <v>0</v>
      </c>
      <c r="E162" s="12">
        <f>SUM(E154:E161)</f>
        <v>0</v>
      </c>
      <c r="F162" s="12">
        <f>SUM(F154:F161)</f>
        <v>0</v>
      </c>
      <c r="G162" s="12">
        <f>SUM(G154:G161)</f>
        <v>0</v>
      </c>
      <c r="H162" s="9">
        <f>(H154*G154)+(H155*G155)+(H156*G156)+(H157*G157)+(H158*G158)+(H159*G159)+(H160*G160)+(H161*G161)</f>
        <v>0</v>
      </c>
      <c r="I162" s="267">
        <f>SUM(I154:I161)</f>
        <v>0</v>
      </c>
      <c r="J162" s="139"/>
      <c r="K162" s="157"/>
      <c r="L162" s="33"/>
    </row>
    <row r="163" spans="2:12" ht="51" customHeight="1" x14ac:dyDescent="0.75">
      <c r="B163" s="74" t="s">
        <v>202</v>
      </c>
      <c r="C163" s="207"/>
      <c r="D163" s="207"/>
      <c r="E163" s="207"/>
      <c r="F163" s="207"/>
      <c r="G163" s="207"/>
      <c r="H163" s="207"/>
      <c r="I163" s="208"/>
      <c r="J163" s="208"/>
      <c r="K163" s="207"/>
      <c r="L163" s="32"/>
    </row>
    <row r="164" spans="2:12" ht="16" x14ac:dyDescent="0.8">
      <c r="B164" s="150" t="s">
        <v>203</v>
      </c>
      <c r="C164" s="143"/>
      <c r="D164" s="145"/>
      <c r="E164" s="145"/>
      <c r="F164" s="145"/>
      <c r="G164" s="151">
        <f>SUM(D164:F164)</f>
        <v>0</v>
      </c>
      <c r="H164" s="152"/>
      <c r="I164" s="266"/>
      <c r="J164" s="153"/>
      <c r="K164" s="155"/>
      <c r="L164" s="154"/>
    </row>
    <row r="165" spans="2:12" ht="16" x14ac:dyDescent="0.8">
      <c r="B165" s="150" t="s">
        <v>204</v>
      </c>
      <c r="C165" s="143"/>
      <c r="D165" s="145"/>
      <c r="E165" s="145"/>
      <c r="F165" s="145"/>
      <c r="G165" s="151">
        <f t="shared" ref="G165:G171" si="15">SUM(D165:F165)</f>
        <v>0</v>
      </c>
      <c r="H165" s="152"/>
      <c r="I165" s="266"/>
      <c r="J165" s="153"/>
      <c r="K165" s="155"/>
      <c r="L165" s="154"/>
    </row>
    <row r="166" spans="2:12" ht="16" x14ac:dyDescent="0.8">
      <c r="B166" s="150" t="s">
        <v>205</v>
      </c>
      <c r="C166" s="143"/>
      <c r="D166" s="145"/>
      <c r="E166" s="145"/>
      <c r="F166" s="145"/>
      <c r="G166" s="151">
        <f t="shared" si="15"/>
        <v>0</v>
      </c>
      <c r="H166" s="152"/>
      <c r="I166" s="266"/>
      <c r="J166" s="153"/>
      <c r="K166" s="155"/>
      <c r="L166" s="154"/>
    </row>
    <row r="167" spans="2:12" ht="16" x14ac:dyDescent="0.8">
      <c r="B167" s="150" t="s">
        <v>206</v>
      </c>
      <c r="C167" s="143"/>
      <c r="D167" s="145"/>
      <c r="E167" s="145"/>
      <c r="F167" s="145"/>
      <c r="G167" s="151">
        <f t="shared" si="15"/>
        <v>0</v>
      </c>
      <c r="H167" s="152"/>
      <c r="I167" s="266"/>
      <c r="J167" s="153"/>
      <c r="K167" s="155"/>
      <c r="L167" s="154"/>
    </row>
    <row r="168" spans="2:12" ht="16" x14ac:dyDescent="0.8">
      <c r="B168" s="150" t="s">
        <v>207</v>
      </c>
      <c r="C168" s="143"/>
      <c r="D168" s="145"/>
      <c r="E168" s="145"/>
      <c r="F168" s="145"/>
      <c r="G168" s="151">
        <f>SUM(D168:F168)</f>
        <v>0</v>
      </c>
      <c r="H168" s="152"/>
      <c r="I168" s="266"/>
      <c r="J168" s="153"/>
      <c r="K168" s="155"/>
      <c r="L168" s="154"/>
    </row>
    <row r="169" spans="2:12" ht="16" x14ac:dyDescent="0.8">
      <c r="B169" s="150" t="s">
        <v>208</v>
      </c>
      <c r="C169" s="143"/>
      <c r="D169" s="145"/>
      <c r="E169" s="145"/>
      <c r="F169" s="145"/>
      <c r="G169" s="151">
        <f t="shared" si="15"/>
        <v>0</v>
      </c>
      <c r="H169" s="152"/>
      <c r="I169" s="266"/>
      <c r="J169" s="153"/>
      <c r="K169" s="155"/>
      <c r="L169" s="154"/>
    </row>
    <row r="170" spans="2:12" ht="16" x14ac:dyDescent="0.8">
      <c r="B170" s="150" t="s">
        <v>209</v>
      </c>
      <c r="C170" s="149"/>
      <c r="D170" s="144"/>
      <c r="E170" s="144"/>
      <c r="F170" s="144"/>
      <c r="G170" s="151">
        <f t="shared" si="15"/>
        <v>0</v>
      </c>
      <c r="H170" s="156"/>
      <c r="I170" s="266"/>
      <c r="J170" s="153"/>
      <c r="K170" s="157"/>
      <c r="L170" s="154"/>
    </row>
    <row r="171" spans="2:12" ht="16" x14ac:dyDescent="0.8">
      <c r="B171" s="150" t="s">
        <v>210</v>
      </c>
      <c r="C171" s="149"/>
      <c r="D171" s="144"/>
      <c r="E171" s="144"/>
      <c r="F171" s="144"/>
      <c r="G171" s="151">
        <f t="shared" si="15"/>
        <v>0</v>
      </c>
      <c r="H171" s="156"/>
      <c r="I171" s="266"/>
      <c r="J171" s="153"/>
      <c r="K171" s="157"/>
      <c r="L171" s="154"/>
    </row>
    <row r="172" spans="2:12" ht="16" x14ac:dyDescent="0.8">
      <c r="C172" s="75" t="s">
        <v>34</v>
      </c>
      <c r="D172" s="9">
        <f>SUM(D164:D171)</f>
        <v>0</v>
      </c>
      <c r="E172" s="9">
        <f>SUM(E164:E171)</f>
        <v>0</v>
      </c>
      <c r="F172" s="9">
        <f>SUM(F164:F171)</f>
        <v>0</v>
      </c>
      <c r="G172" s="9">
        <f>SUM(G164:G171)</f>
        <v>0</v>
      </c>
      <c r="H172" s="9">
        <f>(H164*G164)+(H165*G165)+(H166*G166)+(H167*G167)+(H168*G168)+(H169*G169)+(H170*G170)+(H171*G171)</f>
        <v>0</v>
      </c>
      <c r="I172" s="267">
        <f>SUM(I164:I171)</f>
        <v>0</v>
      </c>
      <c r="J172" s="139"/>
      <c r="K172" s="157"/>
      <c r="L172" s="33"/>
    </row>
    <row r="173" spans="2:12" ht="15.75" customHeight="1" x14ac:dyDescent="0.75">
      <c r="B173" s="4"/>
      <c r="C173" s="158"/>
      <c r="D173" s="162"/>
      <c r="E173" s="162"/>
      <c r="F173" s="162"/>
      <c r="G173" s="162"/>
      <c r="H173" s="162"/>
      <c r="I173" s="270"/>
      <c r="J173" s="163"/>
      <c r="K173" s="158"/>
      <c r="L173" s="2"/>
    </row>
    <row r="174" spans="2:12" ht="15.75" customHeight="1" x14ac:dyDescent="0.75">
      <c r="B174" s="4"/>
      <c r="C174" s="158"/>
      <c r="D174" s="162"/>
      <c r="E174" s="162"/>
      <c r="F174" s="162"/>
      <c r="G174" s="162"/>
      <c r="H174" s="162"/>
      <c r="I174" s="270"/>
      <c r="J174" s="163"/>
      <c r="K174" s="158"/>
      <c r="L174" s="2"/>
    </row>
    <row r="175" spans="2:12" ht="63.75" customHeight="1" x14ac:dyDescent="0.8">
      <c r="B175" s="75" t="s">
        <v>211</v>
      </c>
      <c r="C175" s="165"/>
      <c r="D175" s="166">
        <v>178874</v>
      </c>
      <c r="E175" s="166"/>
      <c r="F175" s="166"/>
      <c r="G175" s="167">
        <f>SUM(D175:F175)</f>
        <v>178874</v>
      </c>
      <c r="H175" s="168"/>
      <c r="I175" s="271">
        <v>185836</v>
      </c>
      <c r="J175" s="169"/>
      <c r="K175" s="170"/>
      <c r="L175" s="33"/>
    </row>
    <row r="176" spans="2:12" ht="69.75" customHeight="1" x14ac:dyDescent="0.8">
      <c r="B176" s="75" t="s">
        <v>212</v>
      </c>
      <c r="C176" s="165"/>
      <c r="D176" s="166">
        <v>54203</v>
      </c>
      <c r="E176" s="166"/>
      <c r="F176" s="166"/>
      <c r="G176" s="167">
        <f>SUM(D176:F176)</f>
        <v>54203</v>
      </c>
      <c r="H176" s="168"/>
      <c r="I176" s="271">
        <v>54203</v>
      </c>
      <c r="J176" s="169"/>
      <c r="K176" s="170"/>
      <c r="L176" s="33"/>
    </row>
    <row r="177" spans="2:12" ht="57" customHeight="1" x14ac:dyDescent="0.8">
      <c r="B177" s="75" t="s">
        <v>213</v>
      </c>
      <c r="C177" s="171"/>
      <c r="D177" s="166">
        <v>60852.5</v>
      </c>
      <c r="E177" s="166"/>
      <c r="F177" s="166"/>
      <c r="G177" s="167">
        <f>SUM(D177:F177)</f>
        <v>60852.5</v>
      </c>
      <c r="H177" s="168"/>
      <c r="I177" s="271">
        <v>56560.34</v>
      </c>
      <c r="J177" s="169"/>
      <c r="K177" s="170"/>
      <c r="L177" s="33"/>
    </row>
    <row r="178" spans="2:12" ht="65.25" customHeight="1" x14ac:dyDescent="0.8">
      <c r="B178" s="86" t="s">
        <v>214</v>
      </c>
      <c r="C178" s="165"/>
      <c r="D178" s="166"/>
      <c r="E178" s="166"/>
      <c r="F178" s="166"/>
      <c r="G178" s="167">
        <f>SUM(D178:F178)</f>
        <v>0</v>
      </c>
      <c r="H178" s="168"/>
      <c r="I178" s="271"/>
      <c r="J178" s="169"/>
      <c r="K178" s="170"/>
      <c r="L178" s="33"/>
    </row>
    <row r="179" spans="2:12" ht="38.25" customHeight="1" x14ac:dyDescent="0.75">
      <c r="B179" s="4"/>
      <c r="C179" s="87" t="s">
        <v>215</v>
      </c>
      <c r="D179" s="89">
        <f>SUM(D175:D178)</f>
        <v>293929.5</v>
      </c>
      <c r="E179" s="89">
        <f>SUM(E175:E178)</f>
        <v>0</v>
      </c>
      <c r="F179" s="89">
        <f>SUM(F175:F178)</f>
        <v>0</v>
      </c>
      <c r="G179" s="89">
        <f>SUM(G175:G178)</f>
        <v>293929.5</v>
      </c>
      <c r="H179" s="9">
        <f>(H175*G175)+(H176*G176)+(H177*G177)+(H178*G178)</f>
        <v>0</v>
      </c>
      <c r="I179" s="267">
        <f>SUM(I175:I178)</f>
        <v>296599.33999999997</v>
      </c>
      <c r="J179" s="139"/>
      <c r="K179" s="165"/>
      <c r="L179" s="7"/>
    </row>
    <row r="180" spans="2:12" ht="15.75" customHeight="1" x14ac:dyDescent="0.75">
      <c r="B180" s="4"/>
      <c r="C180" s="158"/>
      <c r="D180" s="162"/>
      <c r="E180" s="162"/>
      <c r="F180" s="162"/>
      <c r="G180" s="162"/>
      <c r="H180" s="162"/>
      <c r="I180" s="270"/>
      <c r="J180" s="163"/>
      <c r="K180" s="158"/>
      <c r="L180" s="7"/>
    </row>
    <row r="181" spans="2:12" ht="15.75" customHeight="1" x14ac:dyDescent="0.75">
      <c r="B181" s="4"/>
      <c r="C181" s="158"/>
      <c r="D181" s="162"/>
      <c r="E181" s="162"/>
      <c r="F181" s="162"/>
      <c r="G181" s="162"/>
      <c r="H181" s="162"/>
      <c r="I181" s="270"/>
      <c r="J181" s="163"/>
      <c r="K181" s="158"/>
      <c r="L181" s="7"/>
    </row>
    <row r="182" spans="2:12" ht="15.75" customHeight="1" x14ac:dyDescent="0.75">
      <c r="B182" s="4"/>
      <c r="C182" s="158"/>
      <c r="D182" s="162"/>
      <c r="E182" s="162"/>
      <c r="F182" s="162"/>
      <c r="G182" s="162"/>
      <c r="H182" s="162"/>
      <c r="I182" s="270"/>
      <c r="J182" s="163"/>
      <c r="K182" s="158"/>
      <c r="L182" s="7"/>
    </row>
    <row r="183" spans="2:12" ht="15.75" customHeight="1" x14ac:dyDescent="0.75">
      <c r="B183" s="4"/>
      <c r="C183" s="158"/>
      <c r="D183" s="162"/>
      <c r="E183" s="162"/>
      <c r="F183" s="162"/>
      <c r="G183" s="162"/>
      <c r="H183" s="162"/>
      <c r="I183" s="270"/>
      <c r="J183" s="163"/>
      <c r="K183" s="158"/>
      <c r="L183" s="7"/>
    </row>
    <row r="184" spans="2:12" ht="15.75" customHeight="1" x14ac:dyDescent="0.75">
      <c r="B184" s="4"/>
      <c r="C184" s="158"/>
      <c r="D184" s="162"/>
      <c r="E184" s="162"/>
      <c r="F184" s="162"/>
      <c r="G184" s="162"/>
      <c r="H184" s="162"/>
      <c r="I184" s="270"/>
      <c r="J184" s="163"/>
      <c r="K184" s="158"/>
      <c r="L184" s="7"/>
    </row>
    <row r="185" spans="2:12" ht="15.75" customHeight="1" x14ac:dyDescent="0.75">
      <c r="B185" s="4"/>
      <c r="C185" s="158"/>
      <c r="D185" s="162"/>
      <c r="E185" s="162"/>
      <c r="F185" s="162"/>
      <c r="G185" s="162"/>
      <c r="H185" s="162"/>
      <c r="I185" s="270"/>
      <c r="J185" s="163"/>
      <c r="K185" s="158"/>
      <c r="L185" s="7"/>
    </row>
    <row r="186" spans="2:12" ht="15.75" customHeight="1" thickBot="1" x14ac:dyDescent="0.9">
      <c r="B186" s="4"/>
      <c r="C186" s="158"/>
      <c r="D186" s="162"/>
      <c r="E186" s="162"/>
      <c r="F186" s="162"/>
      <c r="G186" s="162"/>
      <c r="H186" s="162"/>
      <c r="I186" s="270"/>
      <c r="J186" s="163"/>
      <c r="K186" s="158"/>
      <c r="L186" s="7"/>
    </row>
    <row r="187" spans="2:12" ht="16" x14ac:dyDescent="0.75">
      <c r="B187" s="4"/>
      <c r="C187" s="218" t="s">
        <v>216</v>
      </c>
      <c r="D187" s="219"/>
      <c r="E187" s="219"/>
      <c r="F187" s="219"/>
      <c r="G187" s="220"/>
      <c r="H187" s="7"/>
      <c r="I187" s="272"/>
      <c r="J187" s="140"/>
      <c r="K187" s="7"/>
    </row>
    <row r="188" spans="2:12" ht="54.75" customHeight="1" x14ac:dyDescent="0.75">
      <c r="B188" s="4"/>
      <c r="C188" s="172"/>
      <c r="D188" s="135" t="str">
        <f>D5</f>
        <v>Organisation recipiendiaire 1 (budget en USD)</v>
      </c>
      <c r="E188" s="135" t="str">
        <f t="shared" ref="E188:F188" si="16">E5</f>
        <v>Organisation recipiendiaire 2 (budget en USD)</v>
      </c>
      <c r="F188" s="135" t="str">
        <f t="shared" si="16"/>
        <v>Organisation recipiendiaire 3 (budget en USD)</v>
      </c>
      <c r="G188" s="127" t="s">
        <v>9</v>
      </c>
      <c r="H188" s="158"/>
      <c r="I188" s="270"/>
      <c r="J188" s="163"/>
      <c r="K188" s="7"/>
    </row>
    <row r="189" spans="2:12" ht="41.25" customHeight="1" x14ac:dyDescent="0.75">
      <c r="B189" s="173"/>
      <c r="C189" s="119" t="s">
        <v>217</v>
      </c>
      <c r="D189" s="174">
        <f>SUM(D16,D26,D36,D46,D58,D68,D78,D88,D100,D110,D120,D130,D142,D152,D162,D172,D175,D176,D177,D178)</f>
        <v>887850.5</v>
      </c>
      <c r="E189" s="174">
        <f>SUM(E16,E26,E36,E46,E58,E68,E78,E88,E100,E110,E120,E130,E142,E152,E162,E172,E175,E176,E177,E178)</f>
        <v>0</v>
      </c>
      <c r="F189" s="174">
        <f>SUM(F16,F26,F36,F46,F58,F68,F78,F88,F100,F110,F120,F130,F142,F152,F162,F172,F175,F176,F177,F178)</f>
        <v>0</v>
      </c>
      <c r="G189" s="175">
        <f>SUM(D189:F189)</f>
        <v>887850.5</v>
      </c>
      <c r="H189" s="158"/>
      <c r="I189" s="270"/>
      <c r="J189" s="163"/>
      <c r="K189" s="173"/>
    </row>
    <row r="190" spans="2:12" ht="51.75" customHeight="1" x14ac:dyDescent="0.75">
      <c r="B190" s="176"/>
      <c r="C190" s="119" t="s">
        <v>218</v>
      </c>
      <c r="D190" s="174">
        <f>D189*0.07</f>
        <v>62149.535000000003</v>
      </c>
      <c r="E190" s="174">
        <f>E189*0.07</f>
        <v>0</v>
      </c>
      <c r="F190" s="174">
        <f>F189*0.07</f>
        <v>0</v>
      </c>
      <c r="G190" s="175">
        <f>G189*0.07</f>
        <v>62149.535000000003</v>
      </c>
      <c r="H190" s="176"/>
      <c r="I190" s="270"/>
      <c r="J190" s="163"/>
      <c r="K190" s="177"/>
    </row>
    <row r="191" spans="2:12" ht="51.75" customHeight="1" thickBot="1" x14ac:dyDescent="0.9">
      <c r="B191" s="176"/>
      <c r="C191" s="6" t="s">
        <v>9</v>
      </c>
      <c r="D191" s="201">
        <f>SUM(D189:D190)</f>
        <v>950000.03500000003</v>
      </c>
      <c r="E191" s="77">
        <f>SUM(E189:E190)</f>
        <v>0</v>
      </c>
      <c r="F191" s="77">
        <f>SUM(F189:F190)</f>
        <v>0</v>
      </c>
      <c r="G191" s="202">
        <f>SUM(G189:G190)</f>
        <v>950000.03500000003</v>
      </c>
      <c r="H191" s="176"/>
      <c r="I191" s="270"/>
      <c r="J191" s="163"/>
      <c r="K191" s="177"/>
    </row>
    <row r="192" spans="2:12" ht="42" customHeight="1" x14ac:dyDescent="0.75">
      <c r="B192" s="176"/>
      <c r="K192" s="2"/>
      <c r="L192" s="177"/>
    </row>
    <row r="193" spans="2:12" s="24" customFormat="1" ht="29.25" customHeight="1" thickBot="1" x14ac:dyDescent="0.9">
      <c r="B193" s="158"/>
      <c r="C193" s="4"/>
      <c r="D193" s="19"/>
      <c r="E193" s="19"/>
      <c r="F193" s="19"/>
      <c r="G193" s="19"/>
      <c r="H193" s="19"/>
      <c r="I193" s="273"/>
      <c r="J193" s="117"/>
      <c r="K193" s="7"/>
      <c r="L193" s="173"/>
    </row>
    <row r="194" spans="2:12" ht="23.25" customHeight="1" x14ac:dyDescent="0.75">
      <c r="B194" s="177"/>
      <c r="C194" s="210" t="s">
        <v>219</v>
      </c>
      <c r="D194" s="211"/>
      <c r="E194" s="212"/>
      <c r="F194" s="212"/>
      <c r="G194" s="212"/>
      <c r="H194" s="213"/>
      <c r="I194" s="274"/>
      <c r="J194" s="33"/>
      <c r="K194" s="177"/>
    </row>
    <row r="195" spans="2:12" ht="51.75" customHeight="1" x14ac:dyDescent="0.75">
      <c r="B195" s="177"/>
      <c r="C195" s="16"/>
      <c r="D195" s="135" t="str">
        <f>D5</f>
        <v>Organisation recipiendiaire 1 (budget en USD)</v>
      </c>
      <c r="E195" s="135" t="str">
        <f t="shared" ref="E195:F195" si="17">E5</f>
        <v>Organisation recipiendiaire 2 (budget en USD)</v>
      </c>
      <c r="F195" s="135" t="str">
        <f t="shared" si="17"/>
        <v>Organisation recipiendiaire 3 (budget en USD)</v>
      </c>
      <c r="G195" s="128" t="s">
        <v>9</v>
      </c>
      <c r="H195" s="129" t="s">
        <v>220</v>
      </c>
      <c r="I195" s="274"/>
      <c r="J195" s="33"/>
      <c r="K195" s="177"/>
    </row>
    <row r="196" spans="2:12" ht="55.5" customHeight="1" x14ac:dyDescent="0.75">
      <c r="B196" s="177"/>
      <c r="C196" s="15" t="s">
        <v>221</v>
      </c>
      <c r="D196" s="203">
        <f>$D$191*H196</f>
        <v>332500.01224999997</v>
      </c>
      <c r="E196" s="76">
        <f>$E$191*H196</f>
        <v>0</v>
      </c>
      <c r="F196" s="76">
        <f>$F$191*H196</f>
        <v>0</v>
      </c>
      <c r="G196" s="204">
        <f>SUM(D196:F196)</f>
        <v>332500.01224999997</v>
      </c>
      <c r="H196" s="94">
        <v>0.35</v>
      </c>
      <c r="I196" s="272"/>
      <c r="J196" s="140"/>
      <c r="K196" s="177"/>
    </row>
    <row r="197" spans="2:12" ht="57.75" customHeight="1" x14ac:dyDescent="0.75">
      <c r="B197" s="209"/>
      <c r="C197" s="88" t="s">
        <v>222</v>
      </c>
      <c r="D197" s="203">
        <f>$D$191*H197</f>
        <v>332500.01224999997</v>
      </c>
      <c r="E197" s="76">
        <f>$E$191*H197</f>
        <v>0</v>
      </c>
      <c r="F197" s="76">
        <f>$F$191*H197</f>
        <v>0</v>
      </c>
      <c r="G197" s="205">
        <f>SUM(D197:F197)</f>
        <v>332500.01224999997</v>
      </c>
      <c r="H197" s="95">
        <v>0.35</v>
      </c>
      <c r="I197" s="272"/>
      <c r="J197" s="140"/>
    </row>
    <row r="198" spans="2:12" ht="57.75" customHeight="1" x14ac:dyDescent="0.75">
      <c r="B198" s="209"/>
      <c r="C198" s="88" t="s">
        <v>223</v>
      </c>
      <c r="D198" s="203">
        <f>$D$191*H198</f>
        <v>285000.01049999997</v>
      </c>
      <c r="E198" s="76">
        <f>$E$191*H198</f>
        <v>0</v>
      </c>
      <c r="F198" s="76">
        <f>$F$191*H198</f>
        <v>0</v>
      </c>
      <c r="G198" s="205">
        <f>SUM(D198:F198)</f>
        <v>285000.01049999997</v>
      </c>
      <c r="H198" s="96">
        <v>0.3</v>
      </c>
      <c r="I198" s="275"/>
      <c r="J198" s="141"/>
    </row>
    <row r="199" spans="2:12" ht="38.25" customHeight="1" thickBot="1" x14ac:dyDescent="0.9">
      <c r="B199" s="209"/>
      <c r="C199" s="6" t="s">
        <v>9</v>
      </c>
      <c r="D199" s="201">
        <f>SUM(D196:D198)</f>
        <v>950000.03499999992</v>
      </c>
      <c r="E199" s="77">
        <f>SUM(E196:E198)</f>
        <v>0</v>
      </c>
      <c r="F199" s="77">
        <f>SUM(F196:F198)</f>
        <v>0</v>
      </c>
      <c r="G199" s="201">
        <f>SUM(G196:G198)</f>
        <v>950000.03499999992</v>
      </c>
      <c r="H199" s="78">
        <f>SUM(H196:H198)</f>
        <v>1</v>
      </c>
      <c r="I199" s="276"/>
      <c r="J199" s="32"/>
    </row>
    <row r="200" spans="2:12" ht="21.75" customHeight="1" thickBot="1" x14ac:dyDescent="0.9">
      <c r="B200" s="209"/>
      <c r="C200" s="1"/>
      <c r="D200" s="5"/>
      <c r="E200" s="5"/>
      <c r="F200" s="5"/>
      <c r="G200" s="5"/>
      <c r="H200" s="5"/>
      <c r="I200" s="273"/>
      <c r="J200" s="117"/>
    </row>
    <row r="201" spans="2:12" ht="49.5" customHeight="1" x14ac:dyDescent="0.75">
      <c r="B201" s="209"/>
      <c r="C201" s="79" t="s">
        <v>224</v>
      </c>
      <c r="D201" s="80">
        <f>SUM(H16,H26,H36,H46,H58,H68,H78,H88,H100,H110,H120,H130,H142,H152,H162,H172,H179)*1.07</f>
        <v>285324.32750000001</v>
      </c>
      <c r="E201" s="19"/>
      <c r="F201" s="19"/>
      <c r="G201" s="19"/>
      <c r="H201" s="120" t="s">
        <v>225</v>
      </c>
      <c r="I201" s="277">
        <f>SUM(I179,I172,I162,I152,I142,I130,I120,I110,I100,I88,I78,I68,I58,I46,I36,I26,I16)</f>
        <v>863289.05999999982</v>
      </c>
      <c r="J201" s="133"/>
    </row>
    <row r="202" spans="2:12" ht="28.5" customHeight="1" thickBot="1" x14ac:dyDescent="0.95">
      <c r="B202" s="209"/>
      <c r="C202" s="81" t="s">
        <v>226</v>
      </c>
      <c r="D202" s="116">
        <f>D201/G191</f>
        <v>0.30034138630321211</v>
      </c>
      <c r="E202" s="27"/>
      <c r="F202" s="27"/>
      <c r="G202" s="27"/>
      <c r="H202" s="121" t="s">
        <v>227</v>
      </c>
      <c r="I202" s="278">
        <f>I201/G189</f>
        <v>0.9723360633349869</v>
      </c>
      <c r="J202" s="134"/>
    </row>
    <row r="203" spans="2:12" ht="28.5" customHeight="1" x14ac:dyDescent="0.75">
      <c r="B203" s="209"/>
      <c r="C203" s="216"/>
      <c r="D203" s="217"/>
      <c r="E203" s="28"/>
      <c r="F203" s="28"/>
      <c r="G203" s="28"/>
    </row>
    <row r="204" spans="2:12" ht="28.5" customHeight="1" x14ac:dyDescent="0.8">
      <c r="B204" s="209"/>
      <c r="C204" s="81" t="s">
        <v>228</v>
      </c>
      <c r="D204" s="82">
        <f>SUM(D177:F178)*1.07</f>
        <v>65112.175000000003</v>
      </c>
      <c r="E204" s="29"/>
      <c r="F204" s="29"/>
      <c r="G204" s="29"/>
    </row>
    <row r="205" spans="2:12" ht="23.25" customHeight="1" x14ac:dyDescent="0.8">
      <c r="B205" s="209"/>
      <c r="C205" s="81" t="s">
        <v>229</v>
      </c>
      <c r="D205" s="116">
        <f>D204/G191</f>
        <v>6.8539129053821563E-2</v>
      </c>
      <c r="E205" s="29"/>
      <c r="F205" s="29"/>
      <c r="G205" s="29"/>
    </row>
    <row r="206" spans="2:12" ht="66.75" customHeight="1" thickBot="1" x14ac:dyDescent="0.9">
      <c r="B206" s="209"/>
      <c r="C206" s="214" t="s">
        <v>230</v>
      </c>
      <c r="D206" s="215"/>
      <c r="E206" s="20"/>
      <c r="F206" s="20"/>
      <c r="G206" s="20"/>
    </row>
    <row r="207" spans="2:12" ht="55.5" customHeight="1" x14ac:dyDescent="0.75">
      <c r="B207" s="209"/>
      <c r="L207" s="24"/>
    </row>
    <row r="208" spans="2:12" ht="42.75" customHeight="1" x14ac:dyDescent="0.75">
      <c r="B208" s="209"/>
    </row>
    <row r="209" spans="2:2" ht="21.75" customHeight="1" x14ac:dyDescent="0.75">
      <c r="B209" s="209"/>
    </row>
    <row r="210" spans="2:2" ht="21.75" customHeight="1" x14ac:dyDescent="0.75">
      <c r="B210" s="209"/>
    </row>
    <row r="211" spans="2:2" ht="23.25" customHeight="1" x14ac:dyDescent="0.75">
      <c r="B211" s="209"/>
    </row>
    <row r="212" spans="2:2" ht="23.25" customHeight="1" x14ac:dyDescent="0.75"/>
    <row r="213" spans="2:2" ht="21.75" customHeight="1" x14ac:dyDescent="0.75"/>
    <row r="214" spans="2:2" ht="16.5" customHeight="1" x14ac:dyDescent="0.75"/>
    <row r="215" spans="2:2" ht="29.25" customHeight="1" x14ac:dyDescent="0.75"/>
    <row r="216" spans="2:2" ht="24.75" customHeight="1" x14ac:dyDescent="0.75"/>
    <row r="217" spans="2:2" ht="33" customHeight="1" x14ac:dyDescent="0.75"/>
    <row r="219" spans="2:2" ht="15" customHeight="1" x14ac:dyDescent="0.75"/>
    <row r="220" spans="2:2" ht="25.5" customHeight="1" x14ac:dyDescent="0.75"/>
    <row r="271" spans="1:1" x14ac:dyDescent="0.75">
      <c r="A271" s="23" t="s">
        <v>231</v>
      </c>
    </row>
  </sheetData>
  <sheetProtection sheet="1" formatCells="0" formatColumns="0" formatRows="0"/>
  <customSheetViews>
    <customSheetView guid="{3A6862ED-5AD8-4687-8E13-7F26C32D7663}" scale="69" showGridLines="0" zeroValues="0" topLeftCell="C1">
      <pane ySplit="5" topLeftCell="A198" activePane="bottomLeft" state="frozen"/>
      <selection pane="bottomLeft" activeCell="I1" sqref="I1:I1048576"/>
      <rowBreaks count="1" manualBreakCount="1">
        <brk id="59" max="16383" man="1"/>
      </rowBreaks>
      <pageMargins left="0.7" right="0.7" top="0.75" bottom="0.75" header="0.3" footer="0.3"/>
      <pageSetup scale="74" orientation="landscape" r:id="rId1"/>
    </customSheetView>
    <customSheetView guid="{4FA7693A-A4C1-4CDC-8CB9-05356A6622EE}" scale="69" showGridLines="0" zeroValues="0" topLeftCell="C1">
      <pane ySplit="5" topLeftCell="A47" activePane="bottomLeft" state="frozen"/>
      <selection pane="bottomLeft" activeCell="H11" sqref="H11"/>
      <rowBreaks count="1" manualBreakCount="1">
        <brk id="59" max="16383" man="1"/>
      </rowBreaks>
      <pageMargins left="0.7" right="0.7" top="0.75" bottom="0.75" header="0.3" footer="0.3"/>
      <pageSetup scale="74" orientation="landscape" r:id="rId2"/>
    </customSheetView>
    <customSheetView guid="{7557F63D-4181-4909-B62F-A884EF7FA624}" scale="60" showGridLines="0" zeroValues="0">
      <pane ySplit="5" topLeftCell="A163" activePane="bottomLeft" state="frozen"/>
      <selection pane="bottomLeft" activeCell="D177" sqref="D177"/>
      <rowBreaks count="1" manualBreakCount="1">
        <brk id="59" max="16383" man="1"/>
      </rowBreaks>
      <pageMargins left="0.7" right="0.7" top="0.75" bottom="0.75" header="0.3" footer="0.3"/>
      <pageSetup scale="74" orientation="landscape" r:id="rId3"/>
    </customSheetView>
    <customSheetView guid="{07D450A8-17C5-421A-8B15-0FEC082997B9}" scale="60" showGridLines="0" zeroValues="0">
      <pane ySplit="5" topLeftCell="A191" activePane="bottomLeft" state="frozen"/>
      <selection pane="bottomLeft" activeCell="I5" sqref="I5"/>
      <rowBreaks count="1" manualBreakCount="1">
        <brk id="59" max="16383" man="1"/>
      </rowBreaks>
      <pageMargins left="0.7" right="0.7" top="0.75" bottom="0.75" header="0.3" footer="0.3"/>
      <pageSetup scale="74" orientation="landscape" r:id="rId4"/>
    </customSheetView>
  </customSheetViews>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74" orientation="landscape" r:id="rId5"/>
  <rowBreaks count="1" manualBreakCount="1">
    <brk id="59" max="16383" man="1"/>
  </row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845F-55EF-4210-9C84-95491E3D18EB}">
  <sheetPr>
    <tabColor theme="0"/>
  </sheetPr>
  <dimension ref="A1"/>
  <sheetViews>
    <sheetView workbookViewId="0"/>
  </sheetViews>
  <sheetFormatPr baseColWidth="10" defaultRowHeight="14.75" x14ac:dyDescent="0.75"/>
  <sheetData/>
  <customSheetViews>
    <customSheetView guid="{3A6862ED-5AD8-4687-8E13-7F26C32D7663}" state="hidden">
      <pageMargins left="0.7" right="0.7" top="0.75" bottom="0.75" header="0.3" footer="0.3"/>
    </customSheetView>
    <customSheetView guid="{4FA7693A-A4C1-4CDC-8CB9-05356A6622EE}" state="hidden">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6AA2-4565-4B84-A1B7-9E39C6664023}">
  <sheetPr>
    <tabColor theme="0"/>
  </sheetPr>
  <dimension ref="A1"/>
  <sheetViews>
    <sheetView workbookViewId="0">
      <selection activeCell="H15" sqref="H15"/>
    </sheetView>
  </sheetViews>
  <sheetFormatPr baseColWidth="10" defaultRowHeight="14.75" x14ac:dyDescent="0.75"/>
  <sheetData/>
  <customSheetViews>
    <customSheetView guid="{3A6862ED-5AD8-4687-8E13-7F26C32D7663}" state="hidden">
      <selection activeCell="H15" sqref="H15"/>
      <pageMargins left="0.7" right="0.7" top="0.75" bottom="0.75" header="0.3" footer="0.3"/>
    </customSheetView>
    <customSheetView guid="{4FA7693A-A4C1-4CDC-8CB9-05356A6622EE}" state="hidden">
      <selection activeCell="H15" sqref="H1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2AA2-40A3-4FEB-A6CB-B3C6E6F6D7BE}">
  <sheetPr>
    <tabColor theme="0"/>
  </sheetPr>
  <dimension ref="A1"/>
  <sheetViews>
    <sheetView workbookViewId="0">
      <selection activeCell="D7" sqref="D7"/>
    </sheetView>
  </sheetViews>
  <sheetFormatPr baseColWidth="10" defaultRowHeight="14.75" x14ac:dyDescent="0.75"/>
  <sheetData/>
  <customSheetViews>
    <customSheetView guid="{3A6862ED-5AD8-4687-8E13-7F26C32D7663}" state="hidden">
      <selection activeCell="D7" sqref="D7"/>
      <pageMargins left="0.7" right="0.7" top="0.75" bottom="0.75" header="0.3" footer="0.3"/>
    </customSheetView>
    <customSheetView guid="{4FA7693A-A4C1-4CDC-8CB9-05356A6622EE}" state="hidden">
      <selection activeCell="D7" sqref="D7"/>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90" zoomScaleNormal="90" workbookViewId="0">
      <pane ySplit="4" topLeftCell="A5" activePane="bottomLeft" state="frozen"/>
      <selection pane="bottomLeft" activeCell="D9" sqref="D9"/>
    </sheetView>
  </sheetViews>
  <sheetFormatPr baseColWidth="10" defaultColWidth="9.08984375" defaultRowHeight="16" x14ac:dyDescent="0.8"/>
  <cols>
    <col min="1" max="1" width="4.453125" style="36" customWidth="1"/>
    <col min="2" max="2" width="3.453125" style="36" customWidth="1"/>
    <col min="3" max="3" width="51.453125" style="36" customWidth="1"/>
    <col min="4" max="4" width="34.453125" style="37" customWidth="1"/>
    <col min="5" max="5" width="35" style="37" customWidth="1"/>
    <col min="6" max="6" width="34" style="37" customWidth="1"/>
    <col min="7" max="7" width="25.54296875" style="36" customWidth="1"/>
    <col min="8" max="8" width="21.453125" style="36" customWidth="1"/>
    <col min="9" max="9" width="16.90625" style="36" customWidth="1"/>
    <col min="10" max="10" width="19.453125" style="36" customWidth="1"/>
    <col min="11" max="11" width="19" style="36" customWidth="1"/>
    <col min="12" max="12" width="26" style="36" customWidth="1"/>
    <col min="13" max="13" width="21.08984375" style="36" customWidth="1"/>
    <col min="14" max="14" width="7" style="36" customWidth="1"/>
    <col min="15" max="15" width="24.453125" style="36" customWidth="1"/>
    <col min="16" max="16" width="26.453125" style="36" customWidth="1"/>
    <col min="17" max="17" width="30.08984375" style="36" customWidth="1"/>
    <col min="18" max="18" width="33" style="36" customWidth="1"/>
    <col min="19" max="20" width="22.54296875" style="36" customWidth="1"/>
    <col min="21" max="21" width="23.453125" style="36" customWidth="1"/>
    <col min="22" max="22" width="32.08984375" style="36" customWidth="1"/>
    <col min="23" max="23" width="9.08984375" style="36"/>
    <col min="24" max="24" width="17.54296875" style="36" customWidth="1"/>
    <col min="25" max="25" width="26.453125" style="36" customWidth="1"/>
    <col min="26" max="26" width="22.453125" style="36" customWidth="1"/>
    <col min="27" max="27" width="29.54296875" style="36" customWidth="1"/>
    <col min="28" max="28" width="23.453125" style="36" customWidth="1"/>
    <col min="29" max="29" width="18.453125" style="36" customWidth="1"/>
    <col min="30" max="30" width="17.453125" style="36" customWidth="1"/>
    <col min="31" max="31" width="25.08984375" style="36" customWidth="1"/>
    <col min="32" max="16384" width="9.08984375" style="36"/>
  </cols>
  <sheetData>
    <row r="1" spans="2:14" ht="33.75" customHeight="1" x14ac:dyDescent="2.1">
      <c r="B1" s="178"/>
      <c r="C1" s="206" t="s">
        <v>2</v>
      </c>
      <c r="D1" s="206"/>
      <c r="E1" s="206"/>
      <c r="F1" s="206"/>
      <c r="G1" s="21"/>
      <c r="H1" s="22"/>
      <c r="I1" s="22"/>
      <c r="J1" s="178"/>
      <c r="K1" s="178"/>
      <c r="L1" s="11"/>
      <c r="M1" s="3"/>
      <c r="N1" s="178"/>
    </row>
    <row r="2" spans="2:14" ht="25.5" customHeight="1" x14ac:dyDescent="0.9">
      <c r="B2" s="178"/>
      <c r="C2" s="232" t="s">
        <v>232</v>
      </c>
      <c r="D2" s="232"/>
      <c r="E2" s="232"/>
      <c r="F2" s="232"/>
      <c r="G2" s="178"/>
      <c r="H2" s="178"/>
      <c r="I2" s="178"/>
      <c r="J2" s="178"/>
      <c r="K2" s="178"/>
      <c r="L2" s="11"/>
      <c r="M2" s="3"/>
      <c r="N2" s="178"/>
    </row>
    <row r="3" spans="2:14" ht="9.75" customHeight="1" x14ac:dyDescent="0.8">
      <c r="B3" s="178"/>
      <c r="C3" s="31"/>
      <c r="D3" s="31"/>
      <c r="E3" s="31"/>
      <c r="F3" s="31"/>
      <c r="G3" s="178"/>
      <c r="H3" s="178"/>
      <c r="I3" s="178"/>
      <c r="J3" s="178"/>
      <c r="K3" s="178"/>
      <c r="L3" s="11"/>
      <c r="M3" s="3"/>
      <c r="N3" s="178"/>
    </row>
    <row r="4" spans="2:14" ht="33.75" customHeight="1" x14ac:dyDescent="0.8">
      <c r="B4" s="178"/>
      <c r="C4" s="31"/>
      <c r="D4" s="135" t="str">
        <f>'1) Tableau budgétaire 1'!D5</f>
        <v>Organisation recipiendiaire 1 (budget en USD)</v>
      </c>
      <c r="E4" s="135" t="str">
        <f>'1) Tableau budgétaire 1'!E5</f>
        <v>Organisation recipiendiaire 2 (budget en USD)</v>
      </c>
      <c r="F4" s="135" t="str">
        <f>'1) Tableau budgétaire 1'!F5</f>
        <v>Organisation recipiendiaire 3 (budget en USD)</v>
      </c>
      <c r="G4" s="128" t="s">
        <v>9</v>
      </c>
      <c r="H4" s="178"/>
      <c r="I4" s="178"/>
      <c r="J4" s="178"/>
      <c r="K4" s="178"/>
      <c r="L4" s="11"/>
      <c r="M4" s="3"/>
      <c r="N4" s="178"/>
    </row>
    <row r="5" spans="2:14" ht="24" customHeight="1" x14ac:dyDescent="0.8">
      <c r="B5" s="229" t="s">
        <v>233</v>
      </c>
      <c r="C5" s="230"/>
      <c r="D5" s="230"/>
      <c r="E5" s="230"/>
      <c r="F5" s="230"/>
      <c r="G5" s="231"/>
      <c r="H5" s="178"/>
      <c r="I5" s="178"/>
      <c r="J5" s="178"/>
      <c r="K5" s="178"/>
      <c r="L5" s="11"/>
      <c r="M5" s="3"/>
      <c r="N5" s="178"/>
    </row>
    <row r="6" spans="2:14" ht="22.5" customHeight="1" x14ac:dyDescent="0.8">
      <c r="B6" s="178"/>
      <c r="C6" s="229" t="s">
        <v>234</v>
      </c>
      <c r="D6" s="230"/>
      <c r="E6" s="230"/>
      <c r="F6" s="230"/>
      <c r="G6" s="231"/>
      <c r="H6" s="178"/>
      <c r="I6" s="178"/>
      <c r="J6" s="178"/>
      <c r="K6" s="178"/>
      <c r="L6" s="11"/>
      <c r="M6" s="3"/>
      <c r="N6" s="178"/>
    </row>
    <row r="7" spans="2:14" ht="24.75" customHeight="1" thickBot="1" x14ac:dyDescent="0.95">
      <c r="B7" s="178"/>
      <c r="C7" s="45" t="s">
        <v>235</v>
      </c>
      <c r="D7" s="46">
        <f>'1) Tableau budgétaire 1'!D16</f>
        <v>66101</v>
      </c>
      <c r="E7" s="46">
        <f>'1) Tableau budgétaire 1'!E16</f>
        <v>0</v>
      </c>
      <c r="F7" s="46">
        <f>'1) Tableau budgétaire 1'!F16</f>
        <v>0</v>
      </c>
      <c r="G7" s="47">
        <f>SUM(D7:F7)</f>
        <v>66101</v>
      </c>
      <c r="H7" s="178"/>
      <c r="I7" s="178"/>
      <c r="J7" s="178"/>
      <c r="K7" s="178"/>
      <c r="L7" s="11"/>
      <c r="M7" s="3"/>
      <c r="N7" s="178"/>
    </row>
    <row r="8" spans="2:14" ht="21.75" customHeight="1" x14ac:dyDescent="0.8">
      <c r="B8" s="178"/>
      <c r="C8" s="43" t="s">
        <v>236</v>
      </c>
      <c r="D8" s="179"/>
      <c r="E8" s="180"/>
      <c r="F8" s="180"/>
      <c r="G8" s="44">
        <f t="shared" ref="G8:G15" si="0">SUM(D8:F8)</f>
        <v>0</v>
      </c>
      <c r="H8" s="178"/>
      <c r="I8" s="178"/>
      <c r="J8" s="178"/>
      <c r="K8" s="178"/>
      <c r="L8" s="178"/>
      <c r="M8" s="178"/>
      <c r="N8" s="178"/>
    </row>
    <row r="9" spans="2:14" x14ac:dyDescent="0.8">
      <c r="B9" s="178"/>
      <c r="C9" s="34" t="s">
        <v>237</v>
      </c>
      <c r="D9" s="181">
        <v>12081</v>
      </c>
      <c r="E9" s="144"/>
      <c r="F9" s="144"/>
      <c r="G9" s="42">
        <f t="shared" si="0"/>
        <v>12081</v>
      </c>
      <c r="H9" s="178"/>
      <c r="I9" s="178"/>
      <c r="J9" s="178"/>
      <c r="K9" s="178"/>
      <c r="L9" s="178"/>
      <c r="M9" s="178"/>
      <c r="N9" s="178"/>
    </row>
    <row r="10" spans="2:14" ht="15.75" customHeight="1" x14ac:dyDescent="0.8">
      <c r="B10" s="178"/>
      <c r="C10" s="34" t="s">
        <v>238</v>
      </c>
      <c r="D10" s="181">
        <v>14789</v>
      </c>
      <c r="E10" s="181"/>
      <c r="F10" s="181"/>
      <c r="G10" s="42">
        <f t="shared" si="0"/>
        <v>14789</v>
      </c>
      <c r="H10" s="178"/>
      <c r="I10" s="178"/>
      <c r="J10" s="178"/>
      <c r="K10" s="178"/>
      <c r="L10" s="178"/>
      <c r="M10" s="178"/>
      <c r="N10" s="178"/>
    </row>
    <row r="11" spans="2:14" x14ac:dyDescent="0.8">
      <c r="B11" s="178"/>
      <c r="C11" s="35" t="s">
        <v>239</v>
      </c>
      <c r="D11" s="181"/>
      <c r="E11" s="181"/>
      <c r="F11" s="181"/>
      <c r="G11" s="42">
        <f t="shared" si="0"/>
        <v>0</v>
      </c>
      <c r="H11" s="178"/>
      <c r="I11" s="178"/>
      <c r="J11" s="178"/>
      <c r="K11" s="178"/>
      <c r="L11" s="178"/>
      <c r="M11" s="178"/>
      <c r="N11" s="178"/>
    </row>
    <row r="12" spans="2:14" x14ac:dyDescent="0.8">
      <c r="B12" s="178"/>
      <c r="C12" s="34" t="s">
        <v>240</v>
      </c>
      <c r="D12" s="181">
        <v>3638</v>
      </c>
      <c r="E12" s="181"/>
      <c r="F12" s="181"/>
      <c r="G12" s="42">
        <f t="shared" si="0"/>
        <v>3638</v>
      </c>
      <c r="H12" s="178"/>
      <c r="I12" s="178"/>
      <c r="J12" s="178"/>
      <c r="K12" s="178"/>
      <c r="L12" s="178"/>
      <c r="M12" s="178"/>
      <c r="N12" s="178"/>
    </row>
    <row r="13" spans="2:14" ht="21.75" customHeight="1" x14ac:dyDescent="0.8">
      <c r="B13" s="178"/>
      <c r="C13" s="34" t="s">
        <v>241</v>
      </c>
      <c r="D13" s="181">
        <v>32559</v>
      </c>
      <c r="E13" s="181"/>
      <c r="F13" s="181"/>
      <c r="G13" s="42">
        <f t="shared" si="0"/>
        <v>32559</v>
      </c>
      <c r="H13" s="178"/>
      <c r="I13" s="178"/>
      <c r="J13" s="178"/>
      <c r="K13" s="178"/>
      <c r="L13" s="178"/>
      <c r="M13" s="178"/>
      <c r="N13" s="178"/>
    </row>
    <row r="14" spans="2:14" ht="36.75" customHeight="1" x14ac:dyDescent="0.8">
      <c r="B14" s="178"/>
      <c r="C14" s="34" t="s">
        <v>242</v>
      </c>
      <c r="D14" s="181">
        <v>3034</v>
      </c>
      <c r="E14" s="181"/>
      <c r="F14" s="181"/>
      <c r="G14" s="42">
        <f t="shared" si="0"/>
        <v>3034</v>
      </c>
      <c r="H14" s="178"/>
      <c r="I14" s="178"/>
      <c r="J14" s="178"/>
      <c r="K14" s="178"/>
      <c r="L14" s="178"/>
      <c r="M14" s="178"/>
      <c r="N14" s="178"/>
    </row>
    <row r="15" spans="2:14" ht="15.75" customHeight="1" x14ac:dyDescent="0.8">
      <c r="B15" s="178"/>
      <c r="C15" s="38" t="s">
        <v>243</v>
      </c>
      <c r="D15" s="48">
        <f>SUM(D8:D14)</f>
        <v>66101</v>
      </c>
      <c r="E15" s="48">
        <f>SUM(E8:E14)</f>
        <v>0</v>
      </c>
      <c r="F15" s="48">
        <f>SUM(F8:F14)</f>
        <v>0</v>
      </c>
      <c r="G15" s="90">
        <f t="shared" si="0"/>
        <v>66101</v>
      </c>
      <c r="H15" s="178"/>
      <c r="I15" s="178"/>
      <c r="J15" s="178"/>
      <c r="K15" s="178"/>
      <c r="L15" s="178"/>
      <c r="M15" s="178"/>
      <c r="N15" s="178"/>
    </row>
    <row r="16" spans="2:14" s="37" customFormat="1" x14ac:dyDescent="0.8">
      <c r="B16" s="182"/>
      <c r="C16" s="49"/>
      <c r="D16" s="50"/>
      <c r="E16" s="50"/>
      <c r="F16" s="50"/>
      <c r="G16" s="91"/>
      <c r="H16" s="182"/>
      <c r="I16" s="182"/>
      <c r="J16" s="182"/>
      <c r="K16" s="182"/>
      <c r="L16" s="182"/>
      <c r="M16" s="182"/>
      <c r="N16" s="182"/>
    </row>
    <row r="17" spans="3:14" x14ac:dyDescent="0.8">
      <c r="C17" s="229" t="s">
        <v>244</v>
      </c>
      <c r="D17" s="230"/>
      <c r="E17" s="230"/>
      <c r="F17" s="230"/>
      <c r="G17" s="231"/>
      <c r="H17" s="178"/>
      <c r="I17" s="178"/>
      <c r="J17" s="178"/>
      <c r="K17" s="178"/>
      <c r="L17" s="178"/>
      <c r="M17" s="178"/>
      <c r="N17" s="178"/>
    </row>
    <row r="18" spans="3:14" ht="27" customHeight="1" thickBot="1" x14ac:dyDescent="0.95">
      <c r="C18" s="45" t="s">
        <v>245</v>
      </c>
      <c r="D18" s="46">
        <f>'1) Tableau budgétaire 1'!D26</f>
        <v>27380</v>
      </c>
      <c r="E18" s="46">
        <f>'1) Tableau budgétaire 1'!E26</f>
        <v>0</v>
      </c>
      <c r="F18" s="46">
        <f>'1) Tableau budgétaire 1'!F26</f>
        <v>0</v>
      </c>
      <c r="G18" s="47">
        <f t="shared" ref="G18:G26" si="1">SUM(D18:F18)</f>
        <v>27380</v>
      </c>
      <c r="H18" s="178"/>
      <c r="I18" s="178"/>
      <c r="J18" s="178"/>
      <c r="K18" s="178"/>
      <c r="L18" s="178"/>
      <c r="M18" s="178"/>
      <c r="N18" s="178"/>
    </row>
    <row r="19" spans="3:14" x14ac:dyDescent="0.8">
      <c r="C19" s="43" t="s">
        <v>236</v>
      </c>
      <c r="D19" s="179"/>
      <c r="E19" s="180"/>
      <c r="F19" s="180"/>
      <c r="G19" s="44">
        <f t="shared" si="1"/>
        <v>0</v>
      </c>
      <c r="H19" s="178"/>
      <c r="I19" s="178"/>
      <c r="J19" s="178"/>
      <c r="K19" s="178"/>
      <c r="L19" s="178"/>
      <c r="M19" s="178"/>
      <c r="N19" s="178"/>
    </row>
    <row r="20" spans="3:14" x14ac:dyDescent="0.8">
      <c r="C20" s="34" t="s">
        <v>237</v>
      </c>
      <c r="D20" s="181">
        <v>7683</v>
      </c>
      <c r="E20" s="144"/>
      <c r="F20" s="144"/>
      <c r="G20" s="42">
        <f t="shared" si="1"/>
        <v>7683</v>
      </c>
      <c r="H20" s="178"/>
      <c r="I20" s="178"/>
      <c r="J20" s="178"/>
      <c r="K20" s="178"/>
      <c r="L20" s="178"/>
      <c r="M20" s="178"/>
      <c r="N20" s="178"/>
    </row>
    <row r="21" spans="3:14" ht="32" x14ac:dyDescent="0.8">
      <c r="C21" s="34" t="s">
        <v>238</v>
      </c>
      <c r="D21" s="181">
        <v>5758</v>
      </c>
      <c r="E21" s="181"/>
      <c r="F21" s="181"/>
      <c r="G21" s="42">
        <f t="shared" si="1"/>
        <v>5758</v>
      </c>
      <c r="H21" s="178"/>
      <c r="I21" s="178"/>
      <c r="J21" s="178"/>
      <c r="K21" s="178"/>
      <c r="L21" s="178"/>
      <c r="M21" s="178"/>
      <c r="N21" s="178"/>
    </row>
    <row r="22" spans="3:14" x14ac:dyDescent="0.8">
      <c r="C22" s="35" t="s">
        <v>239</v>
      </c>
      <c r="D22" s="181"/>
      <c r="E22" s="181"/>
      <c r="F22" s="181"/>
      <c r="G22" s="42">
        <f t="shared" si="1"/>
        <v>0</v>
      </c>
      <c r="H22" s="178"/>
      <c r="I22" s="178"/>
      <c r="J22" s="178"/>
      <c r="K22" s="178"/>
      <c r="L22" s="178"/>
      <c r="M22" s="178"/>
      <c r="N22" s="178"/>
    </row>
    <row r="23" spans="3:14" x14ac:dyDescent="0.8">
      <c r="C23" s="34" t="s">
        <v>240</v>
      </c>
      <c r="D23" s="181">
        <v>770</v>
      </c>
      <c r="E23" s="181"/>
      <c r="F23" s="181"/>
      <c r="G23" s="42">
        <f t="shared" si="1"/>
        <v>770</v>
      </c>
      <c r="H23" s="178"/>
      <c r="I23" s="178"/>
      <c r="J23" s="178"/>
      <c r="K23" s="178"/>
      <c r="L23" s="178"/>
      <c r="M23" s="178"/>
      <c r="N23" s="178"/>
    </row>
    <row r="24" spans="3:14" x14ac:dyDescent="0.8">
      <c r="C24" s="34" t="s">
        <v>241</v>
      </c>
      <c r="D24" s="181">
        <v>12937</v>
      </c>
      <c r="E24" s="181"/>
      <c r="F24" s="181"/>
      <c r="G24" s="42">
        <f t="shared" si="1"/>
        <v>12937</v>
      </c>
      <c r="H24" s="178"/>
      <c r="I24" s="178"/>
      <c r="J24" s="178"/>
      <c r="K24" s="178"/>
      <c r="L24" s="178"/>
      <c r="M24" s="178"/>
      <c r="N24" s="178"/>
    </row>
    <row r="25" spans="3:14" ht="32" x14ac:dyDescent="0.8">
      <c r="C25" s="34" t="s">
        <v>242</v>
      </c>
      <c r="D25" s="181">
        <v>232</v>
      </c>
      <c r="E25" s="181"/>
      <c r="F25" s="181"/>
      <c r="G25" s="42">
        <f t="shared" si="1"/>
        <v>232</v>
      </c>
      <c r="H25" s="178"/>
      <c r="I25" s="178"/>
      <c r="J25" s="178"/>
      <c r="K25" s="178"/>
      <c r="L25" s="178"/>
      <c r="M25" s="178"/>
      <c r="N25" s="178"/>
    </row>
    <row r="26" spans="3:14" x14ac:dyDescent="0.8">
      <c r="C26" s="38" t="s">
        <v>243</v>
      </c>
      <c r="D26" s="48">
        <f>SUM(D19:D25)</f>
        <v>27380</v>
      </c>
      <c r="E26" s="48">
        <f>SUM(E19:E25)</f>
        <v>0</v>
      </c>
      <c r="F26" s="48">
        <f>SUM(F19:F25)</f>
        <v>0</v>
      </c>
      <c r="G26" s="42">
        <f t="shared" si="1"/>
        <v>27380</v>
      </c>
      <c r="H26" s="178"/>
      <c r="I26" s="178"/>
      <c r="J26" s="178"/>
      <c r="K26" s="178"/>
      <c r="L26" s="178"/>
      <c r="M26" s="178"/>
      <c r="N26" s="178"/>
    </row>
    <row r="27" spans="3:14" s="37" customFormat="1" x14ac:dyDescent="0.8">
      <c r="C27" s="49"/>
      <c r="D27" s="50"/>
      <c r="E27" s="50"/>
      <c r="F27" s="50"/>
      <c r="G27" s="51"/>
      <c r="H27" s="182"/>
      <c r="I27" s="182"/>
      <c r="J27" s="182"/>
      <c r="K27" s="182"/>
      <c r="L27" s="182"/>
      <c r="M27" s="182"/>
      <c r="N27" s="182"/>
    </row>
    <row r="28" spans="3:14" x14ac:dyDescent="0.8">
      <c r="C28" s="229" t="s">
        <v>246</v>
      </c>
      <c r="D28" s="230"/>
      <c r="E28" s="230"/>
      <c r="F28" s="230"/>
      <c r="G28" s="231"/>
      <c r="H28" s="178"/>
      <c r="I28" s="178"/>
      <c r="J28" s="178"/>
      <c r="K28" s="178"/>
      <c r="L28" s="178"/>
      <c r="M28" s="178"/>
      <c r="N28" s="178"/>
    </row>
    <row r="29" spans="3:14" ht="21.75" customHeight="1" thickBot="1" x14ac:dyDescent="0.95">
      <c r="C29" s="45" t="s">
        <v>247</v>
      </c>
      <c r="D29" s="46">
        <f>'1) Tableau budgétaire 1'!D36</f>
        <v>29054</v>
      </c>
      <c r="E29" s="46">
        <f>'1) Tableau budgétaire 1'!E36</f>
        <v>0</v>
      </c>
      <c r="F29" s="46">
        <f>'1) Tableau budgétaire 1'!F36</f>
        <v>0</v>
      </c>
      <c r="G29" s="47">
        <f t="shared" ref="G29:G37" si="2">SUM(D29:F29)</f>
        <v>29054</v>
      </c>
      <c r="H29" s="178"/>
      <c r="I29" s="178"/>
      <c r="J29" s="178"/>
      <c r="K29" s="178"/>
      <c r="L29" s="178"/>
      <c r="M29" s="178"/>
      <c r="N29" s="178"/>
    </row>
    <row r="30" spans="3:14" x14ac:dyDescent="0.8">
      <c r="C30" s="43" t="s">
        <v>236</v>
      </c>
      <c r="D30" s="179"/>
      <c r="E30" s="180"/>
      <c r="F30" s="180"/>
      <c r="G30" s="44">
        <f t="shared" si="2"/>
        <v>0</v>
      </c>
      <c r="H30" s="178"/>
      <c r="I30" s="178"/>
      <c r="J30" s="178"/>
      <c r="K30" s="178"/>
      <c r="L30" s="178"/>
      <c r="M30" s="178"/>
      <c r="N30" s="178"/>
    </row>
    <row r="31" spans="3:14" s="37" customFormat="1" ht="15.75" customHeight="1" x14ac:dyDescent="0.8">
      <c r="C31" s="34" t="s">
        <v>237</v>
      </c>
      <c r="D31" s="181">
        <v>6057</v>
      </c>
      <c r="E31" s="144"/>
      <c r="F31" s="144"/>
      <c r="G31" s="42">
        <f t="shared" si="2"/>
        <v>6057</v>
      </c>
      <c r="H31" s="182"/>
      <c r="I31" s="182"/>
      <c r="J31" s="182"/>
      <c r="K31" s="182"/>
      <c r="L31" s="182"/>
      <c r="M31" s="182"/>
      <c r="N31" s="182"/>
    </row>
    <row r="32" spans="3:14" s="37" customFormat="1" ht="32" x14ac:dyDescent="0.8">
      <c r="C32" s="34" t="s">
        <v>238</v>
      </c>
      <c r="D32" s="181">
        <v>7082</v>
      </c>
      <c r="E32" s="181"/>
      <c r="F32" s="181"/>
      <c r="G32" s="42">
        <f t="shared" si="2"/>
        <v>7082</v>
      </c>
      <c r="H32" s="182"/>
      <c r="I32" s="182"/>
      <c r="J32" s="182"/>
      <c r="K32" s="182"/>
      <c r="L32" s="182"/>
      <c r="M32" s="182"/>
      <c r="N32" s="182"/>
    </row>
    <row r="33" spans="3:14" s="37" customFormat="1" x14ac:dyDescent="0.8">
      <c r="C33" s="35" t="s">
        <v>239</v>
      </c>
      <c r="D33" s="181">
        <v>0</v>
      </c>
      <c r="E33" s="181"/>
      <c r="F33" s="181"/>
      <c r="G33" s="42">
        <f t="shared" si="2"/>
        <v>0</v>
      </c>
      <c r="H33" s="182"/>
      <c r="I33" s="182"/>
      <c r="J33" s="182"/>
      <c r="K33" s="182"/>
      <c r="L33" s="182"/>
      <c r="M33" s="182"/>
      <c r="N33" s="182"/>
    </row>
    <row r="34" spans="3:14" x14ac:dyDescent="0.8">
      <c r="C34" s="34" t="s">
        <v>240</v>
      </c>
      <c r="D34" s="181">
        <v>1656</v>
      </c>
      <c r="E34" s="181"/>
      <c r="F34" s="181"/>
      <c r="G34" s="42">
        <f t="shared" si="2"/>
        <v>1656</v>
      </c>
      <c r="H34" s="178"/>
      <c r="I34" s="178"/>
      <c r="J34" s="178"/>
      <c r="K34" s="178"/>
      <c r="L34" s="178"/>
      <c r="M34" s="178"/>
      <c r="N34" s="178"/>
    </row>
    <row r="35" spans="3:14" x14ac:dyDescent="0.8">
      <c r="C35" s="34" t="s">
        <v>241</v>
      </c>
      <c r="D35" s="181">
        <v>13870</v>
      </c>
      <c r="E35" s="181"/>
      <c r="F35" s="181"/>
      <c r="G35" s="42">
        <f t="shared" si="2"/>
        <v>13870</v>
      </c>
      <c r="H35" s="178"/>
      <c r="I35" s="178"/>
      <c r="J35" s="178"/>
      <c r="K35" s="178"/>
      <c r="L35" s="178"/>
      <c r="M35" s="178"/>
      <c r="N35" s="178"/>
    </row>
    <row r="36" spans="3:14" ht="32" x14ac:dyDescent="0.8">
      <c r="C36" s="34" t="s">
        <v>242</v>
      </c>
      <c r="D36" s="181">
        <v>389</v>
      </c>
      <c r="E36" s="181"/>
      <c r="F36" s="181"/>
      <c r="G36" s="42">
        <f t="shared" si="2"/>
        <v>389</v>
      </c>
      <c r="H36" s="178"/>
      <c r="I36" s="178"/>
      <c r="J36" s="178"/>
      <c r="K36" s="178"/>
      <c r="L36" s="178"/>
      <c r="M36" s="178"/>
      <c r="N36" s="178"/>
    </row>
    <row r="37" spans="3:14" x14ac:dyDescent="0.8">
      <c r="C37" s="98" t="s">
        <v>243</v>
      </c>
      <c r="D37" s="99">
        <f>SUM(D30:D36)</f>
        <v>29054</v>
      </c>
      <c r="E37" s="99">
        <f>SUM(E30:E36)</f>
        <v>0</v>
      </c>
      <c r="F37" s="99">
        <f>SUM(F30:F36)</f>
        <v>0</v>
      </c>
      <c r="G37" s="100">
        <f t="shared" si="2"/>
        <v>29054</v>
      </c>
      <c r="H37" s="178"/>
      <c r="I37" s="178"/>
      <c r="J37" s="178"/>
      <c r="K37" s="178"/>
      <c r="L37" s="178"/>
      <c r="M37" s="178"/>
      <c r="N37" s="178"/>
    </row>
    <row r="38" spans="3:14" x14ac:dyDescent="0.8">
      <c r="C38" s="183"/>
      <c r="D38" s="184"/>
      <c r="E38" s="184"/>
      <c r="F38" s="184"/>
      <c r="G38" s="185"/>
      <c r="H38" s="178"/>
      <c r="I38" s="178"/>
      <c r="J38" s="178"/>
      <c r="K38" s="178"/>
      <c r="L38" s="178"/>
      <c r="M38" s="178"/>
      <c r="N38" s="178"/>
    </row>
    <row r="39" spans="3:14" s="37" customFormat="1" x14ac:dyDescent="0.8">
      <c r="C39" s="233" t="s">
        <v>248</v>
      </c>
      <c r="D39" s="234"/>
      <c r="E39" s="234"/>
      <c r="F39" s="234"/>
      <c r="G39" s="235"/>
      <c r="H39" s="182"/>
      <c r="I39" s="182"/>
      <c r="J39" s="182"/>
      <c r="K39" s="182"/>
      <c r="L39" s="182"/>
      <c r="M39" s="182"/>
      <c r="N39" s="182"/>
    </row>
    <row r="40" spans="3:14" ht="20.25" customHeight="1" thickBot="1" x14ac:dyDescent="0.95">
      <c r="C40" s="45" t="s">
        <v>249</v>
      </c>
      <c r="D40" s="46">
        <f>'1) Tableau budgétaire 1'!D46</f>
        <v>396178</v>
      </c>
      <c r="E40" s="46">
        <f>'1) Tableau budgétaire 1'!E46</f>
        <v>0</v>
      </c>
      <c r="F40" s="46">
        <f>'1) Tableau budgétaire 1'!F46</f>
        <v>0</v>
      </c>
      <c r="G40" s="47">
        <f t="shared" ref="G40:G48" si="3">SUM(D40:F40)</f>
        <v>396178</v>
      </c>
      <c r="H40" s="178"/>
      <c r="I40" s="178"/>
      <c r="J40" s="178"/>
      <c r="K40" s="178"/>
      <c r="L40" s="178"/>
      <c r="M40" s="178"/>
      <c r="N40" s="178"/>
    </row>
    <row r="41" spans="3:14" x14ac:dyDescent="0.8">
      <c r="C41" s="43" t="s">
        <v>236</v>
      </c>
      <c r="D41" s="179"/>
      <c r="E41" s="180"/>
      <c r="F41" s="180"/>
      <c r="G41" s="44">
        <f t="shared" si="3"/>
        <v>0</v>
      </c>
      <c r="H41" s="178"/>
      <c r="I41" s="178"/>
      <c r="J41" s="178"/>
      <c r="K41" s="178"/>
      <c r="L41" s="178"/>
      <c r="M41" s="178"/>
      <c r="N41" s="178"/>
    </row>
    <row r="42" spans="3:14" ht="15.75" customHeight="1" x14ac:dyDescent="0.8">
      <c r="C42" s="34" t="s">
        <v>237</v>
      </c>
      <c r="D42" s="181"/>
      <c r="E42" s="144"/>
      <c r="F42" s="144"/>
      <c r="G42" s="42">
        <f t="shared" si="3"/>
        <v>0</v>
      </c>
      <c r="H42" s="178"/>
      <c r="I42" s="178"/>
      <c r="J42" s="178"/>
      <c r="K42" s="178"/>
      <c r="L42" s="178"/>
      <c r="M42" s="178"/>
      <c r="N42" s="178"/>
    </row>
    <row r="43" spans="3:14" ht="32.25" customHeight="1" x14ac:dyDescent="0.8">
      <c r="C43" s="34" t="s">
        <v>238</v>
      </c>
      <c r="D43" s="181"/>
      <c r="E43" s="181"/>
      <c r="F43" s="181"/>
      <c r="G43" s="42">
        <f t="shared" si="3"/>
        <v>0</v>
      </c>
      <c r="H43" s="178"/>
      <c r="I43" s="178"/>
      <c r="J43" s="178"/>
      <c r="K43" s="178"/>
      <c r="L43" s="178"/>
      <c r="M43" s="178"/>
      <c r="N43" s="178"/>
    </row>
    <row r="44" spans="3:14" s="37" customFormat="1" x14ac:dyDescent="0.8">
      <c r="C44" s="35" t="s">
        <v>239</v>
      </c>
      <c r="D44" s="181">
        <v>396178</v>
      </c>
      <c r="E44" s="181"/>
      <c r="F44" s="181"/>
      <c r="G44" s="42">
        <f t="shared" si="3"/>
        <v>396178</v>
      </c>
      <c r="H44" s="182"/>
      <c r="I44" s="182"/>
      <c r="J44" s="182"/>
      <c r="K44" s="182"/>
      <c r="L44" s="182"/>
      <c r="M44" s="182"/>
      <c r="N44" s="182"/>
    </row>
    <row r="45" spans="3:14" x14ac:dyDescent="0.8">
      <c r="C45" s="34" t="s">
        <v>240</v>
      </c>
      <c r="D45" s="181"/>
      <c r="E45" s="181"/>
      <c r="F45" s="181"/>
      <c r="G45" s="42">
        <f t="shared" si="3"/>
        <v>0</v>
      </c>
      <c r="H45" s="178"/>
      <c r="I45" s="178"/>
      <c r="J45" s="178"/>
      <c r="K45" s="178"/>
      <c r="L45" s="178"/>
      <c r="M45" s="178"/>
      <c r="N45" s="178"/>
    </row>
    <row r="46" spans="3:14" x14ac:dyDescent="0.8">
      <c r="C46" s="34" t="s">
        <v>241</v>
      </c>
      <c r="D46" s="181"/>
      <c r="E46" s="181"/>
      <c r="F46" s="181"/>
      <c r="G46" s="42">
        <f t="shared" si="3"/>
        <v>0</v>
      </c>
      <c r="H46" s="178"/>
      <c r="I46" s="178"/>
      <c r="J46" s="178"/>
      <c r="K46" s="178"/>
      <c r="L46" s="178"/>
      <c r="M46" s="178"/>
      <c r="N46" s="178"/>
    </row>
    <row r="47" spans="3:14" ht="32" x14ac:dyDescent="0.8">
      <c r="C47" s="34" t="s">
        <v>242</v>
      </c>
      <c r="D47" s="181"/>
      <c r="E47" s="181"/>
      <c r="F47" s="181"/>
      <c r="G47" s="42">
        <f t="shared" si="3"/>
        <v>0</v>
      </c>
      <c r="H47" s="178"/>
      <c r="I47" s="178"/>
      <c r="J47" s="178"/>
      <c r="K47" s="178"/>
      <c r="L47" s="178"/>
      <c r="M47" s="178"/>
      <c r="N47" s="178"/>
    </row>
    <row r="48" spans="3:14" ht="21" customHeight="1" x14ac:dyDescent="0.8">
      <c r="C48" s="38" t="s">
        <v>243</v>
      </c>
      <c r="D48" s="48">
        <f>SUM(D41:D47)</f>
        <v>396178</v>
      </c>
      <c r="E48" s="48">
        <f>SUM(E41:E47)</f>
        <v>0</v>
      </c>
      <c r="F48" s="48">
        <f>SUM(F41:F47)</f>
        <v>0</v>
      </c>
      <c r="G48" s="42">
        <f t="shared" si="3"/>
        <v>396178</v>
      </c>
      <c r="H48" s="178"/>
      <c r="I48" s="178"/>
      <c r="J48" s="178"/>
      <c r="K48" s="178"/>
      <c r="L48" s="178"/>
      <c r="M48" s="178"/>
      <c r="N48" s="178"/>
    </row>
    <row r="49" spans="2:14" s="37" customFormat="1" ht="22.5" customHeight="1" x14ac:dyDescent="0.8">
      <c r="B49" s="182"/>
      <c r="C49" s="52"/>
      <c r="D49" s="50"/>
      <c r="E49" s="50"/>
      <c r="F49" s="50"/>
      <c r="G49" s="51"/>
      <c r="H49" s="182"/>
      <c r="I49" s="182"/>
      <c r="J49" s="182"/>
      <c r="K49" s="182"/>
      <c r="L49" s="182"/>
      <c r="M49" s="182"/>
      <c r="N49" s="182"/>
    </row>
    <row r="50" spans="2:14" x14ac:dyDescent="0.8">
      <c r="B50" s="229" t="s">
        <v>250</v>
      </c>
      <c r="C50" s="230"/>
      <c r="D50" s="230"/>
      <c r="E50" s="230"/>
      <c r="F50" s="230"/>
      <c r="G50" s="231"/>
      <c r="H50" s="178"/>
      <c r="I50" s="178"/>
      <c r="J50" s="178"/>
      <c r="K50" s="178"/>
      <c r="L50" s="178"/>
      <c r="M50" s="178"/>
      <c r="N50" s="178"/>
    </row>
    <row r="51" spans="2:14" x14ac:dyDescent="0.8">
      <c r="B51" s="178"/>
      <c r="C51" s="229" t="s">
        <v>83</v>
      </c>
      <c r="D51" s="230"/>
      <c r="E51" s="230"/>
      <c r="F51" s="230"/>
      <c r="G51" s="231"/>
      <c r="H51" s="178"/>
      <c r="I51" s="178"/>
      <c r="J51" s="178"/>
      <c r="K51" s="178"/>
      <c r="L51" s="178"/>
      <c r="M51" s="178"/>
      <c r="N51" s="178"/>
    </row>
    <row r="52" spans="2:14" ht="24" customHeight="1" thickBot="1" x14ac:dyDescent="0.95">
      <c r="B52" s="178"/>
      <c r="C52" s="45" t="s">
        <v>251</v>
      </c>
      <c r="D52" s="46">
        <f>'1) Tableau budgétaire 1'!D58</f>
        <v>41294</v>
      </c>
      <c r="E52" s="46">
        <f>'1) Tableau budgétaire 1'!E58</f>
        <v>0</v>
      </c>
      <c r="F52" s="46">
        <f>'1) Tableau budgétaire 1'!F58</f>
        <v>0</v>
      </c>
      <c r="G52" s="47">
        <f>SUM(D52:F52)</f>
        <v>41294</v>
      </c>
      <c r="H52" s="178"/>
      <c r="I52" s="178"/>
      <c r="J52" s="178"/>
      <c r="K52" s="178"/>
      <c r="L52" s="178"/>
      <c r="M52" s="178"/>
      <c r="N52" s="178"/>
    </row>
    <row r="53" spans="2:14" ht="15.75" customHeight="1" x14ac:dyDescent="0.8">
      <c r="B53" s="178"/>
      <c r="C53" s="43" t="s">
        <v>236</v>
      </c>
      <c r="D53" s="179"/>
      <c r="E53" s="180"/>
      <c r="F53" s="180"/>
      <c r="G53" s="44">
        <f t="shared" ref="G53:G60" si="4">SUM(D53:F53)</f>
        <v>0</v>
      </c>
      <c r="H53" s="178"/>
      <c r="I53" s="178"/>
      <c r="J53" s="178"/>
      <c r="K53" s="178"/>
      <c r="L53" s="178"/>
      <c r="M53" s="178"/>
      <c r="N53" s="178"/>
    </row>
    <row r="54" spans="2:14" ht="15.75" customHeight="1" x14ac:dyDescent="0.8">
      <c r="B54" s="178"/>
      <c r="C54" s="34" t="s">
        <v>237</v>
      </c>
      <c r="D54" s="181">
        <v>5077</v>
      </c>
      <c r="E54" s="144"/>
      <c r="F54" s="144"/>
      <c r="G54" s="42">
        <f t="shared" si="4"/>
        <v>5077</v>
      </c>
      <c r="H54" s="178"/>
      <c r="I54" s="178"/>
      <c r="J54" s="178"/>
      <c r="K54" s="178"/>
      <c r="L54" s="178"/>
      <c r="M54" s="178"/>
      <c r="N54" s="178"/>
    </row>
    <row r="55" spans="2:14" ht="15.75" customHeight="1" x14ac:dyDescent="0.8">
      <c r="B55" s="178"/>
      <c r="C55" s="34" t="s">
        <v>238</v>
      </c>
      <c r="D55" s="181">
        <v>9154</v>
      </c>
      <c r="E55" s="181"/>
      <c r="F55" s="181"/>
      <c r="G55" s="42">
        <f t="shared" si="4"/>
        <v>9154</v>
      </c>
      <c r="H55" s="178"/>
      <c r="I55" s="178"/>
      <c r="J55" s="178"/>
      <c r="K55" s="178"/>
      <c r="L55" s="178"/>
      <c r="M55" s="178"/>
      <c r="N55" s="178"/>
    </row>
    <row r="56" spans="2:14" ht="18.75" customHeight="1" x14ac:dyDescent="0.8">
      <c r="B56" s="178"/>
      <c r="C56" s="35" t="s">
        <v>239</v>
      </c>
      <c r="D56" s="181"/>
      <c r="E56" s="181"/>
      <c r="F56" s="181"/>
      <c r="G56" s="42">
        <f t="shared" si="4"/>
        <v>0</v>
      </c>
      <c r="H56" s="178"/>
      <c r="I56" s="178"/>
      <c r="J56" s="178"/>
      <c r="K56" s="178"/>
      <c r="L56" s="178"/>
      <c r="M56" s="178"/>
      <c r="N56" s="178"/>
    </row>
    <row r="57" spans="2:14" x14ac:dyDescent="0.8">
      <c r="B57" s="178"/>
      <c r="C57" s="34" t="s">
        <v>240</v>
      </c>
      <c r="D57" s="181">
        <v>1773</v>
      </c>
      <c r="E57" s="181"/>
      <c r="F57" s="181"/>
      <c r="G57" s="42">
        <f t="shared" si="4"/>
        <v>1773</v>
      </c>
      <c r="H57" s="178"/>
      <c r="I57" s="178"/>
      <c r="J57" s="178"/>
      <c r="K57" s="178"/>
      <c r="L57" s="178"/>
      <c r="M57" s="178"/>
      <c r="N57" s="178"/>
    </row>
    <row r="58" spans="2:14" s="37" customFormat="1" ht="21.75" customHeight="1" x14ac:dyDescent="0.8">
      <c r="B58" s="178"/>
      <c r="C58" s="34" t="s">
        <v>241</v>
      </c>
      <c r="D58" s="181">
        <v>24668</v>
      </c>
      <c r="E58" s="181"/>
      <c r="F58" s="181"/>
      <c r="G58" s="42">
        <f t="shared" si="4"/>
        <v>24668</v>
      </c>
      <c r="H58" s="182"/>
      <c r="I58" s="182"/>
      <c r="J58" s="182"/>
      <c r="K58" s="182"/>
      <c r="L58" s="182"/>
      <c r="M58" s="182"/>
      <c r="N58" s="182"/>
    </row>
    <row r="59" spans="2:14" s="37" customFormat="1" ht="32" x14ac:dyDescent="0.8">
      <c r="B59" s="178"/>
      <c r="C59" s="34" t="s">
        <v>242</v>
      </c>
      <c r="D59" s="181">
        <v>622</v>
      </c>
      <c r="E59" s="181"/>
      <c r="F59" s="181"/>
      <c r="G59" s="42">
        <f t="shared" si="4"/>
        <v>622</v>
      </c>
      <c r="H59" s="182"/>
      <c r="I59" s="182"/>
      <c r="J59" s="182"/>
      <c r="K59" s="182"/>
      <c r="L59" s="182"/>
      <c r="M59" s="182"/>
      <c r="N59" s="182"/>
    </row>
    <row r="60" spans="2:14" x14ac:dyDescent="0.8">
      <c r="B60" s="178"/>
      <c r="C60" s="38" t="s">
        <v>243</v>
      </c>
      <c r="D60" s="48">
        <f>SUM(D53:D59)</f>
        <v>41294</v>
      </c>
      <c r="E60" s="48">
        <f>SUM(E53:E59)</f>
        <v>0</v>
      </c>
      <c r="F60" s="48">
        <f>SUM(F53:F59)</f>
        <v>0</v>
      </c>
      <c r="G60" s="42">
        <f t="shared" si="4"/>
        <v>41294</v>
      </c>
      <c r="H60" s="178"/>
      <c r="I60" s="178"/>
      <c r="J60" s="178"/>
      <c r="K60" s="178"/>
      <c r="L60" s="178"/>
      <c r="M60" s="178"/>
      <c r="N60" s="178"/>
    </row>
    <row r="61" spans="2:14" s="37" customFormat="1" x14ac:dyDescent="0.8">
      <c r="B61" s="182"/>
      <c r="C61" s="49"/>
      <c r="D61" s="50"/>
      <c r="E61" s="50"/>
      <c r="F61" s="50"/>
      <c r="G61" s="51"/>
      <c r="H61" s="182"/>
      <c r="I61" s="182"/>
      <c r="J61" s="182"/>
      <c r="K61" s="182"/>
      <c r="L61" s="182"/>
      <c r="M61" s="182"/>
      <c r="N61" s="182"/>
    </row>
    <row r="62" spans="2:14" x14ac:dyDescent="0.8">
      <c r="B62" s="182"/>
      <c r="C62" s="229" t="s">
        <v>99</v>
      </c>
      <c r="D62" s="230"/>
      <c r="E62" s="230"/>
      <c r="F62" s="230"/>
      <c r="G62" s="231"/>
      <c r="H62" s="178"/>
      <c r="I62" s="178"/>
      <c r="J62" s="178"/>
      <c r="K62" s="178"/>
      <c r="L62" s="178"/>
      <c r="M62" s="178"/>
      <c r="N62" s="178"/>
    </row>
    <row r="63" spans="2:14" ht="21.75" customHeight="1" thickBot="1" x14ac:dyDescent="0.95">
      <c r="B63" s="178"/>
      <c r="C63" s="45" t="s">
        <v>252</v>
      </c>
      <c r="D63" s="46">
        <f>'1) Tableau budgétaire 1'!D68</f>
        <v>12279</v>
      </c>
      <c r="E63" s="46">
        <f>'1) Tableau budgétaire 1'!E68</f>
        <v>0</v>
      </c>
      <c r="F63" s="46">
        <f>'1) Tableau budgétaire 1'!F68</f>
        <v>0</v>
      </c>
      <c r="G63" s="47">
        <f t="shared" ref="G63:G71" si="5">SUM(D63:F63)</f>
        <v>12279</v>
      </c>
      <c r="H63" s="178"/>
      <c r="I63" s="178"/>
      <c r="J63" s="178"/>
      <c r="K63" s="178"/>
      <c r="L63" s="178"/>
      <c r="M63" s="178"/>
      <c r="N63" s="178"/>
    </row>
    <row r="64" spans="2:14" ht="15.75" customHeight="1" x14ac:dyDescent="0.8">
      <c r="B64" s="178"/>
      <c r="C64" s="43" t="s">
        <v>236</v>
      </c>
      <c r="D64" s="179"/>
      <c r="E64" s="180"/>
      <c r="F64" s="180"/>
      <c r="G64" s="44">
        <f t="shared" si="5"/>
        <v>0</v>
      </c>
      <c r="H64" s="178"/>
      <c r="I64" s="178"/>
      <c r="J64" s="178"/>
      <c r="K64" s="178"/>
      <c r="L64" s="178"/>
      <c r="M64" s="178"/>
      <c r="N64" s="178"/>
    </row>
    <row r="65" spans="2:14" ht="15.75" customHeight="1" x14ac:dyDescent="0.8">
      <c r="B65" s="178"/>
      <c r="C65" s="34" t="s">
        <v>237</v>
      </c>
      <c r="D65" s="181">
        <v>1038</v>
      </c>
      <c r="E65" s="144"/>
      <c r="F65" s="144"/>
      <c r="G65" s="42">
        <f t="shared" si="5"/>
        <v>1038</v>
      </c>
      <c r="H65" s="178"/>
      <c r="I65" s="178"/>
      <c r="J65" s="178"/>
      <c r="K65" s="178"/>
      <c r="L65" s="178"/>
      <c r="M65" s="178"/>
      <c r="N65" s="178"/>
    </row>
    <row r="66" spans="2:14" ht="15.75" customHeight="1" x14ac:dyDescent="0.8">
      <c r="B66" s="178"/>
      <c r="C66" s="34" t="s">
        <v>238</v>
      </c>
      <c r="D66" s="181">
        <v>8092</v>
      </c>
      <c r="E66" s="181"/>
      <c r="F66" s="181"/>
      <c r="G66" s="42">
        <f t="shared" si="5"/>
        <v>8092</v>
      </c>
      <c r="H66" s="178"/>
      <c r="I66" s="178"/>
      <c r="J66" s="178"/>
      <c r="K66" s="178"/>
      <c r="L66" s="178"/>
      <c r="M66" s="178"/>
      <c r="N66" s="178"/>
    </row>
    <row r="67" spans="2:14" x14ac:dyDescent="0.8">
      <c r="B67" s="178"/>
      <c r="C67" s="35" t="s">
        <v>239</v>
      </c>
      <c r="D67" s="181"/>
      <c r="E67" s="181"/>
      <c r="F67" s="181"/>
      <c r="G67" s="42">
        <f t="shared" si="5"/>
        <v>0</v>
      </c>
      <c r="H67" s="178"/>
      <c r="I67" s="178"/>
      <c r="J67" s="178"/>
      <c r="K67" s="178"/>
      <c r="L67" s="178"/>
      <c r="M67" s="178"/>
      <c r="N67" s="178"/>
    </row>
    <row r="68" spans="2:14" x14ac:dyDescent="0.8">
      <c r="B68" s="178"/>
      <c r="C68" s="34" t="s">
        <v>240</v>
      </c>
      <c r="D68" s="181">
        <v>1539</v>
      </c>
      <c r="E68" s="181"/>
      <c r="F68" s="181"/>
      <c r="G68" s="42">
        <f t="shared" si="5"/>
        <v>1539</v>
      </c>
      <c r="H68" s="178"/>
      <c r="I68" s="178"/>
      <c r="J68" s="178"/>
      <c r="K68" s="178"/>
      <c r="L68" s="178"/>
      <c r="M68" s="178"/>
      <c r="N68" s="178"/>
    </row>
    <row r="69" spans="2:14" x14ac:dyDescent="0.8">
      <c r="B69" s="178"/>
      <c r="C69" s="34" t="s">
        <v>241</v>
      </c>
      <c r="D69" s="181">
        <v>1493</v>
      </c>
      <c r="E69" s="181"/>
      <c r="F69" s="181"/>
      <c r="G69" s="42">
        <f t="shared" si="5"/>
        <v>1493</v>
      </c>
      <c r="H69" s="178"/>
      <c r="I69" s="178"/>
      <c r="J69" s="178"/>
      <c r="K69" s="178"/>
      <c r="L69" s="178"/>
      <c r="M69" s="178"/>
      <c r="N69" s="178"/>
    </row>
    <row r="70" spans="2:14" ht="32" x14ac:dyDescent="0.8">
      <c r="B70" s="178"/>
      <c r="C70" s="34" t="s">
        <v>242</v>
      </c>
      <c r="D70" s="181">
        <v>117</v>
      </c>
      <c r="E70" s="181"/>
      <c r="F70" s="181"/>
      <c r="G70" s="42">
        <f t="shared" si="5"/>
        <v>117</v>
      </c>
      <c r="H70" s="178"/>
      <c r="I70" s="178"/>
      <c r="J70" s="178"/>
      <c r="K70" s="178"/>
      <c r="L70" s="178"/>
      <c r="M70" s="178"/>
      <c r="N70" s="178"/>
    </row>
    <row r="71" spans="2:14" x14ac:dyDescent="0.8">
      <c r="B71" s="178"/>
      <c r="C71" s="38" t="s">
        <v>243</v>
      </c>
      <c r="D71" s="48">
        <f>SUM(D64:D70)</f>
        <v>12279</v>
      </c>
      <c r="E71" s="48">
        <f>SUM(E64:E70)</f>
        <v>0</v>
      </c>
      <c r="F71" s="48">
        <f>SUM(F64:F70)</f>
        <v>0</v>
      </c>
      <c r="G71" s="42">
        <f t="shared" si="5"/>
        <v>12279</v>
      </c>
      <c r="H71" s="178"/>
      <c r="I71" s="178"/>
      <c r="J71" s="178"/>
      <c r="K71" s="178"/>
      <c r="L71" s="178"/>
      <c r="M71" s="178"/>
      <c r="N71" s="178"/>
    </row>
    <row r="72" spans="2:14" s="37" customFormat="1" x14ac:dyDescent="0.8">
      <c r="B72" s="182"/>
      <c r="C72" s="49"/>
      <c r="D72" s="50"/>
      <c r="E72" s="50"/>
      <c r="F72" s="50"/>
      <c r="G72" s="51"/>
      <c r="H72" s="182"/>
      <c r="I72" s="182"/>
      <c r="J72" s="182"/>
      <c r="K72" s="182"/>
      <c r="L72" s="182"/>
      <c r="M72" s="182"/>
      <c r="N72" s="182"/>
    </row>
    <row r="73" spans="2:14" x14ac:dyDescent="0.8">
      <c r="B73" s="178"/>
      <c r="C73" s="229" t="s">
        <v>113</v>
      </c>
      <c r="D73" s="230"/>
      <c r="E73" s="230"/>
      <c r="F73" s="230"/>
      <c r="G73" s="231"/>
      <c r="H73" s="178"/>
      <c r="I73" s="178"/>
      <c r="J73" s="178"/>
      <c r="K73" s="178"/>
      <c r="L73" s="178"/>
      <c r="M73" s="178"/>
      <c r="N73" s="178"/>
    </row>
    <row r="74" spans="2:14" ht="21.75" customHeight="1" thickBot="1" x14ac:dyDescent="0.95">
      <c r="B74" s="182"/>
      <c r="C74" s="45" t="s">
        <v>253</v>
      </c>
      <c r="D74" s="46">
        <f>'1) Tableau budgétaire 1'!D78</f>
        <v>21635</v>
      </c>
      <c r="E74" s="46">
        <f>'1) Tableau budgétaire 1'!E78</f>
        <v>0</v>
      </c>
      <c r="F74" s="46">
        <f>'1) Tableau budgétaire 1'!F78</f>
        <v>0</v>
      </c>
      <c r="G74" s="47">
        <f t="shared" ref="G74:G82" si="6">SUM(D74:F74)</f>
        <v>21635</v>
      </c>
      <c r="H74" s="178"/>
      <c r="I74" s="178"/>
      <c r="J74" s="178"/>
      <c r="K74" s="178"/>
      <c r="L74" s="178"/>
      <c r="M74" s="178"/>
      <c r="N74" s="178"/>
    </row>
    <row r="75" spans="2:14" ht="18" customHeight="1" x14ac:dyDescent="0.8">
      <c r="B75" s="178"/>
      <c r="C75" s="43" t="s">
        <v>236</v>
      </c>
      <c r="D75" s="179"/>
      <c r="E75" s="180"/>
      <c r="F75" s="180"/>
      <c r="G75" s="44">
        <f t="shared" si="6"/>
        <v>0</v>
      </c>
      <c r="H75" s="178"/>
      <c r="I75" s="178"/>
      <c r="J75" s="178"/>
      <c r="K75" s="178"/>
      <c r="L75" s="178"/>
      <c r="M75" s="178"/>
      <c r="N75" s="178"/>
    </row>
    <row r="76" spans="2:14" ht="15.75" customHeight="1" x14ac:dyDescent="0.8">
      <c r="B76" s="178"/>
      <c r="C76" s="34" t="s">
        <v>237</v>
      </c>
      <c r="D76" s="181">
        <v>734</v>
      </c>
      <c r="E76" s="144"/>
      <c r="F76" s="144"/>
      <c r="G76" s="42">
        <f t="shared" si="6"/>
        <v>734</v>
      </c>
      <c r="H76" s="178"/>
      <c r="I76" s="178"/>
      <c r="J76" s="178"/>
      <c r="K76" s="178"/>
      <c r="L76" s="178"/>
      <c r="M76" s="178"/>
      <c r="N76" s="178"/>
    </row>
    <row r="77" spans="2:14" s="37" customFormat="1" ht="15.75" customHeight="1" x14ac:dyDescent="0.8">
      <c r="B77" s="178"/>
      <c r="C77" s="34" t="s">
        <v>238</v>
      </c>
      <c r="D77" s="181">
        <v>2273</v>
      </c>
      <c r="E77" s="181"/>
      <c r="F77" s="181"/>
      <c r="G77" s="42">
        <f t="shared" si="6"/>
        <v>2273</v>
      </c>
      <c r="H77" s="182"/>
      <c r="I77" s="182"/>
      <c r="J77" s="182"/>
      <c r="K77" s="182"/>
      <c r="L77" s="182"/>
      <c r="M77" s="182"/>
      <c r="N77" s="182"/>
    </row>
    <row r="78" spans="2:14" x14ac:dyDescent="0.8">
      <c r="B78" s="182"/>
      <c r="C78" s="35" t="s">
        <v>239</v>
      </c>
      <c r="D78" s="181">
        <v>11662</v>
      </c>
      <c r="E78" s="181"/>
      <c r="F78" s="181"/>
      <c r="G78" s="42">
        <f t="shared" si="6"/>
        <v>11662</v>
      </c>
      <c r="H78" s="178"/>
      <c r="I78" s="178"/>
      <c r="J78" s="178"/>
      <c r="K78" s="178"/>
      <c r="L78" s="178"/>
      <c r="M78" s="178"/>
      <c r="N78" s="178"/>
    </row>
    <row r="79" spans="2:14" x14ac:dyDescent="0.8">
      <c r="B79" s="182"/>
      <c r="C79" s="34" t="s">
        <v>240</v>
      </c>
      <c r="D79" s="181">
        <v>373</v>
      </c>
      <c r="E79" s="181"/>
      <c r="F79" s="181"/>
      <c r="G79" s="42">
        <f t="shared" si="6"/>
        <v>373</v>
      </c>
      <c r="H79" s="178"/>
      <c r="I79" s="178"/>
      <c r="J79" s="178"/>
      <c r="K79" s="178"/>
      <c r="L79" s="178"/>
      <c r="M79" s="178"/>
      <c r="N79" s="178"/>
    </row>
    <row r="80" spans="2:14" x14ac:dyDescent="0.8">
      <c r="B80" s="182"/>
      <c r="C80" s="34" t="s">
        <v>241</v>
      </c>
      <c r="D80" s="181">
        <v>6437</v>
      </c>
      <c r="E80" s="181"/>
      <c r="F80" s="181"/>
      <c r="G80" s="42">
        <f t="shared" si="6"/>
        <v>6437</v>
      </c>
      <c r="H80" s="178"/>
      <c r="I80" s="178"/>
      <c r="J80" s="178"/>
      <c r="K80" s="178"/>
      <c r="L80" s="178"/>
      <c r="M80" s="178"/>
      <c r="N80" s="178"/>
    </row>
    <row r="81" spans="2:14" ht="32" x14ac:dyDescent="0.8">
      <c r="B81" s="178"/>
      <c r="C81" s="34" t="s">
        <v>242</v>
      </c>
      <c r="D81" s="181">
        <v>156</v>
      </c>
      <c r="E81" s="181"/>
      <c r="F81" s="181"/>
      <c r="G81" s="42">
        <f t="shared" si="6"/>
        <v>156</v>
      </c>
      <c r="H81" s="178"/>
      <c r="I81" s="178"/>
      <c r="J81" s="178"/>
      <c r="K81" s="178"/>
      <c r="L81" s="178"/>
      <c r="M81" s="178"/>
      <c r="N81" s="178"/>
    </row>
    <row r="82" spans="2:14" x14ac:dyDescent="0.8">
      <c r="B82" s="178"/>
      <c r="C82" s="38" t="s">
        <v>243</v>
      </c>
      <c r="D82" s="48">
        <f>SUM(D75:D81)</f>
        <v>21635</v>
      </c>
      <c r="E82" s="48">
        <f>SUM(E75:E81)</f>
        <v>0</v>
      </c>
      <c r="F82" s="48">
        <f>SUM(F75:F81)</f>
        <v>0</v>
      </c>
      <c r="G82" s="42">
        <f t="shared" si="6"/>
        <v>21635</v>
      </c>
      <c r="H82" s="178"/>
      <c r="I82" s="178"/>
      <c r="J82" s="178"/>
      <c r="K82" s="178"/>
      <c r="L82" s="178"/>
      <c r="M82" s="178"/>
      <c r="N82" s="178"/>
    </row>
    <row r="83" spans="2:14" s="37" customFormat="1" x14ac:dyDescent="0.8">
      <c r="B83" s="182"/>
      <c r="C83" s="49"/>
      <c r="D83" s="50"/>
      <c r="E83" s="50"/>
      <c r="F83" s="50"/>
      <c r="G83" s="51"/>
      <c r="H83" s="182"/>
      <c r="I83" s="182"/>
      <c r="J83" s="182"/>
      <c r="K83" s="182"/>
      <c r="L83" s="182"/>
      <c r="M83" s="182"/>
      <c r="N83" s="182"/>
    </row>
    <row r="84" spans="2:14" x14ac:dyDescent="0.8">
      <c r="B84" s="178"/>
      <c r="C84" s="229" t="s">
        <v>128</v>
      </c>
      <c r="D84" s="230"/>
      <c r="E84" s="230"/>
      <c r="F84" s="230"/>
      <c r="G84" s="231"/>
      <c r="H84" s="178"/>
      <c r="I84" s="178"/>
      <c r="J84" s="178"/>
      <c r="K84" s="178"/>
      <c r="L84" s="178"/>
      <c r="M84" s="178"/>
      <c r="N84" s="178"/>
    </row>
    <row r="85" spans="2:14" ht="21.75" customHeight="1" thickBot="1" x14ac:dyDescent="0.95">
      <c r="B85" s="178"/>
      <c r="C85" s="45" t="s">
        <v>254</v>
      </c>
      <c r="D85" s="46">
        <f>'1) Tableau budgétaire 1'!D88</f>
        <v>0</v>
      </c>
      <c r="E85" s="46">
        <f>'1) Tableau budgétaire 1'!E88</f>
        <v>0</v>
      </c>
      <c r="F85" s="46">
        <f>'1) Tableau budgétaire 1'!F88</f>
        <v>0</v>
      </c>
      <c r="G85" s="47">
        <f t="shared" ref="G85:G93" si="7">SUM(D85:F85)</f>
        <v>0</v>
      </c>
      <c r="H85" s="178"/>
      <c r="I85" s="178"/>
      <c r="J85" s="178"/>
      <c r="K85" s="178"/>
      <c r="L85" s="178"/>
      <c r="M85" s="178"/>
      <c r="N85" s="178"/>
    </row>
    <row r="86" spans="2:14" ht="15.75" customHeight="1" x14ac:dyDescent="0.8">
      <c r="B86" s="178"/>
      <c r="C86" s="43" t="s">
        <v>236</v>
      </c>
      <c r="D86" s="179"/>
      <c r="E86" s="180"/>
      <c r="F86" s="180"/>
      <c r="G86" s="44">
        <f t="shared" si="7"/>
        <v>0</v>
      </c>
      <c r="H86" s="178"/>
      <c r="I86" s="178"/>
      <c r="J86" s="178"/>
      <c r="K86" s="178"/>
      <c r="L86" s="178"/>
      <c r="M86" s="178"/>
      <c r="N86" s="178"/>
    </row>
    <row r="87" spans="2:14" ht="15.75" customHeight="1" x14ac:dyDescent="0.8">
      <c r="B87" s="182"/>
      <c r="C87" s="34" t="s">
        <v>237</v>
      </c>
      <c r="D87" s="181"/>
      <c r="E87" s="144"/>
      <c r="F87" s="144"/>
      <c r="G87" s="42">
        <f t="shared" si="7"/>
        <v>0</v>
      </c>
      <c r="H87" s="178"/>
      <c r="I87" s="178"/>
      <c r="J87" s="178"/>
      <c r="K87" s="178"/>
      <c r="L87" s="178"/>
      <c r="M87" s="178"/>
      <c r="N87" s="178"/>
    </row>
    <row r="88" spans="2:14" ht="15.75" customHeight="1" x14ac:dyDescent="0.8">
      <c r="B88" s="178"/>
      <c r="C88" s="34" t="s">
        <v>238</v>
      </c>
      <c r="D88" s="181"/>
      <c r="E88" s="181"/>
      <c r="F88" s="181"/>
      <c r="G88" s="42">
        <f t="shared" si="7"/>
        <v>0</v>
      </c>
      <c r="H88" s="178"/>
      <c r="I88" s="178"/>
      <c r="J88" s="178"/>
      <c r="K88" s="178"/>
      <c r="L88" s="178"/>
      <c r="M88" s="178"/>
      <c r="N88" s="178"/>
    </row>
    <row r="89" spans="2:14" x14ac:dyDescent="0.8">
      <c r="B89" s="178"/>
      <c r="C89" s="35" t="s">
        <v>239</v>
      </c>
      <c r="D89" s="181"/>
      <c r="E89" s="181"/>
      <c r="F89" s="181"/>
      <c r="G89" s="42">
        <f t="shared" si="7"/>
        <v>0</v>
      </c>
      <c r="H89" s="178"/>
      <c r="I89" s="178"/>
      <c r="J89" s="178"/>
      <c r="K89" s="178"/>
      <c r="L89" s="178"/>
      <c r="M89" s="178"/>
      <c r="N89" s="178"/>
    </row>
    <row r="90" spans="2:14" x14ac:dyDescent="0.8">
      <c r="B90" s="178"/>
      <c r="C90" s="34" t="s">
        <v>240</v>
      </c>
      <c r="D90" s="181"/>
      <c r="E90" s="181"/>
      <c r="F90" s="181"/>
      <c r="G90" s="42">
        <f t="shared" si="7"/>
        <v>0</v>
      </c>
      <c r="H90" s="178"/>
      <c r="I90" s="178"/>
      <c r="J90" s="178"/>
      <c r="K90" s="178"/>
      <c r="L90" s="178"/>
      <c r="M90" s="178"/>
      <c r="N90" s="178"/>
    </row>
    <row r="91" spans="2:14" ht="25.5" customHeight="1" x14ac:dyDescent="0.8">
      <c r="B91" s="178"/>
      <c r="C91" s="34" t="s">
        <v>241</v>
      </c>
      <c r="D91" s="181"/>
      <c r="E91" s="181"/>
      <c r="F91" s="181"/>
      <c r="G91" s="42">
        <f t="shared" si="7"/>
        <v>0</v>
      </c>
      <c r="H91" s="178"/>
      <c r="I91" s="178"/>
      <c r="J91" s="178"/>
      <c r="K91" s="178"/>
      <c r="L91" s="178"/>
      <c r="M91" s="178"/>
      <c r="N91" s="178"/>
    </row>
    <row r="92" spans="2:14" ht="32" x14ac:dyDescent="0.8">
      <c r="B92" s="182"/>
      <c r="C92" s="34" t="s">
        <v>242</v>
      </c>
      <c r="D92" s="181"/>
      <c r="E92" s="181"/>
      <c r="F92" s="181"/>
      <c r="G92" s="42">
        <f t="shared" si="7"/>
        <v>0</v>
      </c>
      <c r="H92" s="178"/>
      <c r="I92" s="178"/>
      <c r="J92" s="178"/>
      <c r="K92" s="178"/>
      <c r="L92" s="178"/>
      <c r="M92" s="178"/>
      <c r="N92" s="178"/>
    </row>
    <row r="93" spans="2:14" ht="15.75" customHeight="1" x14ac:dyDescent="0.8">
      <c r="B93" s="178"/>
      <c r="C93" s="38" t="s">
        <v>243</v>
      </c>
      <c r="D93" s="48">
        <f>SUM(D86:D92)</f>
        <v>0</v>
      </c>
      <c r="E93" s="48">
        <f>SUM(E86:E92)</f>
        <v>0</v>
      </c>
      <c r="F93" s="48">
        <f>SUM(F86:F92)</f>
        <v>0</v>
      </c>
      <c r="G93" s="42">
        <f t="shared" si="7"/>
        <v>0</v>
      </c>
      <c r="H93" s="178"/>
      <c r="I93" s="178"/>
      <c r="J93" s="178"/>
      <c r="K93" s="178"/>
      <c r="L93" s="178"/>
      <c r="M93" s="178"/>
      <c r="N93" s="178"/>
    </row>
    <row r="94" spans="2:14" ht="25.5" customHeight="1" x14ac:dyDescent="0.8">
      <c r="B94" s="178"/>
      <c r="C94" s="178"/>
      <c r="D94" s="178"/>
      <c r="E94" s="178"/>
      <c r="F94" s="178"/>
      <c r="G94" s="178"/>
      <c r="H94" s="178"/>
      <c r="I94" s="178"/>
      <c r="J94" s="178"/>
      <c r="K94" s="178"/>
      <c r="L94" s="178"/>
      <c r="M94" s="178"/>
      <c r="N94" s="178"/>
    </row>
    <row r="95" spans="2:14" x14ac:dyDescent="0.8">
      <c r="B95" s="229" t="s">
        <v>255</v>
      </c>
      <c r="C95" s="230"/>
      <c r="D95" s="230"/>
      <c r="E95" s="230"/>
      <c r="F95" s="230"/>
      <c r="G95" s="231"/>
      <c r="H95" s="178"/>
      <c r="I95" s="178"/>
      <c r="J95" s="178"/>
      <c r="K95" s="178"/>
      <c r="L95" s="178"/>
      <c r="M95" s="178"/>
      <c r="N95" s="178"/>
    </row>
    <row r="96" spans="2:14" x14ac:dyDescent="0.8">
      <c r="B96" s="178"/>
      <c r="C96" s="229" t="s">
        <v>138</v>
      </c>
      <c r="D96" s="230"/>
      <c r="E96" s="230"/>
      <c r="F96" s="230"/>
      <c r="G96" s="231"/>
      <c r="H96" s="178"/>
      <c r="I96" s="178"/>
      <c r="J96" s="178"/>
      <c r="K96" s="178"/>
      <c r="L96" s="178"/>
      <c r="M96" s="178"/>
      <c r="N96" s="178"/>
    </row>
    <row r="97" spans="3:14" ht="22.5" customHeight="1" thickBot="1" x14ac:dyDescent="0.95">
      <c r="C97" s="45" t="s">
        <v>256</v>
      </c>
      <c r="D97" s="46">
        <f>'1) Tableau budgétaire 1'!D100</f>
        <v>0</v>
      </c>
      <c r="E97" s="46">
        <f>'1) Tableau budgétaire 1'!E100</f>
        <v>0</v>
      </c>
      <c r="F97" s="46">
        <f>'1) Tableau budgétaire 1'!F100</f>
        <v>0</v>
      </c>
      <c r="G97" s="47">
        <f>SUM(D97:F97)</f>
        <v>0</v>
      </c>
      <c r="H97" s="178"/>
      <c r="I97" s="178"/>
      <c r="J97" s="178"/>
      <c r="K97" s="178"/>
      <c r="L97" s="178"/>
      <c r="M97" s="178"/>
      <c r="N97" s="178"/>
    </row>
    <row r="98" spans="3:14" x14ac:dyDescent="0.8">
      <c r="C98" s="43" t="s">
        <v>236</v>
      </c>
      <c r="D98" s="179"/>
      <c r="E98" s="180"/>
      <c r="F98" s="180"/>
      <c r="G98" s="44">
        <f t="shared" ref="G98:G105" si="8">SUM(D98:F98)</f>
        <v>0</v>
      </c>
      <c r="H98" s="178"/>
      <c r="I98" s="178"/>
      <c r="J98" s="178"/>
      <c r="K98" s="178"/>
      <c r="L98" s="178"/>
      <c r="M98" s="178"/>
      <c r="N98" s="178"/>
    </row>
    <row r="99" spans="3:14" x14ac:dyDescent="0.8">
      <c r="C99" s="34" t="s">
        <v>237</v>
      </c>
      <c r="D99" s="181"/>
      <c r="E99" s="144"/>
      <c r="F99" s="144"/>
      <c r="G99" s="42">
        <f t="shared" si="8"/>
        <v>0</v>
      </c>
      <c r="H99" s="178"/>
      <c r="I99" s="178"/>
      <c r="J99" s="178"/>
      <c r="K99" s="178"/>
      <c r="L99" s="178"/>
      <c r="M99" s="178"/>
      <c r="N99" s="178"/>
    </row>
    <row r="100" spans="3:14" ht="15.75" customHeight="1" x14ac:dyDescent="0.8">
      <c r="C100" s="34" t="s">
        <v>238</v>
      </c>
      <c r="D100" s="181"/>
      <c r="E100" s="181"/>
      <c r="F100" s="181"/>
      <c r="G100" s="42">
        <f t="shared" si="8"/>
        <v>0</v>
      </c>
      <c r="H100" s="178"/>
      <c r="I100" s="178"/>
      <c r="J100" s="178"/>
      <c r="K100" s="178"/>
      <c r="L100" s="178"/>
      <c r="M100" s="178"/>
      <c r="N100" s="178"/>
    </row>
    <row r="101" spans="3:14" x14ac:dyDescent="0.8">
      <c r="C101" s="35" t="s">
        <v>239</v>
      </c>
      <c r="D101" s="181"/>
      <c r="E101" s="181"/>
      <c r="F101" s="181"/>
      <c r="G101" s="42">
        <f t="shared" si="8"/>
        <v>0</v>
      </c>
      <c r="H101" s="178"/>
      <c r="I101" s="178"/>
      <c r="J101" s="178"/>
      <c r="K101" s="178"/>
      <c r="L101" s="178"/>
      <c r="M101" s="178"/>
      <c r="N101" s="178"/>
    </row>
    <row r="102" spans="3:14" x14ac:dyDescent="0.8">
      <c r="C102" s="34" t="s">
        <v>240</v>
      </c>
      <c r="D102" s="181"/>
      <c r="E102" s="181"/>
      <c r="F102" s="181"/>
      <c r="G102" s="42">
        <f t="shared" si="8"/>
        <v>0</v>
      </c>
      <c r="H102" s="178"/>
      <c r="I102" s="178"/>
      <c r="J102" s="178"/>
      <c r="K102" s="178"/>
      <c r="L102" s="178"/>
      <c r="M102" s="178"/>
      <c r="N102" s="178"/>
    </row>
    <row r="103" spans="3:14" x14ac:dyDescent="0.8">
      <c r="C103" s="34" t="s">
        <v>241</v>
      </c>
      <c r="D103" s="181"/>
      <c r="E103" s="181"/>
      <c r="F103" s="181"/>
      <c r="G103" s="42">
        <f t="shared" si="8"/>
        <v>0</v>
      </c>
      <c r="H103" s="178"/>
      <c r="I103" s="178"/>
      <c r="J103" s="178"/>
      <c r="K103" s="178"/>
      <c r="L103" s="178"/>
      <c r="M103" s="178"/>
      <c r="N103" s="178"/>
    </row>
    <row r="104" spans="3:14" ht="32" x14ac:dyDescent="0.8">
      <c r="C104" s="34" t="s">
        <v>242</v>
      </c>
      <c r="D104" s="181"/>
      <c r="E104" s="181"/>
      <c r="F104" s="181"/>
      <c r="G104" s="42">
        <f t="shared" si="8"/>
        <v>0</v>
      </c>
      <c r="H104" s="178"/>
      <c r="I104" s="178"/>
      <c r="J104" s="178"/>
      <c r="K104" s="178"/>
      <c r="L104" s="178"/>
      <c r="M104" s="178"/>
      <c r="N104" s="178"/>
    </row>
    <row r="105" spans="3:14" x14ac:dyDescent="0.8">
      <c r="C105" s="38" t="s">
        <v>243</v>
      </c>
      <c r="D105" s="48">
        <f>SUM(D98:D104)</f>
        <v>0</v>
      </c>
      <c r="E105" s="48">
        <f>SUM(E98:E104)</f>
        <v>0</v>
      </c>
      <c r="F105" s="48">
        <f>SUM(F98:F104)</f>
        <v>0</v>
      </c>
      <c r="G105" s="42">
        <f t="shared" si="8"/>
        <v>0</v>
      </c>
      <c r="H105" s="178"/>
      <c r="I105" s="178"/>
      <c r="J105" s="178"/>
      <c r="K105" s="178"/>
      <c r="L105" s="178"/>
      <c r="M105" s="178"/>
      <c r="N105" s="178"/>
    </row>
    <row r="106" spans="3:14" s="37" customFormat="1" x14ac:dyDescent="0.8">
      <c r="C106" s="49"/>
      <c r="D106" s="50"/>
      <c r="E106" s="50"/>
      <c r="F106" s="50"/>
      <c r="G106" s="51"/>
      <c r="H106" s="182"/>
      <c r="I106" s="182"/>
      <c r="J106" s="182"/>
      <c r="K106" s="182"/>
      <c r="L106" s="182"/>
      <c r="M106" s="182"/>
      <c r="N106" s="182"/>
    </row>
    <row r="107" spans="3:14" ht="15.75" customHeight="1" x14ac:dyDescent="0.8">
      <c r="C107" s="229" t="s">
        <v>257</v>
      </c>
      <c r="D107" s="230"/>
      <c r="E107" s="230"/>
      <c r="F107" s="230"/>
      <c r="G107" s="231"/>
      <c r="H107" s="178"/>
      <c r="I107" s="178"/>
      <c r="J107" s="178"/>
      <c r="K107" s="178"/>
      <c r="L107" s="178"/>
      <c r="M107" s="178"/>
      <c r="N107" s="178"/>
    </row>
    <row r="108" spans="3:14" ht="21.75" customHeight="1" thickBot="1" x14ac:dyDescent="0.95">
      <c r="C108" s="45" t="s">
        <v>258</v>
      </c>
      <c r="D108" s="46">
        <f>'1) Tableau budgétaire 1'!D110</f>
        <v>0</v>
      </c>
      <c r="E108" s="46">
        <f>'1) Tableau budgétaire 1'!E110</f>
        <v>0</v>
      </c>
      <c r="F108" s="46">
        <f>'1) Tableau budgétaire 1'!F110</f>
        <v>0</v>
      </c>
      <c r="G108" s="47">
        <f t="shared" ref="G108:G116" si="9">SUM(D108:F108)</f>
        <v>0</v>
      </c>
      <c r="H108" s="178"/>
      <c r="I108" s="178"/>
      <c r="J108" s="178"/>
      <c r="K108" s="178"/>
      <c r="L108" s="178"/>
      <c r="M108" s="178"/>
      <c r="N108" s="178"/>
    </row>
    <row r="109" spans="3:14" x14ac:dyDescent="0.8">
      <c r="C109" s="43" t="s">
        <v>236</v>
      </c>
      <c r="D109" s="179"/>
      <c r="E109" s="180"/>
      <c r="F109" s="180"/>
      <c r="G109" s="44">
        <f t="shared" si="9"/>
        <v>0</v>
      </c>
      <c r="H109" s="178"/>
      <c r="I109" s="178"/>
      <c r="J109" s="178"/>
      <c r="K109" s="178"/>
      <c r="L109" s="178"/>
      <c r="M109" s="178"/>
      <c r="N109" s="178"/>
    </row>
    <row r="110" spans="3:14" x14ac:dyDescent="0.8">
      <c r="C110" s="34" t="s">
        <v>237</v>
      </c>
      <c r="D110" s="181"/>
      <c r="E110" s="144"/>
      <c r="F110" s="144"/>
      <c r="G110" s="42">
        <f t="shared" si="9"/>
        <v>0</v>
      </c>
      <c r="H110" s="178"/>
      <c r="I110" s="178"/>
      <c r="J110" s="178"/>
      <c r="K110" s="178"/>
      <c r="L110" s="178"/>
      <c r="M110" s="178"/>
      <c r="N110" s="178"/>
    </row>
    <row r="111" spans="3:14" ht="32" x14ac:dyDescent="0.8">
      <c r="C111" s="34" t="s">
        <v>238</v>
      </c>
      <c r="D111" s="181"/>
      <c r="E111" s="181"/>
      <c r="F111" s="181"/>
      <c r="G111" s="42">
        <f t="shared" si="9"/>
        <v>0</v>
      </c>
      <c r="H111" s="178"/>
      <c r="I111" s="178"/>
      <c r="J111" s="178"/>
      <c r="K111" s="178"/>
      <c r="L111" s="178"/>
      <c r="M111" s="178"/>
      <c r="N111" s="178"/>
    </row>
    <row r="112" spans="3:14" x14ac:dyDescent="0.8">
      <c r="C112" s="35" t="s">
        <v>239</v>
      </c>
      <c r="D112" s="181"/>
      <c r="E112" s="181"/>
      <c r="F112" s="181"/>
      <c r="G112" s="42">
        <f t="shared" si="9"/>
        <v>0</v>
      </c>
      <c r="H112" s="178"/>
      <c r="I112" s="178"/>
      <c r="J112" s="178"/>
      <c r="K112" s="178"/>
      <c r="L112" s="178"/>
      <c r="M112" s="178"/>
      <c r="N112" s="178"/>
    </row>
    <row r="113" spans="3:14" x14ac:dyDescent="0.8">
      <c r="C113" s="34" t="s">
        <v>240</v>
      </c>
      <c r="D113" s="181"/>
      <c r="E113" s="181"/>
      <c r="F113" s="181"/>
      <c r="G113" s="42">
        <f t="shared" si="9"/>
        <v>0</v>
      </c>
      <c r="H113" s="178"/>
      <c r="I113" s="178"/>
      <c r="J113" s="178"/>
      <c r="K113" s="178"/>
      <c r="L113" s="178"/>
      <c r="M113" s="178"/>
      <c r="N113" s="178"/>
    </row>
    <row r="114" spans="3:14" x14ac:dyDescent="0.8">
      <c r="C114" s="34" t="s">
        <v>241</v>
      </c>
      <c r="D114" s="181"/>
      <c r="E114" s="181"/>
      <c r="F114" s="181"/>
      <c r="G114" s="42">
        <f t="shared" si="9"/>
        <v>0</v>
      </c>
      <c r="H114" s="178"/>
      <c r="I114" s="178"/>
      <c r="J114" s="178"/>
      <c r="K114" s="178"/>
      <c r="L114" s="178"/>
      <c r="M114" s="178"/>
      <c r="N114" s="178"/>
    </row>
    <row r="115" spans="3:14" ht="32" x14ac:dyDescent="0.8">
      <c r="C115" s="34" t="s">
        <v>242</v>
      </c>
      <c r="D115" s="181"/>
      <c r="E115" s="181"/>
      <c r="F115" s="181"/>
      <c r="G115" s="42">
        <f t="shared" si="9"/>
        <v>0</v>
      </c>
      <c r="H115" s="178"/>
      <c r="I115" s="178"/>
      <c r="J115" s="178"/>
      <c r="K115" s="178"/>
      <c r="L115" s="178"/>
      <c r="M115" s="178"/>
      <c r="N115" s="178"/>
    </row>
    <row r="116" spans="3:14" x14ac:dyDescent="0.8">
      <c r="C116" s="38" t="s">
        <v>243</v>
      </c>
      <c r="D116" s="48">
        <f>SUM(D109:D115)</f>
        <v>0</v>
      </c>
      <c r="E116" s="48">
        <f>SUM(E109:E115)</f>
        <v>0</v>
      </c>
      <c r="F116" s="48">
        <f>SUM(F109:F115)</f>
        <v>0</v>
      </c>
      <c r="G116" s="42">
        <f t="shared" si="9"/>
        <v>0</v>
      </c>
      <c r="H116" s="178"/>
      <c r="I116" s="178"/>
      <c r="J116" s="178"/>
      <c r="K116" s="178"/>
      <c r="L116" s="178"/>
      <c r="M116" s="178"/>
      <c r="N116" s="178"/>
    </row>
    <row r="117" spans="3:14" s="37" customFormat="1" x14ac:dyDescent="0.8">
      <c r="C117" s="49"/>
      <c r="D117" s="50"/>
      <c r="E117" s="50"/>
      <c r="F117" s="50"/>
      <c r="G117" s="51"/>
      <c r="H117" s="182"/>
      <c r="I117" s="182"/>
      <c r="J117" s="182"/>
      <c r="K117" s="182"/>
      <c r="L117" s="182"/>
      <c r="M117" s="182"/>
      <c r="N117" s="182"/>
    </row>
    <row r="118" spans="3:14" x14ac:dyDescent="0.8">
      <c r="C118" s="229" t="s">
        <v>156</v>
      </c>
      <c r="D118" s="230"/>
      <c r="E118" s="230"/>
      <c r="F118" s="230"/>
      <c r="G118" s="231"/>
      <c r="H118" s="178"/>
      <c r="I118" s="178"/>
      <c r="J118" s="178"/>
      <c r="K118" s="178"/>
      <c r="L118" s="178"/>
      <c r="M118" s="178"/>
      <c r="N118" s="178"/>
    </row>
    <row r="119" spans="3:14" ht="21" customHeight="1" thickBot="1" x14ac:dyDescent="0.95">
      <c r="C119" s="45" t="s">
        <v>259</v>
      </c>
      <c r="D119" s="46">
        <f>'1) Tableau budgétaire 1'!D120</f>
        <v>0</v>
      </c>
      <c r="E119" s="46">
        <f>'1) Tableau budgétaire 1'!E120</f>
        <v>0</v>
      </c>
      <c r="F119" s="46">
        <f>'1) Tableau budgétaire 1'!F120</f>
        <v>0</v>
      </c>
      <c r="G119" s="47">
        <f t="shared" ref="G119:G127" si="10">SUM(D119:F119)</f>
        <v>0</v>
      </c>
      <c r="H119" s="178"/>
      <c r="I119" s="178"/>
      <c r="J119" s="178"/>
      <c r="K119" s="178"/>
      <c r="L119" s="178"/>
      <c r="M119" s="178"/>
      <c r="N119" s="178"/>
    </row>
    <row r="120" spans="3:14" x14ac:dyDescent="0.8">
      <c r="C120" s="43" t="s">
        <v>236</v>
      </c>
      <c r="D120" s="179"/>
      <c r="E120" s="180"/>
      <c r="F120" s="180"/>
      <c r="G120" s="44">
        <f t="shared" si="10"/>
        <v>0</v>
      </c>
      <c r="H120" s="178"/>
      <c r="I120" s="178"/>
      <c r="J120" s="178"/>
      <c r="K120" s="178"/>
      <c r="L120" s="178"/>
      <c r="M120" s="178"/>
      <c r="N120" s="178"/>
    </row>
    <row r="121" spans="3:14" x14ac:dyDescent="0.8">
      <c r="C121" s="34" t="s">
        <v>237</v>
      </c>
      <c r="D121" s="181"/>
      <c r="E121" s="144"/>
      <c r="F121" s="144"/>
      <c r="G121" s="42">
        <f t="shared" si="10"/>
        <v>0</v>
      </c>
      <c r="H121" s="178"/>
      <c r="I121" s="178"/>
      <c r="J121" s="178"/>
      <c r="K121" s="178"/>
      <c r="L121" s="178"/>
      <c r="M121" s="178"/>
      <c r="N121" s="178"/>
    </row>
    <row r="122" spans="3:14" ht="32" x14ac:dyDescent="0.8">
      <c r="C122" s="34" t="s">
        <v>238</v>
      </c>
      <c r="D122" s="181"/>
      <c r="E122" s="181"/>
      <c r="F122" s="181"/>
      <c r="G122" s="42">
        <f t="shared" si="10"/>
        <v>0</v>
      </c>
      <c r="H122" s="178"/>
      <c r="I122" s="178"/>
      <c r="J122" s="178"/>
      <c r="K122" s="178"/>
      <c r="L122" s="178"/>
      <c r="M122" s="178"/>
      <c r="N122" s="178"/>
    </row>
    <row r="123" spans="3:14" x14ac:dyDescent="0.8">
      <c r="C123" s="35" t="s">
        <v>239</v>
      </c>
      <c r="D123" s="181"/>
      <c r="E123" s="181"/>
      <c r="F123" s="181"/>
      <c r="G123" s="42">
        <f t="shared" si="10"/>
        <v>0</v>
      </c>
      <c r="H123" s="178"/>
      <c r="I123" s="178"/>
      <c r="J123" s="178"/>
      <c r="K123" s="178"/>
      <c r="L123" s="178"/>
      <c r="M123" s="178"/>
      <c r="N123" s="178"/>
    </row>
    <row r="124" spans="3:14" x14ac:dyDescent="0.8">
      <c r="C124" s="34" t="s">
        <v>240</v>
      </c>
      <c r="D124" s="181"/>
      <c r="E124" s="181"/>
      <c r="F124" s="181"/>
      <c r="G124" s="42">
        <f t="shared" si="10"/>
        <v>0</v>
      </c>
      <c r="H124" s="178"/>
      <c r="I124" s="178"/>
      <c r="J124" s="178"/>
      <c r="K124" s="178"/>
      <c r="L124" s="178"/>
      <c r="M124" s="178"/>
      <c r="N124" s="178"/>
    </row>
    <row r="125" spans="3:14" x14ac:dyDescent="0.8">
      <c r="C125" s="34" t="s">
        <v>241</v>
      </c>
      <c r="D125" s="181"/>
      <c r="E125" s="181"/>
      <c r="F125" s="181"/>
      <c r="G125" s="42">
        <f t="shared" si="10"/>
        <v>0</v>
      </c>
      <c r="H125" s="178"/>
      <c r="I125" s="178"/>
      <c r="J125" s="178"/>
      <c r="K125" s="178"/>
      <c r="L125" s="178"/>
      <c r="M125" s="178"/>
      <c r="N125" s="178"/>
    </row>
    <row r="126" spans="3:14" ht="32" x14ac:dyDescent="0.8">
      <c r="C126" s="34" t="s">
        <v>242</v>
      </c>
      <c r="D126" s="181"/>
      <c r="E126" s="181"/>
      <c r="F126" s="181"/>
      <c r="G126" s="42">
        <f t="shared" si="10"/>
        <v>0</v>
      </c>
      <c r="H126" s="178"/>
      <c r="I126" s="178"/>
      <c r="J126" s="178"/>
      <c r="K126" s="178"/>
      <c r="L126" s="178"/>
      <c r="M126" s="178"/>
      <c r="N126" s="178"/>
    </row>
    <row r="127" spans="3:14" x14ac:dyDescent="0.8">
      <c r="C127" s="38" t="s">
        <v>243</v>
      </c>
      <c r="D127" s="48">
        <f>SUM(D120:D126)</f>
        <v>0</v>
      </c>
      <c r="E127" s="48">
        <f>SUM(E120:E126)</f>
        <v>0</v>
      </c>
      <c r="F127" s="48">
        <f>SUM(F120:F126)</f>
        <v>0</v>
      </c>
      <c r="G127" s="42">
        <f t="shared" si="10"/>
        <v>0</v>
      </c>
      <c r="H127" s="178"/>
      <c r="I127" s="178"/>
      <c r="J127" s="178"/>
      <c r="K127" s="178"/>
      <c r="L127" s="178"/>
      <c r="M127" s="178"/>
      <c r="N127" s="178"/>
    </row>
    <row r="128" spans="3:14" s="37" customFormat="1" x14ac:dyDescent="0.8">
      <c r="C128" s="49"/>
      <c r="D128" s="50"/>
      <c r="E128" s="50"/>
      <c r="F128" s="50"/>
      <c r="G128" s="51"/>
      <c r="H128" s="182"/>
      <c r="I128" s="182"/>
      <c r="J128" s="182"/>
      <c r="K128" s="182"/>
      <c r="L128" s="182"/>
      <c r="M128" s="182"/>
      <c r="N128" s="182"/>
    </row>
    <row r="129" spans="2:14" x14ac:dyDescent="0.8">
      <c r="B129" s="178"/>
      <c r="C129" s="229" t="s">
        <v>165</v>
      </c>
      <c r="D129" s="230"/>
      <c r="E129" s="230"/>
      <c r="F129" s="230"/>
      <c r="G129" s="231"/>
      <c r="H129" s="178"/>
      <c r="I129" s="178"/>
      <c r="J129" s="178"/>
      <c r="K129" s="178"/>
      <c r="L129" s="178"/>
      <c r="M129" s="178"/>
      <c r="N129" s="178"/>
    </row>
    <row r="130" spans="2:14" ht="24" customHeight="1" thickBot="1" x14ac:dyDescent="0.95">
      <c r="B130" s="178"/>
      <c r="C130" s="45" t="s">
        <v>260</v>
      </c>
      <c r="D130" s="46">
        <f>'1) Tableau budgétaire 1'!D130</f>
        <v>0</v>
      </c>
      <c r="E130" s="46">
        <f>'1) Tableau budgétaire 1'!E130</f>
        <v>0</v>
      </c>
      <c r="F130" s="46">
        <f>'1) Tableau budgétaire 1'!F130</f>
        <v>0</v>
      </c>
      <c r="G130" s="47">
        <f t="shared" ref="G130:G138" si="11">SUM(D130:F130)</f>
        <v>0</v>
      </c>
      <c r="H130" s="178"/>
      <c r="I130" s="178"/>
      <c r="J130" s="178"/>
      <c r="K130" s="178"/>
      <c r="L130" s="178"/>
      <c r="M130" s="178"/>
      <c r="N130" s="178"/>
    </row>
    <row r="131" spans="2:14" ht="15.75" customHeight="1" x14ac:dyDescent="0.8">
      <c r="B131" s="178"/>
      <c r="C131" s="43" t="s">
        <v>236</v>
      </c>
      <c r="D131" s="179"/>
      <c r="E131" s="180"/>
      <c r="F131" s="180"/>
      <c r="G131" s="44">
        <f t="shared" si="11"/>
        <v>0</v>
      </c>
      <c r="H131" s="178"/>
      <c r="I131" s="178"/>
      <c r="J131" s="178"/>
      <c r="K131" s="178"/>
      <c r="L131" s="178"/>
      <c r="M131" s="178"/>
      <c r="N131" s="178"/>
    </row>
    <row r="132" spans="2:14" x14ac:dyDescent="0.8">
      <c r="B132" s="178"/>
      <c r="C132" s="34" t="s">
        <v>237</v>
      </c>
      <c r="D132" s="181"/>
      <c r="E132" s="144"/>
      <c r="F132" s="144"/>
      <c r="G132" s="42">
        <f t="shared" si="11"/>
        <v>0</v>
      </c>
      <c r="H132" s="178"/>
      <c r="I132" s="178"/>
      <c r="J132" s="178"/>
      <c r="K132" s="178"/>
      <c r="L132" s="178"/>
      <c r="M132" s="178"/>
      <c r="N132" s="178"/>
    </row>
    <row r="133" spans="2:14" ht="15.75" customHeight="1" x14ac:dyDescent="0.8">
      <c r="B133" s="178"/>
      <c r="C133" s="34" t="s">
        <v>238</v>
      </c>
      <c r="D133" s="181"/>
      <c r="E133" s="181"/>
      <c r="F133" s="181"/>
      <c r="G133" s="42">
        <f t="shared" si="11"/>
        <v>0</v>
      </c>
      <c r="H133" s="178"/>
      <c r="I133" s="178"/>
      <c r="J133" s="178"/>
      <c r="K133" s="178"/>
      <c r="L133" s="178"/>
      <c r="M133" s="178"/>
      <c r="N133" s="178"/>
    </row>
    <row r="134" spans="2:14" x14ac:dyDescent="0.8">
      <c r="B134" s="178"/>
      <c r="C134" s="35" t="s">
        <v>239</v>
      </c>
      <c r="D134" s="181"/>
      <c r="E134" s="181"/>
      <c r="F134" s="181"/>
      <c r="G134" s="42">
        <f t="shared" si="11"/>
        <v>0</v>
      </c>
      <c r="H134" s="178"/>
      <c r="I134" s="178"/>
      <c r="J134" s="178"/>
      <c r="K134" s="178"/>
      <c r="L134" s="178"/>
      <c r="M134" s="178"/>
      <c r="N134" s="178"/>
    </row>
    <row r="135" spans="2:14" x14ac:dyDescent="0.8">
      <c r="B135" s="178"/>
      <c r="C135" s="34" t="s">
        <v>240</v>
      </c>
      <c r="D135" s="181"/>
      <c r="E135" s="181"/>
      <c r="F135" s="181"/>
      <c r="G135" s="42">
        <f t="shared" si="11"/>
        <v>0</v>
      </c>
      <c r="H135" s="178"/>
      <c r="I135" s="178"/>
      <c r="J135" s="178"/>
      <c r="K135" s="178"/>
      <c r="L135" s="178"/>
      <c r="M135" s="178"/>
      <c r="N135" s="178"/>
    </row>
    <row r="136" spans="2:14" ht="15.75" customHeight="1" x14ac:dyDescent="0.8">
      <c r="B136" s="178"/>
      <c r="C136" s="34" t="s">
        <v>241</v>
      </c>
      <c r="D136" s="181"/>
      <c r="E136" s="181"/>
      <c r="F136" s="181"/>
      <c r="G136" s="42">
        <f t="shared" si="11"/>
        <v>0</v>
      </c>
      <c r="H136" s="178"/>
      <c r="I136" s="178"/>
      <c r="J136" s="178"/>
      <c r="K136" s="178"/>
      <c r="L136" s="178"/>
      <c r="M136" s="178"/>
      <c r="N136" s="178"/>
    </row>
    <row r="137" spans="2:14" ht="32" x14ac:dyDescent="0.8">
      <c r="B137" s="178"/>
      <c r="C137" s="34" t="s">
        <v>242</v>
      </c>
      <c r="D137" s="181"/>
      <c r="E137" s="181"/>
      <c r="F137" s="181"/>
      <c r="G137" s="42">
        <f t="shared" si="11"/>
        <v>0</v>
      </c>
      <c r="H137" s="178"/>
      <c r="I137" s="178"/>
      <c r="J137" s="178"/>
      <c r="K137" s="178"/>
      <c r="L137" s="178"/>
      <c r="M137" s="178"/>
      <c r="N137" s="178"/>
    </row>
    <row r="138" spans="2:14" x14ac:dyDescent="0.8">
      <c r="B138" s="178"/>
      <c r="C138" s="38" t="s">
        <v>243</v>
      </c>
      <c r="D138" s="48">
        <f>SUM(D131:D137)</f>
        <v>0</v>
      </c>
      <c r="E138" s="48">
        <f>SUM(E131:E137)</f>
        <v>0</v>
      </c>
      <c r="F138" s="48">
        <f>SUM(F131:F137)</f>
        <v>0</v>
      </c>
      <c r="G138" s="42">
        <f t="shared" si="11"/>
        <v>0</v>
      </c>
      <c r="H138" s="178"/>
      <c r="I138" s="178"/>
      <c r="J138" s="178"/>
      <c r="K138" s="178"/>
      <c r="L138" s="178"/>
      <c r="M138" s="178"/>
      <c r="N138" s="178"/>
    </row>
    <row r="139" spans="2:14" x14ac:dyDescent="0.8">
      <c r="B139" s="178"/>
      <c r="C139" s="178"/>
      <c r="D139" s="182"/>
      <c r="E139" s="182"/>
      <c r="F139" s="182"/>
      <c r="G139" s="178"/>
      <c r="H139" s="178"/>
      <c r="I139" s="178"/>
      <c r="J139" s="178"/>
      <c r="K139" s="178"/>
      <c r="L139" s="178"/>
      <c r="M139" s="178"/>
      <c r="N139" s="178"/>
    </row>
    <row r="140" spans="2:14" x14ac:dyDescent="0.8">
      <c r="B140" s="229" t="s">
        <v>261</v>
      </c>
      <c r="C140" s="230"/>
      <c r="D140" s="230"/>
      <c r="E140" s="230"/>
      <c r="F140" s="230"/>
      <c r="G140" s="231"/>
      <c r="H140" s="178"/>
      <c r="I140" s="178"/>
      <c r="J140" s="178"/>
      <c r="K140" s="178"/>
      <c r="L140" s="178"/>
      <c r="M140" s="178"/>
      <c r="N140" s="178"/>
    </row>
    <row r="141" spans="2:14" x14ac:dyDescent="0.8">
      <c r="B141" s="178"/>
      <c r="C141" s="229" t="s">
        <v>175</v>
      </c>
      <c r="D141" s="230"/>
      <c r="E141" s="230"/>
      <c r="F141" s="230"/>
      <c r="G141" s="231"/>
      <c r="H141" s="178"/>
      <c r="I141" s="178"/>
      <c r="J141" s="178"/>
      <c r="K141" s="178"/>
      <c r="L141" s="178"/>
      <c r="M141" s="178"/>
      <c r="N141" s="178"/>
    </row>
    <row r="142" spans="2:14" ht="24" customHeight="1" thickBot="1" x14ac:dyDescent="0.95">
      <c r="B142" s="178"/>
      <c r="C142" s="45" t="s">
        <v>262</v>
      </c>
      <c r="D142" s="46">
        <f>'1) Tableau budgétaire 1'!D142</f>
        <v>0</v>
      </c>
      <c r="E142" s="46">
        <f>'1) Tableau budgétaire 1'!E142</f>
        <v>0</v>
      </c>
      <c r="F142" s="46">
        <f>'1) Tableau budgétaire 1'!F142</f>
        <v>0</v>
      </c>
      <c r="G142" s="47">
        <f>SUM(D142:F142)</f>
        <v>0</v>
      </c>
      <c r="H142" s="178"/>
      <c r="I142" s="178"/>
      <c r="J142" s="178"/>
      <c r="K142" s="178"/>
      <c r="L142" s="178"/>
      <c r="M142" s="178"/>
      <c r="N142" s="178"/>
    </row>
    <row r="143" spans="2:14" ht="24.75" customHeight="1" x14ac:dyDescent="0.8">
      <c r="B143" s="178"/>
      <c r="C143" s="43" t="s">
        <v>236</v>
      </c>
      <c r="D143" s="179"/>
      <c r="E143" s="180"/>
      <c r="F143" s="180"/>
      <c r="G143" s="44">
        <f t="shared" ref="G143:G150" si="12">SUM(D143:F143)</f>
        <v>0</v>
      </c>
      <c r="H143" s="178"/>
      <c r="I143" s="178"/>
      <c r="J143" s="178"/>
      <c r="K143" s="178"/>
      <c r="L143" s="178"/>
      <c r="M143" s="178"/>
      <c r="N143" s="178"/>
    </row>
    <row r="144" spans="2:14" ht="15.75" customHeight="1" x14ac:dyDescent="0.8">
      <c r="B144" s="178"/>
      <c r="C144" s="34" t="s">
        <v>237</v>
      </c>
      <c r="D144" s="181"/>
      <c r="E144" s="144"/>
      <c r="F144" s="144"/>
      <c r="G144" s="42">
        <f t="shared" si="12"/>
        <v>0</v>
      </c>
      <c r="H144" s="178"/>
      <c r="I144" s="178"/>
      <c r="J144" s="178"/>
      <c r="K144" s="178"/>
      <c r="L144" s="178"/>
      <c r="M144" s="178"/>
      <c r="N144" s="178"/>
    </row>
    <row r="145" spans="2:7" ht="15.75" customHeight="1" x14ac:dyDescent="0.8">
      <c r="B145" s="178"/>
      <c r="C145" s="34" t="s">
        <v>238</v>
      </c>
      <c r="D145" s="181"/>
      <c r="E145" s="181"/>
      <c r="F145" s="181"/>
      <c r="G145" s="42">
        <f t="shared" si="12"/>
        <v>0</v>
      </c>
    </row>
    <row r="146" spans="2:7" ht="15.75" customHeight="1" x14ac:dyDescent="0.8">
      <c r="B146" s="178"/>
      <c r="C146" s="35" t="s">
        <v>239</v>
      </c>
      <c r="D146" s="181"/>
      <c r="E146" s="181"/>
      <c r="F146" s="181"/>
      <c r="G146" s="42">
        <f t="shared" si="12"/>
        <v>0</v>
      </c>
    </row>
    <row r="147" spans="2:7" ht="15.75" customHeight="1" x14ac:dyDescent="0.8">
      <c r="B147" s="178"/>
      <c r="C147" s="34" t="s">
        <v>240</v>
      </c>
      <c r="D147" s="181"/>
      <c r="E147" s="181"/>
      <c r="F147" s="181"/>
      <c r="G147" s="42">
        <f t="shared" si="12"/>
        <v>0</v>
      </c>
    </row>
    <row r="148" spans="2:7" ht="15.75" customHeight="1" x14ac:dyDescent="0.8">
      <c r="B148" s="178"/>
      <c r="C148" s="34" t="s">
        <v>241</v>
      </c>
      <c r="D148" s="181"/>
      <c r="E148" s="181"/>
      <c r="F148" s="181"/>
      <c r="G148" s="42">
        <f t="shared" si="12"/>
        <v>0</v>
      </c>
    </row>
    <row r="149" spans="2:7" ht="15.75" customHeight="1" x14ac:dyDescent="0.8">
      <c r="B149" s="178"/>
      <c r="C149" s="34" t="s">
        <v>242</v>
      </c>
      <c r="D149" s="181"/>
      <c r="E149" s="181"/>
      <c r="F149" s="181"/>
      <c r="G149" s="42">
        <f t="shared" si="12"/>
        <v>0</v>
      </c>
    </row>
    <row r="150" spans="2:7" ht="15.75" customHeight="1" x14ac:dyDescent="0.8">
      <c r="B150" s="178"/>
      <c r="C150" s="38" t="s">
        <v>243</v>
      </c>
      <c r="D150" s="48">
        <f>SUM(D143:D149)</f>
        <v>0</v>
      </c>
      <c r="E150" s="48">
        <f>SUM(E143:E149)</f>
        <v>0</v>
      </c>
      <c r="F150" s="48">
        <f>SUM(F143:F149)</f>
        <v>0</v>
      </c>
      <c r="G150" s="42">
        <f t="shared" si="12"/>
        <v>0</v>
      </c>
    </row>
    <row r="151" spans="2:7" s="37" customFormat="1" ht="15.75" customHeight="1" x14ac:dyDescent="0.8">
      <c r="B151" s="182"/>
      <c r="C151" s="49"/>
      <c r="D151" s="50"/>
      <c r="E151" s="50"/>
      <c r="F151" s="50"/>
      <c r="G151" s="51"/>
    </row>
    <row r="152" spans="2:7" ht="15.75" customHeight="1" x14ac:dyDescent="0.8">
      <c r="B152" s="178"/>
      <c r="C152" s="229" t="s">
        <v>184</v>
      </c>
      <c r="D152" s="230"/>
      <c r="E152" s="230"/>
      <c r="F152" s="230"/>
      <c r="G152" s="231"/>
    </row>
    <row r="153" spans="2:7" ht="21" customHeight="1" thickBot="1" x14ac:dyDescent="0.95">
      <c r="B153" s="178"/>
      <c r="C153" s="45" t="s">
        <v>263</v>
      </c>
      <c r="D153" s="46">
        <f>'1) Tableau budgétaire 1'!D152</f>
        <v>0</v>
      </c>
      <c r="E153" s="46">
        <f>'1) Tableau budgétaire 1'!E152</f>
        <v>0</v>
      </c>
      <c r="F153" s="46">
        <f>'1) Tableau budgétaire 1'!F152</f>
        <v>0</v>
      </c>
      <c r="G153" s="47">
        <f t="shared" ref="G153:G161" si="13">SUM(D153:F153)</f>
        <v>0</v>
      </c>
    </row>
    <row r="154" spans="2:7" ht="15.75" customHeight="1" x14ac:dyDescent="0.8">
      <c r="B154" s="178"/>
      <c r="C154" s="43" t="s">
        <v>236</v>
      </c>
      <c r="D154" s="179"/>
      <c r="E154" s="180"/>
      <c r="F154" s="180"/>
      <c r="G154" s="44">
        <f t="shared" si="13"/>
        <v>0</v>
      </c>
    </row>
    <row r="155" spans="2:7" ht="15.75" customHeight="1" x14ac:dyDescent="0.8">
      <c r="B155" s="178"/>
      <c r="C155" s="34" t="s">
        <v>237</v>
      </c>
      <c r="D155" s="181"/>
      <c r="E155" s="144"/>
      <c r="F155" s="144"/>
      <c r="G155" s="42">
        <f t="shared" si="13"/>
        <v>0</v>
      </c>
    </row>
    <row r="156" spans="2:7" ht="15.75" customHeight="1" x14ac:dyDescent="0.8">
      <c r="B156" s="178"/>
      <c r="C156" s="34" t="s">
        <v>238</v>
      </c>
      <c r="D156" s="181"/>
      <c r="E156" s="181"/>
      <c r="F156" s="181"/>
      <c r="G156" s="42">
        <f t="shared" si="13"/>
        <v>0</v>
      </c>
    </row>
    <row r="157" spans="2:7" ht="15.75" customHeight="1" x14ac:dyDescent="0.8">
      <c r="B157" s="178"/>
      <c r="C157" s="35" t="s">
        <v>239</v>
      </c>
      <c r="D157" s="181"/>
      <c r="E157" s="181"/>
      <c r="F157" s="181"/>
      <c r="G157" s="42">
        <f t="shared" si="13"/>
        <v>0</v>
      </c>
    </row>
    <row r="158" spans="2:7" ht="15.75" customHeight="1" x14ac:dyDescent="0.8">
      <c r="B158" s="178"/>
      <c r="C158" s="34" t="s">
        <v>240</v>
      </c>
      <c r="D158" s="181"/>
      <c r="E158" s="181"/>
      <c r="F158" s="181"/>
      <c r="G158" s="42">
        <f t="shared" si="13"/>
        <v>0</v>
      </c>
    </row>
    <row r="159" spans="2:7" ht="15.75" customHeight="1" x14ac:dyDescent="0.8">
      <c r="B159" s="178"/>
      <c r="C159" s="34" t="s">
        <v>241</v>
      </c>
      <c r="D159" s="181"/>
      <c r="E159" s="181"/>
      <c r="F159" s="181"/>
      <c r="G159" s="42">
        <f t="shared" si="13"/>
        <v>0</v>
      </c>
    </row>
    <row r="160" spans="2:7" ht="15.75" customHeight="1" x14ac:dyDescent="0.8">
      <c r="B160" s="178"/>
      <c r="C160" s="34" t="s">
        <v>242</v>
      </c>
      <c r="D160" s="181"/>
      <c r="E160" s="181"/>
      <c r="F160" s="181"/>
      <c r="G160" s="42">
        <f t="shared" si="13"/>
        <v>0</v>
      </c>
    </row>
    <row r="161" spans="3:7" ht="15.75" customHeight="1" x14ac:dyDescent="0.8">
      <c r="C161" s="38" t="s">
        <v>243</v>
      </c>
      <c r="D161" s="48">
        <f>SUM(D154:D160)</f>
        <v>0</v>
      </c>
      <c r="E161" s="48">
        <f>SUM(E154:E160)</f>
        <v>0</v>
      </c>
      <c r="F161" s="48">
        <f>SUM(F154:F160)</f>
        <v>0</v>
      </c>
      <c r="G161" s="42">
        <f t="shared" si="13"/>
        <v>0</v>
      </c>
    </row>
    <row r="162" spans="3:7" s="37" customFormat="1" ht="15.75" customHeight="1" x14ac:dyDescent="0.8">
      <c r="C162" s="49"/>
      <c r="D162" s="50"/>
      <c r="E162" s="50"/>
      <c r="F162" s="50"/>
      <c r="G162" s="51"/>
    </row>
    <row r="163" spans="3:7" ht="15.75" customHeight="1" x14ac:dyDescent="0.8">
      <c r="C163" s="229" t="s">
        <v>193</v>
      </c>
      <c r="D163" s="230"/>
      <c r="E163" s="230"/>
      <c r="F163" s="230"/>
      <c r="G163" s="231"/>
    </row>
    <row r="164" spans="3:7" ht="19.5" customHeight="1" thickBot="1" x14ac:dyDescent="0.95">
      <c r="C164" s="45" t="s">
        <v>264</v>
      </c>
      <c r="D164" s="46">
        <f>'1) Tableau budgétaire 1'!D162</f>
        <v>0</v>
      </c>
      <c r="E164" s="46">
        <f>'1) Tableau budgétaire 1'!E162</f>
        <v>0</v>
      </c>
      <c r="F164" s="46">
        <f>'1) Tableau budgétaire 1'!F162</f>
        <v>0</v>
      </c>
      <c r="G164" s="47">
        <f t="shared" ref="G164:G172" si="14">SUM(D164:F164)</f>
        <v>0</v>
      </c>
    </row>
    <row r="165" spans="3:7" ht="15.75" customHeight="1" x14ac:dyDescent="0.8">
      <c r="C165" s="43" t="s">
        <v>236</v>
      </c>
      <c r="D165" s="179"/>
      <c r="E165" s="180"/>
      <c r="F165" s="180"/>
      <c r="G165" s="44">
        <f t="shared" si="14"/>
        <v>0</v>
      </c>
    </row>
    <row r="166" spans="3:7" ht="15.75" customHeight="1" x14ac:dyDescent="0.8">
      <c r="C166" s="34" t="s">
        <v>237</v>
      </c>
      <c r="D166" s="181"/>
      <c r="E166" s="144"/>
      <c r="F166" s="144"/>
      <c r="G166" s="42">
        <f t="shared" si="14"/>
        <v>0</v>
      </c>
    </row>
    <row r="167" spans="3:7" ht="15.75" customHeight="1" x14ac:dyDescent="0.8">
      <c r="C167" s="34" t="s">
        <v>238</v>
      </c>
      <c r="D167" s="181"/>
      <c r="E167" s="181"/>
      <c r="F167" s="181"/>
      <c r="G167" s="42">
        <f t="shared" si="14"/>
        <v>0</v>
      </c>
    </row>
    <row r="168" spans="3:7" ht="15.75" customHeight="1" x14ac:dyDescent="0.8">
      <c r="C168" s="35" t="s">
        <v>239</v>
      </c>
      <c r="D168" s="181"/>
      <c r="E168" s="181"/>
      <c r="F168" s="181"/>
      <c r="G168" s="42">
        <f t="shared" si="14"/>
        <v>0</v>
      </c>
    </row>
    <row r="169" spans="3:7" ht="15.75" customHeight="1" x14ac:dyDescent="0.8">
      <c r="C169" s="34" t="s">
        <v>240</v>
      </c>
      <c r="D169" s="181"/>
      <c r="E169" s="181"/>
      <c r="F169" s="181"/>
      <c r="G169" s="42">
        <f t="shared" si="14"/>
        <v>0</v>
      </c>
    </row>
    <row r="170" spans="3:7" ht="15.75" customHeight="1" x14ac:dyDescent="0.8">
      <c r="C170" s="34" t="s">
        <v>241</v>
      </c>
      <c r="D170" s="181"/>
      <c r="E170" s="181"/>
      <c r="F170" s="181"/>
      <c r="G170" s="42">
        <f t="shared" si="14"/>
        <v>0</v>
      </c>
    </row>
    <row r="171" spans="3:7" ht="15.75" customHeight="1" x14ac:dyDescent="0.8">
      <c r="C171" s="34" t="s">
        <v>242</v>
      </c>
      <c r="D171" s="181"/>
      <c r="E171" s="181"/>
      <c r="F171" s="181"/>
      <c r="G171" s="42">
        <f t="shared" si="14"/>
        <v>0</v>
      </c>
    </row>
    <row r="172" spans="3:7" ht="15.75" customHeight="1" x14ac:dyDescent="0.8">
      <c r="C172" s="38" t="s">
        <v>243</v>
      </c>
      <c r="D172" s="48">
        <f>SUM(D165:D171)</f>
        <v>0</v>
      </c>
      <c r="E172" s="48">
        <f>SUM(E165:E171)</f>
        <v>0</v>
      </c>
      <c r="F172" s="48">
        <f>SUM(F165:F171)</f>
        <v>0</v>
      </c>
      <c r="G172" s="42">
        <f t="shared" si="14"/>
        <v>0</v>
      </c>
    </row>
    <row r="173" spans="3:7" s="37" customFormat="1" ht="15.75" customHeight="1" x14ac:dyDescent="0.8">
      <c r="C173" s="49"/>
      <c r="D173" s="50"/>
      <c r="E173" s="50"/>
      <c r="F173" s="50"/>
      <c r="G173" s="51"/>
    </row>
    <row r="174" spans="3:7" ht="15.75" customHeight="1" x14ac:dyDescent="0.8">
      <c r="C174" s="229" t="s">
        <v>202</v>
      </c>
      <c r="D174" s="230"/>
      <c r="E174" s="230"/>
      <c r="F174" s="230"/>
      <c r="G174" s="231"/>
    </row>
    <row r="175" spans="3:7" ht="22.5" customHeight="1" thickBot="1" x14ac:dyDescent="0.95">
      <c r="C175" s="45" t="s">
        <v>265</v>
      </c>
      <c r="D175" s="46">
        <f>'1) Tableau budgétaire 1'!D172</f>
        <v>0</v>
      </c>
      <c r="E175" s="46">
        <f>'1) Tableau budgétaire 1'!E172</f>
        <v>0</v>
      </c>
      <c r="F175" s="46">
        <f>'1) Tableau budgétaire 1'!F172</f>
        <v>0</v>
      </c>
      <c r="G175" s="47">
        <f t="shared" ref="G175:G183" si="15">SUM(D175:F175)</f>
        <v>0</v>
      </c>
    </row>
    <row r="176" spans="3:7" ht="15.75" customHeight="1" x14ac:dyDescent="0.8">
      <c r="C176" s="43" t="s">
        <v>236</v>
      </c>
      <c r="D176" s="179"/>
      <c r="E176" s="180"/>
      <c r="F176" s="180"/>
      <c r="G176" s="44">
        <f t="shared" si="15"/>
        <v>0</v>
      </c>
    </row>
    <row r="177" spans="3:7" ht="15.75" customHeight="1" x14ac:dyDescent="0.8">
      <c r="C177" s="34" t="s">
        <v>237</v>
      </c>
      <c r="D177" s="181"/>
      <c r="E177" s="144"/>
      <c r="F177" s="144"/>
      <c r="G177" s="42">
        <f t="shared" si="15"/>
        <v>0</v>
      </c>
    </row>
    <row r="178" spans="3:7" ht="15.75" customHeight="1" x14ac:dyDescent="0.8">
      <c r="C178" s="34" t="s">
        <v>238</v>
      </c>
      <c r="D178" s="181"/>
      <c r="E178" s="181"/>
      <c r="F178" s="181"/>
      <c r="G178" s="42">
        <f t="shared" si="15"/>
        <v>0</v>
      </c>
    </row>
    <row r="179" spans="3:7" ht="15.75" customHeight="1" x14ac:dyDescent="0.8">
      <c r="C179" s="35" t="s">
        <v>239</v>
      </c>
      <c r="D179" s="181"/>
      <c r="E179" s="181"/>
      <c r="F179" s="181"/>
      <c r="G179" s="42">
        <f t="shared" si="15"/>
        <v>0</v>
      </c>
    </row>
    <row r="180" spans="3:7" ht="15.75" customHeight="1" x14ac:dyDescent="0.8">
      <c r="C180" s="34" t="s">
        <v>240</v>
      </c>
      <c r="D180" s="181"/>
      <c r="E180" s="181"/>
      <c r="F180" s="181"/>
      <c r="G180" s="42">
        <f t="shared" si="15"/>
        <v>0</v>
      </c>
    </row>
    <row r="181" spans="3:7" ht="15.75" customHeight="1" x14ac:dyDescent="0.8">
      <c r="C181" s="34" t="s">
        <v>241</v>
      </c>
      <c r="D181" s="181"/>
      <c r="E181" s="181"/>
      <c r="F181" s="181"/>
      <c r="G181" s="42">
        <f t="shared" si="15"/>
        <v>0</v>
      </c>
    </row>
    <row r="182" spans="3:7" ht="15.75" customHeight="1" x14ac:dyDescent="0.8">
      <c r="C182" s="34" t="s">
        <v>242</v>
      </c>
      <c r="D182" s="181"/>
      <c r="E182" s="181"/>
      <c r="F182" s="181"/>
      <c r="G182" s="42">
        <f t="shared" si="15"/>
        <v>0</v>
      </c>
    </row>
    <row r="183" spans="3:7" ht="15.75" customHeight="1" x14ac:dyDescent="0.8">
      <c r="C183" s="38" t="s">
        <v>243</v>
      </c>
      <c r="D183" s="48">
        <f>SUM(D176:D182)</f>
        <v>0</v>
      </c>
      <c r="E183" s="48">
        <f>SUM(E176:E182)</f>
        <v>0</v>
      </c>
      <c r="F183" s="48">
        <f>SUM(F176:F182)</f>
        <v>0</v>
      </c>
      <c r="G183" s="42">
        <f t="shared" si="15"/>
        <v>0</v>
      </c>
    </row>
    <row r="184" spans="3:7" ht="15.75" customHeight="1" x14ac:dyDescent="0.8">
      <c r="C184" s="178"/>
      <c r="D184" s="182"/>
      <c r="E184" s="182"/>
      <c r="F184" s="182"/>
      <c r="G184" s="178"/>
    </row>
    <row r="185" spans="3:7" ht="15.75" customHeight="1" x14ac:dyDescent="0.8">
      <c r="C185" s="229" t="s">
        <v>266</v>
      </c>
      <c r="D185" s="230"/>
      <c r="E185" s="230"/>
      <c r="F185" s="230"/>
      <c r="G185" s="231"/>
    </row>
    <row r="186" spans="3:7" ht="36" customHeight="1" thickBot="1" x14ac:dyDescent="0.95">
      <c r="C186" s="45" t="s">
        <v>267</v>
      </c>
      <c r="D186" s="46">
        <f>'1) Tableau budgétaire 1'!D179</f>
        <v>293929.5</v>
      </c>
      <c r="E186" s="46">
        <f>'1) Tableau budgétaire 1'!E179</f>
        <v>0</v>
      </c>
      <c r="F186" s="46">
        <f>'1) Tableau budgétaire 1'!F179</f>
        <v>0</v>
      </c>
      <c r="G186" s="47">
        <f t="shared" ref="G186:G194" si="16">SUM(D186:F186)</f>
        <v>293929.5</v>
      </c>
    </row>
    <row r="187" spans="3:7" ht="15.75" customHeight="1" x14ac:dyDescent="0.8">
      <c r="C187" s="43" t="s">
        <v>236</v>
      </c>
      <c r="D187" s="179">
        <v>178874</v>
      </c>
      <c r="E187" s="180"/>
      <c r="F187" s="180"/>
      <c r="G187" s="44">
        <f t="shared" si="16"/>
        <v>178874</v>
      </c>
    </row>
    <row r="188" spans="3:7" ht="15.75" customHeight="1" x14ac:dyDescent="0.8">
      <c r="C188" s="34" t="s">
        <v>237</v>
      </c>
      <c r="D188" s="181">
        <f>31927+9</f>
        <v>31936</v>
      </c>
      <c r="E188" s="144"/>
      <c r="F188" s="144"/>
      <c r="G188" s="42">
        <f t="shared" si="16"/>
        <v>31936</v>
      </c>
    </row>
    <row r="189" spans="3:7" ht="15.75" customHeight="1" x14ac:dyDescent="0.8">
      <c r="C189" s="34" t="s">
        <v>238</v>
      </c>
      <c r="D189" s="181">
        <v>36907</v>
      </c>
      <c r="E189" s="181"/>
      <c r="F189" s="181"/>
      <c r="G189" s="42">
        <f t="shared" si="16"/>
        <v>36907</v>
      </c>
    </row>
    <row r="190" spans="3:7" ht="15.75" customHeight="1" x14ac:dyDescent="0.8">
      <c r="C190" s="35" t="s">
        <v>239</v>
      </c>
      <c r="D190" s="181">
        <v>3110</v>
      </c>
      <c r="E190" s="181"/>
      <c r="F190" s="181"/>
      <c r="G190" s="42">
        <f t="shared" si="16"/>
        <v>3110</v>
      </c>
    </row>
    <row r="191" spans="3:7" ht="15.75" customHeight="1" x14ac:dyDescent="0.8">
      <c r="C191" s="34" t="s">
        <v>240</v>
      </c>
      <c r="D191" s="181">
        <v>11755</v>
      </c>
      <c r="E191" s="181"/>
      <c r="F191" s="181"/>
      <c r="G191" s="42">
        <f t="shared" si="16"/>
        <v>11755</v>
      </c>
    </row>
    <row r="192" spans="3:7" ht="15.75" customHeight="1" x14ac:dyDescent="0.8">
      <c r="C192" s="34" t="s">
        <v>241</v>
      </c>
      <c r="D192" s="181">
        <v>13435</v>
      </c>
      <c r="E192" s="181"/>
      <c r="F192" s="181"/>
      <c r="G192" s="42">
        <f t="shared" si="16"/>
        <v>13435</v>
      </c>
    </row>
    <row r="193" spans="3:13" ht="15.75" customHeight="1" x14ac:dyDescent="0.8">
      <c r="C193" s="34" t="s">
        <v>242</v>
      </c>
      <c r="D193" s="181">
        <v>17912</v>
      </c>
      <c r="E193" s="181"/>
      <c r="F193" s="181"/>
      <c r="G193" s="42">
        <f t="shared" si="16"/>
        <v>17912</v>
      </c>
      <c r="H193" s="178"/>
      <c r="I193" s="178"/>
      <c r="J193" s="178"/>
      <c r="K193" s="178"/>
      <c r="L193" s="178"/>
      <c r="M193" s="178"/>
    </row>
    <row r="194" spans="3:13" ht="15.75" customHeight="1" x14ac:dyDescent="0.8">
      <c r="C194" s="38" t="s">
        <v>243</v>
      </c>
      <c r="D194" s="48">
        <f>SUM(D187:D193)</f>
        <v>293929</v>
      </c>
      <c r="E194" s="48">
        <f>SUM(E187:E193)</f>
        <v>0</v>
      </c>
      <c r="F194" s="48">
        <f>SUM(F187:F193)</f>
        <v>0</v>
      </c>
      <c r="G194" s="42">
        <f t="shared" si="16"/>
        <v>293929</v>
      </c>
      <c r="H194" s="178"/>
      <c r="I194" s="178"/>
      <c r="J194" s="178"/>
      <c r="K194" s="178"/>
      <c r="L194" s="178"/>
      <c r="M194" s="178"/>
    </row>
    <row r="195" spans="3:13" ht="15.75" customHeight="1" thickBot="1" x14ac:dyDescent="0.95">
      <c r="C195" s="178"/>
      <c r="D195" s="182"/>
      <c r="E195" s="182"/>
      <c r="F195" s="182"/>
      <c r="G195" s="178"/>
      <c r="H195" s="178"/>
      <c r="I195" s="178"/>
      <c r="J195" s="178"/>
      <c r="K195" s="178"/>
      <c r="L195" s="178"/>
      <c r="M195" s="178"/>
    </row>
    <row r="196" spans="3:13" ht="19.5" customHeight="1" thickBot="1" x14ac:dyDescent="0.95">
      <c r="C196" s="226" t="s">
        <v>216</v>
      </c>
      <c r="D196" s="227"/>
      <c r="E196" s="227"/>
      <c r="F196" s="227"/>
      <c r="G196" s="228"/>
      <c r="H196" s="178"/>
      <c r="I196" s="178"/>
      <c r="J196" s="178"/>
      <c r="K196" s="178"/>
      <c r="L196" s="178"/>
      <c r="M196" s="178"/>
    </row>
    <row r="197" spans="3:13" ht="51.75" customHeight="1" x14ac:dyDescent="0.8">
      <c r="C197" s="55"/>
      <c r="D197" s="135" t="str">
        <f>'1) Tableau budgétaire 1'!D5</f>
        <v>Organisation recipiendiaire 1 (budget en USD)</v>
      </c>
      <c r="E197" s="135" t="str">
        <f>'1) Tableau budgétaire 1'!E5</f>
        <v>Organisation recipiendiaire 2 (budget en USD)</v>
      </c>
      <c r="F197" s="135" t="str">
        <f>'1) Tableau budgétaire 1'!F5</f>
        <v>Organisation recipiendiaire 3 (budget en USD)</v>
      </c>
      <c r="G197" s="130" t="s">
        <v>216</v>
      </c>
      <c r="H197" s="178"/>
      <c r="I197" s="178"/>
      <c r="J197" s="178"/>
      <c r="K197" s="178"/>
      <c r="L197" s="178"/>
      <c r="M197" s="178"/>
    </row>
    <row r="198" spans="3:13" ht="19.5" customHeight="1" x14ac:dyDescent="0.8">
      <c r="C198" s="136" t="s">
        <v>236</v>
      </c>
      <c r="D198" s="186">
        <f t="shared" ref="D198:F204" si="17">SUM(D176,D165,D154,D143,D131,D120,D109,D98,D86,D75,D64,D53,D41,D30,D19,D8,D187)</f>
        <v>178874</v>
      </c>
      <c r="E198" s="186">
        <f t="shared" si="17"/>
        <v>0</v>
      </c>
      <c r="F198" s="186">
        <f t="shared" si="17"/>
        <v>0</v>
      </c>
      <c r="G198" s="53">
        <f t="shared" ref="G198:G205" si="18">SUM(D198:F198)</f>
        <v>178874</v>
      </c>
      <c r="H198" s="178"/>
      <c r="I198" s="178"/>
      <c r="J198" s="178"/>
      <c r="K198" s="178"/>
      <c r="L198" s="178"/>
      <c r="M198" s="178"/>
    </row>
    <row r="199" spans="3:13" ht="34.5" customHeight="1" x14ac:dyDescent="0.8">
      <c r="C199" s="101" t="s">
        <v>237</v>
      </c>
      <c r="D199" s="187">
        <f t="shared" si="17"/>
        <v>64606</v>
      </c>
      <c r="E199" s="187">
        <f t="shared" si="17"/>
        <v>0</v>
      </c>
      <c r="F199" s="187">
        <f t="shared" si="17"/>
        <v>0</v>
      </c>
      <c r="G199" s="54">
        <f t="shared" si="18"/>
        <v>64606</v>
      </c>
      <c r="H199" s="178"/>
      <c r="I199" s="178"/>
      <c r="J199" s="178"/>
      <c r="K199" s="178"/>
      <c r="L199" s="178"/>
      <c r="M199" s="178"/>
    </row>
    <row r="200" spans="3:13" ht="48" customHeight="1" x14ac:dyDescent="0.8">
      <c r="C200" s="101" t="s">
        <v>238</v>
      </c>
      <c r="D200" s="187">
        <f t="shared" si="17"/>
        <v>84055</v>
      </c>
      <c r="E200" s="187">
        <f t="shared" si="17"/>
        <v>0</v>
      </c>
      <c r="F200" s="187">
        <f t="shared" si="17"/>
        <v>0</v>
      </c>
      <c r="G200" s="54">
        <f t="shared" si="18"/>
        <v>84055</v>
      </c>
      <c r="H200" s="178"/>
      <c r="I200" s="178"/>
      <c r="J200" s="178"/>
      <c r="K200" s="178"/>
      <c r="L200" s="178"/>
      <c r="M200" s="178"/>
    </row>
    <row r="201" spans="3:13" ht="33" customHeight="1" x14ac:dyDescent="0.8">
      <c r="C201" s="102" t="s">
        <v>239</v>
      </c>
      <c r="D201" s="187">
        <f t="shared" si="17"/>
        <v>410950</v>
      </c>
      <c r="E201" s="187">
        <f t="shared" si="17"/>
        <v>0</v>
      </c>
      <c r="F201" s="187">
        <f t="shared" si="17"/>
        <v>0</v>
      </c>
      <c r="G201" s="54">
        <f t="shared" si="18"/>
        <v>410950</v>
      </c>
      <c r="H201" s="178"/>
      <c r="I201" s="178"/>
      <c r="J201" s="178"/>
      <c r="K201" s="178"/>
      <c r="L201" s="178"/>
      <c r="M201" s="178"/>
    </row>
    <row r="202" spans="3:13" ht="21" customHeight="1" x14ac:dyDescent="0.8">
      <c r="C202" s="101" t="s">
        <v>240</v>
      </c>
      <c r="D202" s="187">
        <f t="shared" si="17"/>
        <v>21504</v>
      </c>
      <c r="E202" s="187">
        <f t="shared" si="17"/>
        <v>0</v>
      </c>
      <c r="F202" s="187">
        <f t="shared" si="17"/>
        <v>0</v>
      </c>
      <c r="G202" s="54">
        <f t="shared" si="18"/>
        <v>21504</v>
      </c>
      <c r="H202" s="162"/>
      <c r="I202" s="162"/>
      <c r="J202" s="162"/>
      <c r="K202" s="162"/>
      <c r="L202" s="162"/>
      <c r="M202" s="188"/>
    </row>
    <row r="203" spans="3:13" ht="39.75" customHeight="1" x14ac:dyDescent="0.8">
      <c r="C203" s="101" t="s">
        <v>241</v>
      </c>
      <c r="D203" s="187">
        <f t="shared" si="17"/>
        <v>105399</v>
      </c>
      <c r="E203" s="187">
        <f t="shared" si="17"/>
        <v>0</v>
      </c>
      <c r="F203" s="187">
        <f t="shared" si="17"/>
        <v>0</v>
      </c>
      <c r="G203" s="54">
        <f t="shared" si="18"/>
        <v>105399</v>
      </c>
      <c r="H203" s="162"/>
      <c r="I203" s="162"/>
      <c r="J203" s="162"/>
      <c r="K203" s="162"/>
      <c r="L203" s="162"/>
      <c r="M203" s="188"/>
    </row>
    <row r="204" spans="3:13" ht="39.75" customHeight="1" x14ac:dyDescent="0.8">
      <c r="C204" s="101" t="s">
        <v>242</v>
      </c>
      <c r="D204" s="186">
        <f t="shared" si="17"/>
        <v>22462</v>
      </c>
      <c r="E204" s="186">
        <f t="shared" si="17"/>
        <v>0</v>
      </c>
      <c r="F204" s="186">
        <f t="shared" si="17"/>
        <v>0</v>
      </c>
      <c r="G204" s="54">
        <f t="shared" si="18"/>
        <v>22462</v>
      </c>
      <c r="H204" s="162"/>
      <c r="I204" s="162"/>
      <c r="J204" s="162"/>
      <c r="K204" s="162"/>
      <c r="L204" s="162"/>
      <c r="M204" s="188"/>
    </row>
    <row r="205" spans="3:13" ht="22.5" customHeight="1" x14ac:dyDescent="0.8">
      <c r="C205" s="119" t="s">
        <v>217</v>
      </c>
      <c r="D205" s="189">
        <f>SUM(D198:D204)</f>
        <v>887850</v>
      </c>
      <c r="E205" s="189">
        <f>SUM(E198:E204)</f>
        <v>0</v>
      </c>
      <c r="F205" s="189">
        <f>SUM(F198:F204)</f>
        <v>0</v>
      </c>
      <c r="G205" s="190">
        <f t="shared" si="18"/>
        <v>887850</v>
      </c>
      <c r="H205" s="162"/>
      <c r="I205" s="162"/>
      <c r="J205" s="162"/>
      <c r="K205" s="162"/>
      <c r="L205" s="162"/>
      <c r="M205" s="188"/>
    </row>
    <row r="206" spans="3:13" ht="26.25" customHeight="1" thickBot="1" x14ac:dyDescent="0.95">
      <c r="C206" s="119" t="s">
        <v>218</v>
      </c>
      <c r="D206" s="191">
        <f>D205*0.07</f>
        <v>62149.500000000007</v>
      </c>
      <c r="E206" s="191">
        <f t="shared" ref="E206:G206" si="19">E205*0.07</f>
        <v>0</v>
      </c>
      <c r="F206" s="191">
        <f t="shared" si="19"/>
        <v>0</v>
      </c>
      <c r="G206" s="192">
        <f t="shared" si="19"/>
        <v>62149.500000000007</v>
      </c>
      <c r="H206" s="19"/>
      <c r="I206" s="19"/>
      <c r="J206" s="19"/>
      <c r="K206" s="19"/>
      <c r="L206" s="193"/>
      <c r="M206" s="182"/>
    </row>
    <row r="207" spans="3:13" ht="23.25" customHeight="1" thickBot="1" x14ac:dyDescent="0.95">
      <c r="C207" s="92" t="s">
        <v>268</v>
      </c>
      <c r="D207" s="93">
        <f>SUM(D205:D206)</f>
        <v>949999.5</v>
      </c>
      <c r="E207" s="93">
        <f t="shared" ref="E207:G207" si="20">SUM(E205:E206)</f>
        <v>0</v>
      </c>
      <c r="F207" s="93">
        <f t="shared" si="20"/>
        <v>0</v>
      </c>
      <c r="G207" s="56">
        <f t="shared" si="20"/>
        <v>949999.5</v>
      </c>
      <c r="H207" s="19"/>
      <c r="I207" s="19"/>
      <c r="J207" s="19"/>
      <c r="K207" s="19"/>
      <c r="L207" s="193"/>
      <c r="M207" s="182"/>
    </row>
    <row r="208" spans="3:13" ht="15.75" customHeight="1" x14ac:dyDescent="0.8">
      <c r="C208" s="178"/>
      <c r="D208" s="182"/>
      <c r="E208" s="182"/>
      <c r="F208" s="182"/>
      <c r="G208" s="178"/>
      <c r="H208" s="178"/>
      <c r="I208" s="178"/>
      <c r="J208" s="178"/>
      <c r="K208" s="178"/>
      <c r="L208" s="39"/>
      <c r="M208" s="178"/>
    </row>
    <row r="209" spans="3:14" ht="15.75" customHeight="1" x14ac:dyDescent="0.8">
      <c r="C209" s="178"/>
      <c r="D209" s="182"/>
      <c r="E209" s="182"/>
      <c r="F209" s="182"/>
      <c r="G209" s="178"/>
      <c r="H209" s="26"/>
      <c r="I209" s="26"/>
      <c r="J209" s="178"/>
      <c r="K209" s="178"/>
      <c r="L209" s="39"/>
      <c r="M209" s="178"/>
      <c r="N209" s="178"/>
    </row>
    <row r="210" spans="3:14" ht="15.75" customHeight="1" x14ac:dyDescent="0.8">
      <c r="C210" s="178"/>
      <c r="D210" s="182"/>
      <c r="E210" s="182"/>
      <c r="F210" s="182"/>
      <c r="G210" s="178"/>
      <c r="H210" s="26"/>
      <c r="I210" s="26"/>
      <c r="J210" s="178"/>
      <c r="K210" s="178"/>
      <c r="L210" s="178"/>
      <c r="M210" s="178"/>
      <c r="N210" s="178"/>
    </row>
    <row r="211" spans="3:14" ht="40.5" customHeight="1" x14ac:dyDescent="0.8">
      <c r="C211" s="178"/>
      <c r="D211" s="182"/>
      <c r="E211" s="182"/>
      <c r="F211" s="182"/>
      <c r="G211" s="178"/>
      <c r="H211" s="26"/>
      <c r="I211" s="26"/>
      <c r="J211" s="178"/>
      <c r="K211" s="178"/>
      <c r="L211" s="40"/>
      <c r="M211" s="178"/>
      <c r="N211" s="178"/>
    </row>
    <row r="212" spans="3:14" ht="24.75" customHeight="1" x14ac:dyDescent="0.8">
      <c r="C212" s="178"/>
      <c r="D212" s="182"/>
      <c r="E212" s="182"/>
      <c r="F212" s="182"/>
      <c r="G212" s="178"/>
      <c r="H212" s="26"/>
      <c r="I212" s="26"/>
      <c r="J212" s="178"/>
      <c r="K212" s="178"/>
      <c r="L212" s="40"/>
      <c r="M212" s="178"/>
      <c r="N212" s="178"/>
    </row>
    <row r="213" spans="3:14" ht="41.25" customHeight="1" x14ac:dyDescent="0.8">
      <c r="C213" s="178"/>
      <c r="D213" s="182"/>
      <c r="E213" s="182"/>
      <c r="F213" s="182"/>
      <c r="G213" s="178"/>
      <c r="H213" s="194"/>
      <c r="I213" s="26"/>
      <c r="J213" s="178"/>
      <c r="K213" s="178"/>
      <c r="L213" s="40"/>
      <c r="M213" s="178"/>
      <c r="N213" s="178"/>
    </row>
    <row r="214" spans="3:14" ht="51.75" customHeight="1" x14ac:dyDescent="0.8">
      <c r="C214" s="178"/>
      <c r="D214" s="182"/>
      <c r="E214" s="182"/>
      <c r="F214" s="182"/>
      <c r="G214" s="178"/>
      <c r="H214" s="194"/>
      <c r="I214" s="26"/>
      <c r="J214" s="178"/>
      <c r="K214" s="178"/>
      <c r="L214" s="40"/>
      <c r="M214" s="178"/>
      <c r="N214" s="178"/>
    </row>
    <row r="215" spans="3:14" ht="42" customHeight="1" x14ac:dyDescent="0.8">
      <c r="C215" s="178"/>
      <c r="D215" s="182"/>
      <c r="E215" s="182"/>
      <c r="F215" s="182"/>
      <c r="G215" s="178"/>
      <c r="H215" s="26"/>
      <c r="I215" s="26"/>
      <c r="J215" s="178"/>
      <c r="K215" s="178"/>
      <c r="L215" s="40"/>
      <c r="M215" s="178"/>
      <c r="N215" s="178"/>
    </row>
    <row r="216" spans="3:14" s="37" customFormat="1" ht="42" customHeight="1" x14ac:dyDescent="0.8">
      <c r="C216" s="178"/>
      <c r="D216" s="182"/>
      <c r="E216" s="182"/>
      <c r="F216" s="182"/>
      <c r="G216" s="178"/>
      <c r="H216" s="178"/>
      <c r="I216" s="26"/>
      <c r="J216" s="178"/>
      <c r="K216" s="178"/>
      <c r="L216" s="40"/>
      <c r="M216" s="178"/>
      <c r="N216" s="182"/>
    </row>
    <row r="217" spans="3:14" s="37" customFormat="1" ht="42" customHeight="1" x14ac:dyDescent="0.8">
      <c r="C217" s="178"/>
      <c r="D217" s="182"/>
      <c r="E217" s="182"/>
      <c r="F217" s="182"/>
      <c r="G217" s="178"/>
      <c r="H217" s="178"/>
      <c r="I217" s="26"/>
      <c r="J217" s="178"/>
      <c r="K217" s="178"/>
      <c r="L217" s="178"/>
      <c r="M217" s="178"/>
      <c r="N217" s="182"/>
    </row>
    <row r="218" spans="3:14" s="37" customFormat="1" ht="63.75" customHeight="1" x14ac:dyDescent="0.8">
      <c r="C218" s="178"/>
      <c r="D218" s="182"/>
      <c r="E218" s="182"/>
      <c r="F218" s="182"/>
      <c r="G218" s="178"/>
      <c r="H218" s="178"/>
      <c r="I218" s="39"/>
      <c r="J218" s="178"/>
      <c r="K218" s="178"/>
      <c r="L218" s="178"/>
      <c r="M218" s="178"/>
      <c r="N218" s="182"/>
    </row>
    <row r="219" spans="3:14" s="37" customFormat="1" ht="42" customHeight="1" x14ac:dyDescent="0.8">
      <c r="C219" s="178"/>
      <c r="D219" s="182"/>
      <c r="E219" s="182"/>
      <c r="F219" s="182"/>
      <c r="G219" s="178"/>
      <c r="H219" s="178"/>
      <c r="I219" s="178"/>
      <c r="J219" s="178"/>
      <c r="K219" s="178"/>
      <c r="L219" s="178"/>
      <c r="M219" s="39"/>
      <c r="N219" s="182"/>
    </row>
    <row r="220" spans="3:14" ht="23.25" customHeight="1" x14ac:dyDescent="0.8">
      <c r="C220" s="178"/>
      <c r="D220" s="182"/>
      <c r="E220" s="182"/>
      <c r="F220" s="182"/>
      <c r="G220" s="178"/>
      <c r="H220" s="178"/>
      <c r="I220" s="178"/>
      <c r="J220" s="178"/>
      <c r="K220" s="178"/>
      <c r="L220" s="178"/>
      <c r="M220" s="178"/>
      <c r="N220" s="178"/>
    </row>
    <row r="221" spans="3:14" ht="27.75" customHeight="1" x14ac:dyDescent="0.8">
      <c r="C221" s="178"/>
      <c r="D221" s="182"/>
      <c r="E221" s="182"/>
      <c r="F221" s="182"/>
      <c r="G221" s="178"/>
      <c r="H221" s="178"/>
      <c r="I221" s="178"/>
      <c r="J221" s="178"/>
      <c r="K221" s="178"/>
      <c r="L221" s="178"/>
      <c r="M221" s="178"/>
      <c r="N221" s="178"/>
    </row>
    <row r="222" spans="3:14" ht="55.5" customHeight="1" x14ac:dyDescent="0.8">
      <c r="C222" s="178"/>
      <c r="D222" s="182"/>
      <c r="E222" s="182"/>
      <c r="F222" s="182"/>
      <c r="G222" s="178"/>
      <c r="H222" s="178"/>
      <c r="I222" s="178"/>
      <c r="J222" s="178"/>
      <c r="K222" s="178"/>
      <c r="L222" s="178"/>
      <c r="M222" s="178"/>
      <c r="N222" s="178"/>
    </row>
    <row r="223" spans="3:14" ht="57.75" customHeight="1" x14ac:dyDescent="0.8">
      <c r="C223" s="178"/>
      <c r="D223" s="182"/>
      <c r="E223" s="182"/>
      <c r="F223" s="182"/>
      <c r="G223" s="178"/>
      <c r="H223" s="178"/>
      <c r="I223" s="178"/>
      <c r="J223" s="178"/>
      <c r="K223" s="178"/>
      <c r="L223" s="178"/>
      <c r="M223" s="178"/>
      <c r="N223" s="178"/>
    </row>
    <row r="224" spans="3:14" ht="21.75" customHeight="1" x14ac:dyDescent="0.8">
      <c r="C224" s="178"/>
      <c r="D224" s="182"/>
      <c r="E224" s="182"/>
      <c r="F224" s="182"/>
      <c r="G224" s="178"/>
      <c r="H224" s="178"/>
      <c r="I224" s="178"/>
      <c r="J224" s="178"/>
      <c r="K224" s="178"/>
      <c r="L224" s="178"/>
      <c r="M224" s="178"/>
      <c r="N224" s="178"/>
    </row>
    <row r="225" spans="3:14" ht="49.5" customHeight="1" x14ac:dyDescent="0.8">
      <c r="C225" s="178"/>
      <c r="D225" s="182"/>
      <c r="E225" s="182"/>
      <c r="F225" s="182"/>
      <c r="G225" s="178"/>
      <c r="H225" s="178"/>
      <c r="I225" s="178"/>
      <c r="J225" s="178"/>
      <c r="K225" s="178"/>
      <c r="L225" s="178"/>
      <c r="M225" s="178"/>
      <c r="N225" s="178"/>
    </row>
    <row r="226" spans="3:14" ht="28.5" customHeight="1" x14ac:dyDescent="0.8">
      <c r="C226" s="178"/>
      <c r="D226" s="182"/>
      <c r="E226" s="182"/>
      <c r="F226" s="182"/>
      <c r="G226" s="178"/>
      <c r="H226" s="178"/>
      <c r="I226" s="178"/>
      <c r="J226" s="178"/>
      <c r="K226" s="178"/>
      <c r="L226" s="178"/>
      <c r="M226" s="178"/>
      <c r="N226" s="178"/>
    </row>
    <row r="227" spans="3:14" ht="28.5" customHeight="1" x14ac:dyDescent="0.8">
      <c r="C227" s="178"/>
      <c r="D227" s="182"/>
      <c r="E227" s="182"/>
      <c r="F227" s="182"/>
      <c r="G227" s="178"/>
      <c r="H227" s="178"/>
      <c r="I227" s="178"/>
      <c r="J227" s="178"/>
      <c r="K227" s="178"/>
      <c r="L227" s="178"/>
      <c r="M227" s="178"/>
      <c r="N227" s="178"/>
    </row>
    <row r="228" spans="3:14" ht="28.5" customHeight="1" x14ac:dyDescent="0.8">
      <c r="C228" s="178"/>
      <c r="D228" s="182"/>
      <c r="E228" s="182"/>
      <c r="F228" s="182"/>
      <c r="G228" s="178"/>
      <c r="H228" s="178"/>
      <c r="I228" s="178"/>
      <c r="J228" s="178"/>
      <c r="K228" s="178"/>
      <c r="L228" s="178"/>
      <c r="M228" s="178"/>
      <c r="N228" s="178"/>
    </row>
    <row r="229" spans="3:14" ht="23.25" customHeight="1" x14ac:dyDescent="0.8">
      <c r="C229" s="178"/>
      <c r="D229" s="182"/>
      <c r="E229" s="182"/>
      <c r="F229" s="182"/>
      <c r="G229" s="178"/>
      <c r="H229" s="178"/>
      <c r="I229" s="178"/>
      <c r="J229" s="178"/>
      <c r="K229" s="178"/>
      <c r="L229" s="178"/>
      <c r="M229" s="178"/>
      <c r="N229" s="39"/>
    </row>
    <row r="230" spans="3:14" ht="43.5" customHeight="1" x14ac:dyDescent="0.8">
      <c r="C230" s="178"/>
      <c r="D230" s="182"/>
      <c r="E230" s="182"/>
      <c r="F230" s="182"/>
      <c r="G230" s="178"/>
      <c r="H230" s="178"/>
      <c r="I230" s="178"/>
      <c r="J230" s="178"/>
      <c r="K230" s="178"/>
      <c r="L230" s="178"/>
      <c r="M230" s="178"/>
      <c r="N230" s="39"/>
    </row>
    <row r="231" spans="3:14" ht="55.5" customHeight="1" x14ac:dyDescent="0.8">
      <c r="C231" s="178"/>
      <c r="D231" s="182"/>
      <c r="E231" s="182"/>
      <c r="F231" s="182"/>
      <c r="G231" s="178"/>
      <c r="H231" s="178"/>
      <c r="I231" s="178"/>
      <c r="J231" s="178"/>
      <c r="K231" s="178"/>
      <c r="L231" s="178"/>
      <c r="M231" s="178"/>
      <c r="N231" s="178"/>
    </row>
    <row r="232" spans="3:14" ht="42.75" customHeight="1" x14ac:dyDescent="0.8">
      <c r="C232" s="178"/>
      <c r="D232" s="182"/>
      <c r="E232" s="182"/>
      <c r="F232" s="182"/>
      <c r="G232" s="178"/>
      <c r="H232" s="178"/>
      <c r="I232" s="178"/>
      <c r="J232" s="178"/>
      <c r="K232" s="178"/>
      <c r="L232" s="178"/>
      <c r="M232" s="178"/>
      <c r="N232" s="39"/>
    </row>
    <row r="233" spans="3:14" ht="21.75" customHeight="1" x14ac:dyDescent="0.8">
      <c r="C233" s="178"/>
      <c r="D233" s="182"/>
      <c r="E233" s="182"/>
      <c r="F233" s="182"/>
      <c r="G233" s="178"/>
      <c r="H233" s="178"/>
      <c r="I233" s="178"/>
      <c r="J233" s="178"/>
      <c r="K233" s="178"/>
      <c r="L233" s="178"/>
      <c r="M233" s="178"/>
      <c r="N233" s="39"/>
    </row>
    <row r="234" spans="3:14" ht="21.75" customHeight="1" x14ac:dyDescent="0.8">
      <c r="C234" s="178"/>
      <c r="D234" s="182"/>
      <c r="E234" s="182"/>
      <c r="F234" s="182"/>
      <c r="G234" s="178"/>
      <c r="H234" s="178"/>
      <c r="I234" s="178"/>
      <c r="J234" s="178"/>
      <c r="K234" s="178"/>
      <c r="L234" s="178"/>
      <c r="M234" s="178"/>
      <c r="N234" s="39"/>
    </row>
    <row r="235" spans="3:14" ht="23.25" customHeight="1" x14ac:dyDescent="0.8">
      <c r="C235" s="178"/>
      <c r="D235" s="182"/>
      <c r="E235" s="182"/>
      <c r="F235" s="182"/>
      <c r="G235" s="178"/>
      <c r="H235" s="178"/>
      <c r="I235" s="178"/>
      <c r="J235" s="178"/>
      <c r="K235" s="178"/>
      <c r="L235" s="178"/>
      <c r="M235" s="178"/>
      <c r="N235" s="178"/>
    </row>
    <row r="236" spans="3:14" ht="23.25" customHeight="1" x14ac:dyDescent="0.8">
      <c r="C236" s="178"/>
      <c r="D236" s="182"/>
      <c r="E236" s="182"/>
      <c r="F236" s="182"/>
      <c r="G236" s="178"/>
      <c r="H236" s="178"/>
      <c r="I236" s="178"/>
      <c r="J236" s="178"/>
      <c r="K236" s="178"/>
      <c r="L236" s="178"/>
      <c r="M236" s="178"/>
      <c r="N236" s="178"/>
    </row>
    <row r="237" spans="3:14" ht="21.75" customHeight="1" x14ac:dyDescent="0.8">
      <c r="C237" s="178"/>
      <c r="D237" s="182"/>
      <c r="E237" s="182"/>
      <c r="F237" s="182"/>
      <c r="G237" s="178"/>
      <c r="H237" s="178"/>
      <c r="I237" s="178"/>
      <c r="J237" s="178"/>
      <c r="K237" s="178"/>
      <c r="L237" s="178"/>
      <c r="M237" s="178"/>
      <c r="N237" s="178"/>
    </row>
    <row r="238" spans="3:14" ht="16.5" customHeight="1" x14ac:dyDescent="0.8">
      <c r="C238" s="178"/>
      <c r="D238" s="182"/>
      <c r="E238" s="182"/>
      <c r="F238" s="182"/>
      <c r="G238" s="178"/>
      <c r="H238" s="178"/>
      <c r="I238" s="178"/>
      <c r="J238" s="178"/>
      <c r="K238" s="178"/>
      <c r="L238" s="178"/>
      <c r="M238" s="178"/>
      <c r="N238" s="178"/>
    </row>
    <row r="239" spans="3:14" ht="29.25" customHeight="1" x14ac:dyDescent="0.8">
      <c r="C239" s="178"/>
      <c r="D239" s="182"/>
      <c r="E239" s="182"/>
      <c r="F239" s="182"/>
      <c r="G239" s="178"/>
      <c r="H239" s="178"/>
      <c r="I239" s="178"/>
      <c r="J239" s="178"/>
      <c r="K239" s="178"/>
      <c r="L239" s="178"/>
      <c r="M239" s="178"/>
      <c r="N239" s="178"/>
    </row>
    <row r="240" spans="3:14" ht="24.75" customHeight="1" x14ac:dyDescent="0.8">
      <c r="C240" s="178"/>
      <c r="D240" s="182"/>
      <c r="E240" s="182"/>
      <c r="F240" s="182"/>
      <c r="G240" s="178"/>
      <c r="H240" s="178"/>
      <c r="I240" s="178"/>
      <c r="J240" s="178"/>
      <c r="K240" s="178"/>
      <c r="L240" s="178"/>
      <c r="M240" s="178"/>
      <c r="N240" s="178"/>
    </row>
    <row r="241" ht="33" customHeight="1" x14ac:dyDescent="0.8"/>
    <row r="243" ht="15" customHeight="1" x14ac:dyDescent="0.8"/>
    <row r="244" ht="25.5" customHeight="1" x14ac:dyDescent="0.8"/>
  </sheetData>
  <sheetProtection sheet="1" insertColumns="0" insertRows="0" deleteRows="0"/>
  <customSheetViews>
    <customSheetView guid="{3A6862ED-5AD8-4687-8E13-7F26C32D7663}" scale="90" showGridLines="0" zeroValues="0">
      <pane ySplit="4" topLeftCell="A5" activePane="bottomLeft" state="frozen"/>
      <selection pane="bottomLeft" activeCell="D9" sqref="D9"/>
      <rowBreaks count="1" manualBreakCount="1">
        <brk id="61" max="16383" man="1"/>
      </rowBreaks>
      <pageMargins left="0.7" right="0.7" top="0.75" bottom="0.75" header="0.3" footer="0.3"/>
      <pageSetup scale="74" orientation="landscape" r:id="rId1"/>
    </customSheetView>
    <customSheetView guid="{4FA7693A-A4C1-4CDC-8CB9-05356A6622EE}" scale="90" showGridLines="0" zeroValues="0">
      <pane ySplit="4" topLeftCell="A5" activePane="bottomLeft" state="frozen"/>
      <selection pane="bottomLeft" activeCell="D9" sqref="D9"/>
      <rowBreaks count="1" manualBreakCount="1">
        <brk id="61" max="16383" man="1"/>
      </rowBreaks>
      <pageMargins left="0.7" right="0.7" top="0.75" bottom="0.75" header="0.3" footer="0.3"/>
      <pageSetup scale="74" orientation="landscape" r:id="rId2"/>
    </customSheetView>
    <customSheetView guid="{7557F63D-4181-4909-B62F-A884EF7FA624}" scale="90" showGridLines="0" zeroValues="0">
      <pane ySplit="4" topLeftCell="A5" activePane="bottomLeft" state="frozen"/>
      <selection pane="bottomLeft"/>
      <rowBreaks count="1" manualBreakCount="1">
        <brk id="61" max="16383" man="1"/>
      </rowBreaks>
      <pageMargins left="0.7" right="0.7" top="0.75" bottom="0.75" header="0.3" footer="0.3"/>
      <pageSetup scale="74" orientation="landscape" r:id="rId3"/>
    </customSheetView>
    <customSheetView guid="{07D450A8-17C5-421A-8B15-0FEC082997B9}" scale="90" showGridLines="0" zeroValues="0">
      <pane ySplit="4" topLeftCell="A5" activePane="bottomLeft" state="frozen"/>
      <selection pane="bottomLeft"/>
      <rowBreaks count="1" manualBreakCount="1">
        <brk id="61" max="16383" man="1"/>
      </rowBreaks>
      <pageMargins left="0.7" right="0.7" top="0.75" bottom="0.75" header="0.3" footer="0.3"/>
      <pageSetup scale="74" orientation="landscape" r:id="rId4"/>
    </customSheetView>
  </customSheetViews>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5"/>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zoomScale="130" zoomScaleNormal="130" workbookViewId="0">
      <selection activeCell="B4" sqref="B4"/>
    </sheetView>
  </sheetViews>
  <sheetFormatPr baseColWidth="10" defaultColWidth="8.90625" defaultRowHeight="14.75" x14ac:dyDescent="0.75"/>
  <cols>
    <col min="2" max="2" width="73.453125" customWidth="1"/>
  </cols>
  <sheetData>
    <row r="1" spans="2:2" ht="15.5" thickBot="1" x14ac:dyDescent="0.9"/>
    <row r="2" spans="2:2" ht="15.5" thickBot="1" x14ac:dyDescent="0.9">
      <c r="B2" s="106" t="s">
        <v>269</v>
      </c>
    </row>
    <row r="3" spans="2:2" ht="70.5" customHeight="1" x14ac:dyDescent="0.75">
      <c r="B3" s="107" t="s">
        <v>270</v>
      </c>
    </row>
    <row r="4" spans="2:2" ht="59" x14ac:dyDescent="0.75">
      <c r="B4" s="104" t="s">
        <v>271</v>
      </c>
    </row>
    <row r="5" spans="2:2" x14ac:dyDescent="0.75">
      <c r="B5" s="104"/>
    </row>
    <row r="6" spans="2:2" ht="59" x14ac:dyDescent="0.75">
      <c r="B6" s="103" t="s">
        <v>272</v>
      </c>
    </row>
    <row r="7" spans="2:2" x14ac:dyDescent="0.75">
      <c r="B7" s="104"/>
    </row>
    <row r="8" spans="2:2" ht="73.75" x14ac:dyDescent="0.75">
      <c r="B8" s="103" t="s">
        <v>273</v>
      </c>
    </row>
    <row r="9" spans="2:2" x14ac:dyDescent="0.75">
      <c r="B9" s="104"/>
    </row>
    <row r="10" spans="2:2" ht="29.5" x14ac:dyDescent="0.75">
      <c r="B10" s="104" t="s">
        <v>274</v>
      </c>
    </row>
    <row r="11" spans="2:2" x14ac:dyDescent="0.75">
      <c r="B11" s="104"/>
    </row>
    <row r="12" spans="2:2" ht="73.75" x14ac:dyDescent="0.75">
      <c r="B12" s="103" t="s">
        <v>275</v>
      </c>
    </row>
    <row r="13" spans="2:2" x14ac:dyDescent="0.75">
      <c r="B13" s="104"/>
    </row>
    <row r="14" spans="2:2" ht="59.75" thickBot="1" x14ac:dyDescent="0.9">
      <c r="B14" s="105" t="s">
        <v>276</v>
      </c>
    </row>
  </sheetData>
  <sheetProtection sheet="1" objects="1" scenarios="1"/>
  <customSheetViews>
    <customSheetView guid="{3A6862ED-5AD8-4687-8E13-7F26C32D7663}" scale="130" showGridLines="0">
      <selection activeCell="B4" sqref="B4"/>
      <pageMargins left="0.7" right="0.7" top="0.75" bottom="0.75" header="0.3" footer="0.3"/>
      <pageSetup paperSize="9" orientation="portrait" horizontalDpi="4294967293" verticalDpi="0" r:id="rId1"/>
    </customSheetView>
    <customSheetView guid="{4FA7693A-A4C1-4CDC-8CB9-05356A6622EE}" scale="130" showGridLines="0">
      <selection activeCell="B4" sqref="B4"/>
      <pageMargins left="0.7" right="0.7" top="0.75" bottom="0.75" header="0.3" footer="0.3"/>
      <pageSetup paperSize="9" orientation="portrait" horizontalDpi="4294967293" verticalDpi="0" r:id="rId2"/>
    </customSheetView>
    <customSheetView guid="{7557F63D-4181-4909-B62F-A884EF7FA624}" scale="130" showGridLines="0" topLeftCell="A7">
      <selection activeCell="E3" sqref="E3"/>
      <pageMargins left="0.7" right="0.7" top="0.75" bottom="0.75" header="0.3" footer="0.3"/>
      <pageSetup paperSize="9" orientation="portrait" horizontalDpi="4294967293" verticalDpi="0" r:id="rId3"/>
    </customSheetView>
    <customSheetView guid="{07D450A8-17C5-421A-8B15-0FEC082997B9}" scale="130" showGridLines="0" topLeftCell="A7">
      <selection activeCell="E3" sqref="E3"/>
      <pageMargins left="0.7" right="0.7" top="0.75" bottom="0.75" header="0.3" footer="0.3"/>
      <pageSetup paperSize="9" orientation="portrait" horizontalDpi="4294967293" verticalDpi="0" r:id="rId4"/>
    </customSheetView>
  </customSheetViews>
  <pageMargins left="0.7" right="0.7" top="0.75" bottom="0.75" header="0.3" footer="0.3"/>
  <pageSetup paperSize="9" orientation="portrait" horizontalDpi="4294967293" verticalDpi="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120" zoomScaleNormal="120" zoomScaleSheetLayoutView="70" workbookViewId="0">
      <selection activeCell="C10" sqref="C10"/>
    </sheetView>
  </sheetViews>
  <sheetFormatPr baseColWidth="10" defaultColWidth="8.90625" defaultRowHeight="14.75" x14ac:dyDescent="0.75"/>
  <cols>
    <col min="2" max="2" width="61.90625" customWidth="1"/>
    <col min="4" max="4" width="17.90625" customWidth="1"/>
  </cols>
  <sheetData>
    <row r="1" spans="2:4" ht="15.5" thickBot="1" x14ac:dyDescent="0.9"/>
    <row r="2" spans="2:4" x14ac:dyDescent="0.75">
      <c r="B2" s="236" t="s">
        <v>277</v>
      </c>
      <c r="C2" s="237"/>
      <c r="D2" s="238"/>
    </row>
    <row r="3" spans="2:4" ht="15.5" thickBot="1" x14ac:dyDescent="0.9">
      <c r="B3" s="239"/>
      <c r="C3" s="240"/>
      <c r="D3" s="241"/>
    </row>
    <row r="4" spans="2:4" ht="15.5" thickBot="1" x14ac:dyDescent="0.9"/>
    <row r="5" spans="2:4" x14ac:dyDescent="0.75">
      <c r="B5" s="247" t="s">
        <v>278</v>
      </c>
      <c r="C5" s="248"/>
      <c r="D5" s="249"/>
    </row>
    <row r="6" spans="2:4" ht="15.5" thickBot="1" x14ac:dyDescent="0.9">
      <c r="B6" s="244"/>
      <c r="C6" s="245"/>
      <c r="D6" s="246"/>
    </row>
    <row r="7" spans="2:4" x14ac:dyDescent="0.75">
      <c r="B7" s="63" t="s">
        <v>279</v>
      </c>
      <c r="C7" s="242">
        <f>SUM('1) Tableau budgétaire 1'!D16:F16,'1) Tableau budgétaire 1'!D26:F26,'1) Tableau budgétaire 1'!D36:F36,'1) Tableau budgétaire 1'!D46:F46)</f>
        <v>518713</v>
      </c>
      <c r="D7" s="243"/>
    </row>
    <row r="8" spans="2:4" x14ac:dyDescent="0.75">
      <c r="B8" s="63" t="s">
        <v>280</v>
      </c>
      <c r="C8" s="250">
        <f>SUM(D10:D14)</f>
        <v>0</v>
      </c>
      <c r="D8" s="251"/>
    </row>
    <row r="9" spans="2:4" x14ac:dyDescent="0.75">
      <c r="B9" s="64" t="s">
        <v>281</v>
      </c>
      <c r="C9" s="65" t="s">
        <v>282</v>
      </c>
      <c r="D9" s="66" t="s">
        <v>283</v>
      </c>
    </row>
    <row r="10" spans="2:4" ht="35.25" customHeight="1" x14ac:dyDescent="0.75">
      <c r="B10" s="83"/>
      <c r="C10" s="68"/>
      <c r="D10" s="69">
        <f>$C$7*C10</f>
        <v>0</v>
      </c>
    </row>
    <row r="11" spans="2:4" ht="35.25" customHeight="1" x14ac:dyDescent="0.75">
      <c r="B11" s="83"/>
      <c r="C11" s="68"/>
      <c r="D11" s="69">
        <f>C7*C11</f>
        <v>0</v>
      </c>
    </row>
    <row r="12" spans="2:4" ht="35.25" customHeight="1" x14ac:dyDescent="0.75">
      <c r="B12" s="84"/>
      <c r="C12" s="68"/>
      <c r="D12" s="69">
        <f>C7*C12</f>
        <v>0</v>
      </c>
    </row>
    <row r="13" spans="2:4" ht="35.25" customHeight="1" x14ac:dyDescent="0.75">
      <c r="B13" s="84"/>
      <c r="C13" s="68"/>
      <c r="D13" s="69">
        <f>C7*C13</f>
        <v>0</v>
      </c>
    </row>
    <row r="14" spans="2:4" ht="35.25" customHeight="1" thickBot="1" x14ac:dyDescent="0.9">
      <c r="B14" s="85"/>
      <c r="C14" s="68"/>
      <c r="D14" s="73">
        <f>C7*C14</f>
        <v>0</v>
      </c>
    </row>
    <row r="15" spans="2:4" ht="15.5" thickBot="1" x14ac:dyDescent="0.9"/>
    <row r="16" spans="2:4" x14ac:dyDescent="0.75">
      <c r="B16" s="247" t="s">
        <v>284</v>
      </c>
      <c r="C16" s="248"/>
      <c r="D16" s="249"/>
    </row>
    <row r="17" spans="2:4" ht="15.5" thickBot="1" x14ac:dyDescent="0.9">
      <c r="B17" s="252"/>
      <c r="C17" s="253"/>
      <c r="D17" s="254"/>
    </row>
    <row r="18" spans="2:4" x14ac:dyDescent="0.75">
      <c r="B18" s="63" t="s">
        <v>279</v>
      </c>
      <c r="C18" s="242">
        <f>SUM('1) Tableau budgétaire 1'!D58:F58,'1) Tableau budgétaire 1'!D68:F68,'1) Tableau budgétaire 1'!D78:F78,'1) Tableau budgétaire 1'!D88:F88)</f>
        <v>75208</v>
      </c>
      <c r="D18" s="243"/>
    </row>
    <row r="19" spans="2:4" x14ac:dyDescent="0.75">
      <c r="B19" s="63" t="s">
        <v>280</v>
      </c>
      <c r="C19" s="250">
        <f>SUM(D21:D25)</f>
        <v>0</v>
      </c>
      <c r="D19" s="251"/>
    </row>
    <row r="20" spans="2:4" x14ac:dyDescent="0.75">
      <c r="B20" s="64" t="s">
        <v>281</v>
      </c>
      <c r="C20" s="65" t="s">
        <v>282</v>
      </c>
      <c r="D20" s="66" t="s">
        <v>283</v>
      </c>
    </row>
    <row r="21" spans="2:4" ht="35.25" customHeight="1" x14ac:dyDescent="0.75">
      <c r="B21" s="67"/>
      <c r="C21" s="68"/>
      <c r="D21" s="69">
        <f>$C$18*C21</f>
        <v>0</v>
      </c>
    </row>
    <row r="22" spans="2:4" ht="35.25" customHeight="1" x14ac:dyDescent="0.75">
      <c r="B22" s="70"/>
      <c r="C22" s="68"/>
      <c r="D22" s="69">
        <f>$C$18*C22</f>
        <v>0</v>
      </c>
    </row>
    <row r="23" spans="2:4" ht="35.25" customHeight="1" x14ac:dyDescent="0.75">
      <c r="B23" s="71"/>
      <c r="C23" s="68"/>
      <c r="D23" s="69">
        <f>$C$18*C23</f>
        <v>0</v>
      </c>
    </row>
    <row r="24" spans="2:4" ht="35.25" customHeight="1" x14ac:dyDescent="0.75">
      <c r="B24" s="71"/>
      <c r="C24" s="68"/>
      <c r="D24" s="69">
        <f>$C$18*C24</f>
        <v>0</v>
      </c>
    </row>
    <row r="25" spans="2:4" ht="35.25" customHeight="1" thickBot="1" x14ac:dyDescent="0.9">
      <c r="B25" s="72"/>
      <c r="C25" s="68"/>
      <c r="D25" s="69">
        <f>$C$18*C25</f>
        <v>0</v>
      </c>
    </row>
    <row r="26" spans="2:4" ht="15.5" thickBot="1" x14ac:dyDescent="0.9"/>
    <row r="27" spans="2:4" x14ac:dyDescent="0.75">
      <c r="B27" s="247" t="s">
        <v>285</v>
      </c>
      <c r="C27" s="248"/>
      <c r="D27" s="249"/>
    </row>
    <row r="28" spans="2:4" ht="15.5" thickBot="1" x14ac:dyDescent="0.9">
      <c r="B28" s="244"/>
      <c r="C28" s="245"/>
      <c r="D28" s="246"/>
    </row>
    <row r="29" spans="2:4" x14ac:dyDescent="0.75">
      <c r="B29" s="63" t="s">
        <v>279</v>
      </c>
      <c r="C29" s="242">
        <f>SUM('1) Tableau budgétaire 1'!D100:F100,'1) Tableau budgétaire 1'!D110:F110,'1) Tableau budgétaire 1'!D120:F120,'1) Tableau budgétaire 1'!D130:F130)</f>
        <v>0</v>
      </c>
      <c r="D29" s="243"/>
    </row>
    <row r="30" spans="2:4" x14ac:dyDescent="0.75">
      <c r="B30" s="63" t="s">
        <v>280</v>
      </c>
      <c r="C30" s="250">
        <f>SUM(D32:D36)</f>
        <v>0</v>
      </c>
      <c r="D30" s="251"/>
    </row>
    <row r="31" spans="2:4" x14ac:dyDescent="0.75">
      <c r="B31" s="64" t="s">
        <v>281</v>
      </c>
      <c r="C31" s="65" t="s">
        <v>282</v>
      </c>
      <c r="D31" s="66" t="s">
        <v>283</v>
      </c>
    </row>
    <row r="32" spans="2:4" ht="35.25" customHeight="1" x14ac:dyDescent="0.75">
      <c r="B32" s="67"/>
      <c r="C32" s="68"/>
      <c r="D32" s="69">
        <f>$C$29*C32</f>
        <v>0</v>
      </c>
    </row>
    <row r="33" spans="2:4" ht="35.25" customHeight="1" x14ac:dyDescent="0.75">
      <c r="B33" s="70"/>
      <c r="C33" s="68"/>
      <c r="D33" s="69">
        <f>$C$29*C33</f>
        <v>0</v>
      </c>
    </row>
    <row r="34" spans="2:4" ht="35.25" customHeight="1" x14ac:dyDescent="0.75">
      <c r="B34" s="71"/>
      <c r="C34" s="68"/>
      <c r="D34" s="69">
        <f>$C$29*C34</f>
        <v>0</v>
      </c>
    </row>
    <row r="35" spans="2:4" ht="35.25" customHeight="1" x14ac:dyDescent="0.75">
      <c r="B35" s="71"/>
      <c r="C35" s="68"/>
      <c r="D35" s="69">
        <f>$C$29*C35</f>
        <v>0</v>
      </c>
    </row>
    <row r="36" spans="2:4" ht="35.25" customHeight="1" thickBot="1" x14ac:dyDescent="0.9">
      <c r="B36" s="72"/>
      <c r="C36" s="68"/>
      <c r="D36" s="69">
        <f>$C$29*C36</f>
        <v>0</v>
      </c>
    </row>
    <row r="37" spans="2:4" ht="15.5" thickBot="1" x14ac:dyDescent="0.9"/>
    <row r="38" spans="2:4" x14ac:dyDescent="0.75">
      <c r="B38" s="247" t="s">
        <v>286</v>
      </c>
      <c r="C38" s="248"/>
      <c r="D38" s="249"/>
    </row>
    <row r="39" spans="2:4" ht="15.5" thickBot="1" x14ac:dyDescent="0.9">
      <c r="B39" s="244"/>
      <c r="C39" s="245"/>
      <c r="D39" s="246"/>
    </row>
    <row r="40" spans="2:4" x14ac:dyDescent="0.75">
      <c r="B40" s="63" t="s">
        <v>279</v>
      </c>
      <c r="C40" s="242">
        <f>SUM('1) Tableau budgétaire 1'!D142:F142,'1) Tableau budgétaire 1'!D152:F152,'1) Tableau budgétaire 1'!D162:F162,'1) Tableau budgétaire 1'!D172:F172)</f>
        <v>0</v>
      </c>
      <c r="D40" s="243"/>
    </row>
    <row r="41" spans="2:4" x14ac:dyDescent="0.75">
      <c r="B41" s="63" t="s">
        <v>280</v>
      </c>
      <c r="C41" s="250">
        <f>SUM(D43:D47)</f>
        <v>0</v>
      </c>
      <c r="D41" s="251"/>
    </row>
    <row r="42" spans="2:4" x14ac:dyDescent="0.75">
      <c r="B42" s="64" t="s">
        <v>281</v>
      </c>
      <c r="C42" s="65" t="s">
        <v>282</v>
      </c>
      <c r="D42" s="66" t="s">
        <v>283</v>
      </c>
    </row>
    <row r="43" spans="2:4" ht="35.25" customHeight="1" x14ac:dyDescent="0.75">
      <c r="B43" s="67"/>
      <c r="C43" s="68"/>
      <c r="D43" s="69">
        <f>$C$40*C43</f>
        <v>0</v>
      </c>
    </row>
    <row r="44" spans="2:4" ht="35.25" customHeight="1" x14ac:dyDescent="0.75">
      <c r="B44" s="70"/>
      <c r="C44" s="68"/>
      <c r="D44" s="69">
        <f>$C$40*C44</f>
        <v>0</v>
      </c>
    </row>
    <row r="45" spans="2:4" ht="35.25" customHeight="1" x14ac:dyDescent="0.75">
      <c r="B45" s="71"/>
      <c r="C45" s="68"/>
      <c r="D45" s="69">
        <f>$C$40*C45</f>
        <v>0</v>
      </c>
    </row>
    <row r="46" spans="2:4" ht="35.25" customHeight="1" x14ac:dyDescent="0.75">
      <c r="B46" s="71"/>
      <c r="C46" s="68"/>
      <c r="D46" s="69">
        <f>$C$40*C46</f>
        <v>0</v>
      </c>
    </row>
    <row r="47" spans="2:4" ht="35.25" customHeight="1" thickBot="1" x14ac:dyDescent="0.9">
      <c r="B47" s="72"/>
      <c r="C47" s="68"/>
      <c r="D47" s="73">
        <f>$C$40*C47</f>
        <v>0</v>
      </c>
    </row>
  </sheetData>
  <sheetProtection sheet="1" objects="1" scenarios="1"/>
  <customSheetViews>
    <customSheetView guid="{3A6862ED-5AD8-4687-8E13-7F26C32D7663}" scale="120" showGridLines="0" zeroValues="0">
      <selection activeCell="C10" sqref="C10"/>
      <pageMargins left="0.7" right="0.7" top="0.75" bottom="0.75" header="0.3" footer="0.3"/>
      <pageSetup orientation="portrait" r:id="rId1"/>
    </customSheetView>
    <customSheetView guid="{4FA7693A-A4C1-4CDC-8CB9-05356A6622EE}" scale="120" showGridLines="0" zeroValues="0">
      <selection activeCell="C10" sqref="C10"/>
      <pageMargins left="0.7" right="0.7" top="0.75" bottom="0.75" header="0.3" footer="0.3"/>
      <pageSetup orientation="portrait" r:id="rId2"/>
    </customSheetView>
    <customSheetView guid="{7557F63D-4181-4909-B62F-A884EF7FA624}" scale="120" showGridLines="0" zeroValues="0" topLeftCell="A45">
      <pageMargins left="0.7" right="0.7" top="0.75" bottom="0.75" header="0.3" footer="0.3"/>
      <pageSetup orientation="portrait" r:id="rId3"/>
    </customSheetView>
    <customSheetView guid="{07D450A8-17C5-421A-8B15-0FEC082997B9}" scale="120" showGridLines="0" zeroValues="0" topLeftCell="A45">
      <pageMargins left="0.7" right="0.7" top="0.75" bottom="0.75" header="0.3" footer="0.3"/>
      <pageSetup orientation="portrait" r:id="rId4"/>
    </customSheetView>
  </customSheetViews>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3" zoomScale="120" zoomScaleNormal="120" workbookViewId="0">
      <selection activeCell="C7" sqref="C7"/>
    </sheetView>
  </sheetViews>
  <sheetFormatPr baseColWidth="10" defaultColWidth="8.90625" defaultRowHeight="14.75" x14ac:dyDescent="0.75"/>
  <cols>
    <col min="1" max="1" width="12.453125" customWidth="1"/>
    <col min="2" max="2" width="20.453125" customWidth="1"/>
    <col min="3" max="5" width="25.453125" customWidth="1"/>
    <col min="6" max="6" width="24.453125" customWidth="1"/>
    <col min="7" max="7" width="18.453125" customWidth="1"/>
    <col min="8" max="8" width="21.54296875" customWidth="1"/>
    <col min="9" max="10" width="15.90625" bestFit="1" customWidth="1"/>
    <col min="11" max="11" width="11.08984375" bestFit="1" customWidth="1"/>
  </cols>
  <sheetData>
    <row r="1" spans="2:6" ht="15.5" thickBot="1" x14ac:dyDescent="0.9"/>
    <row r="2" spans="2:6" s="57" customFormat="1" ht="16" x14ac:dyDescent="0.8">
      <c r="B2" s="256" t="s">
        <v>287</v>
      </c>
      <c r="C2" s="257"/>
      <c r="D2" s="257"/>
      <c r="E2" s="257"/>
      <c r="F2" s="258"/>
    </row>
    <row r="3" spans="2:6" s="57" customFormat="1" ht="16.75" thickBot="1" x14ac:dyDescent="0.95">
      <c r="B3" s="259"/>
      <c r="C3" s="260"/>
      <c r="D3" s="260"/>
      <c r="E3" s="260"/>
      <c r="F3" s="261"/>
    </row>
    <row r="4" spans="2:6" s="57" customFormat="1" ht="16.75" thickBot="1" x14ac:dyDescent="0.95">
      <c r="B4" s="195"/>
      <c r="C4" s="195"/>
      <c r="D4" s="195"/>
      <c r="E4" s="195"/>
      <c r="F4" s="195"/>
    </row>
    <row r="5" spans="2:6" s="57" customFormat="1" ht="16.75" thickBot="1" x14ac:dyDescent="0.95">
      <c r="B5" s="226" t="s">
        <v>288</v>
      </c>
      <c r="C5" s="227"/>
      <c r="D5" s="227"/>
      <c r="E5" s="227"/>
      <c r="F5" s="255"/>
    </row>
    <row r="6" spans="2:6" s="57" customFormat="1" ht="52.5" customHeight="1" x14ac:dyDescent="0.8">
      <c r="B6" s="55"/>
      <c r="C6" s="41" t="str">
        <f>'1) Tableau budgétaire 1'!D5</f>
        <v>Organisation recipiendiaire 1 (budget en USD)</v>
      </c>
      <c r="D6" s="41" t="str">
        <f>'1) Tableau budgétaire 1'!E5</f>
        <v>Organisation recipiendiaire 2 (budget en USD)</v>
      </c>
      <c r="E6" s="41" t="str">
        <f>'1) Tableau budgétaire 1'!F5</f>
        <v>Organisation recipiendiaire 3 (budget en USD)</v>
      </c>
      <c r="F6" s="14" t="s">
        <v>288</v>
      </c>
    </row>
    <row r="7" spans="2:6" s="57" customFormat="1" ht="32" x14ac:dyDescent="0.8">
      <c r="B7" s="10" t="s">
        <v>289</v>
      </c>
      <c r="C7" s="187">
        <f>'2) Tableau budgétaire 2'!D198</f>
        <v>178874</v>
      </c>
      <c r="D7" s="187">
        <f>'2) Tableau budgétaire 2'!E198</f>
        <v>0</v>
      </c>
      <c r="E7" s="187">
        <f>'2) Tableau budgétaire 2'!F198</f>
        <v>0</v>
      </c>
      <c r="F7" s="53">
        <f t="shared" ref="F7:F14" si="0">SUM(C7:E7)</f>
        <v>178874</v>
      </c>
    </row>
    <row r="8" spans="2:6" s="57" customFormat="1" ht="48" x14ac:dyDescent="0.8">
      <c r="B8" s="10" t="s">
        <v>290</v>
      </c>
      <c r="C8" s="187">
        <f>'2) Tableau budgétaire 2'!D199</f>
        <v>64606</v>
      </c>
      <c r="D8" s="187">
        <f>'2) Tableau budgétaire 2'!E199</f>
        <v>0</v>
      </c>
      <c r="E8" s="187">
        <f>'2) Tableau budgétaire 2'!F199</f>
        <v>0</v>
      </c>
      <c r="F8" s="54">
        <f t="shared" si="0"/>
        <v>64606</v>
      </c>
    </row>
    <row r="9" spans="2:6" s="57" customFormat="1" ht="64" x14ac:dyDescent="0.8">
      <c r="B9" s="10" t="s">
        <v>291</v>
      </c>
      <c r="C9" s="187">
        <f>'2) Tableau budgétaire 2'!D200</f>
        <v>84055</v>
      </c>
      <c r="D9" s="187">
        <f>'2) Tableau budgétaire 2'!E200</f>
        <v>0</v>
      </c>
      <c r="E9" s="187">
        <f>'2) Tableau budgétaire 2'!F200</f>
        <v>0</v>
      </c>
      <c r="F9" s="54">
        <f t="shared" si="0"/>
        <v>84055</v>
      </c>
    </row>
    <row r="10" spans="2:6" s="57" customFormat="1" ht="32" x14ac:dyDescent="0.8">
      <c r="B10" s="18" t="s">
        <v>292</v>
      </c>
      <c r="C10" s="187">
        <f>'2) Tableau budgétaire 2'!D201</f>
        <v>410950</v>
      </c>
      <c r="D10" s="187">
        <f>'2) Tableau budgétaire 2'!E201</f>
        <v>0</v>
      </c>
      <c r="E10" s="187">
        <f>'2) Tableau budgétaire 2'!F201</f>
        <v>0</v>
      </c>
      <c r="F10" s="54">
        <f t="shared" si="0"/>
        <v>410950</v>
      </c>
    </row>
    <row r="11" spans="2:6" s="57" customFormat="1" ht="16" x14ac:dyDescent="0.8">
      <c r="B11" s="10" t="s">
        <v>293</v>
      </c>
      <c r="C11" s="187">
        <f>'2) Tableau budgétaire 2'!D202</f>
        <v>21504</v>
      </c>
      <c r="D11" s="187">
        <f>'2) Tableau budgétaire 2'!E202</f>
        <v>0</v>
      </c>
      <c r="E11" s="187">
        <f>'2) Tableau budgétaire 2'!F202</f>
        <v>0</v>
      </c>
      <c r="F11" s="54">
        <f t="shared" si="0"/>
        <v>21504</v>
      </c>
    </row>
    <row r="12" spans="2:6" s="57" customFormat="1" ht="48" x14ac:dyDescent="0.8">
      <c r="B12" s="10" t="s">
        <v>294</v>
      </c>
      <c r="C12" s="187">
        <f>'2) Tableau budgétaire 2'!D203</f>
        <v>105399</v>
      </c>
      <c r="D12" s="187">
        <f>'2) Tableau budgétaire 2'!E203</f>
        <v>0</v>
      </c>
      <c r="E12" s="187">
        <f>'2) Tableau budgétaire 2'!F203</f>
        <v>0</v>
      </c>
      <c r="F12" s="54">
        <f t="shared" si="0"/>
        <v>105399</v>
      </c>
    </row>
    <row r="13" spans="2:6" s="57" customFormat="1" ht="32.75" thickBot="1" x14ac:dyDescent="0.95">
      <c r="B13" s="112" t="s">
        <v>295</v>
      </c>
      <c r="C13" s="196">
        <f>'2) Tableau budgétaire 2'!D204</f>
        <v>22462</v>
      </c>
      <c r="D13" s="196">
        <f>'2) Tableau budgétaire 2'!E204</f>
        <v>0</v>
      </c>
      <c r="E13" s="196">
        <f>'2) Tableau budgétaire 2'!F204</f>
        <v>0</v>
      </c>
      <c r="F13" s="113">
        <f t="shared" si="0"/>
        <v>22462</v>
      </c>
    </row>
    <row r="14" spans="2:6" s="57" customFormat="1" ht="30" customHeight="1" x14ac:dyDescent="0.8">
      <c r="B14" s="197" t="s">
        <v>296</v>
      </c>
      <c r="C14" s="198">
        <f>SUM(C7:C13)</f>
        <v>887850</v>
      </c>
      <c r="D14" s="198">
        <f>SUM(D7:D13)</f>
        <v>0</v>
      </c>
      <c r="E14" s="198">
        <f>SUM(E7:E13)</f>
        <v>0</v>
      </c>
      <c r="F14" s="199">
        <f t="shared" si="0"/>
        <v>887850</v>
      </c>
    </row>
    <row r="15" spans="2:6" s="57" customFormat="1" ht="22.5" customHeight="1" x14ac:dyDescent="0.8">
      <c r="B15" s="200" t="s">
        <v>297</v>
      </c>
      <c r="C15" s="109">
        <f>C14*0.07</f>
        <v>62149.500000000007</v>
      </c>
      <c r="D15" s="109">
        <f t="shared" ref="D15:F15" si="1">D14*0.07</f>
        <v>0</v>
      </c>
      <c r="E15" s="109">
        <f t="shared" si="1"/>
        <v>0</v>
      </c>
      <c r="F15" s="114">
        <f t="shared" si="1"/>
        <v>62149.500000000007</v>
      </c>
    </row>
    <row r="16" spans="2:6" s="57" customFormat="1" ht="30" customHeight="1" thickBot="1" x14ac:dyDescent="0.95">
      <c r="B16" s="110" t="s">
        <v>9</v>
      </c>
      <c r="C16" s="111">
        <f>C14+C15</f>
        <v>949999.5</v>
      </c>
      <c r="D16" s="111">
        <f t="shared" ref="D16:F16" si="2">D14+D15</f>
        <v>0</v>
      </c>
      <c r="E16" s="111">
        <f t="shared" si="2"/>
        <v>0</v>
      </c>
      <c r="F16" s="115">
        <f t="shared" si="2"/>
        <v>949999.5</v>
      </c>
    </row>
    <row r="17" spans="2:7" s="57" customFormat="1" ht="16.75" thickBot="1" x14ac:dyDescent="0.95">
      <c r="B17" s="195"/>
      <c r="C17" s="195"/>
      <c r="D17" s="195"/>
      <c r="E17" s="195"/>
      <c r="F17" s="195"/>
      <c r="G17" s="195"/>
    </row>
    <row r="18" spans="2:7" s="57" customFormat="1" ht="16" x14ac:dyDescent="0.8">
      <c r="B18" s="210" t="s">
        <v>298</v>
      </c>
      <c r="C18" s="211"/>
      <c r="D18" s="211"/>
      <c r="E18" s="211"/>
      <c r="F18" s="213"/>
      <c r="G18" s="195"/>
    </row>
    <row r="19" spans="2:7" ht="48" customHeight="1" x14ac:dyDescent="0.75">
      <c r="B19" s="16"/>
      <c r="C19" s="14" t="str">
        <f>'1) Tableau budgétaire 1'!D5</f>
        <v>Organisation recipiendiaire 1 (budget en USD)</v>
      </c>
      <c r="D19" s="14" t="str">
        <f>'1) Tableau budgétaire 1'!E5</f>
        <v>Organisation recipiendiaire 2 (budget en USD)</v>
      </c>
      <c r="E19" s="14" t="str">
        <f>'1) Tableau budgétaire 1'!F5</f>
        <v>Organisation recipiendiaire 3 (budget en USD)</v>
      </c>
      <c r="F19" s="17" t="s">
        <v>268</v>
      </c>
      <c r="G19" s="123" t="s">
        <v>220</v>
      </c>
    </row>
    <row r="20" spans="2:7" ht="23.25" customHeight="1" x14ac:dyDescent="0.75">
      <c r="B20" s="15" t="s">
        <v>299</v>
      </c>
      <c r="C20" s="13">
        <f>'1) Tableau budgétaire 1'!D196</f>
        <v>332500.01224999997</v>
      </c>
      <c r="D20" s="13">
        <f>'1) Tableau budgétaire 1'!E196</f>
        <v>0</v>
      </c>
      <c r="E20" s="13">
        <f>'1) Tableau budgétaire 1'!F196</f>
        <v>0</v>
      </c>
      <c r="F20" s="122">
        <f>'1) Tableau budgétaire 1'!G196</f>
        <v>332500.01224999997</v>
      </c>
      <c r="G20" s="124">
        <f>'1) Tableau budgétaire 1'!H196</f>
        <v>0.35</v>
      </c>
    </row>
    <row r="21" spans="2:7" ht="24.75" customHeight="1" x14ac:dyDescent="0.75">
      <c r="B21" s="15" t="s">
        <v>300</v>
      </c>
      <c r="C21" s="13">
        <f>'1) Tableau budgétaire 1'!D197</f>
        <v>332500.01224999997</v>
      </c>
      <c r="D21" s="13">
        <f>'1) Tableau budgétaire 1'!E197</f>
        <v>0</v>
      </c>
      <c r="E21" s="13">
        <f>'1) Tableau budgétaire 1'!F197</f>
        <v>0</v>
      </c>
      <c r="F21" s="122">
        <f>'1) Tableau budgétaire 1'!G197</f>
        <v>332500.01224999997</v>
      </c>
      <c r="G21" s="124">
        <f>'1) Tableau budgétaire 1'!H197</f>
        <v>0.35</v>
      </c>
    </row>
    <row r="22" spans="2:7" ht="24.75" customHeight="1" thickBot="1" x14ac:dyDescent="0.9">
      <c r="B22" s="15" t="s">
        <v>301</v>
      </c>
      <c r="C22" s="13">
        <f>'1) Tableau budgétaire 1'!D198</f>
        <v>285000.01049999997</v>
      </c>
      <c r="D22" s="13">
        <f>'1) Tableau budgétaire 1'!E198</f>
        <v>0</v>
      </c>
      <c r="E22" s="13">
        <f>'1) Tableau budgétaire 1'!F198</f>
        <v>0</v>
      </c>
      <c r="F22" s="122">
        <f>'1) Tableau budgétaire 1'!G198</f>
        <v>285000.01049999997</v>
      </c>
      <c r="G22" s="125">
        <f>'1) Tableau budgétaire 1'!H198</f>
        <v>0.3</v>
      </c>
    </row>
    <row r="23" spans="2:7" ht="16.75" thickBot="1" x14ac:dyDescent="0.9">
      <c r="B23" s="6" t="s">
        <v>268</v>
      </c>
      <c r="C23" s="126">
        <f>'1) Tableau budgétaire 1'!D199</f>
        <v>950000.03499999992</v>
      </c>
      <c r="D23" s="126">
        <f>'1) Tableau budgétaire 1'!E199</f>
        <v>0</v>
      </c>
      <c r="E23" s="126">
        <f>'1) Tableau budgétaire 1'!F199</f>
        <v>0</v>
      </c>
      <c r="F23" s="126">
        <f>'1) Tableau budgétaire 1'!G199</f>
        <v>950000.03499999992</v>
      </c>
    </row>
  </sheetData>
  <sheetProtection sheet="1" objects="1" scenarios="1" formatCells="0" formatColumns="0" formatRows="0"/>
  <customSheetViews>
    <customSheetView guid="{3A6862ED-5AD8-4687-8E13-7F26C32D7663}" scale="120" showGridLines="0" topLeftCell="A3">
      <selection activeCell="C7" sqref="C7"/>
      <pageMargins left="0.7" right="0.7" top="0.75" bottom="0.75" header="0.3" footer="0.3"/>
      <pageSetup orientation="portrait" r:id="rId1"/>
    </customSheetView>
    <customSheetView guid="{4FA7693A-A4C1-4CDC-8CB9-05356A6622EE}" scale="120" showGridLines="0" topLeftCell="A3">
      <selection activeCell="C7" sqref="C7"/>
      <pageMargins left="0.7" right="0.7" top="0.75" bottom="0.75" header="0.3" footer="0.3"/>
      <pageSetup orientation="portrait" r:id="rId2"/>
    </customSheetView>
    <customSheetView guid="{7557F63D-4181-4909-B62F-A884EF7FA624}" scale="120" showGridLines="0" topLeftCell="A13">
      <selection activeCell="C15" sqref="C15"/>
      <pageMargins left="0.7" right="0.7" top="0.75" bottom="0.75" header="0.3" footer="0.3"/>
      <pageSetup orientation="portrait" r:id="rId3"/>
    </customSheetView>
    <customSheetView guid="{07D450A8-17C5-421A-8B15-0FEC082997B9}" scale="120" showGridLines="0" topLeftCell="A13">
      <selection activeCell="C15" sqref="C15"/>
      <pageMargins left="0.7" right="0.7" top="0.75" bottom="0.75" header="0.3" footer="0.3"/>
      <pageSetup orientation="portrait" r:id="rId4"/>
    </customSheetView>
  </customSheetViews>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90625" defaultRowHeight="14.75" x14ac:dyDescent="0.75"/>
  <sheetData>
    <row r="1" spans="1:1" x14ac:dyDescent="0.75">
      <c r="A1" s="97">
        <v>0</v>
      </c>
    </row>
    <row r="2" spans="1:1" x14ac:dyDescent="0.75">
      <c r="A2" s="97">
        <v>0.2</v>
      </c>
    </row>
    <row r="3" spans="1:1" x14ac:dyDescent="0.75">
      <c r="A3" s="97">
        <v>0.4</v>
      </c>
    </row>
    <row r="4" spans="1:1" x14ac:dyDescent="0.75">
      <c r="A4" s="97">
        <v>0.6</v>
      </c>
    </row>
    <row r="5" spans="1:1" x14ac:dyDescent="0.75">
      <c r="A5" s="97">
        <v>0.8</v>
      </c>
    </row>
    <row r="6" spans="1:1" x14ac:dyDescent="0.75">
      <c r="A6" s="97">
        <v>1</v>
      </c>
    </row>
  </sheetData>
  <customSheetViews>
    <customSheetView guid="{3A6862ED-5AD8-4687-8E13-7F26C32D7663}" state="hidden">
      <selection activeCell="A9" sqref="A9"/>
      <pageMargins left="0.7" right="0.7" top="0.75" bottom="0.75" header="0.3" footer="0.3"/>
    </customSheetView>
    <customSheetView guid="{4FA7693A-A4C1-4CDC-8CB9-05356A6622EE}" state="hidden">
      <selection activeCell="A9" sqref="A9"/>
      <pageMargins left="0.7" right="0.7" top="0.75" bottom="0.75" header="0.3" footer="0.3"/>
    </customSheetView>
    <customSheetView guid="{7557F63D-4181-4909-B62F-A884EF7FA624}" state="hidden">
      <selection activeCell="A9" sqref="A9"/>
      <pageMargins left="0.7" right="0.7" top="0.75" bottom="0.75" header="0.3" footer="0.3"/>
    </customSheetView>
    <customSheetView guid="{07D450A8-17C5-421A-8B15-0FEC082997B9}" state="hidden">
      <selection activeCell="A9" sqref="A9"/>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90625" defaultRowHeight="14.75" x14ac:dyDescent="0.75"/>
  <sheetData>
    <row r="1" spans="1:2" x14ac:dyDescent="0.75">
      <c r="A1" s="58" t="s">
        <v>302</v>
      </c>
      <c r="B1" s="59" t="s">
        <v>303</v>
      </c>
    </row>
    <row r="2" spans="1:2" x14ac:dyDescent="0.75">
      <c r="A2" s="60" t="s">
        <v>304</v>
      </c>
      <c r="B2" s="61" t="s">
        <v>305</v>
      </c>
    </row>
    <row r="3" spans="1:2" x14ac:dyDescent="0.75">
      <c r="A3" s="60" t="s">
        <v>306</v>
      </c>
      <c r="B3" s="61" t="s">
        <v>307</v>
      </c>
    </row>
    <row r="4" spans="1:2" x14ac:dyDescent="0.75">
      <c r="A4" s="60" t="s">
        <v>308</v>
      </c>
      <c r="B4" s="61" t="s">
        <v>309</v>
      </c>
    </row>
    <row r="5" spans="1:2" x14ac:dyDescent="0.75">
      <c r="A5" s="60" t="s">
        <v>310</v>
      </c>
      <c r="B5" s="61" t="s">
        <v>311</v>
      </c>
    </row>
    <row r="6" spans="1:2" x14ac:dyDescent="0.75">
      <c r="A6" s="60" t="s">
        <v>312</v>
      </c>
      <c r="B6" s="61" t="s">
        <v>313</v>
      </c>
    </row>
    <row r="7" spans="1:2" x14ac:dyDescent="0.75">
      <c r="A7" s="60" t="s">
        <v>314</v>
      </c>
      <c r="B7" s="61" t="s">
        <v>315</v>
      </c>
    </row>
    <row r="8" spans="1:2" x14ac:dyDescent="0.75">
      <c r="A8" s="60" t="s">
        <v>316</v>
      </c>
      <c r="B8" s="61" t="s">
        <v>317</v>
      </c>
    </row>
    <row r="9" spans="1:2" x14ac:dyDescent="0.75">
      <c r="A9" s="60" t="s">
        <v>318</v>
      </c>
      <c r="B9" s="61" t="s">
        <v>319</v>
      </c>
    </row>
    <row r="10" spans="1:2" x14ac:dyDescent="0.75">
      <c r="A10" s="60" t="s">
        <v>320</v>
      </c>
      <c r="B10" s="61" t="s">
        <v>321</v>
      </c>
    </row>
    <row r="11" spans="1:2" x14ac:dyDescent="0.75">
      <c r="A11" s="60" t="s">
        <v>322</v>
      </c>
      <c r="B11" s="61" t="s">
        <v>323</v>
      </c>
    </row>
    <row r="12" spans="1:2" x14ac:dyDescent="0.75">
      <c r="A12" s="60" t="s">
        <v>324</v>
      </c>
      <c r="B12" s="61" t="s">
        <v>325</v>
      </c>
    </row>
    <row r="13" spans="1:2" x14ac:dyDescent="0.75">
      <c r="A13" s="60" t="s">
        <v>326</v>
      </c>
      <c r="B13" s="61" t="s">
        <v>327</v>
      </c>
    </row>
    <row r="14" spans="1:2" x14ac:dyDescent="0.75">
      <c r="A14" s="60" t="s">
        <v>328</v>
      </c>
      <c r="B14" s="61" t="s">
        <v>329</v>
      </c>
    </row>
    <row r="15" spans="1:2" x14ac:dyDescent="0.75">
      <c r="A15" s="60" t="s">
        <v>330</v>
      </c>
      <c r="B15" s="61" t="s">
        <v>331</v>
      </c>
    </row>
    <row r="16" spans="1:2" x14ac:dyDescent="0.75">
      <c r="A16" s="60" t="s">
        <v>332</v>
      </c>
      <c r="B16" s="61" t="s">
        <v>333</v>
      </c>
    </row>
    <row r="17" spans="1:2" x14ac:dyDescent="0.75">
      <c r="A17" s="60" t="s">
        <v>334</v>
      </c>
      <c r="B17" s="61" t="s">
        <v>335</v>
      </c>
    </row>
    <row r="18" spans="1:2" x14ac:dyDescent="0.75">
      <c r="A18" s="60" t="s">
        <v>336</v>
      </c>
      <c r="B18" s="61" t="s">
        <v>337</v>
      </c>
    </row>
    <row r="19" spans="1:2" x14ac:dyDescent="0.75">
      <c r="A19" s="60" t="s">
        <v>338</v>
      </c>
      <c r="B19" s="61" t="s">
        <v>339</v>
      </c>
    </row>
    <row r="20" spans="1:2" x14ac:dyDescent="0.75">
      <c r="A20" s="60" t="s">
        <v>340</v>
      </c>
      <c r="B20" s="61" t="s">
        <v>341</v>
      </c>
    </row>
    <row r="21" spans="1:2" x14ac:dyDescent="0.75">
      <c r="A21" s="60" t="s">
        <v>342</v>
      </c>
      <c r="B21" s="61" t="s">
        <v>343</v>
      </c>
    </row>
    <row r="22" spans="1:2" x14ac:dyDescent="0.75">
      <c r="A22" s="60" t="s">
        <v>344</v>
      </c>
      <c r="B22" s="61" t="s">
        <v>345</v>
      </c>
    </row>
    <row r="23" spans="1:2" x14ac:dyDescent="0.75">
      <c r="A23" s="60" t="s">
        <v>346</v>
      </c>
      <c r="B23" s="61" t="s">
        <v>347</v>
      </c>
    </row>
    <row r="24" spans="1:2" x14ac:dyDescent="0.75">
      <c r="A24" s="60" t="s">
        <v>348</v>
      </c>
      <c r="B24" s="61" t="s">
        <v>349</v>
      </c>
    </row>
    <row r="25" spans="1:2" x14ac:dyDescent="0.75">
      <c r="A25" s="60" t="s">
        <v>350</v>
      </c>
      <c r="B25" s="61" t="s">
        <v>351</v>
      </c>
    </row>
    <row r="26" spans="1:2" x14ac:dyDescent="0.75">
      <c r="A26" s="60" t="s">
        <v>352</v>
      </c>
      <c r="B26" s="61" t="s">
        <v>353</v>
      </c>
    </row>
    <row r="27" spans="1:2" x14ac:dyDescent="0.75">
      <c r="A27" s="60" t="s">
        <v>354</v>
      </c>
      <c r="B27" s="61" t="s">
        <v>355</v>
      </c>
    </row>
    <row r="28" spans="1:2" x14ac:dyDescent="0.75">
      <c r="A28" s="60" t="s">
        <v>356</v>
      </c>
      <c r="B28" s="61" t="s">
        <v>357</v>
      </c>
    </row>
    <row r="29" spans="1:2" x14ac:dyDescent="0.75">
      <c r="A29" s="60" t="s">
        <v>358</v>
      </c>
      <c r="B29" s="61" t="s">
        <v>359</v>
      </c>
    </row>
    <row r="30" spans="1:2" x14ac:dyDescent="0.75">
      <c r="A30" s="60" t="s">
        <v>360</v>
      </c>
      <c r="B30" s="61" t="s">
        <v>361</v>
      </c>
    </row>
    <row r="31" spans="1:2" x14ac:dyDescent="0.75">
      <c r="A31" s="60" t="s">
        <v>362</v>
      </c>
      <c r="B31" s="61" t="s">
        <v>363</v>
      </c>
    </row>
    <row r="32" spans="1:2" x14ac:dyDescent="0.75">
      <c r="A32" s="60" t="s">
        <v>364</v>
      </c>
      <c r="B32" s="61" t="s">
        <v>365</v>
      </c>
    </row>
    <row r="33" spans="1:2" x14ac:dyDescent="0.75">
      <c r="A33" s="60" t="s">
        <v>366</v>
      </c>
      <c r="B33" s="61" t="s">
        <v>367</v>
      </c>
    </row>
    <row r="34" spans="1:2" x14ac:dyDescent="0.75">
      <c r="A34" s="60" t="s">
        <v>368</v>
      </c>
      <c r="B34" s="61" t="s">
        <v>369</v>
      </c>
    </row>
    <row r="35" spans="1:2" x14ac:dyDescent="0.75">
      <c r="A35" s="60" t="s">
        <v>370</v>
      </c>
      <c r="B35" s="61" t="s">
        <v>371</v>
      </c>
    </row>
    <row r="36" spans="1:2" x14ac:dyDescent="0.75">
      <c r="A36" s="60" t="s">
        <v>372</v>
      </c>
      <c r="B36" s="61" t="s">
        <v>373</v>
      </c>
    </row>
    <row r="37" spans="1:2" x14ac:dyDescent="0.75">
      <c r="A37" s="60" t="s">
        <v>374</v>
      </c>
      <c r="B37" s="61" t="s">
        <v>375</v>
      </c>
    </row>
    <row r="38" spans="1:2" x14ac:dyDescent="0.75">
      <c r="A38" s="60" t="s">
        <v>376</v>
      </c>
      <c r="B38" s="61" t="s">
        <v>377</v>
      </c>
    </row>
    <row r="39" spans="1:2" x14ac:dyDescent="0.75">
      <c r="A39" s="60" t="s">
        <v>378</v>
      </c>
      <c r="B39" s="61" t="s">
        <v>379</v>
      </c>
    </row>
    <row r="40" spans="1:2" x14ac:dyDescent="0.75">
      <c r="A40" s="60" t="s">
        <v>380</v>
      </c>
      <c r="B40" s="61" t="s">
        <v>381</v>
      </c>
    </row>
    <row r="41" spans="1:2" x14ac:dyDescent="0.75">
      <c r="A41" s="60" t="s">
        <v>382</v>
      </c>
      <c r="B41" s="61" t="s">
        <v>383</v>
      </c>
    </row>
    <row r="42" spans="1:2" x14ac:dyDescent="0.75">
      <c r="A42" s="60" t="s">
        <v>384</v>
      </c>
      <c r="B42" s="61" t="s">
        <v>385</v>
      </c>
    </row>
    <row r="43" spans="1:2" x14ac:dyDescent="0.75">
      <c r="A43" s="60" t="s">
        <v>386</v>
      </c>
      <c r="B43" s="61" t="s">
        <v>387</v>
      </c>
    </row>
    <row r="44" spans="1:2" x14ac:dyDescent="0.75">
      <c r="A44" s="60" t="s">
        <v>388</v>
      </c>
      <c r="B44" s="61" t="s">
        <v>389</v>
      </c>
    </row>
    <row r="45" spans="1:2" x14ac:dyDescent="0.75">
      <c r="A45" s="60" t="s">
        <v>390</v>
      </c>
      <c r="B45" s="61" t="s">
        <v>391</v>
      </c>
    </row>
    <row r="46" spans="1:2" x14ac:dyDescent="0.75">
      <c r="A46" s="60" t="s">
        <v>392</v>
      </c>
      <c r="B46" s="61" t="s">
        <v>393</v>
      </c>
    </row>
    <row r="47" spans="1:2" x14ac:dyDescent="0.75">
      <c r="A47" s="60" t="s">
        <v>394</v>
      </c>
      <c r="B47" s="61" t="s">
        <v>395</v>
      </c>
    </row>
    <row r="48" spans="1:2" x14ac:dyDescent="0.75">
      <c r="A48" s="60" t="s">
        <v>396</v>
      </c>
      <c r="B48" s="61" t="s">
        <v>397</v>
      </c>
    </row>
    <row r="49" spans="1:2" x14ac:dyDescent="0.75">
      <c r="A49" s="60" t="s">
        <v>398</v>
      </c>
      <c r="B49" s="61" t="s">
        <v>399</v>
      </c>
    </row>
    <row r="50" spans="1:2" x14ac:dyDescent="0.75">
      <c r="A50" s="60" t="s">
        <v>400</v>
      </c>
      <c r="B50" s="61" t="s">
        <v>401</v>
      </c>
    </row>
    <row r="51" spans="1:2" x14ac:dyDescent="0.75">
      <c r="A51" s="60" t="s">
        <v>402</v>
      </c>
      <c r="B51" s="61" t="s">
        <v>403</v>
      </c>
    </row>
    <row r="52" spans="1:2" x14ac:dyDescent="0.75">
      <c r="A52" s="60" t="s">
        <v>404</v>
      </c>
      <c r="B52" s="61" t="s">
        <v>405</v>
      </c>
    </row>
    <row r="53" spans="1:2" x14ac:dyDescent="0.75">
      <c r="A53" s="60" t="s">
        <v>406</v>
      </c>
      <c r="B53" s="61" t="s">
        <v>407</v>
      </c>
    </row>
    <row r="54" spans="1:2" x14ac:dyDescent="0.75">
      <c r="A54" s="60" t="s">
        <v>408</v>
      </c>
      <c r="B54" s="61" t="s">
        <v>409</v>
      </c>
    </row>
    <row r="55" spans="1:2" x14ac:dyDescent="0.75">
      <c r="A55" s="60" t="s">
        <v>410</v>
      </c>
      <c r="B55" s="61" t="s">
        <v>411</v>
      </c>
    </row>
    <row r="56" spans="1:2" x14ac:dyDescent="0.75">
      <c r="A56" s="60" t="s">
        <v>412</v>
      </c>
      <c r="B56" s="61" t="s">
        <v>413</v>
      </c>
    </row>
    <row r="57" spans="1:2" x14ac:dyDescent="0.75">
      <c r="A57" s="60" t="s">
        <v>414</v>
      </c>
      <c r="B57" s="61" t="s">
        <v>415</v>
      </c>
    </row>
    <row r="58" spans="1:2" x14ac:dyDescent="0.75">
      <c r="A58" s="60" t="s">
        <v>416</v>
      </c>
      <c r="B58" s="61" t="s">
        <v>417</v>
      </c>
    </row>
    <row r="59" spans="1:2" x14ac:dyDescent="0.75">
      <c r="A59" s="60" t="s">
        <v>418</v>
      </c>
      <c r="B59" s="61" t="s">
        <v>419</v>
      </c>
    </row>
    <row r="60" spans="1:2" x14ac:dyDescent="0.75">
      <c r="A60" s="60" t="s">
        <v>420</v>
      </c>
      <c r="B60" s="61" t="s">
        <v>421</v>
      </c>
    </row>
    <row r="61" spans="1:2" x14ac:dyDescent="0.75">
      <c r="A61" s="60" t="s">
        <v>422</v>
      </c>
      <c r="B61" s="61" t="s">
        <v>423</v>
      </c>
    </row>
    <row r="62" spans="1:2" x14ac:dyDescent="0.75">
      <c r="A62" s="60" t="s">
        <v>424</v>
      </c>
      <c r="B62" s="61" t="s">
        <v>425</v>
      </c>
    </row>
    <row r="63" spans="1:2" x14ac:dyDescent="0.75">
      <c r="A63" s="60" t="s">
        <v>426</v>
      </c>
      <c r="B63" s="61" t="s">
        <v>427</v>
      </c>
    </row>
    <row r="64" spans="1:2" x14ac:dyDescent="0.75">
      <c r="A64" s="60" t="s">
        <v>428</v>
      </c>
      <c r="B64" s="61" t="s">
        <v>429</v>
      </c>
    </row>
    <row r="65" spans="1:2" x14ac:dyDescent="0.75">
      <c r="A65" s="60" t="s">
        <v>430</v>
      </c>
      <c r="B65" s="61" t="s">
        <v>431</v>
      </c>
    </row>
    <row r="66" spans="1:2" x14ac:dyDescent="0.75">
      <c r="A66" s="60" t="s">
        <v>432</v>
      </c>
      <c r="B66" s="61" t="s">
        <v>433</v>
      </c>
    </row>
    <row r="67" spans="1:2" x14ac:dyDescent="0.75">
      <c r="A67" s="60" t="s">
        <v>434</v>
      </c>
      <c r="B67" s="61" t="s">
        <v>435</v>
      </c>
    </row>
    <row r="68" spans="1:2" x14ac:dyDescent="0.75">
      <c r="A68" s="60" t="s">
        <v>436</v>
      </c>
      <c r="B68" s="61" t="s">
        <v>437</v>
      </c>
    </row>
    <row r="69" spans="1:2" x14ac:dyDescent="0.75">
      <c r="A69" s="60" t="s">
        <v>438</v>
      </c>
      <c r="B69" s="61" t="s">
        <v>439</v>
      </c>
    </row>
    <row r="70" spans="1:2" x14ac:dyDescent="0.75">
      <c r="A70" s="60" t="s">
        <v>440</v>
      </c>
      <c r="B70" s="61" t="s">
        <v>441</v>
      </c>
    </row>
    <row r="71" spans="1:2" x14ac:dyDescent="0.75">
      <c r="A71" s="60" t="s">
        <v>442</v>
      </c>
      <c r="B71" s="61" t="s">
        <v>443</v>
      </c>
    </row>
    <row r="72" spans="1:2" x14ac:dyDescent="0.75">
      <c r="A72" s="60" t="s">
        <v>444</v>
      </c>
      <c r="B72" s="61" t="s">
        <v>445</v>
      </c>
    </row>
    <row r="73" spans="1:2" x14ac:dyDescent="0.75">
      <c r="A73" s="60" t="s">
        <v>446</v>
      </c>
      <c r="B73" s="61" t="s">
        <v>447</v>
      </c>
    </row>
    <row r="74" spans="1:2" x14ac:dyDescent="0.75">
      <c r="A74" s="60" t="s">
        <v>448</v>
      </c>
      <c r="B74" s="61" t="s">
        <v>449</v>
      </c>
    </row>
    <row r="75" spans="1:2" x14ac:dyDescent="0.75">
      <c r="A75" s="60" t="s">
        <v>450</v>
      </c>
      <c r="B75" s="62" t="s">
        <v>451</v>
      </c>
    </row>
    <row r="76" spans="1:2" x14ac:dyDescent="0.75">
      <c r="A76" s="60" t="s">
        <v>452</v>
      </c>
      <c r="B76" s="62" t="s">
        <v>453</v>
      </c>
    </row>
    <row r="77" spans="1:2" x14ac:dyDescent="0.75">
      <c r="A77" s="60" t="s">
        <v>454</v>
      </c>
      <c r="B77" s="62" t="s">
        <v>455</v>
      </c>
    </row>
    <row r="78" spans="1:2" x14ac:dyDescent="0.75">
      <c r="A78" s="60" t="s">
        <v>456</v>
      </c>
      <c r="B78" s="62" t="s">
        <v>457</v>
      </c>
    </row>
    <row r="79" spans="1:2" x14ac:dyDescent="0.75">
      <c r="A79" s="60" t="s">
        <v>458</v>
      </c>
      <c r="B79" s="62" t="s">
        <v>459</v>
      </c>
    </row>
    <row r="80" spans="1:2" x14ac:dyDescent="0.75">
      <c r="A80" s="60" t="s">
        <v>460</v>
      </c>
      <c r="B80" s="62" t="s">
        <v>461</v>
      </c>
    </row>
    <row r="81" spans="1:2" x14ac:dyDescent="0.75">
      <c r="A81" s="60" t="s">
        <v>462</v>
      </c>
      <c r="B81" s="62" t="s">
        <v>463</v>
      </c>
    </row>
    <row r="82" spans="1:2" x14ac:dyDescent="0.75">
      <c r="A82" s="60" t="s">
        <v>464</v>
      </c>
      <c r="B82" s="62" t="s">
        <v>465</v>
      </c>
    </row>
    <row r="83" spans="1:2" x14ac:dyDescent="0.75">
      <c r="A83" s="60" t="s">
        <v>466</v>
      </c>
      <c r="B83" s="62" t="s">
        <v>467</v>
      </c>
    </row>
    <row r="84" spans="1:2" x14ac:dyDescent="0.75">
      <c r="A84" s="60" t="s">
        <v>468</v>
      </c>
      <c r="B84" s="62" t="s">
        <v>469</v>
      </c>
    </row>
    <row r="85" spans="1:2" x14ac:dyDescent="0.75">
      <c r="A85" s="60" t="s">
        <v>470</v>
      </c>
      <c r="B85" s="62" t="s">
        <v>471</v>
      </c>
    </row>
    <row r="86" spans="1:2" x14ac:dyDescent="0.75">
      <c r="A86" s="60" t="s">
        <v>472</v>
      </c>
      <c r="B86" s="62" t="s">
        <v>473</v>
      </c>
    </row>
    <row r="87" spans="1:2" x14ac:dyDescent="0.75">
      <c r="A87" s="60" t="s">
        <v>474</v>
      </c>
      <c r="B87" s="62" t="s">
        <v>475</v>
      </c>
    </row>
    <row r="88" spans="1:2" x14ac:dyDescent="0.75">
      <c r="A88" s="60" t="s">
        <v>476</v>
      </c>
      <c r="B88" s="62" t="s">
        <v>477</v>
      </c>
    </row>
    <row r="89" spans="1:2" x14ac:dyDescent="0.75">
      <c r="A89" s="60" t="s">
        <v>478</v>
      </c>
      <c r="B89" s="62" t="s">
        <v>479</v>
      </c>
    </row>
    <row r="90" spans="1:2" x14ac:dyDescent="0.75">
      <c r="A90" s="60" t="s">
        <v>480</v>
      </c>
      <c r="B90" s="62" t="s">
        <v>481</v>
      </c>
    </row>
    <row r="91" spans="1:2" x14ac:dyDescent="0.75">
      <c r="A91" s="60" t="s">
        <v>482</v>
      </c>
      <c r="B91" s="62" t="s">
        <v>483</v>
      </c>
    </row>
    <row r="92" spans="1:2" x14ac:dyDescent="0.75">
      <c r="A92" s="60" t="s">
        <v>484</v>
      </c>
      <c r="B92" s="62" t="s">
        <v>485</v>
      </c>
    </row>
    <row r="93" spans="1:2" x14ac:dyDescent="0.75">
      <c r="A93" s="60" t="s">
        <v>486</v>
      </c>
      <c r="B93" s="62" t="s">
        <v>487</v>
      </c>
    </row>
    <row r="94" spans="1:2" x14ac:dyDescent="0.75">
      <c r="A94" s="60" t="s">
        <v>488</v>
      </c>
      <c r="B94" s="62" t="s">
        <v>489</v>
      </c>
    </row>
    <row r="95" spans="1:2" x14ac:dyDescent="0.75">
      <c r="A95" s="60" t="s">
        <v>490</v>
      </c>
      <c r="B95" s="62" t="s">
        <v>491</v>
      </c>
    </row>
    <row r="96" spans="1:2" x14ac:dyDescent="0.75">
      <c r="A96" s="60" t="s">
        <v>492</v>
      </c>
      <c r="B96" s="62" t="s">
        <v>493</v>
      </c>
    </row>
    <row r="97" spans="1:2" x14ac:dyDescent="0.75">
      <c r="A97" s="60" t="s">
        <v>494</v>
      </c>
      <c r="B97" s="62" t="s">
        <v>495</v>
      </c>
    </row>
    <row r="98" spans="1:2" x14ac:dyDescent="0.75">
      <c r="A98" s="60" t="s">
        <v>496</v>
      </c>
      <c r="B98" s="62" t="s">
        <v>497</v>
      </c>
    </row>
    <row r="99" spans="1:2" x14ac:dyDescent="0.75">
      <c r="A99" s="60" t="s">
        <v>498</v>
      </c>
      <c r="B99" s="62" t="s">
        <v>499</v>
      </c>
    </row>
    <row r="100" spans="1:2" x14ac:dyDescent="0.75">
      <c r="A100" s="60" t="s">
        <v>500</v>
      </c>
      <c r="B100" s="62" t="s">
        <v>501</v>
      </c>
    </row>
    <row r="101" spans="1:2" x14ac:dyDescent="0.75">
      <c r="A101" s="60" t="s">
        <v>502</v>
      </c>
      <c r="B101" s="62" t="s">
        <v>503</v>
      </c>
    </row>
    <row r="102" spans="1:2" x14ac:dyDescent="0.75">
      <c r="A102" s="60" t="s">
        <v>504</v>
      </c>
      <c r="B102" s="62" t="s">
        <v>505</v>
      </c>
    </row>
    <row r="103" spans="1:2" x14ac:dyDescent="0.75">
      <c r="A103" s="60" t="s">
        <v>506</v>
      </c>
      <c r="B103" s="62" t="s">
        <v>507</v>
      </c>
    </row>
    <row r="104" spans="1:2" x14ac:dyDescent="0.75">
      <c r="A104" s="60" t="s">
        <v>508</v>
      </c>
      <c r="B104" s="62" t="s">
        <v>509</v>
      </c>
    </row>
    <row r="105" spans="1:2" x14ac:dyDescent="0.75">
      <c r="A105" s="60" t="s">
        <v>510</v>
      </c>
      <c r="B105" s="62" t="s">
        <v>511</v>
      </c>
    </row>
    <row r="106" spans="1:2" x14ac:dyDescent="0.75">
      <c r="A106" s="60" t="s">
        <v>512</v>
      </c>
      <c r="B106" s="62" t="s">
        <v>513</v>
      </c>
    </row>
    <row r="107" spans="1:2" x14ac:dyDescent="0.75">
      <c r="A107" s="60" t="s">
        <v>514</v>
      </c>
      <c r="B107" s="62" t="s">
        <v>515</v>
      </c>
    </row>
    <row r="108" spans="1:2" x14ac:dyDescent="0.75">
      <c r="A108" s="60" t="s">
        <v>516</v>
      </c>
      <c r="B108" s="62" t="s">
        <v>517</v>
      </c>
    </row>
    <row r="109" spans="1:2" x14ac:dyDescent="0.75">
      <c r="A109" s="60" t="s">
        <v>518</v>
      </c>
      <c r="B109" s="62" t="s">
        <v>519</v>
      </c>
    </row>
    <row r="110" spans="1:2" x14ac:dyDescent="0.75">
      <c r="A110" s="60" t="s">
        <v>520</v>
      </c>
      <c r="B110" s="62" t="s">
        <v>521</v>
      </c>
    </row>
    <row r="111" spans="1:2" x14ac:dyDescent="0.75">
      <c r="A111" s="60" t="s">
        <v>522</v>
      </c>
      <c r="B111" s="62" t="s">
        <v>523</v>
      </c>
    </row>
    <row r="112" spans="1:2" x14ac:dyDescent="0.75">
      <c r="A112" s="60" t="s">
        <v>524</v>
      </c>
      <c r="B112" s="62" t="s">
        <v>525</v>
      </c>
    </row>
    <row r="113" spans="1:2" x14ac:dyDescent="0.75">
      <c r="A113" s="60" t="s">
        <v>526</v>
      </c>
      <c r="B113" s="62" t="s">
        <v>527</v>
      </c>
    </row>
    <row r="114" spans="1:2" x14ac:dyDescent="0.75">
      <c r="A114" s="60" t="s">
        <v>528</v>
      </c>
      <c r="B114" s="62" t="s">
        <v>529</v>
      </c>
    </row>
    <row r="115" spans="1:2" x14ac:dyDescent="0.75">
      <c r="A115" s="60" t="s">
        <v>530</v>
      </c>
      <c r="B115" s="62" t="s">
        <v>531</v>
      </c>
    </row>
    <row r="116" spans="1:2" x14ac:dyDescent="0.75">
      <c r="A116" s="60" t="s">
        <v>532</v>
      </c>
      <c r="B116" s="62" t="s">
        <v>533</v>
      </c>
    </row>
    <row r="117" spans="1:2" x14ac:dyDescent="0.75">
      <c r="A117" s="60" t="s">
        <v>534</v>
      </c>
      <c r="B117" s="62" t="s">
        <v>535</v>
      </c>
    </row>
    <row r="118" spans="1:2" x14ac:dyDescent="0.75">
      <c r="A118" s="60" t="s">
        <v>536</v>
      </c>
      <c r="B118" s="62" t="s">
        <v>537</v>
      </c>
    </row>
    <row r="119" spans="1:2" x14ac:dyDescent="0.75">
      <c r="A119" s="60" t="s">
        <v>538</v>
      </c>
      <c r="B119" s="62" t="s">
        <v>539</v>
      </c>
    </row>
    <row r="120" spans="1:2" x14ac:dyDescent="0.75">
      <c r="A120" s="60" t="s">
        <v>540</v>
      </c>
      <c r="B120" s="62" t="s">
        <v>541</v>
      </c>
    </row>
    <row r="121" spans="1:2" x14ac:dyDescent="0.75">
      <c r="A121" s="60" t="s">
        <v>542</v>
      </c>
      <c r="B121" s="62" t="s">
        <v>543</v>
      </c>
    </row>
    <row r="122" spans="1:2" x14ac:dyDescent="0.75">
      <c r="A122" s="60" t="s">
        <v>544</v>
      </c>
      <c r="B122" s="62" t="s">
        <v>545</v>
      </c>
    </row>
    <row r="123" spans="1:2" x14ac:dyDescent="0.75">
      <c r="A123" s="60" t="s">
        <v>546</v>
      </c>
      <c r="B123" s="62" t="s">
        <v>547</v>
      </c>
    </row>
    <row r="124" spans="1:2" x14ac:dyDescent="0.75">
      <c r="A124" s="60" t="s">
        <v>548</v>
      </c>
      <c r="B124" s="62" t="s">
        <v>549</v>
      </c>
    </row>
    <row r="125" spans="1:2" x14ac:dyDescent="0.75">
      <c r="A125" s="60" t="s">
        <v>550</v>
      </c>
      <c r="B125" s="62" t="s">
        <v>551</v>
      </c>
    </row>
    <row r="126" spans="1:2" x14ac:dyDescent="0.75">
      <c r="A126" s="60" t="s">
        <v>552</v>
      </c>
      <c r="B126" s="62" t="s">
        <v>553</v>
      </c>
    </row>
    <row r="127" spans="1:2" x14ac:dyDescent="0.75">
      <c r="A127" s="60" t="s">
        <v>554</v>
      </c>
      <c r="B127" s="62" t="s">
        <v>555</v>
      </c>
    </row>
    <row r="128" spans="1:2" x14ac:dyDescent="0.75">
      <c r="A128" s="60" t="s">
        <v>556</v>
      </c>
      <c r="B128" s="62" t="s">
        <v>557</v>
      </c>
    </row>
    <row r="129" spans="1:2" x14ac:dyDescent="0.75">
      <c r="A129" s="60" t="s">
        <v>558</v>
      </c>
      <c r="B129" s="62" t="s">
        <v>559</v>
      </c>
    </row>
    <row r="130" spans="1:2" x14ac:dyDescent="0.75">
      <c r="A130" s="60" t="s">
        <v>560</v>
      </c>
      <c r="B130" s="62" t="s">
        <v>561</v>
      </c>
    </row>
    <row r="131" spans="1:2" x14ac:dyDescent="0.75">
      <c r="A131" s="60" t="s">
        <v>562</v>
      </c>
      <c r="B131" s="62" t="s">
        <v>563</v>
      </c>
    </row>
    <row r="132" spans="1:2" x14ac:dyDescent="0.75">
      <c r="A132" s="60" t="s">
        <v>564</v>
      </c>
      <c r="B132" s="62" t="s">
        <v>565</v>
      </c>
    </row>
    <row r="133" spans="1:2" x14ac:dyDescent="0.75">
      <c r="A133" s="60" t="s">
        <v>566</v>
      </c>
      <c r="B133" s="62" t="s">
        <v>567</v>
      </c>
    </row>
    <row r="134" spans="1:2" x14ac:dyDescent="0.75">
      <c r="A134" s="60" t="s">
        <v>568</v>
      </c>
      <c r="B134" s="62" t="s">
        <v>569</v>
      </c>
    </row>
    <row r="135" spans="1:2" x14ac:dyDescent="0.75">
      <c r="A135" s="60" t="s">
        <v>570</v>
      </c>
      <c r="B135" s="62" t="s">
        <v>571</v>
      </c>
    </row>
    <row r="136" spans="1:2" x14ac:dyDescent="0.75">
      <c r="A136" s="60" t="s">
        <v>572</v>
      </c>
      <c r="B136" s="62" t="s">
        <v>573</v>
      </c>
    </row>
    <row r="137" spans="1:2" x14ac:dyDescent="0.75">
      <c r="A137" s="60" t="s">
        <v>574</v>
      </c>
      <c r="B137" s="62" t="s">
        <v>575</v>
      </c>
    </row>
    <row r="138" spans="1:2" x14ac:dyDescent="0.75">
      <c r="A138" s="60" t="s">
        <v>576</v>
      </c>
      <c r="B138" s="62" t="s">
        <v>577</v>
      </c>
    </row>
    <row r="139" spans="1:2" x14ac:dyDescent="0.75">
      <c r="A139" s="60" t="s">
        <v>578</v>
      </c>
      <c r="B139" s="62" t="s">
        <v>579</v>
      </c>
    </row>
    <row r="140" spans="1:2" x14ac:dyDescent="0.75">
      <c r="A140" s="60" t="s">
        <v>580</v>
      </c>
      <c r="B140" s="62" t="s">
        <v>581</v>
      </c>
    </row>
    <row r="141" spans="1:2" x14ac:dyDescent="0.75">
      <c r="A141" s="60" t="s">
        <v>582</v>
      </c>
      <c r="B141" s="62" t="s">
        <v>583</v>
      </c>
    </row>
    <row r="142" spans="1:2" x14ac:dyDescent="0.75">
      <c r="A142" s="60" t="s">
        <v>584</v>
      </c>
      <c r="B142" s="62" t="s">
        <v>585</v>
      </c>
    </row>
    <row r="143" spans="1:2" x14ac:dyDescent="0.75">
      <c r="A143" s="60" t="s">
        <v>586</v>
      </c>
      <c r="B143" s="62" t="s">
        <v>587</v>
      </c>
    </row>
    <row r="144" spans="1:2" x14ac:dyDescent="0.75">
      <c r="A144" s="60" t="s">
        <v>588</v>
      </c>
      <c r="B144" s="62" t="s">
        <v>589</v>
      </c>
    </row>
    <row r="145" spans="1:2" x14ac:dyDescent="0.75">
      <c r="A145" s="60" t="s">
        <v>590</v>
      </c>
      <c r="B145" s="62" t="s">
        <v>591</v>
      </c>
    </row>
    <row r="146" spans="1:2" x14ac:dyDescent="0.75">
      <c r="A146" s="60" t="s">
        <v>592</v>
      </c>
      <c r="B146" s="62" t="s">
        <v>593</v>
      </c>
    </row>
    <row r="147" spans="1:2" x14ac:dyDescent="0.75">
      <c r="A147" s="60" t="s">
        <v>594</v>
      </c>
      <c r="B147" s="62" t="s">
        <v>595</v>
      </c>
    </row>
    <row r="148" spans="1:2" x14ac:dyDescent="0.75">
      <c r="A148" s="60" t="s">
        <v>596</v>
      </c>
      <c r="B148" s="62" t="s">
        <v>597</v>
      </c>
    </row>
    <row r="149" spans="1:2" x14ac:dyDescent="0.75">
      <c r="A149" s="60" t="s">
        <v>598</v>
      </c>
      <c r="B149" s="62" t="s">
        <v>599</v>
      </c>
    </row>
    <row r="150" spans="1:2" x14ac:dyDescent="0.75">
      <c r="A150" s="60" t="s">
        <v>600</v>
      </c>
      <c r="B150" s="62" t="s">
        <v>601</v>
      </c>
    </row>
    <row r="151" spans="1:2" x14ac:dyDescent="0.75">
      <c r="A151" s="60" t="s">
        <v>602</v>
      </c>
      <c r="B151" s="62" t="s">
        <v>603</v>
      </c>
    </row>
    <row r="152" spans="1:2" x14ac:dyDescent="0.75">
      <c r="A152" s="60" t="s">
        <v>604</v>
      </c>
      <c r="B152" s="62" t="s">
        <v>605</v>
      </c>
    </row>
    <row r="153" spans="1:2" x14ac:dyDescent="0.75">
      <c r="A153" s="60" t="s">
        <v>606</v>
      </c>
      <c r="B153" s="62" t="s">
        <v>607</v>
      </c>
    </row>
    <row r="154" spans="1:2" x14ac:dyDescent="0.75">
      <c r="A154" s="60" t="s">
        <v>608</v>
      </c>
      <c r="B154" s="62" t="s">
        <v>609</v>
      </c>
    </row>
    <row r="155" spans="1:2" x14ac:dyDescent="0.75">
      <c r="A155" s="60" t="s">
        <v>610</v>
      </c>
      <c r="B155" s="62" t="s">
        <v>611</v>
      </c>
    </row>
    <row r="156" spans="1:2" x14ac:dyDescent="0.75">
      <c r="A156" s="60" t="s">
        <v>612</v>
      </c>
      <c r="B156" s="62" t="s">
        <v>613</v>
      </c>
    </row>
    <row r="157" spans="1:2" x14ac:dyDescent="0.75">
      <c r="A157" s="60" t="s">
        <v>614</v>
      </c>
      <c r="B157" s="62" t="s">
        <v>615</v>
      </c>
    </row>
    <row r="158" spans="1:2" x14ac:dyDescent="0.75">
      <c r="A158" s="60" t="s">
        <v>616</v>
      </c>
      <c r="B158" s="62" t="s">
        <v>617</v>
      </c>
    </row>
    <row r="159" spans="1:2" x14ac:dyDescent="0.75">
      <c r="A159" s="60" t="s">
        <v>618</v>
      </c>
      <c r="B159" s="62" t="s">
        <v>619</v>
      </c>
    </row>
    <row r="160" spans="1:2" x14ac:dyDescent="0.75">
      <c r="A160" s="60" t="s">
        <v>620</v>
      </c>
      <c r="B160" s="62" t="s">
        <v>621</v>
      </c>
    </row>
    <row r="161" spans="1:2" x14ac:dyDescent="0.75">
      <c r="A161" s="60" t="s">
        <v>622</v>
      </c>
      <c r="B161" s="62" t="s">
        <v>623</v>
      </c>
    </row>
    <row r="162" spans="1:2" x14ac:dyDescent="0.75">
      <c r="A162" s="60" t="s">
        <v>624</v>
      </c>
      <c r="B162" s="62" t="s">
        <v>625</v>
      </c>
    </row>
    <row r="163" spans="1:2" x14ac:dyDescent="0.75">
      <c r="A163" s="60" t="s">
        <v>626</v>
      </c>
      <c r="B163" s="62" t="s">
        <v>627</v>
      </c>
    </row>
    <row r="164" spans="1:2" x14ac:dyDescent="0.75">
      <c r="A164" s="60" t="s">
        <v>628</v>
      </c>
      <c r="B164" s="62" t="s">
        <v>629</v>
      </c>
    </row>
    <row r="165" spans="1:2" x14ac:dyDescent="0.75">
      <c r="A165" s="60" t="s">
        <v>630</v>
      </c>
      <c r="B165" s="62" t="s">
        <v>631</v>
      </c>
    </row>
    <row r="166" spans="1:2" x14ac:dyDescent="0.75">
      <c r="A166" s="60" t="s">
        <v>632</v>
      </c>
      <c r="B166" s="62" t="s">
        <v>633</v>
      </c>
    </row>
    <row r="167" spans="1:2" x14ac:dyDescent="0.75">
      <c r="A167" s="60" t="s">
        <v>634</v>
      </c>
      <c r="B167" s="62" t="s">
        <v>635</v>
      </c>
    </row>
    <row r="168" spans="1:2" x14ac:dyDescent="0.75">
      <c r="A168" s="60" t="s">
        <v>636</v>
      </c>
      <c r="B168" s="62" t="s">
        <v>637</v>
      </c>
    </row>
    <row r="169" spans="1:2" x14ac:dyDescent="0.75">
      <c r="A169" s="60" t="s">
        <v>638</v>
      </c>
      <c r="B169" s="62" t="s">
        <v>639</v>
      </c>
    </row>
    <row r="170" spans="1:2" x14ac:dyDescent="0.75">
      <c r="A170" s="60" t="s">
        <v>640</v>
      </c>
      <c r="B170" s="62" t="s">
        <v>641</v>
      </c>
    </row>
  </sheetData>
  <customSheetViews>
    <customSheetView guid="{3A6862ED-5AD8-4687-8E13-7F26C32D7663}" state="hidden" topLeftCell="A148">
      <selection activeCell="D3" sqref="D3"/>
      <pageMargins left="0.7" right="0.7" top="0.75" bottom="0.75" header="0.3" footer="0.3"/>
    </customSheetView>
    <customSheetView guid="{4FA7693A-A4C1-4CDC-8CB9-05356A6622EE}" state="hidden" topLeftCell="A148">
      <selection activeCell="D3" sqref="D3"/>
      <pageMargins left="0.7" right="0.7" top="0.75" bottom="0.75" header="0.3" footer="0.3"/>
    </customSheetView>
    <customSheetView guid="{7557F63D-4181-4909-B62F-A884EF7FA624}" state="hidden" topLeftCell="A148">
      <selection activeCell="D3" sqref="D3"/>
      <pageMargins left="0.7" right="0.7" top="0.75" bottom="0.75" header="0.3" footer="0.3"/>
    </customSheetView>
    <customSheetView guid="{07D450A8-17C5-421A-8B15-0FEC082997B9}" state="hidden" topLeftCell="A148">
      <selection activeCell="D3" sqref="D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MPTF_00006_00990</ProjectId>
    <FundCode xmlns="f9695bc1-6109-4dcd-a27a-f8a0370b00e2">MPTF_00006</FundCode>
    <Comments xmlns="f9695bc1-6109-4dcd-a27a-f8a0370b00e2">Rapport financier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B3E4FC-7776-4F63-A2CD-EE136BC7283C}"/>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Instructions</vt:lpstr>
      <vt:lpstr>1) Tableau budgétaire 1</vt:lpstr>
      <vt:lpstr>Feuil3</vt:lpstr>
      <vt:lpstr>Feuil2</vt:lpstr>
      <vt:lpstr>Feuil1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Niveau depenses 00140120.xlsx</dc:title>
  <dc:subject/>
  <dc:creator>Jelena Zelenovic</dc:creator>
  <cp:keywords/>
  <dc:description/>
  <cp:lastModifiedBy>Abdel Mbohou</cp:lastModifiedBy>
  <cp:revision/>
  <dcterms:created xsi:type="dcterms:W3CDTF">2017-11-15T21:17:43Z</dcterms:created>
  <dcterms:modified xsi:type="dcterms:W3CDTF">2025-06-13T10:12:40Z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