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irene_limo_undp_org/Documents/PBF SL Reports 2025/CRS/"/>
    </mc:Choice>
  </mc:AlternateContent>
  <xr:revisionPtr revIDLastSave="13" documentId="8_{6195E392-1D25-427A-804E-E12850BC3DA2}" xr6:coauthVersionLast="47" xr6:coauthVersionMax="47" xr10:uidLastSave="{BB365DBC-15C5-4BC4-A97D-339A6986B118}"/>
  <bookViews>
    <workbookView xWindow="-90" yWindow="-90" windowWidth="19380" windowHeight="11460" tabRatio="754" firstSheet="1" activeTab="1" xr2:uid="{00000000-000D-0000-FFFF-FFFF00000000}"/>
  </bookViews>
  <sheets>
    <sheet name="Instructions" sheetId="8" r:id="rId1"/>
    <sheet name="1) Budget Tables" sheetId="1" r:id="rId2"/>
    <sheet name="2) By Category" sheetId="5" r:id="rId3"/>
    <sheet name="3) Explanatory Notes" sheetId="3" r:id="rId4"/>
    <sheet name="4)PBP &amp; SDGs codes" sheetId="6" r:id="rId5"/>
    <sheet name="SG Dashboard Codes" sheetId="10" r:id="rId6"/>
    <sheet name="5) For MPTF Use" sheetId="4" r:id="rId7"/>
    <sheet name="Dropdowns" sheetId="9"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 i="1" l="1"/>
  <c r="D31" i="10" l="1"/>
  <c r="I180" i="1"/>
  <c r="D180" i="1"/>
  <c r="D188" i="5" s="1"/>
  <c r="G188" i="5" s="1"/>
  <c r="G175" i="1"/>
  <c r="G176" i="1"/>
  <c r="G177" i="1"/>
  <c r="G178" i="1"/>
  <c r="G180" i="1" s="1"/>
  <c r="C20" i="4"/>
  <c r="C6" i="4"/>
  <c r="D199" i="5"/>
  <c r="D6" i="5"/>
  <c r="D197" i="1"/>
  <c r="D207" i="1"/>
  <c r="F24" i="4"/>
  <c r="F23" i="4"/>
  <c r="F22" i="4"/>
  <c r="I172" i="1"/>
  <c r="I162" i="1"/>
  <c r="I152" i="1"/>
  <c r="I142" i="1"/>
  <c r="I130" i="1"/>
  <c r="I88" i="1"/>
  <c r="I46" i="1"/>
  <c r="G165" i="1"/>
  <c r="G166" i="1"/>
  <c r="G167" i="1"/>
  <c r="G168" i="1"/>
  <c r="G169" i="1"/>
  <c r="G170" i="1"/>
  <c r="G171" i="1"/>
  <c r="G164" i="1"/>
  <c r="G155" i="1"/>
  <c r="H162" i="1" s="1"/>
  <c r="G156" i="1"/>
  <c r="G157" i="1"/>
  <c r="G158" i="1"/>
  <c r="G159" i="1"/>
  <c r="G160" i="1"/>
  <c r="G161" i="1"/>
  <c r="G154" i="1"/>
  <c r="G145" i="1"/>
  <c r="G146" i="1"/>
  <c r="G147" i="1"/>
  <c r="G148" i="1"/>
  <c r="G149" i="1"/>
  <c r="G150" i="1"/>
  <c r="G151" i="1"/>
  <c r="G144" i="1"/>
  <c r="G135" i="1"/>
  <c r="G136" i="1"/>
  <c r="G137" i="1"/>
  <c r="G138" i="1"/>
  <c r="G139" i="1"/>
  <c r="G140" i="1"/>
  <c r="G141" i="1"/>
  <c r="G134" i="1"/>
  <c r="G123" i="1"/>
  <c r="G124" i="1"/>
  <c r="G125" i="1"/>
  <c r="G126" i="1"/>
  <c r="G127" i="1"/>
  <c r="G128" i="1"/>
  <c r="G129" i="1"/>
  <c r="G122" i="1"/>
  <c r="G113" i="1"/>
  <c r="G114" i="1"/>
  <c r="G115" i="1"/>
  <c r="G116" i="1"/>
  <c r="G117" i="1"/>
  <c r="G118" i="1"/>
  <c r="G119" i="1"/>
  <c r="G112" i="1"/>
  <c r="G103" i="1"/>
  <c r="G104" i="1"/>
  <c r="G105" i="1"/>
  <c r="G106" i="1"/>
  <c r="G107" i="1"/>
  <c r="G108" i="1"/>
  <c r="G109" i="1"/>
  <c r="G102" i="1"/>
  <c r="G93" i="1"/>
  <c r="G94" i="1"/>
  <c r="G95" i="1"/>
  <c r="G96" i="1"/>
  <c r="G97" i="1"/>
  <c r="G98" i="1"/>
  <c r="G99" i="1"/>
  <c r="G92" i="1"/>
  <c r="G100" i="1" s="1"/>
  <c r="G81" i="1"/>
  <c r="G82" i="1"/>
  <c r="G83" i="1"/>
  <c r="G84" i="1"/>
  <c r="G85" i="1"/>
  <c r="G86" i="1"/>
  <c r="G87" i="1"/>
  <c r="G80" i="1"/>
  <c r="G71" i="1"/>
  <c r="G72" i="1"/>
  <c r="G73" i="1"/>
  <c r="G74" i="1"/>
  <c r="G75" i="1"/>
  <c r="G76" i="1"/>
  <c r="G77" i="1"/>
  <c r="G70" i="1"/>
  <c r="G61" i="1"/>
  <c r="G62" i="1"/>
  <c r="G63" i="1"/>
  <c r="G64" i="1"/>
  <c r="G65" i="1"/>
  <c r="G66" i="1"/>
  <c r="G67" i="1"/>
  <c r="G60" i="1"/>
  <c r="G51" i="1"/>
  <c r="G52" i="1"/>
  <c r="G53" i="1"/>
  <c r="G54" i="1"/>
  <c r="G55" i="1"/>
  <c r="G56" i="1"/>
  <c r="G57" i="1"/>
  <c r="G50" i="1"/>
  <c r="G39" i="1"/>
  <c r="G40" i="1"/>
  <c r="G41" i="1"/>
  <c r="G42" i="1"/>
  <c r="G43" i="1"/>
  <c r="G44" i="1"/>
  <c r="G45" i="1"/>
  <c r="G38" i="1"/>
  <c r="G29" i="1"/>
  <c r="G30" i="1"/>
  <c r="G31" i="1"/>
  <c r="G32" i="1"/>
  <c r="G33" i="1"/>
  <c r="G34" i="1"/>
  <c r="G35" i="1"/>
  <c r="G28" i="1"/>
  <c r="G19" i="1"/>
  <c r="G20" i="1"/>
  <c r="G21" i="1"/>
  <c r="G22" i="1"/>
  <c r="G23" i="1"/>
  <c r="G24" i="1"/>
  <c r="G25" i="1"/>
  <c r="G18" i="1"/>
  <c r="G9" i="1"/>
  <c r="G10" i="1"/>
  <c r="G11" i="1"/>
  <c r="G12" i="1"/>
  <c r="G13" i="1"/>
  <c r="G14" i="1"/>
  <c r="G15" i="1"/>
  <c r="G8" i="1"/>
  <c r="D207" i="5"/>
  <c r="D202" i="5"/>
  <c r="D203" i="5"/>
  <c r="C10" i="4" s="1"/>
  <c r="D204" i="5"/>
  <c r="D205" i="5"/>
  <c r="C12" i="4" s="1"/>
  <c r="D206" i="5"/>
  <c r="D201" i="5"/>
  <c r="G201" i="5" s="1"/>
  <c r="D152" i="1"/>
  <c r="D155" i="5" s="1"/>
  <c r="G155" i="5" s="1"/>
  <c r="E152" i="1"/>
  <c r="E198" i="1"/>
  <c r="F198" i="1"/>
  <c r="E190" i="1"/>
  <c r="F190" i="1"/>
  <c r="F196" i="5"/>
  <c r="E196" i="5"/>
  <c r="D196" i="5"/>
  <c r="G195" i="5"/>
  <c r="G194" i="5"/>
  <c r="G193" i="5"/>
  <c r="G192" i="5"/>
  <c r="G191" i="5"/>
  <c r="G190" i="5"/>
  <c r="G189" i="5"/>
  <c r="E180" i="1"/>
  <c r="E188" i="5"/>
  <c r="F180" i="1"/>
  <c r="F188" i="5"/>
  <c r="G196" i="5"/>
  <c r="H36" i="1"/>
  <c r="E207" i="5"/>
  <c r="D14" i="4"/>
  <c r="F207" i="5"/>
  <c r="E14" i="4"/>
  <c r="E206" i="5"/>
  <c r="F206" i="5"/>
  <c r="E13" i="4"/>
  <c r="E205" i="5"/>
  <c r="D12" i="4"/>
  <c r="F205" i="5"/>
  <c r="E12" i="4"/>
  <c r="E204" i="5"/>
  <c r="D11" i="4"/>
  <c r="F204" i="5"/>
  <c r="E11" i="4"/>
  <c r="E203" i="5"/>
  <c r="D10" i="4"/>
  <c r="F203" i="5"/>
  <c r="E10" i="4"/>
  <c r="E202" i="5"/>
  <c r="D9" i="4"/>
  <c r="F202" i="5"/>
  <c r="E9" i="4"/>
  <c r="C14" i="4"/>
  <c r="C11" i="4"/>
  <c r="E201" i="5"/>
  <c r="D8" i="4"/>
  <c r="F201" i="5"/>
  <c r="E8" i="4"/>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E185" i="5"/>
  <c r="F185" i="5"/>
  <c r="F152" i="5"/>
  <c r="E152" i="5"/>
  <c r="D152" i="5"/>
  <c r="G151" i="5"/>
  <c r="G150" i="5"/>
  <c r="G149" i="5"/>
  <c r="G148" i="5"/>
  <c r="G147" i="5"/>
  <c r="G146" i="5"/>
  <c r="G145" i="5"/>
  <c r="G111" i="5"/>
  <c r="G112" i="5"/>
  <c r="G113" i="5"/>
  <c r="G114" i="5"/>
  <c r="G115" i="5"/>
  <c r="G116" i="5"/>
  <c r="G117" i="5"/>
  <c r="D118" i="5"/>
  <c r="E118" i="5"/>
  <c r="F118" i="5"/>
  <c r="G122" i="5"/>
  <c r="G123" i="5"/>
  <c r="G124" i="5"/>
  <c r="G125" i="5"/>
  <c r="G126" i="5"/>
  <c r="G127" i="5"/>
  <c r="G128" i="5"/>
  <c r="D129" i="5"/>
  <c r="E129" i="5"/>
  <c r="F129" i="5"/>
  <c r="G133" i="5"/>
  <c r="G134" i="5"/>
  <c r="G135" i="5"/>
  <c r="G136" i="5"/>
  <c r="G137" i="5"/>
  <c r="G138" i="5"/>
  <c r="G139" i="5"/>
  <c r="D140" i="5"/>
  <c r="E140" i="5"/>
  <c r="F140" i="5"/>
  <c r="F107" i="5"/>
  <c r="E107" i="5"/>
  <c r="D107" i="5"/>
  <c r="G107" i="5" s="1"/>
  <c r="G106" i="5"/>
  <c r="G105" i="5"/>
  <c r="G104" i="5"/>
  <c r="G103" i="5"/>
  <c r="G102" i="5"/>
  <c r="G101" i="5"/>
  <c r="G100" i="5"/>
  <c r="G66" i="5"/>
  <c r="G67" i="5"/>
  <c r="G68" i="5"/>
  <c r="G69" i="5"/>
  <c r="G70" i="5"/>
  <c r="G71" i="5"/>
  <c r="G72" i="5"/>
  <c r="D73" i="5"/>
  <c r="G73" i="5" s="1"/>
  <c r="E73" i="5"/>
  <c r="F73" i="5"/>
  <c r="G77" i="5"/>
  <c r="G78" i="5"/>
  <c r="G79" i="5"/>
  <c r="G80" i="5"/>
  <c r="G81" i="5"/>
  <c r="G82" i="5"/>
  <c r="G83" i="5"/>
  <c r="D84" i="5"/>
  <c r="G84" i="5" s="1"/>
  <c r="E84" i="5"/>
  <c r="F84" i="5"/>
  <c r="G88" i="5"/>
  <c r="G89" i="5"/>
  <c r="G90" i="5"/>
  <c r="G91" i="5"/>
  <c r="G92" i="5"/>
  <c r="G93" i="5"/>
  <c r="G94" i="5"/>
  <c r="D95" i="5"/>
  <c r="E95" i="5"/>
  <c r="F95" i="5"/>
  <c r="G55" i="5"/>
  <c r="G56" i="5"/>
  <c r="G57" i="5"/>
  <c r="G58" i="5"/>
  <c r="G59" i="5"/>
  <c r="G60" i="5"/>
  <c r="G61" i="5"/>
  <c r="D62" i="5"/>
  <c r="E62" i="5"/>
  <c r="F62" i="5"/>
  <c r="G21" i="5"/>
  <c r="G22" i="5"/>
  <c r="G23" i="5"/>
  <c r="G24" i="5"/>
  <c r="G25" i="5"/>
  <c r="G26" i="5"/>
  <c r="G27" i="5"/>
  <c r="D28" i="5"/>
  <c r="E28" i="5"/>
  <c r="F28" i="5"/>
  <c r="G32" i="5"/>
  <c r="G33" i="5"/>
  <c r="G34" i="5"/>
  <c r="G35" i="5"/>
  <c r="G36" i="5"/>
  <c r="G37" i="5"/>
  <c r="G38" i="5"/>
  <c r="D39" i="5"/>
  <c r="E39" i="5"/>
  <c r="F39" i="5"/>
  <c r="G43" i="5"/>
  <c r="G44" i="5"/>
  <c r="G45" i="5"/>
  <c r="G46" i="5"/>
  <c r="G47" i="5"/>
  <c r="G48" i="5"/>
  <c r="G49" i="5"/>
  <c r="D50" i="5"/>
  <c r="E50" i="5"/>
  <c r="F50" i="5"/>
  <c r="E17" i="5"/>
  <c r="F17" i="5"/>
  <c r="G10" i="5"/>
  <c r="G11" i="5"/>
  <c r="G12" i="5"/>
  <c r="G13" i="5"/>
  <c r="G14" i="5"/>
  <c r="G15" i="5"/>
  <c r="G16" i="5"/>
  <c r="D17" i="5"/>
  <c r="G17" i="5" s="1"/>
  <c r="G129" i="5"/>
  <c r="C9" i="4"/>
  <c r="G174" i="5"/>
  <c r="D13" i="4"/>
  <c r="G204" i="5"/>
  <c r="G202" i="5"/>
  <c r="E15" i="4"/>
  <c r="G207" i="5"/>
  <c r="G203" i="5"/>
  <c r="F208" i="5"/>
  <c r="E208" i="5"/>
  <c r="G118" i="5"/>
  <c r="G152" i="5"/>
  <c r="G163" i="5"/>
  <c r="G140" i="5"/>
  <c r="G185" i="5"/>
  <c r="G95" i="5"/>
  <c r="G62" i="5"/>
  <c r="G39" i="5"/>
  <c r="G28" i="5"/>
  <c r="G50" i="5"/>
  <c r="E172" i="1"/>
  <c r="E177" i="5"/>
  <c r="F172" i="1"/>
  <c r="F177" i="5" s="1"/>
  <c r="E162" i="1"/>
  <c r="E166" i="5" s="1"/>
  <c r="F162" i="1"/>
  <c r="F166" i="5"/>
  <c r="E155" i="5"/>
  <c r="F152" i="1"/>
  <c r="F155" i="5"/>
  <c r="E142" i="1"/>
  <c r="E144" i="5"/>
  <c r="F142" i="1"/>
  <c r="F144" i="5" s="1"/>
  <c r="E130" i="1"/>
  <c r="E132" i="5"/>
  <c r="F130" i="1"/>
  <c r="F132" i="5" s="1"/>
  <c r="G132" i="5" s="1"/>
  <c r="E120" i="1"/>
  <c r="E121" i="5"/>
  <c r="F120" i="1"/>
  <c r="F121" i="5" s="1"/>
  <c r="E110" i="1"/>
  <c r="E110" i="5"/>
  <c r="F110" i="1"/>
  <c r="F110" i="5" s="1"/>
  <c r="E100" i="1"/>
  <c r="F100" i="1"/>
  <c r="F99" i="5"/>
  <c r="E88" i="1"/>
  <c r="E87" i="5" s="1"/>
  <c r="F88" i="1"/>
  <c r="E78" i="1"/>
  <c r="E76" i="5"/>
  <c r="F78" i="1"/>
  <c r="F76" i="5"/>
  <c r="E68" i="1"/>
  <c r="E65" i="5"/>
  <c r="F68" i="1"/>
  <c r="F65" i="5"/>
  <c r="E58" i="1"/>
  <c r="E54" i="5"/>
  <c r="F58" i="1"/>
  <c r="F54" i="5"/>
  <c r="E46" i="1"/>
  <c r="E42" i="5" s="1"/>
  <c r="F46" i="1"/>
  <c r="F42" i="5"/>
  <c r="E36" i="1"/>
  <c r="F36" i="1"/>
  <c r="F31" i="5"/>
  <c r="E26" i="1"/>
  <c r="E20" i="5"/>
  <c r="F26" i="1"/>
  <c r="F20" i="5"/>
  <c r="D26" i="1"/>
  <c r="D20" i="5" s="1"/>
  <c r="G20" i="5" s="1"/>
  <c r="F16" i="1"/>
  <c r="F9" i="5"/>
  <c r="E16" i="1"/>
  <c r="E9" i="5"/>
  <c r="D15" i="4"/>
  <c r="E99" i="5"/>
  <c r="F87" i="5"/>
  <c r="E31" i="5"/>
  <c r="D172" i="1"/>
  <c r="D177" i="5" s="1"/>
  <c r="G177" i="5" s="1"/>
  <c r="D162" i="1"/>
  <c r="D166" i="5"/>
  <c r="D142" i="1"/>
  <c r="D130" i="1"/>
  <c r="D132" i="5"/>
  <c r="D120" i="1"/>
  <c r="D121" i="5" s="1"/>
  <c r="D110" i="1"/>
  <c r="D110" i="5" s="1"/>
  <c r="D100" i="1"/>
  <c r="D88" i="1"/>
  <c r="D87" i="5" s="1"/>
  <c r="D78" i="1"/>
  <c r="D76" i="5"/>
  <c r="G76" i="5" s="1"/>
  <c r="D68" i="1"/>
  <c r="D58" i="1"/>
  <c r="D54" i="5" s="1"/>
  <c r="G54" i="5" s="1"/>
  <c r="D46" i="1"/>
  <c r="D42" i="5"/>
  <c r="D36" i="1"/>
  <c r="D16" i="1"/>
  <c r="D31" i="5"/>
  <c r="G31" i="5"/>
  <c r="G42" i="5" l="1"/>
  <c r="E191" i="1"/>
  <c r="E192" i="1" s="1"/>
  <c r="E200" i="1" s="1"/>
  <c r="D23" i="4" s="1"/>
  <c r="G87" i="5"/>
  <c r="G110" i="5"/>
  <c r="F191" i="1"/>
  <c r="F192" i="1" s="1"/>
  <c r="F199" i="1" s="1"/>
  <c r="H120" i="1"/>
  <c r="G121" i="5"/>
  <c r="G172" i="1"/>
  <c r="G34" i="6"/>
  <c r="H39" i="6" s="1"/>
  <c r="G166" i="5"/>
  <c r="G162" i="1"/>
  <c r="D208" i="5"/>
  <c r="G205" i="5"/>
  <c r="C8" i="4"/>
  <c r="G208" i="5"/>
  <c r="D209" i="5"/>
  <c r="D210" i="5"/>
  <c r="C13" i="4"/>
  <c r="C15" i="4" s="1"/>
  <c r="G206" i="5"/>
  <c r="H180" i="1"/>
  <c r="H172" i="1"/>
  <c r="G152" i="1"/>
  <c r="G142" i="1"/>
  <c r="G130" i="1"/>
  <c r="H130" i="1"/>
  <c r="G120" i="1"/>
  <c r="H110" i="1"/>
  <c r="G110" i="1"/>
  <c r="H88" i="1"/>
  <c r="G88" i="1"/>
  <c r="H78" i="1"/>
  <c r="G68" i="1"/>
  <c r="G58" i="1"/>
  <c r="H46" i="1"/>
  <c r="G36" i="1"/>
  <c r="C7" i="6"/>
  <c r="D12" i="6" s="1"/>
  <c r="H152" i="1"/>
  <c r="H142" i="1"/>
  <c r="G25" i="6"/>
  <c r="H28" i="6" s="1"/>
  <c r="H100" i="1"/>
  <c r="G16" i="6"/>
  <c r="H21" i="6" s="1"/>
  <c r="G78" i="1"/>
  <c r="D65" i="5"/>
  <c r="G65" i="5" s="1"/>
  <c r="H68" i="1"/>
  <c r="H58" i="1"/>
  <c r="G46" i="1"/>
  <c r="G26" i="1"/>
  <c r="H26" i="1"/>
  <c r="G16" i="1"/>
  <c r="H16" i="1"/>
  <c r="D9" i="5"/>
  <c r="G9" i="5" s="1"/>
  <c r="D191" i="1"/>
  <c r="D192" i="1" s="1"/>
  <c r="D193" i="1" s="1"/>
  <c r="D201" i="1" s="1"/>
  <c r="C24" i="4" s="1"/>
  <c r="D144" i="5"/>
  <c r="G144" i="5" s="1"/>
  <c r="C34" i="6"/>
  <c r="D39" i="6" s="1"/>
  <c r="D99" i="5"/>
  <c r="G99" i="5" s="1"/>
  <c r="C25" i="6"/>
  <c r="C16" i="6"/>
  <c r="G7" i="6"/>
  <c r="E193" i="1" l="1"/>
  <c r="E199" i="1"/>
  <c r="D22" i="4" s="1"/>
  <c r="F193" i="1"/>
  <c r="E22" i="4"/>
  <c r="F200" i="1"/>
  <c r="E23" i="4" s="1"/>
  <c r="H37" i="6"/>
  <c r="H38" i="6"/>
  <c r="C16" i="4"/>
  <c r="C17" i="4" s="1"/>
  <c r="H30" i="6"/>
  <c r="H29" i="6"/>
  <c r="D10" i="6"/>
  <c r="C8" i="6" s="1"/>
  <c r="D11" i="6"/>
  <c r="D204" i="1"/>
  <c r="D205" i="1" s="1"/>
  <c r="D38" i="6"/>
  <c r="D37" i="6"/>
  <c r="H20" i="6"/>
  <c r="H19" i="6"/>
  <c r="G191" i="1"/>
  <c r="G192" i="1" s="1"/>
  <c r="G193" i="1" s="1"/>
  <c r="G35" i="6"/>
  <c r="D208" i="1"/>
  <c r="D199" i="1"/>
  <c r="D200" i="1"/>
  <c r="C23" i="4" s="1"/>
  <c r="D29" i="6"/>
  <c r="D28" i="6"/>
  <c r="D30" i="6"/>
  <c r="D21" i="6"/>
  <c r="D20" i="6"/>
  <c r="D19" i="6"/>
  <c r="H12" i="6"/>
  <c r="H11" i="6"/>
  <c r="H10" i="6"/>
  <c r="E202" i="1" l="1"/>
  <c r="F202" i="1"/>
  <c r="C35" i="6"/>
  <c r="G26" i="6"/>
  <c r="G17" i="6"/>
  <c r="C17" i="6"/>
  <c r="G8" i="6"/>
  <c r="D202" i="1"/>
  <c r="C25" i="4" s="1"/>
  <c r="C22" i="4"/>
  <c r="C26" i="6"/>
  <c r="I110" i="1" l="1"/>
  <c r="I100" i="1"/>
  <c r="I68" i="1" l="1"/>
  <c r="I58" i="1"/>
  <c r="I36" i="1"/>
  <c r="I78" i="1"/>
  <c r="I26" i="1"/>
  <c r="I16" i="1"/>
  <c r="I120" i="1"/>
  <c r="I204" i="1" l="1"/>
  <c r="I2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3D233801-92A3-4708-B3B2-2763E165149A}">
      <text>
        <r>
          <rPr>
            <sz val="11"/>
            <color theme="1"/>
            <rFont val="Calibri"/>
            <family val="2"/>
            <scheme val="minor"/>
          </rPr>
          <t xml:space="preserve">This cell is pre-populated according to tab 1) Budget table
</t>
        </r>
      </text>
    </comment>
    <comment ref="G7" authorId="0" shapeId="0" xr:uid="{68FD1C98-5BB7-42C1-9010-77D09168B5F3}">
      <text>
        <r>
          <rPr>
            <sz val="11"/>
            <color theme="1"/>
            <rFont val="Calibri"/>
            <family val="2"/>
            <scheme val="minor"/>
          </rPr>
          <t xml:space="preserve">This cell is pre-populated according to tab 1) Budget table
</t>
        </r>
      </text>
    </comment>
    <comment ref="C8" authorId="0" shapeId="0" xr:uid="{01FA52F6-DBB3-4E05-9ED2-41522D28EEEC}">
      <text>
        <r>
          <rPr>
            <sz val="11"/>
            <color theme="1"/>
            <rFont val="Calibri"/>
            <family val="2"/>
            <scheme val="minor"/>
          </rPr>
          <t xml:space="preserve">this amount is calculated according to the % per SDG target that you need to enter in the cells below, highlighted in yellow </t>
        </r>
      </text>
    </comment>
    <comment ref="G8" authorId="0" shapeId="0" xr:uid="{56B2D417-A4AF-4C32-A2B3-C727D2126CAF}">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CEC370E2-F714-4CA0-8A60-BB7158E6A773}">
      <text>
        <r>
          <rPr>
            <sz val="11"/>
            <color theme="1"/>
            <rFont val="Calibri"/>
            <family val="2"/>
            <scheme val="minor"/>
          </rPr>
          <t xml:space="preserve">Please use the drop down meanu, to select the relevant SDGs targets (maximum 3 SDGs targets per outcome) 
</t>
        </r>
      </text>
    </comment>
    <comment ref="F10" authorId="0" shapeId="0" xr:uid="{312E8998-8713-40F1-A6C1-2FF5DA41C49F}">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<sst xmlns="http://schemas.openxmlformats.org/spreadsheetml/2006/main" count="1286" uniqueCount="929">
  <si>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</si>
  <si>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</si>
  <si>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</si>
  <si>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</si>
  <si>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</si>
  <si>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</si>
  <si>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</si>
  <si>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</si>
  <si>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</si>
  <si>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</si>
  <si>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</si>
  <si>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</si>
  <si>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</si>
  <si>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</si>
  <si>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</si>
  <si>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</si>
  <si>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</si>
  <si>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</si>
  <si>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</si>
  <si>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</si>
  <si>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</si>
  <si>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</si>
  <si>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</si>
  <si>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</si>
  <si>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</si>
  <si>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</si>
  <si>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</si>
  <si>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</si>
  <si>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</si>
  <si>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</si>
  <si>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</si>
  <si>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</si>
  <si>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</si>
  <si>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</si>
  <si>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</si>
  <si>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</si>
  <si>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</si>
  <si>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</si>
  <si>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</si>
  <si>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</si>
  <si>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</si>
  <si>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</si>
  <si>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</si>
  <si>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</si>
  <si>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</si>
  <si>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</si>
  <si>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</si>
  <si>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</si>
  <si>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</si>
  <si>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</si>
  <si>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</si>
  <si>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</si>
  <si>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</si>
  <si>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</si>
  <si>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</si>
  <si>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</si>
  <si>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</si>
  <si>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</si>
  <si>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</si>
  <si>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</si>
  <si>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</si>
  <si>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</si>
  <si>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</si>
  <si>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</si>
  <si>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</si>
  <si>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</si>
  <si>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</si>
  <si>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</si>
  <si>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</si>
  <si>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</si>
  <si>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</si>
  <si>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</si>
  <si>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</si>
  <si>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</si>
  <si>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</si>
  <si>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</si>
  <si>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</si>
  <si>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</si>
  <si>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</si>
  <si>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</si>
  <si>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</si>
  <si>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</si>
  <si>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</si>
  <si>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</si>
  <si>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</si>
  <si>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</si>
  <si>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</si>
  <si>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</si>
  <si>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</si>
  <si>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</si>
  <si>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</si>
  <si>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</si>
  <si>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</si>
  <si>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</si>
  <si>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</si>
  <si>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</si>
  <si>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</si>
  <si>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</si>
  <si>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</si>
  <si>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</si>
  <si>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</si>
  <si>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</si>
  <si>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</si>
  <si>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</si>
  <si>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</si>
  <si>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</si>
  <si>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</si>
  <si>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</si>
  <si>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</si>
  <si>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</si>
  <si>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</si>
  <si>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</si>
  <si>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</si>
  <si>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</si>
  <si>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</si>
  <si>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</si>
  <si>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</si>
  <si>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</si>
  <si>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</si>
  <si>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</si>
  <si>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</si>
  <si>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</si>
  <si>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</si>
  <si>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</si>
  <si>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</si>
  <si>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</si>
  <si>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</si>
  <si>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</si>
  <si>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</si>
  <si>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</si>
  <si>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</si>
  <si>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</si>
  <si>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</si>
  <si>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</si>
  <si>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</si>
  <si>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</si>
  <si>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</si>
  <si>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</si>
  <si>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</si>
  <si>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</si>
  <si>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</si>
  <si>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</si>
  <si>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</si>
  <si>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</si>
  <si>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</si>
  <si>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</si>
  <si>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</si>
  <si>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</si>
  <si>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</si>
  <si>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</si>
  <si>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</si>
  <si>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</si>
  <si>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</si>
  <si>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</si>
  <si>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</si>
  <si>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</si>
  <si>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</si>
  <si>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</si>
  <si>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</si>
  <si>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</si>
  <si>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</si>
  <si>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</si>
  <si>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</si>
  <si>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</si>
  <si>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</si>
  <si>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</si>
  <si>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</si>
  <si>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</si>
  <si>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</si>
  <si>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</si>
  <si>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</si>
  <si>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</si>
  <si>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</si>
  <si>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</si>
  <si>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</si>
  <si>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</si>
  <si>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</si>
  <si>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</si>
  <si>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</si>
  <si>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</si>
  <si>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</si>
  <si>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</si>
  <si>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</si>
  <si>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</si>
  <si>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</si>
  <si>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</si>
  <si>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</si>
  <si>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</si>
  <si>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</si>
  <si>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</si>
  <si>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</si>
  <si>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</si>
  <si>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</si>
  <si>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</si>
  <si>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</si>
  <si>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</si>
  <si>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</si>
  <si>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</si>
  <si>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</si>
  <si>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</si>
  <si>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</si>
  <si>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</si>
  <si>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</si>
  <si>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</si>
  <si>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</si>
  <si>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</si>
  <si>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</si>
  <si>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</si>
  <si>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</si>
  <si>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</si>
  <si>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</si>
  <si>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</si>
  <si>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</si>
  <si>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</si>
  <si>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</si>
  <si>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</si>
  <si>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</si>
  <si>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</si>
  <si>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</si>
  <si>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</si>
  <si>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</si>
  <si>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</si>
  <si>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</si>
  <si>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</si>
  <si>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</si>
  <si>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SDG %</t>
  </si>
  <si>
    <t>Total Towards SDG</t>
  </si>
  <si>
    <t>Outcome 2</t>
  </si>
  <si>
    <t>Outcome 3</t>
  </si>
  <si>
    <t>Outcome 4</t>
  </si>
  <si>
    <t>For MPTFO Use</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</si>
  <si>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</si>
  <si>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</si>
  <si>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</si>
  <si>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</si>
  <si>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</si>
  <si>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</si>
  <si>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</si>
  <si>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</si>
  <si>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</si>
  <si>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</si>
  <si>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</si>
  <si>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</si>
  <si>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</si>
  <si>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</si>
  <si>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</si>
  <si>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</si>
  <si>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</si>
  <si>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</si>
  <si>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</si>
  <si>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</si>
  <si>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</si>
  <si>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</si>
  <si>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</si>
  <si>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</si>
  <si>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</si>
  <si>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</si>
  <si>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</si>
  <si>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</si>
  <si>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</si>
  <si>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</si>
  <si>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</si>
  <si>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</si>
  <si>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</si>
  <si>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</si>
  <si>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</si>
  <si>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</si>
  <si>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</si>
  <si>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</si>
  <si>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</si>
  <si>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</si>
  <si>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</si>
  <si>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</si>
  <si>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</si>
  <si>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</si>
  <si>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</si>
  <si>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</si>
  <si>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</si>
  <si>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</si>
  <si>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</si>
  <si>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</si>
  <si>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</si>
  <si>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</si>
  <si>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</si>
  <si>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</si>
  <si>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</si>
  <si>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</si>
  <si>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</si>
  <si>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</si>
  <si>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</si>
  <si>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</si>
  <si>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</si>
  <si>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</si>
  <si>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</si>
  <si>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</si>
  <si>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</si>
  <si>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</si>
  <si>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</si>
  <si>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</si>
  <si>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</si>
  <si>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</si>
  <si>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</si>
  <si>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</si>
  <si>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</si>
  <si>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</si>
  <si>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</si>
  <si>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</si>
  <si>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</si>
  <si>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</si>
  <si>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</si>
  <si>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</si>
  <si>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</si>
  <si>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</si>
  <si>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</si>
  <si>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</si>
  <si>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</si>
  <si>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</si>
  <si>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</si>
  <si>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</si>
  <si>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</si>
  <si>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</si>
  <si>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</si>
  <si>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</si>
  <si>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</si>
  <si>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</si>
  <si>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</si>
  <si>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</si>
  <si>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</si>
  <si>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</si>
  <si>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</si>
  <si>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</si>
  <si>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</si>
  <si>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</si>
  <si>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</si>
  <si>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</si>
  <si>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</si>
  <si>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</si>
  <si>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</si>
  <si>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</si>
  <si>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</si>
  <si>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</si>
  <si>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</si>
  <si>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</si>
  <si>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</si>
  <si>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</si>
  <si>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</si>
  <si>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</si>
  <si>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</si>
  <si>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</si>
  <si>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</si>
  <si>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</si>
  <si>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</si>
  <si>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</si>
  <si>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</si>
  <si>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</si>
  <si>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</si>
  <si>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</si>
  <si>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</si>
  <si>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</si>
  <si>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</si>
  <si>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</si>
  <si>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</si>
  <si>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</si>
  <si>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</si>
  <si>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</si>
  <si>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</si>
  <si>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</si>
  <si>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</si>
  <si>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</si>
  <si>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</si>
  <si>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</si>
  <si>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</si>
  <si>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</si>
  <si>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</si>
  <si>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</si>
  <si>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</si>
  <si>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</si>
  <si>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</si>
  <si>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</si>
  <si>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</si>
  <si>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</si>
  <si>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</si>
  <si>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</si>
  <si>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</si>
  <si>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</si>
  <si>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</si>
  <si>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</si>
  <si>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</si>
  <si>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</si>
  <si>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</si>
  <si>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</si>
  <si>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</si>
  <si>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</si>
  <si>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</si>
  <si>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</si>
  <si>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</si>
  <si>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</si>
  <si>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</si>
  <si>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</si>
  <si>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</si>
  <si>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</si>
  <si>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</si>
  <si>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</si>
  <si>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</si>
  <si>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</si>
  <si>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</si>
  <si>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</si>
  <si>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</si>
  <si>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</si>
  <si>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</si>
  <si>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</si>
  <si>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</si>
  <si>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</si>
  <si>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</si>
  <si>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</si>
  <si>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</si>
  <si>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</si>
  <si>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</si>
  <si>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</si>
  <si>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</si>
  <si>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</si>
  <si>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</si>
  <si>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</si>
  <si>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</si>
  <si>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</si>
  <si>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</si>
  <si>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</si>
  <si>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</si>
  <si>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</si>
  <si>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</si>
  <si>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</si>
  <si>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</si>
  <si>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</si>
  <si>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</si>
  <si>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</si>
  <si>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</si>
  <si>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</si>
  <si>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</si>
  <si>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</si>
  <si>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</si>
  <si>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</si>
  <si>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</si>
  <si>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</si>
  <si>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</si>
  <si>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</si>
  <si>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</si>
  <si>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</si>
  <si>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</si>
  <si>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</si>
  <si>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</si>
  <si>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</si>
  <si>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</si>
  <si>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</si>
  <si>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</si>
  <si>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</si>
  <si>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</si>
  <si>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</si>
  <si>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</si>
  <si>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</si>
  <si>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</si>
  <si>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</si>
  <si>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</si>
  <si>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</si>
  <si>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</si>
  <si>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</si>
  <si>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</si>
  <si>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</si>
  <si>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</si>
  <si>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</si>
  <si>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</si>
  <si>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</si>
  <si>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</si>
  <si>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</si>
  <si>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</si>
  <si>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</si>
  <si>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</si>
  <si>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</si>
  <si>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</si>
  <si>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</si>
  <si>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</si>
  <si>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</si>
  <si>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</si>
  <si>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</si>
  <si>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</si>
  <si>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</si>
  <si>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</si>
  <si>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</si>
  <si>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</si>
  <si>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</si>
  <si>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</si>
  <si>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</si>
  <si>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</si>
  <si>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</si>
  <si>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</si>
  <si>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</si>
  <si>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</si>
  <si>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</si>
  <si>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</si>
  <si>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</si>
  <si>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</si>
  <si>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</si>
  <si>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</si>
  <si>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</si>
  <si>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</si>
  <si>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</si>
  <si>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</si>
  <si>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</si>
  <si>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</si>
  <si>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</si>
  <si>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</si>
  <si>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</si>
  <si>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</si>
  <si>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</si>
  <si>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</si>
  <si>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</si>
  <si>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</si>
  <si>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</si>
  <si>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</si>
  <si>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</si>
  <si>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</si>
  <si>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</si>
  <si>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</si>
  <si>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</si>
  <si>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</si>
  <si>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</si>
  <si>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</si>
  <si>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</si>
  <si>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</si>
  <si>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</si>
  <si>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</si>
  <si>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</si>
  <si>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</si>
  <si>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</si>
  <si>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</si>
  <si>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</si>
  <si>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</si>
  <si>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</si>
  <si>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</si>
  <si>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</si>
  <si>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</si>
  <si>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</si>
  <si>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</si>
  <si>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</si>
  <si>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</si>
  <si>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</si>
  <si>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</si>
  <si>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</si>
  <si>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</si>
  <si>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</si>
  <si>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</si>
  <si>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</si>
  <si>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</si>
  <si>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</si>
  <si>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</si>
  <si>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</si>
  <si>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</si>
  <si>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</si>
  <si>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</si>
  <si>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</si>
  <si>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</si>
  <si>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</si>
  <si>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</si>
  <si>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</si>
  <si>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</si>
  <si>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</si>
  <si>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</si>
  <si>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</si>
  <si>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</si>
  <si>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</si>
  <si>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</si>
  <si>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</si>
  <si>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</si>
  <si>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</si>
  <si>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</si>
  <si>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</si>
  <si>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</si>
  <si>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</si>
  <si>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r>
      <rPr>
        <b/>
        <sz val="11"/>
        <color rgb="FF000000"/>
        <rFont val="Calibri"/>
        <family val="2"/>
      </rPr>
      <t xml:space="preserve">SG Dashboard Code </t>
    </r>
    <r>
      <rPr>
        <b/>
        <sz val="11"/>
        <color rgb="FFFF0000"/>
        <rFont val="Calibri"/>
        <family val="2"/>
      </rPr>
      <t>( Please select a maximum of 2)</t>
    </r>
  </si>
  <si>
    <t>PB Areas %</t>
  </si>
  <si>
    <t>Total Towards PB Areas</t>
  </si>
  <si>
    <r>
      <rPr>
        <b/>
        <sz val="11"/>
        <color rgb="FF000000"/>
        <rFont val="Calibri"/>
        <family val="2"/>
        <scheme val="minor"/>
      </rPr>
      <t xml:space="preserve">SG Dashboard Code </t>
    </r>
    <r>
      <rPr>
        <b/>
        <sz val="11"/>
        <color rgb="FFFF0000"/>
        <rFont val="Calibri"/>
        <family val="2"/>
        <scheme val="minor"/>
      </rPr>
      <t>( Please select a maximum of 2)</t>
    </r>
  </si>
  <si>
    <t>Other PB activities - Not PB areas related</t>
  </si>
  <si>
    <t>1.1 Electoral processes</t>
  </si>
  <si>
    <t>PB1 Political Process</t>
  </si>
  <si>
    <t>1.2 Facilitating and promoting inclusive dialogue</t>
  </si>
  <si>
    <t>1.3 Reconciliation</t>
  </si>
  <si>
    <t>1.4 Conflict management capacities, mediation and dialogue capacities and infrastructures for peace at national and subnational level</t>
  </si>
  <si>
    <t>1.4.1 Peace agreement implementation</t>
  </si>
  <si>
    <t>1.4.2 Mediation</t>
  </si>
  <si>
    <t>1.4.3 Early warning mechanisms</t>
  </si>
  <si>
    <t>1.4.4 Community violence reduction (CVR)</t>
  </si>
  <si>
    <t>1.4.5 Peace infrastructures</t>
  </si>
  <si>
    <t>1.4.6 Other</t>
  </si>
  <si>
    <t>1.5 Legislatures and political parties</t>
  </si>
  <si>
    <t>1.6 Democratic participation</t>
  </si>
  <si>
    <t>1.7 Civil society, communities and civic engagement</t>
  </si>
  <si>
    <t>1.7.1 Inter-community relationships</t>
  </si>
  <si>
    <t>1.7.2 State-society relationships</t>
  </si>
  <si>
    <t>1.7.3 Other</t>
  </si>
  <si>
    <t>1.8 Women empowerment and gender equality</t>
  </si>
  <si>
    <t>1.9 Youth empowerment and participation</t>
  </si>
  <si>
    <t>1.10 Media and free flow of information</t>
  </si>
  <si>
    <t>1.11 Other</t>
  </si>
  <si>
    <t>2.1 Mine action</t>
  </si>
  <si>
    <t>PB2 Safety and Security</t>
  </si>
  <si>
    <t>2.2 Small arms and light weapons</t>
  </si>
  <si>
    <t>2.3 Sexual and gender-based violence</t>
  </si>
  <si>
    <t>2.4 Child soldiers</t>
  </si>
  <si>
    <t>2.5 Disarmament, demobilization and reintegration (DDR)</t>
  </si>
  <si>
    <t>2.6 Police</t>
  </si>
  <si>
    <t>2.7 Security sector governance</t>
  </si>
  <si>
    <t>2.7.1 PVE</t>
  </si>
  <si>
    <t>2.7.2 Other</t>
  </si>
  <si>
    <t>2.8 Other</t>
  </si>
  <si>
    <t>3.1 Rule of law</t>
  </si>
  <si>
    <t>PB3 Rule of Law and Human Rights</t>
  </si>
  <si>
    <t>3.1.1 Constitutional reform</t>
  </si>
  <si>
    <t>3.1.2 Other</t>
  </si>
  <si>
    <t>3.2 Access to justice (including informal or traditional mechanisms)</t>
  </si>
  <si>
    <t>3.3 Performance and independence of justice institutions</t>
  </si>
  <si>
    <t>3.4 Capacity of justice institutions, including prisons</t>
  </si>
  <si>
    <t>3.4.1 Penitentiary system</t>
  </si>
  <si>
    <t>3.4.2 Other</t>
  </si>
  <si>
    <t>3.5 Transitional justice, including mechanisms for truth seeking, accountability, reparation and guarantee of non-recurrence</t>
  </si>
  <si>
    <t>3.6 Protection of civilians</t>
  </si>
  <si>
    <t>3.7 Human Rights</t>
  </si>
  <si>
    <t>3.7.1 Hate speech</t>
  </si>
  <si>
    <t>3.7.2 Protection of human rights defenders</t>
  </si>
  <si>
    <t>3.7.3 Other</t>
  </si>
  <si>
    <t>3.8 Other</t>
  </si>
  <si>
    <t>4.1 Center of government and executive coordination</t>
  </si>
  <si>
    <t>PB4 Core Government Functions</t>
  </si>
  <si>
    <t>4.2 Basic public administration at the national and subnational level</t>
  </si>
  <si>
    <t>4.3 Multi-dimensional risk management (violence, disasters, climate change, etc.)</t>
  </si>
  <si>
    <t>4.4 Anti-corruption organizations, institutions, measures and transparency</t>
  </si>
  <si>
    <t>4.4.1 Organized crime</t>
  </si>
  <si>
    <t>4.4.2 Other</t>
  </si>
  <si>
    <t>4.5 Public sector policy and administrative management</t>
  </si>
  <si>
    <t>4.6 Public finance management at national and subnational level</t>
  </si>
  <si>
    <t>4.7 Decentralization and subnational governance</t>
  </si>
  <si>
    <t>4.8 Other</t>
  </si>
  <si>
    <t>5.1 Water and sanitation</t>
  </si>
  <si>
    <t>PB5 Basic Services</t>
  </si>
  <si>
    <t>5.2 Health</t>
  </si>
  <si>
    <t>5.2.1 MHPSS/Trauma</t>
  </si>
  <si>
    <t>5.2.2 Other</t>
  </si>
  <si>
    <t>5.3 Education</t>
  </si>
  <si>
    <t>5.4 Food security</t>
  </si>
  <si>
    <t>5.5 Safe and sustainable return and (re-)integration of internally displaced persons, refugees and migrants</t>
  </si>
  <si>
    <t>5.6 Other</t>
  </si>
  <si>
    <t>6.1 Employment generation and livelihoods (e.g., in agriculture and public works), particularly for women, youth and demobilized former combatants</t>
  </si>
  <si>
    <t>PB6 Economy</t>
  </si>
  <si>
    <t>6.1.1 Small grants facility</t>
  </si>
  <si>
    <t>6.1.2 Other</t>
  </si>
  <si>
    <t>6.2 Economic recovery through enterprise recovery, including value chain</t>
  </si>
  <si>
    <t>6.2.1 Public-private partnership</t>
  </si>
  <si>
    <t>6.2.2 Innovative/blended finance</t>
  </si>
  <si>
    <t>6.2.3 Other</t>
  </si>
  <si>
    <t>6.3 Management of natural resources (including land and extractives) and climate change</t>
  </si>
  <si>
    <t>6.3.1 Transhumance</t>
  </si>
  <si>
    <t>6.3.2 Land</t>
  </si>
  <si>
    <t>6.3.3 Water</t>
  </si>
  <si>
    <t>6.3.4 Renewable energy</t>
  </si>
  <si>
    <t>6.3.5 Climate change adaptation</t>
  </si>
  <si>
    <t>6.3.6 Other</t>
  </si>
  <si>
    <t>6.4 Basic infrastructure rehabilitation and development</t>
  </si>
  <si>
    <t>6.5 Other</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</si>
  <si>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</si>
  <si>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</si>
  <si>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</si>
  <si>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</si>
  <si>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</si>
  <si>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</si>
  <si>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</si>
  <si>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</si>
  <si>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</si>
  <si>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</si>
  <si>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</si>
  <si>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</si>
  <si>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</si>
  <si>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</si>
  <si>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</si>
  <si>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</si>
  <si>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</si>
  <si>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</si>
  <si>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</si>
  <si>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</si>
  <si>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</si>
  <si>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</si>
  <si>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</si>
  <si>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</si>
  <si>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</si>
  <si>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</si>
  <si>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</si>
  <si>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</si>
  <si>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</si>
  <si>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</si>
  <si>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</si>
  <si>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</si>
  <si>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</si>
  <si>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</si>
  <si>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</si>
  <si>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</si>
  <si>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</si>
  <si>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</si>
  <si>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</si>
  <si>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</si>
  <si>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</si>
  <si>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</si>
  <si>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</si>
  <si>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</si>
  <si>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</si>
  <si>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</si>
  <si>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</si>
  <si>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</si>
  <si>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</si>
  <si>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</si>
  <si>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</si>
  <si>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</si>
  <si>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</si>
  <si>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</si>
  <si>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</si>
  <si>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</si>
  <si>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</si>
  <si>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</si>
  <si>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</si>
  <si>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</si>
  <si>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</si>
  <si>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</si>
  <si>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</si>
  <si>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</si>
  <si>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</si>
  <si>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</si>
  <si>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</si>
  <si>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</si>
  <si>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</si>
  <si>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</si>
  <si>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</si>
  <si>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</si>
  <si>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</si>
  <si>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</si>
  <si>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</si>
  <si>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</si>
  <si>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</si>
  <si>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</si>
  <si>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</si>
  <si>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</si>
  <si>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</si>
  <si>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</si>
  <si>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</si>
  <si>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</si>
  <si>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</si>
  <si>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</si>
  <si>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</si>
  <si>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</si>
  <si>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</si>
  <si>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</si>
  <si>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</si>
  <si>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</si>
  <si>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</si>
  <si>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</si>
  <si>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</si>
  <si>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</si>
  <si>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</si>
  <si>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</si>
  <si>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</si>
  <si>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</si>
  <si>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</si>
  <si>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</si>
  <si>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</si>
  <si>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</si>
  <si>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</si>
  <si>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</si>
  <si>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</si>
  <si>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</si>
  <si>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</si>
  <si>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</si>
  <si>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</si>
  <si>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</si>
  <si>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</si>
  <si>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</si>
  <si>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</si>
  <si>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</si>
  <si>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</si>
  <si>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</si>
  <si>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</si>
  <si>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</si>
  <si>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</si>
  <si>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</si>
  <si>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</si>
  <si>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</si>
  <si>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</si>
  <si>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</si>
  <si>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</si>
  <si>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</si>
  <si>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</si>
  <si>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</si>
  <si>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</si>
  <si>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</si>
  <si>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</si>
  <si>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</si>
  <si>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</si>
  <si>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</si>
  <si>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</si>
  <si>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</si>
  <si>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</si>
  <si>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</si>
  <si>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</si>
  <si>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</si>
  <si>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</si>
  <si>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</si>
  <si>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</si>
  <si>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</si>
  <si>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</si>
  <si>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</si>
  <si>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</si>
  <si>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</si>
  <si>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</si>
  <si>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</si>
  <si>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</si>
  <si>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</si>
  <si>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</si>
  <si>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</si>
  <si>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</si>
  <si>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</si>
  <si>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</si>
  <si>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</si>
  <si>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</si>
  <si>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</si>
  <si>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</si>
  <si>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</si>
  <si>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</si>
  <si>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</si>
  <si>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</si>
  <si>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</si>
  <si>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</si>
  <si>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</si>
  <si>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</si>
  <si>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</si>
  <si>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</si>
  <si>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</si>
  <si>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</si>
  <si>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</si>
  <si>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</si>
  <si>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</si>
  <si>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</si>
  <si>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</si>
  <si>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</si>
  <si>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</si>
  <si>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</si>
  <si>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</si>
  <si>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</si>
  <si>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</si>
  <si>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</si>
  <si>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</si>
  <si>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</si>
  <si>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</si>
  <si>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</si>
  <si>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</si>
  <si>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</si>
  <si>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</si>
  <si>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</si>
  <si>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</si>
  <si>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</si>
  <si>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</si>
  <si>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</si>
  <si>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</si>
  <si>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 xml:space="preserve">SG Dashboard codes </t>
  </si>
  <si>
    <t xml:space="preserve">Personnel cost for CRS and Caritas </t>
  </si>
  <si>
    <t xml:space="preserve">Operational cost including equipment </t>
  </si>
  <si>
    <t>Monitoring budg for CRS and Caritas</t>
  </si>
  <si>
    <t xml:space="preserve">Final evalaluation </t>
  </si>
  <si>
    <t>Independent audit</t>
  </si>
  <si>
    <t>1.Train youth groups as Peer-to-peer educators on peace-building awareness approach and civic education in schools, local coffee shop (attaya base), and marketplaces targeting first-time voters and opportunity youths.</t>
  </si>
  <si>
    <t xml:space="preserve">2.Organize awareness raising session through static parades, drama and open space </t>
  </si>
  <si>
    <t xml:space="preserve">3.Radio panel discussion on civic rights and responsibilities </t>
  </si>
  <si>
    <t>4.Awareness raising and dialogue sessions among political parties for support and inclusion of young people in political and governance processes.</t>
  </si>
  <si>
    <t>5.Conduct simulcast discussion program on youths' civic rights, responsibilities and involvement in peace building and decision-making processes at districts and national levels.</t>
  </si>
  <si>
    <t>1.Project Start up Workshop</t>
  </si>
  <si>
    <t>2.Hold town hall and community dialogue discussion targeting first-time voters, women’s groups, and attaya base groups on their meaningful involvement in politics and promoting peace in Sierra Leone.</t>
  </si>
  <si>
    <t>3.Development of an inclusive community action plan on conflict prevention and management with youths and diverse stakeholders.</t>
  </si>
  <si>
    <t xml:space="preserve">4.Refresher Training for Volunteer Peer Educators </t>
  </si>
  <si>
    <t xml:space="preserve">5.Certification of Volunteer Peer Educators </t>
  </si>
  <si>
    <t>1.Establishment of civic education school clubs. CRS is currently working with a network.</t>
  </si>
  <si>
    <t xml:space="preserve">2.Form and strengthen 40 young women’s groups across the 5 target districts. </t>
  </si>
  <si>
    <t>3.Training of Trainer workshop on civic education and leadership skills for youth</t>
  </si>
  <si>
    <t>4.Conduct awareness raising sessions  on existing laws and policies that protect the rights  of women.</t>
  </si>
  <si>
    <t>5.Training youths (male) on CRS positive masculinity concept to advocate against GBV and advance women’s leadership</t>
  </si>
  <si>
    <t>6.Conduct basic social skills training such as public speaking, mobilization, lobbying, and advocacy skills for rural young women aspirants.</t>
  </si>
  <si>
    <t>1.Stakeholders’ engagement sessions with politicians, paramount chiefs, security apparatuses, National Electoral Commission.</t>
  </si>
  <si>
    <t>2.Dialogue sessions with the Inter-Religious Councils to promote and influence the positive involvement of young women in leadership.</t>
  </si>
  <si>
    <t>3.Regional dialogue sessions with political party structures, traditional and religious leaders, women’s groups, youth groups, and the person with disability organizations (PWD).</t>
  </si>
  <si>
    <t>1.Organize awareness-raising sessions on the importance of peace and youths' involvement in political processes through media engagements and production of IEC materials</t>
  </si>
  <si>
    <t>2.Organise inter-community sport activities</t>
  </si>
  <si>
    <t xml:space="preserve">3.Organise inter political party and inter community football matches  </t>
  </si>
  <si>
    <t>4.Radio panel discussion on conflict prevention and management</t>
  </si>
  <si>
    <t>5.Organise inter-district learning cycle  youth  conference</t>
  </si>
  <si>
    <t xml:space="preserve">1.Train youth-led groups on peacebuilding methods (education for peace, non-violent communication, conflict management. The training will include civic education for mitigating political conflict and increasing social cohesion
</t>
  </si>
  <si>
    <t>2.Strengthen the community’s existing structures through training, mentorship, meetings.</t>
  </si>
  <si>
    <t xml:space="preserve">3.ICT4D training for paralegals as violence incidence reporters. </t>
  </si>
  <si>
    <t xml:space="preserve">4.Procure ICT4D devices and develop incident monitoring tools. </t>
  </si>
  <si>
    <t xml:space="preserve">5.Training of district PPRC staff on the use of violence incident monitoring tools. </t>
  </si>
  <si>
    <t>3.Safeguarding ` to ensure their engagement and advocacy activities do no harm and protect communities and beneficiaries.</t>
  </si>
  <si>
    <t xml:space="preserve">1.Identification of existing youths' groups to be trained or linked to vocational training. </t>
  </si>
  <si>
    <t>2.Identify and strengthen the capacity of youths' cooperatives on climate smart agriculture.</t>
  </si>
  <si>
    <t>1.CRS will leverage its existing relationship with vocational and financial institutions.</t>
  </si>
  <si>
    <t xml:space="preserve">Project clouseout </t>
  </si>
  <si>
    <t xml:space="preserve">1.Establishment of saving and internal lending communities (SILC) at chiefdom levels targeting young women. </t>
  </si>
  <si>
    <t>2.Provide agricultural input materials to youths' Agric cooperatives</t>
  </si>
  <si>
    <t>Enhanced participation and representation of youth (including women and PWDs) in  decision-making processes.. This outcome will seek to improve on the participation of women, people living with disability and young people in decision-making processes in the targeted districts and chiefdoms around the country. To achieved this outcome, project staff will identify groups and strengthen them so they may engage in thorough awareness raising campaigns. These categories of people have a right to engage in decision-making for their communities, vote and be voted for in elections, be awarded symbols, be part of a management board, and make their voices heard in any process that will ultimately affect them, their families, and their communities. Enabling their right to political participation and representation is a necessary step to achieving nationwide gender equality and democratic governance.</t>
  </si>
  <si>
    <t>Youths (including women and PDWs) are aware of their civic rights and responsibilities in decision-making processes at community, chiefdom and district levelsTThis output aims to raise the awareness of youth's civic rights and responsibilities, through organizing and facilitating peer to peer awareness raising and sensitization sessions. To achieve this, the project will adopt various strategies and platforms that are friendly and adaptive to the target beneficiaries. These include local popular radio stations for discussion programmes, street parades using PA system and IEC materials to communicate civic education messages. Radio Maria is owned by Caritas Sierra Leone and it has one of the largest listening audience and a national coverage. The project will leverage the service of this radio station for information dissemination. Broadcast from radio Maria will be simulcast across districts and community stations.   Also, drama role plays will be organized at strategic points in the various intervention areas (including Ataya bases) for beneficiaries to understand their civic rights and responsibilities and understand the benefits of participating in decision-making processes. This will allow youths to dialogue on issues they face relating to conflict and peacebuilding through non adversarial approaches to conflict resolution. CRS will hire the services of a local drama group to develop a 2-hour radio series that will be broken down into ten episodes that will be broadcast twice a month for five months. These series will dramatize these groups’ journey through the electoral process and touch on key themes such as political manipulation, instigators of violence, and ways to positively participate in the election process and decision-making. The project will work with the disability commission to mobilize, train and provide technical accompaniment support to PWDs to influence their representation in governance processes at local and district levels. Town hall meetings will be organized to raise awareness on the civic rights and responsibilities of PWDs.</t>
  </si>
  <si>
    <t xml:space="preserve">Increased stakeholders' engagement with youth on equal rights and representation. </t>
  </si>
  <si>
    <t xml:space="preserve">Increased participation of young women, PWDs and Youth in local governanc decision-making processes at household, community, chiefdom and district levels    : The project will organize leadership trainings for young women focusing on skills that will support their participation in local and national leadership. The leadership skill training will include public speaking, mobilization, advocacy, and fund-raising skills. Forums will be organized for successful women in politics and entrepreneurship coach and mentor aspiring young female leaders. Dialogues forums will be organized with traditional leaders and religious leaders to amplify the benefits of the involvement of young women in governance and decision making. We will train men and boys to advocate against GBV and other harmful practices that limits young women’s socio-economic development.  </t>
  </si>
  <si>
    <t xml:space="preserve">Youths are capacitated to mitigate conflict and promote social cohesion. This outcome focuses on mitigating conflict and promoting social cohesion at national, district and community levels. The project will use the CRS’ innovative social cohesion framework which encompasses three spheres of society: socio-cultural, economic, and political to strengthen the social cohesion intervention areas. </t>
  </si>
  <si>
    <t xml:space="preserve">Youths and duty bearers dialogue  for improved governance:This output focuses on mitigating conflict and promoting Social Cohesion through constructive dialogue with community stakeholders, traditional leaders, inter-religious councils, Police, Office of National Security, City councils, district councils, Chiefdom Youth Councils, and political party structures. This will be achieved through facilitating dialogue sessions to develop actions plans which will be further integrated into district and chiefdom plans. Stakeholders (Paramount Chiefs and Youths) will be supported to develop communiques to mitigate community social and cultural conflicts as commitments to promoting peacebuilding and social cohesion within their localities and follow ups will be conducted to monitor progress on how the community dialogue sessions and communiques are contributing to conflict prevention and management. 
</t>
  </si>
  <si>
    <t>Youths are engaged in promoting social cohesion: This output seeks to reduce the risk of violence and promote social cohesion at district and chiefdom levels. The project will identify and train youths in each district and chiefdom to serve as champions for change and promote social cohesion. They will be trained to serve as peer educators and to conduct community outreach, raise awareness and sensitization on violence prevention and social cohesion. Media programs will be broadcast through radio simulcast discussions on issues of conflict mitigation and social cohesion for a just and peaceful society. In addition, regionally customized jingles will be developed in all languages focusing on various peace promotion messages. Messages will be designed in collaboration with the program targets to ensure issues affecting their various categories are captured. IEC materials on conflict mitigation and social cohesion will be produced and distributed.</t>
  </si>
  <si>
    <t xml:space="preserve">Youths trained   on Social Cohesion methods and practices: Under this output, trainings will be organized for a network of Catholic Youth Organization (CYO), District Youth Councils, Caritas paralegals and young journalists on conflict mitigation and social cohesion using the CRS innovative social cohesion framework and non-violence reporting. This training will be organized at the regional, district, and chiefdom/Ward levels and the CRS ICT4D tools will be used to track and report politically motivated violence to the Political Party Registration Commission particularly during elections. Existing new peace-building structures in the district and communities will be strengthened on their roles and responsibilities in peacebuilding, and social and cultural change. Youth groups would be trained in ways to positively engage and dialogue with their peers and senior leaders to promote youth political participation. 
</t>
  </si>
  <si>
    <t xml:space="preserve">Youths including young women and youths with disability engaged in diversified livelihoods. .This outcome seeks to increase the economic well-being of youths through diversified and sustainable livelihood approaches. This includes adopting empowerment approaches to deliver market driven skills through training. Coaching and mentorship to catalyze employment (formal and non-formal) and to invest in income generating activities. To achieve this, the project team will identify various youth groups and assess their livelihood options for further improvement through working with competent institutions and individuals to design and provide customized skills training, coaching and mentorship packages over the life of the project. </t>
  </si>
  <si>
    <t xml:space="preserve">Youths are trained  in  entrepreneurship methods and practices (including agribusiness  (including agribusiness ): This output focuses on capacity building for unemployed youths to identify and invest in diverse income generating activities in their local communities based on their areas of interest. The project will identify youth groups, and train them in business skills to invest in specific incoming generation activities of interest in partnership with National Commission for Social Action (NACSA), Mankind Accreditation Development Activity Movement (MADAM), MUNAFA and SLADEA organizations. CRS and Caritas will use their business and income generating models to enhance the livelihoods skills of target beneficiaries. Further to that, the project will map out market driven income generation activities in each of the project locations to measure and determine the market size for investment. Project participants will be supported with a business plan to guide investment and market the plans to microfinance institution for access to finance Considering the life of the project, the project will negotiate with training institutions to develop accelerated training manuals for various trainings and mode of delivery.
</t>
  </si>
  <si>
    <t xml:space="preserve">Youths are linked and deployed in internship and mentorship to acquire  alternative livelihood skills p (Formal/informal).  This output seeks to support ensure that youth trained in various  market driven vocational skills are linked and  deployed for internship and mentorship.. The project will coordinate with master trainers and vocational institutions in the project locations to provide internship and mentorship support to project targets that are interested in skills development. A skills map exercise will be conducted in all the project locations to determine the existing market for the various skills. Target participants will be guided to identify skills that are demanded in the market for mentorship and internship placement.  
 </t>
  </si>
  <si>
    <t xml:space="preserve">Youths are linked to access finance opportunities and mentorship. This output provides linkages for access to finance from both the formal and informal financial sectors. Considering that access to finance is critical to invest in income generating activities, and to a large extent sustainable livelihoods, youths, especially young women, and youths with disability will be supported through linking them up with Microfinance Institutions (MFIs) and facilitating Saving and Internal Lending Communities (SILC). or Village Savings and Loans Associations (VSLA) in the targeted communities. The project will map MFIs and financial services associations at local levels to inform the support needed for the project participants to meet their criteria to access their services. Also, the project will promote small scale savings to participate in SILC. Youths, particularly young women will be trained in the principles of SILC and provided with the tools to facilitate their savings. 
 </t>
  </si>
  <si>
    <t>Recipient Organization
Catholic Relief Services (CRS)</t>
  </si>
  <si>
    <t/>
  </si>
  <si>
    <t xml:space="preserve">4 radio discussion programmes per district per year, 1 per quarter </t>
  </si>
  <si>
    <t xml:space="preserve">3 Youth group,3 womens group, 40 per group, 2 days training. 2 training </t>
  </si>
  <si>
    <t>2 meetings per year</t>
  </si>
  <si>
    <t>The following staff and LOE will work for the grant, the salary cost are based on current salary scale for CRS and the Partners including allocated benefits in line with applicable policies and local legislation:                
CRS staffing 
Program Manager – LOE 100%
Project officer with Gender and Youths expertise  – LOE 100%
Advocacy and Communications Officer  – LOE 100%
MEAL Manager – LOE 20%
Partnership Advisor and Safeguarding Focal Point  – LOE 5%
Grant Accountant  – LOE 100%
Gender Focal Point   – LOE 15%
Caritas Staffing 
Caritas National office program manager – LOE 30%
Project Coordinators – LOE 100%
Caritas Finance Officers  X 4 – LOE 30%
Caritas MEAL officers X 4 – LOE 30%
Caritas Directors X 5 – LOE 30%</t>
  </si>
  <si>
    <t xml:space="preserve">Espenses under this category includes cost for running/operations costs for the sub recipients (Caritas) and CRS. These costs include fair share allocations for vehicles, facilities and project supports.
</t>
  </si>
  <si>
    <t>Expenses here represents the following Acivities 
- Baseline survey 
- MEAL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</si>
</sst>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6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applyNumberFormat="0" applyFill="0" applyBorder="0" applyAlignment="0" applyProtection="0"/>
  </cellStyleXfs>
  <cellXfs count="32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3" fillId="0" borderId="6" xfId="0" applyFont="1" applyBorder="1"/>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13"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44" fontId="2" fillId="2" borderId="3" xfId="0" applyNumberFormat="1" applyFont="1" applyFill="1" applyBorder="1" applyAlignment="1">
      <alignment horizontal="center"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40" xfId="0" applyFont="1" applyFill="1" applyBorder="1" applyAlignment="1">
      <alignment horizontal="center" wrapText="1"/>
    </xf>
    <xf numFmtId="44" fontId="2" fillId="2" borderId="3" xfId="0" applyNumberFormat="1" applyFont="1" applyFill="1" applyBorder="1" applyAlignment="1">
      <alignment wrapText="1"/>
    </xf>
    <xf numFmtId="0" fontId="6" fillId="2" borderId="40" xfId="0" applyFont="1" applyFill="1" applyBorder="1" applyAlignment="1">
      <alignment vertical="center" wrapText="1"/>
    </xf>
    <xf numFmtId="44" fontId="2" fillId="2" borderId="40" xfId="0" applyNumberFormat="1" applyFont="1" applyFill="1" applyBorder="1" applyAlignment="1">
      <alignment wrapText="1"/>
    </xf>
    <xf numFmtId="0" fontId="2" fillId="2" borderId="14" xfId="0" applyFont="1" applyFill="1" applyBorder="1" applyAlignment="1">
      <alignment horizontal="left" wrapText="1"/>
    </xf>
    <xf numFmtId="44" fontId="2" fillId="2" borderId="14" xfId="0" applyNumberFormat="1" applyFont="1" applyFill="1" applyBorder="1" applyAlignment="1">
      <alignment horizontal="center" wrapText="1"/>
    </xf>
    <xf numFmtId="44" fontId="2" fillId="2" borderId="14"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9" xfId="0" applyNumberFormat="1" applyFont="1" applyFill="1" applyBorder="1" applyAlignment="1">
      <alignment wrapText="1"/>
    </xf>
    <xf numFmtId="44" fontId="2" fillId="2" borderId="9" xfId="0" applyNumberFormat="1" applyFont="1" applyFill="1" applyBorder="1" applyAlignment="1">
      <alignment wrapText="1"/>
    </xf>
    <xf numFmtId="44" fontId="2" fillId="2" borderId="15"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1" applyFont="1" applyFill="1" applyBorder="1" applyAlignment="1">
      <alignment wrapText="1"/>
    </xf>
    <xf numFmtId="44"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4" xfId="1" applyFont="1" applyFill="1" applyBorder="1" applyAlignment="1" applyProtection="1">
      <alignment vertical="center" wrapText="1"/>
    </xf>
    <xf numFmtId="44" fontId="2" fillId="2" borderId="38"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9" xfId="0" applyFont="1" applyFill="1" applyBorder="1" applyAlignment="1">
      <alignment horizontal="left" vertical="center" wrapText="1"/>
    </xf>
    <xf numFmtId="4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4" fontId="2" fillId="2" borderId="15" xfId="1" applyFont="1" applyFill="1" applyBorder="1" applyAlignment="1" applyProtection="1">
      <alignment vertical="center" wrapText="1"/>
    </xf>
    <xf numFmtId="0" fontId="2" fillId="2" borderId="40"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5" xfId="1" applyFont="1" applyFill="1" applyBorder="1" applyAlignment="1" applyProtection="1">
      <alignment vertical="center" wrapText="1"/>
    </xf>
    <xf numFmtId="44" fontId="2" fillId="2" borderId="41" xfId="1" applyFont="1" applyFill="1" applyBorder="1" applyAlignment="1" applyProtection="1">
      <alignment vertical="center" wrapText="1"/>
    </xf>
    <xf numFmtId="44"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4" borderId="43" xfId="0" applyFont="1" applyFill="1" applyBorder="1" applyAlignment="1">
      <alignment vertical="center" wrapText="1"/>
    </xf>
    <xf numFmtId="44"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44" fontId="2" fillId="2" borderId="50" xfId="1" applyFont="1" applyFill="1" applyBorder="1" applyAlignment="1" applyProtection="1">
      <alignment vertical="center" wrapText="1"/>
    </xf>
    <xf numFmtId="44" fontId="2" fillId="2" borderId="0" xfId="1" applyFont="1" applyFill="1" applyBorder="1" applyAlignment="1">
      <alignment wrapText="1"/>
    </xf>
    <xf numFmtId="44" fontId="2" fillId="2" borderId="53" xfId="1" applyFont="1" applyFill="1" applyBorder="1" applyAlignment="1">
      <alignment wrapText="1"/>
    </xf>
    <xf numFmtId="0" fontId="7" fillId="2" borderId="35" xfId="0" applyFont="1" applyFill="1" applyBorder="1" applyAlignment="1">
      <alignment vertical="center" wrapText="1"/>
    </xf>
    <xf numFmtId="44" fontId="2" fillId="2" borderId="12" xfId="0" applyNumberFormat="1" applyFont="1" applyFill="1" applyBorder="1" applyAlignment="1">
      <alignment wrapText="1"/>
    </xf>
    <xf numFmtId="44" fontId="2" fillId="2" borderId="13" xfId="1" applyFont="1" applyFill="1" applyBorder="1" applyAlignment="1" applyProtection="1">
      <alignment wrapText="1"/>
    </xf>
    <xf numFmtId="44" fontId="2" fillId="2" borderId="14" xfId="1" applyFont="1" applyFill="1" applyBorder="1" applyAlignment="1">
      <alignment wrapText="1"/>
    </xf>
    <xf numFmtId="44" fontId="2" fillId="2" borderId="26" xfId="1" applyFont="1" applyFill="1" applyBorder="1" applyAlignment="1">
      <alignment wrapText="1"/>
    </xf>
    <xf numFmtId="44" fontId="2" fillId="2" borderId="21" xfId="0" applyNumberFormat="1" applyFont="1" applyFill="1" applyBorder="1" applyAlignment="1">
      <alignment wrapText="1"/>
    </xf>
    <xf numFmtId="0" fontId="2" fillId="2" borderId="28" xfId="0" applyFont="1" applyFill="1" applyBorder="1" applyAlignment="1">
      <alignment wrapText="1"/>
    </xf>
    <xf numFmtId="0" fontId="2" fillId="2" borderId="52" xfId="0" applyFont="1" applyFill="1" applyBorder="1" applyAlignment="1">
      <alignment horizontal="center" wrapText="1"/>
    </xf>
    <xf numFmtId="44" fontId="2" fillId="2" borderId="2" xfId="0" applyNumberFormat="1" applyFont="1" applyFill="1" applyBorder="1" applyAlignment="1">
      <alignment horizontal="center" wrapText="1"/>
    </xf>
    <xf numFmtId="0" fontId="16" fillId="0" borderId="0" xfId="0" applyFont="1" applyAlignment="1">
      <alignment wrapText="1"/>
    </xf>
    <xf numFmtId="9" fontId="2" fillId="3" borderId="9" xfId="2" applyFont="1" applyFill="1" applyBorder="1" applyAlignment="1" applyProtection="1">
      <alignment vertical="center" wrapText="1"/>
      <protection locked="0"/>
    </xf>
    <xf numFmtId="9" fontId="2" fillId="3" borderId="32" xfId="2" applyFont="1" applyFill="1" applyBorder="1" applyAlignment="1" applyProtection="1">
      <alignment vertical="center" wrapText="1"/>
      <protection locked="0"/>
    </xf>
    <xf numFmtId="44" fontId="2" fillId="2" borderId="15"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3" fillId="0" borderId="0" xfId="1" applyFont="1" applyBorder="1" applyAlignment="1">
      <alignment wrapText="1"/>
    </xf>
    <xf numFmtId="44" fontId="2" fillId="2" borderId="29" xfId="0" applyNumberFormat="1" applyFont="1" applyFill="1" applyBorder="1" applyAlignment="1">
      <alignment vertical="center" wrapText="1"/>
    </xf>
    <xf numFmtId="44" fontId="0" fillId="2" borderId="17" xfId="1" applyFont="1" applyFill="1" applyBorder="1" applyAlignment="1">
      <alignment vertical="center" wrapText="1"/>
    </xf>
    <xf numFmtId="0" fontId="3" fillId="2" borderId="13" xfId="0" applyFont="1" applyFill="1" applyBorder="1" applyAlignment="1">
      <alignment wrapText="1"/>
    </xf>
    <xf numFmtId="44" fontId="0" fillId="2" borderId="14" xfId="0" applyNumberFormat="1" applyFill="1" applyBorder="1"/>
    <xf numFmtId="0" fontId="0" fillId="2" borderId="14" xfId="0" applyFill="1" applyBorder="1"/>
    <xf numFmtId="0" fontId="0" fillId="2" borderId="15" xfId="0" applyFill="1" applyBorder="1"/>
    <xf numFmtId="0" fontId="1" fillId="2" borderId="3" xfId="0" applyFont="1" applyFill="1" applyBorder="1" applyAlignment="1">
      <alignment horizontal="center" vertical="center" wrapText="1"/>
    </xf>
    <xf numFmtId="44" fontId="2" fillId="3" borderId="3" xfId="1" applyFont="1" applyFill="1" applyBorder="1" applyAlignment="1" applyProtection="1">
      <alignment horizontal="center" vertical="center" wrapText="1"/>
    </xf>
    <xf numFmtId="44" fontId="0" fillId="0" borderId="0" xfId="1" applyFont="1" applyFill="1" applyBorder="1" applyAlignment="1">
      <alignment vertical="center" wrapText="1"/>
    </xf>
    <xf numFmtId="9" fontId="3" fillId="0" borderId="0" xfId="2" applyFont="1" applyFill="1" applyBorder="1" applyAlignment="1">
      <alignment wrapText="1"/>
    </xf>
    <xf numFmtId="0" fontId="11" fillId="6"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0" fontId="17" fillId="0" borderId="0" xfId="0" applyFont="1" applyAlignment="1">
      <alignment horizontal="left" vertical="top" wrapText="1"/>
    </xf>
    <xf numFmtId="0" fontId="2" fillId="0" borderId="0" xfId="0" applyFont="1" applyAlignment="1">
      <alignment horizontal="center" vertical="center" wrapText="1"/>
    </xf>
    <xf numFmtId="0" fontId="19" fillId="0" borderId="57" xfId="0" applyFont="1" applyBorder="1" applyAlignment="1">
      <alignment horizontal="left" wrapText="1"/>
    </xf>
    <xf numFmtId="0" fontId="2" fillId="2" borderId="5" xfId="0" applyFont="1" applyFill="1" applyBorder="1" applyAlignment="1">
      <alignment horizontal="center" vertical="center" wrapText="1"/>
    </xf>
    <xf numFmtId="0" fontId="1" fillId="2" borderId="3" xfId="0" applyFont="1" applyFill="1" applyBorder="1" applyAlignment="1">
      <alignment vertical="center"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9" xfId="0" applyNumberFormat="1" applyFont="1" applyFill="1" applyBorder="1" applyAlignment="1">
      <alignment vertical="center" wrapText="1"/>
    </xf>
    <xf numFmtId="44" fontId="1" fillId="2" borderId="2" xfId="0" applyNumberFormat="1"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4" xfId="0" applyNumberFormat="1" applyFont="1" applyFill="1" applyBorder="1" applyAlignment="1">
      <alignment vertical="center" wrapText="1"/>
    </xf>
    <xf numFmtId="0" fontId="1" fillId="0" borderId="0" xfId="0" applyFont="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44" fontId="1" fillId="0" borderId="40" xfId="0" applyNumberFormat="1" applyFont="1" applyBorder="1" applyAlignment="1" applyProtection="1">
      <alignment wrapText="1"/>
      <protection locked="0"/>
    </xf>
    <xf numFmtId="44" fontId="1" fillId="3" borderId="40"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2" borderId="40" xfId="0" applyNumberFormat="1" applyFont="1" applyFill="1" applyBorder="1" applyAlignment="1">
      <alignment wrapText="1"/>
    </xf>
    <xf numFmtId="44" fontId="1" fillId="2" borderId="51"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52" xfId="0" applyNumberFormat="1" applyFont="1" applyFill="1" applyBorder="1" applyAlignment="1">
      <alignment wrapText="1"/>
    </xf>
    <xf numFmtId="44" fontId="1" fillId="2" borderId="50" xfId="0" applyNumberFormat="1" applyFont="1" applyFill="1" applyBorder="1" applyAlignment="1">
      <alignment wrapText="1"/>
    </xf>
    <xf numFmtId="44" fontId="1" fillId="2" borderId="14"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39" xfId="0" applyNumberFormat="1" applyFont="1" applyFill="1" applyBorder="1" applyAlignment="1">
      <alignment wrapText="1"/>
    </xf>
    <xf numFmtId="44" fontId="1" fillId="2" borderId="15" xfId="0" applyNumberFormat="1" applyFont="1" applyFill="1" applyBorder="1" applyAlignment="1">
      <alignment wrapText="1"/>
    </xf>
    <xf numFmtId="44" fontId="1" fillId="2" borderId="54" xfId="1" applyFont="1" applyFill="1" applyBorder="1" applyAlignment="1" applyProtection="1">
      <alignment wrapText="1"/>
    </xf>
    <xf numFmtId="44" fontId="1" fillId="2" borderId="30" xfId="1" applyFont="1" applyFill="1" applyBorder="1" applyAlignment="1">
      <alignment wrapText="1"/>
    </xf>
    <xf numFmtId="44" fontId="1" fillId="2" borderId="9" xfId="1" applyFont="1" applyFill="1" applyBorder="1" applyAlignment="1">
      <alignment wrapText="1"/>
    </xf>
    <xf numFmtId="44" fontId="1" fillId="2" borderId="3" xfId="1" applyFont="1" applyFill="1" applyBorder="1" applyAlignment="1">
      <alignment vertical="center" wrapText="1"/>
    </xf>
    <xf numFmtId="9" fontId="0" fillId="0" borderId="0" xfId="2" applyFont="1"/>
    <xf numFmtId="9" fontId="0" fillId="0" borderId="0" xfId="0" applyNumberFormat="1"/>
    <xf numFmtId="0" fontId="4" fillId="0" borderId="0" xfId="3"/>
    <xf numFmtId="0" fontId="27" fillId="8" borderId="0" xfId="0" applyFont="1" applyFill="1"/>
    <xf numFmtId="0" fontId="27" fillId="0" borderId="0" xfId="0" applyFont="1"/>
    <xf numFmtId="0" fontId="3" fillId="0" borderId="3" xfId="0" applyFont="1" applyBorder="1" applyAlignment="1">
      <alignment horizontal="center" vertical="center"/>
    </xf>
    <xf numFmtId="0" fontId="28" fillId="0" borderId="3" xfId="4" applyBorder="1" applyAlignment="1">
      <alignment horizontal="center" vertical="center" wrapText="1"/>
    </xf>
    <xf numFmtId="0" fontId="3" fillId="9" borderId="3" xfId="0" applyFont="1" applyFill="1" applyBorder="1" applyAlignment="1">
      <alignment horizontal="center" vertical="top" wrapText="1"/>
    </xf>
    <xf numFmtId="0" fontId="0" fillId="9" borderId="3" xfId="0" applyFill="1" applyBorder="1" applyAlignment="1">
      <alignment vertical="center"/>
    </xf>
    <xf numFmtId="0" fontId="0" fillId="9" borderId="3" xfId="0" applyFill="1" applyBorder="1" applyAlignment="1">
      <alignment horizontal="center" vertical="center" wrapText="1"/>
    </xf>
    <xf numFmtId="0" fontId="0" fillId="10" borderId="3" xfId="0" applyFill="1" applyBorder="1" applyAlignment="1">
      <alignment vertical="top"/>
    </xf>
    <xf numFmtId="0" fontId="0" fillId="10" borderId="3" xfId="0" applyFill="1" applyBorder="1" applyAlignment="1">
      <alignment vertical="top" wrapText="1"/>
    </xf>
    <xf numFmtId="0" fontId="0" fillId="10" borderId="3" xfId="0" applyFill="1" applyBorder="1" applyAlignment="1">
      <alignment vertical="center"/>
    </xf>
    <xf numFmtId="0" fontId="0" fillId="10" borderId="3" xfId="0" applyFill="1" applyBorder="1" applyAlignment="1">
      <alignment horizontal="center" vertical="center" wrapText="1"/>
    </xf>
    <xf numFmtId="0" fontId="0" fillId="11" borderId="3" xfId="0" applyFill="1" applyBorder="1" applyAlignment="1">
      <alignment vertical="top" wrapText="1"/>
    </xf>
    <xf numFmtId="0" fontId="0" fillId="10" borderId="5" xfId="0" applyFill="1" applyBorder="1" applyAlignment="1">
      <alignment vertical="top"/>
    </xf>
    <xf numFmtId="0" fontId="0" fillId="10" borderId="5" xfId="0" applyFill="1" applyBorder="1" applyAlignment="1">
      <alignment vertical="top" wrapText="1"/>
    </xf>
    <xf numFmtId="0" fontId="29" fillId="12" borderId="41" xfId="0" applyFont="1" applyFill="1" applyBorder="1" applyAlignment="1">
      <alignment horizontal="right" vertical="top"/>
    </xf>
    <xf numFmtId="0" fontId="29" fillId="12" borderId="58" xfId="0" applyFont="1"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29" fillId="12" borderId="59" xfId="0" applyFont="1" applyFill="1" applyBorder="1" applyAlignment="1">
      <alignment horizontal="right" vertical="top"/>
    </xf>
    <xf numFmtId="0" fontId="29" fillId="12" borderId="60" xfId="0" applyFont="1" applyFill="1" applyBorder="1" applyAlignment="1">
      <alignment vertical="top" wrapText="1"/>
    </xf>
    <xf numFmtId="0" fontId="29" fillId="12" borderId="45" xfId="0" applyFont="1" applyFill="1" applyBorder="1" applyAlignment="1">
      <alignment horizontal="right" vertical="top"/>
    </xf>
    <xf numFmtId="0" fontId="29" fillId="12" borderId="52" xfId="0" applyFont="1" applyFill="1" applyBorder="1" applyAlignment="1">
      <alignment vertical="top" wrapText="1"/>
    </xf>
    <xf numFmtId="0" fontId="0" fillId="10" borderId="40" xfId="0" applyFill="1" applyBorder="1" applyAlignment="1">
      <alignment vertical="top"/>
    </xf>
    <xf numFmtId="0" fontId="0" fillId="10" borderId="40" xfId="0" applyFill="1" applyBorder="1" applyAlignment="1">
      <alignment vertical="top" wrapText="1"/>
    </xf>
    <xf numFmtId="2" fontId="0" fillId="10" borderId="3" xfId="0" applyNumberFormat="1" applyFill="1" applyBorder="1" applyAlignment="1">
      <alignment vertical="top"/>
    </xf>
    <xf numFmtId="2" fontId="8" fillId="10" borderId="3" xfId="0" applyNumberFormat="1" applyFont="1" applyFill="1" applyBorder="1" applyAlignment="1">
      <alignment vertical="top"/>
    </xf>
    <xf numFmtId="0" fontId="8" fillId="10" borderId="3" xfId="0" applyFont="1" applyFill="1" applyBorder="1" applyAlignment="1">
      <alignment vertical="top" wrapText="1"/>
    </xf>
    <xf numFmtId="2" fontId="3" fillId="9" borderId="3" xfId="0" applyNumberFormat="1" applyFont="1" applyFill="1" applyBorder="1" applyAlignment="1">
      <alignment horizontal="center" vertical="top"/>
    </xf>
    <xf numFmtId="0" fontId="0" fillId="10" borderId="3" xfId="0" applyFill="1" applyBorder="1" applyAlignment="1">
      <alignment vertical="center" wrapText="1"/>
    </xf>
    <xf numFmtId="0" fontId="29" fillId="12" borderId="3" xfId="0" applyFont="1" applyFill="1" applyBorder="1" applyAlignment="1">
      <alignment horizontal="right" vertical="top"/>
    </xf>
    <xf numFmtId="0" fontId="29" fillId="12" borderId="3" xfId="0" applyFont="1" applyFill="1" applyBorder="1" applyAlignment="1">
      <alignment vertical="top" wrapText="1"/>
    </xf>
    <xf numFmtId="0" fontId="3" fillId="9" borderId="3" xfId="0" applyFont="1" applyFill="1" applyBorder="1" applyAlignment="1">
      <alignment horizontal="center" vertical="top"/>
    </xf>
    <xf numFmtId="0" fontId="29" fillId="12" borderId="3" xfId="0" applyFont="1" applyFill="1" applyBorder="1" applyAlignment="1">
      <alignment horizontal="left" vertical="top" wrapText="1"/>
    </xf>
    <xf numFmtId="0" fontId="15" fillId="10" borderId="3" xfId="0" applyFont="1" applyFill="1" applyBorder="1" applyAlignment="1">
      <alignment vertical="center"/>
    </xf>
    <xf numFmtId="0" fontId="30" fillId="10" borderId="3" xfId="0" applyFont="1" applyFill="1" applyBorder="1" applyAlignment="1">
      <alignment vertical="center"/>
    </xf>
    <xf numFmtId="0" fontId="30" fillId="9" borderId="3" xfId="0" applyFont="1" applyFill="1" applyBorder="1" applyAlignment="1">
      <alignment vertical="center"/>
    </xf>
    <xf numFmtId="46" fontId="0" fillId="10" borderId="3" xfId="0" applyNumberFormat="1" applyFill="1" applyBorder="1" applyAlignment="1">
      <alignment horizontal="center" vertical="center" wrapText="1"/>
    </xf>
    <xf numFmtId="0" fontId="0" fillId="12" borderId="3" xfId="0" applyFill="1" applyBorder="1" applyAlignment="1">
      <alignment vertical="center" wrapText="1"/>
    </xf>
    <xf numFmtId="0" fontId="30" fillId="12" borderId="3" xfId="0" applyFont="1" applyFill="1" applyBorder="1" applyAlignment="1">
      <alignment vertical="center"/>
    </xf>
    <xf numFmtId="0" fontId="29" fillId="12" borderId="5" xfId="0" applyFont="1" applyFill="1" applyBorder="1" applyAlignment="1">
      <alignment horizontal="right" vertical="top"/>
    </xf>
    <xf numFmtId="0" fontId="29" fillId="12" borderId="5" xfId="0" applyFont="1" applyFill="1" applyBorder="1" applyAlignment="1">
      <alignment horizontal="left" vertical="top" wrapText="1"/>
    </xf>
    <xf numFmtId="44" fontId="0" fillId="2" borderId="9" xfId="0" applyNumberFormat="1" applyFill="1" applyBorder="1" applyAlignment="1">
      <alignment vertical="center" wrapText="1"/>
    </xf>
    <xf numFmtId="44" fontId="0" fillId="2" borderId="15"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13" borderId="8"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9" fontId="0" fillId="7" borderId="3" xfId="2" applyFont="1" applyFill="1" applyBorder="1" applyAlignment="1" applyProtection="1">
      <alignment vertical="center" wrapText="1"/>
      <protection locked="0"/>
    </xf>
    <xf numFmtId="9" fontId="0" fillId="7" borderId="14" xfId="2" applyFont="1" applyFill="1" applyBorder="1" applyAlignment="1" applyProtection="1">
      <alignment vertical="center" wrapText="1"/>
      <protection locked="0"/>
    </xf>
    <xf numFmtId="49" fontId="1" fillId="3" borderId="3" xfId="0" applyNumberFormat="1" applyFont="1" applyFill="1" applyBorder="1" applyAlignment="1" applyProtection="1">
      <alignment horizontal="left" vertical="top" wrapText="1"/>
      <protection locked="0"/>
    </xf>
    <xf numFmtId="0" fontId="3" fillId="14" borderId="8" xfId="0" applyFont="1" applyFill="1" applyBorder="1" applyAlignment="1">
      <alignment vertical="center" wrapText="1"/>
    </xf>
    <xf numFmtId="0" fontId="25" fillId="14" borderId="11" xfId="0" applyFont="1" applyFill="1" applyBorder="1" applyAlignment="1">
      <alignment vertical="center" wrapText="1"/>
    </xf>
    <xf numFmtId="0" fontId="24" fillId="14" borderId="8" xfId="0" applyFont="1" applyFill="1" applyBorder="1" applyAlignment="1">
      <alignment vertical="center" wrapText="1"/>
    </xf>
    <xf numFmtId="0" fontId="3" fillId="15" borderId="8" xfId="0" applyFont="1" applyFill="1" applyBorder="1" applyAlignment="1">
      <alignment vertical="center" wrapText="1"/>
    </xf>
    <xf numFmtId="0" fontId="1" fillId="0" borderId="3" xfId="0" applyFont="1" applyBorder="1" applyAlignment="1" applyProtection="1">
      <alignment horizontal="left" vertical="top"/>
      <protection locked="0"/>
    </xf>
    <xf numFmtId="49" fontId="1" fillId="3" borderId="4" xfId="0" applyNumberFormat="1" applyFont="1" applyFill="1" applyBorder="1" applyAlignment="1" applyProtection="1">
      <alignment vertical="top"/>
      <protection locked="0"/>
    </xf>
    <xf numFmtId="44" fontId="1" fillId="3" borderId="4" xfId="1" applyFont="1" applyFill="1" applyBorder="1" applyAlignment="1" applyProtection="1">
      <alignment vertical="center"/>
      <protection locked="0"/>
    </xf>
    <xf numFmtId="44" fontId="1" fillId="3" borderId="3" xfId="1" applyFont="1" applyFill="1" applyBorder="1" applyAlignment="1" applyProtection="1">
      <alignment horizontal="center" vertical="center"/>
      <protection locked="0"/>
    </xf>
    <xf numFmtId="49" fontId="1" fillId="3" borderId="3" xfId="0" applyNumberFormat="1" applyFont="1" applyFill="1" applyBorder="1" applyAlignment="1" applyProtection="1">
      <alignment vertical="top"/>
      <protection locked="0"/>
    </xf>
    <xf numFmtId="49" fontId="1" fillId="0" borderId="3" xfId="1" quotePrefix="1" applyNumberFormat="1" applyFont="1" applyBorder="1" applyAlignment="1" applyProtection="1">
      <alignment horizontal="left" wrapText="1"/>
      <protection locked="0"/>
    </xf>
    <xf numFmtId="44" fontId="1" fillId="0" borderId="3" xfId="1" applyFont="1" applyBorder="1" applyAlignment="1" applyProtection="1">
      <alignment horizontal="center" vertical="center"/>
      <protection locked="0"/>
    </xf>
    <xf numFmtId="49" fontId="1" fillId="3" borderId="3" xfId="0" applyNumberFormat="1" applyFont="1" applyFill="1" applyBorder="1" applyAlignment="1" applyProtection="1">
      <alignment vertical="top" wrapText="1"/>
      <protection locked="0"/>
    </xf>
    <xf numFmtId="44" fontId="1" fillId="0" borderId="3" xfId="1" applyFont="1" applyBorder="1" applyAlignment="1" applyProtection="1">
      <alignment horizontal="left" vertical="center"/>
      <protection locked="0"/>
    </xf>
    <xf numFmtId="0" fontId="1" fillId="0" borderId="3" xfId="1" applyNumberFormat="1" applyFont="1" applyBorder="1" applyAlignment="1" applyProtection="1">
      <alignment horizontal="left" vertical="center" wrapText="1"/>
      <protection locked="0"/>
    </xf>
    <xf numFmtId="44" fontId="1" fillId="0" borderId="3" xfId="1" applyFont="1" applyBorder="1" applyAlignment="1" applyProtection="1">
      <alignment horizontal="left" vertical="center" wrapText="1"/>
      <protection locked="0"/>
    </xf>
    <xf numFmtId="9" fontId="3" fillId="2" borderId="15" xfId="2" applyFont="1" applyFill="1" applyBorder="1" applyAlignment="1">
      <alignment wrapText="1"/>
    </xf>
    <xf numFmtId="44" fontId="0" fillId="3" borderId="0" xfId="1" applyFont="1" applyFill="1" applyBorder="1" applyAlignment="1">
      <alignment wrapText="1"/>
    </xf>
    <xf numFmtId="0" fontId="17" fillId="0" borderId="0" xfId="0" applyFont="1" applyAlignment="1">
      <alignment horizontal="left" vertical="top" wrapText="1"/>
    </xf>
    <xf numFmtId="0" fontId="2" fillId="2" borderId="5"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0" borderId="0" xfId="0" applyFont="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19" fillId="0" borderId="57" xfId="0" applyFont="1" applyBorder="1" applyAlignment="1">
      <alignment horizontal="left"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5" xfId="1" applyFont="1" applyFill="1" applyBorder="1" applyAlignment="1" applyProtection="1">
      <alignment horizontal="center" vertical="center" wrapText="1"/>
    </xf>
    <xf numFmtId="44" fontId="2" fillId="2" borderId="40" xfId="1" applyFont="1" applyFill="1" applyBorder="1" applyAlignment="1" applyProtection="1">
      <alignment horizontal="center" vertical="center" wrapText="1"/>
    </xf>
    <xf numFmtId="0" fontId="2" fillId="4" borderId="42" xfId="0" applyFont="1" applyFill="1" applyBorder="1" applyAlignment="1">
      <alignment horizontal="center" vertical="center" wrapText="1"/>
    </xf>
    <xf numFmtId="0" fontId="2" fillId="4" borderId="44" xfId="0" applyFont="1" applyFill="1" applyBorder="1" applyAlignment="1">
      <alignment horizontal="center" vertical="center" wrapText="1"/>
    </xf>
    <xf numFmtId="44" fontId="2" fillId="2" borderId="32"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2" xfId="0" applyFont="1" applyFill="1" applyBorder="1" applyAlignment="1">
      <alignment horizontal="center" wrapText="1"/>
    </xf>
    <xf numFmtId="0" fontId="2" fillId="2" borderId="55" xfId="0" applyFont="1" applyFill="1" applyBorder="1" applyAlignment="1">
      <alignment horizontal="center" vertical="center" wrapText="1"/>
    </xf>
    <xf numFmtId="0" fontId="2" fillId="2" borderId="3" xfId="0" applyFont="1" applyFill="1" applyBorder="1" applyAlignment="1">
      <alignment horizontal="left" wrapText="1"/>
    </xf>
    <xf numFmtId="0" fontId="2" fillId="2" borderId="30"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1" xfId="0" applyFont="1" applyFill="1" applyBorder="1" applyAlignment="1">
      <alignment horizontal="center" vertical="center" wrapText="1"/>
    </xf>
    <xf numFmtId="44" fontId="3" fillId="2" borderId="45" xfId="0" applyNumberFormat="1" applyFont="1" applyFill="1" applyBorder="1" applyAlignment="1">
      <alignment horizontal="center" vertical="center" wrapText="1"/>
    </xf>
    <xf numFmtId="44" fontId="3" fillId="2" borderId="46" xfId="0" applyNumberFormat="1" applyFont="1" applyFill="1" applyBorder="1" applyAlignment="1">
      <alignment horizontal="center" vertical="center" wrapText="1"/>
    </xf>
    <xf numFmtId="49" fontId="0" fillId="2" borderId="47" xfId="0" applyNumberFormat="1" applyFill="1" applyBorder="1" applyAlignment="1">
      <alignment horizontal="center"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1" xfId="0" applyFont="1" applyFill="1" applyBorder="1" applyAlignment="1">
      <alignment horizontal="center" vertical="center"/>
    </xf>
    <xf numFmtId="0" fontId="2" fillId="2" borderId="56"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D9CA43CD-7FD0-4BFF-90E1-26C5A85A7903}"/>
    <cellStyle name="Percent" xfId="2" builtinId="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B1C4-3C1B-4BDE-8361-A0D1018C0553}">
  <sheetPr>
    <tabColor theme="4" tint="0.79998168889431442"/>
  </sheetPr>
  <dimension ref="B2:E4"/>
  <sheetViews>
    <sheetView showGridLines="0" zoomScale="80" zoomScaleNormal="80" workbookViewId="0"/>
  </sheetViews>
  <sheetFormatPr defaultRowHeight="14.75" x14ac:dyDescent="0.75"/>
  <cols>
    <col min="2" max="2" width="127.26953125" customWidth="1"/>
  </cols>
  <sheetData>
    <row r="2" spans="2:5" ht="36.75" customHeight="1" x14ac:dyDescent="0.75">
      <c r="B2" s="258" t="s">
        <v>0</v>
      </c>
      <c r="C2" s="258"/>
      <c r="D2" s="258"/>
      <c r="E2" s="258"/>
    </row>
    <row r="3" spans="2:5" ht="21.75" customHeight="1" thickBot="1" x14ac:dyDescent="0.95">
      <c r="B3" s="105" t="s">
        <v>1</v>
      </c>
      <c r="C3" s="130"/>
      <c r="D3" s="130"/>
      <c r="E3" s="130"/>
    </row>
    <row r="4" spans="2:5" ht="300" customHeight="1" thickBot="1" x14ac:dyDescent="0.9">
      <c r="B4" s="128" t="s">
        <v>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3"/>
  <sheetViews>
    <sheetView showGridLines="0" showZeros="0" tabSelected="1" zoomScale="68" zoomScaleNormal="60" workbookViewId="0">
      <pane ySplit="5" topLeftCell="A184" activePane="bottomLeft" state="frozen"/>
      <selection pane="bottomLeft" activeCell="K176" sqref="K176"/>
    </sheetView>
  </sheetViews>
  <sheetFormatPr defaultColWidth="9.1796875" defaultRowHeight="14.75" x14ac:dyDescent="0.75"/>
  <cols>
    <col min="1" max="1" width="9.1796875" style="29"/>
    <col min="2" max="2" width="30.7265625" style="29" customWidth="1"/>
    <col min="3" max="3" width="60.81640625" style="29" customWidth="1"/>
    <col min="4" max="4" width="24.26953125" style="29" customWidth="1"/>
    <col min="5" max="6" width="23.1796875" style="29" hidden="1" customWidth="1"/>
    <col min="7" max="7" width="18.453125" style="29" hidden="1" customWidth="1"/>
    <col min="8" max="8" width="31.453125" style="29" customWidth="1"/>
    <col min="9" max="9" width="28.1796875" style="111" customWidth="1"/>
    <col min="10" max="10" width="28.26953125" style="111" customWidth="1"/>
    <col min="11" max="11" width="31.453125" style="29" customWidth="1"/>
    <col min="12" max="12" width="18.81640625" style="29" customWidth="1"/>
    <col min="13" max="13" width="9.1796875" style="29"/>
    <col min="14" max="14" width="17.7265625" style="29" customWidth="1"/>
    <col min="15" max="15" width="26.453125" style="29" customWidth="1"/>
    <col min="16" max="16" width="22.453125" style="29" customWidth="1"/>
    <col min="17" max="17" width="29.7265625" style="29" customWidth="1"/>
    <col min="18" max="18" width="23.453125" style="29" customWidth="1"/>
    <col min="19" max="19" width="18.453125" style="29" customWidth="1"/>
    <col min="20" max="20" width="17.453125" style="29" customWidth="1"/>
    <col min="21" max="21" width="25.1796875" style="29" customWidth="1"/>
    <col min="22" max="16384" width="9.1796875" style="29"/>
  </cols>
  <sheetData>
    <row r="1" spans="1:12" ht="30" customHeight="1" x14ac:dyDescent="2.1">
      <c r="B1" s="258" t="s">
        <v>3</v>
      </c>
      <c r="C1" s="258"/>
      <c r="D1" s="258"/>
      <c r="E1" s="258"/>
      <c r="F1" s="27"/>
      <c r="G1" s="27"/>
      <c r="H1" s="28"/>
      <c r="I1" s="117"/>
      <c r="J1" s="117"/>
      <c r="K1" s="28"/>
    </row>
    <row r="2" spans="1:12" ht="16" x14ac:dyDescent="0.8">
      <c r="B2" s="105" t="s">
        <v>1</v>
      </c>
      <c r="H2" s="30"/>
      <c r="I2" s="257"/>
      <c r="J2" s="257"/>
    </row>
    <row r="3" spans="1:12" ht="18.5" x14ac:dyDescent="0.9">
      <c r="B3" s="280" t="s">
        <v>4</v>
      </c>
      <c r="C3" s="280"/>
      <c r="D3" s="280"/>
      <c r="E3" s="280"/>
      <c r="H3" s="30"/>
      <c r="I3" s="257"/>
      <c r="J3" s="257"/>
    </row>
    <row r="4" spans="1:12" ht="18.5" x14ac:dyDescent="0.9">
      <c r="B4" s="132"/>
      <c r="C4" s="132"/>
      <c r="D4" s="132"/>
      <c r="E4" s="132"/>
    </row>
    <row r="5" spans="1:12" ht="99.75" customHeight="1" x14ac:dyDescent="0.75">
      <c r="B5" s="124" t="s">
        <v>5</v>
      </c>
      <c r="C5" s="124" t="s">
        <v>6</v>
      </c>
      <c r="D5" s="129" t="s">
        <v>921</v>
      </c>
      <c r="E5" s="124" t="s">
        <v>7</v>
      </c>
      <c r="F5" s="124" t="s">
        <v>8</v>
      </c>
      <c r="G5" s="124" t="s">
        <v>9</v>
      </c>
      <c r="H5" s="124" t="s">
        <v>10</v>
      </c>
      <c r="I5" s="124" t="s">
        <v>11</v>
      </c>
      <c r="J5" s="124" t="s">
        <v>12</v>
      </c>
      <c r="K5" s="124" t="s">
        <v>13</v>
      </c>
      <c r="L5" s="34"/>
    </row>
    <row r="6" spans="1:12" ht="51" customHeight="1" x14ac:dyDescent="0.75">
      <c r="B6" s="70" t="s">
        <v>14</v>
      </c>
      <c r="C6" s="278" t="s">
        <v>909</v>
      </c>
      <c r="D6" s="278"/>
      <c r="E6" s="278"/>
      <c r="F6" s="278"/>
      <c r="G6" s="278"/>
      <c r="H6" s="278"/>
      <c r="I6" s="275"/>
      <c r="J6" s="275"/>
      <c r="K6" s="278"/>
      <c r="L6" s="13"/>
    </row>
    <row r="7" spans="1:12" ht="51" customHeight="1" x14ac:dyDescent="0.75">
      <c r="B7" s="70" t="s">
        <v>15</v>
      </c>
      <c r="C7" s="279" t="s">
        <v>910</v>
      </c>
      <c r="D7" s="279"/>
      <c r="E7" s="279"/>
      <c r="F7" s="279"/>
      <c r="G7" s="279"/>
      <c r="H7" s="279"/>
      <c r="I7" s="277"/>
      <c r="J7" s="277"/>
      <c r="K7" s="279"/>
      <c r="L7" s="36"/>
    </row>
    <row r="8" spans="1:12" ht="16" x14ac:dyDescent="0.8">
      <c r="B8" s="134" t="s">
        <v>16</v>
      </c>
      <c r="C8" s="245" t="s">
        <v>873</v>
      </c>
      <c r="D8" s="135">
        <v>20166.824035087717</v>
      </c>
      <c r="E8" s="135"/>
      <c r="F8" s="135"/>
      <c r="G8" s="136">
        <f>D8</f>
        <v>20166.824035087717</v>
      </c>
      <c r="H8" s="137">
        <v>0.5</v>
      </c>
      <c r="I8" s="135">
        <v>20378.8</v>
      </c>
      <c r="J8" s="246"/>
      <c r="K8" s="250" t="s">
        <v>922</v>
      </c>
      <c r="L8" s="140"/>
    </row>
    <row r="9" spans="1:12" ht="16" x14ac:dyDescent="0.8">
      <c r="B9" s="134" t="s">
        <v>17</v>
      </c>
      <c r="C9" s="245" t="s">
        <v>874</v>
      </c>
      <c r="D9" s="135">
        <v>12526.412930130969</v>
      </c>
      <c r="E9" s="135"/>
      <c r="F9" s="135"/>
      <c r="G9" s="136">
        <f t="shared" ref="G9:G15" si="0">D9</f>
        <v>12526.412930130969</v>
      </c>
      <c r="H9" s="137">
        <v>0</v>
      </c>
      <c r="I9" s="135">
        <v>12795.02</v>
      </c>
      <c r="J9" s="247"/>
      <c r="K9" s="250" t="s">
        <v>922</v>
      </c>
      <c r="L9" s="140"/>
    </row>
    <row r="10" spans="1:12" ht="16" x14ac:dyDescent="0.8">
      <c r="B10" s="134" t="s">
        <v>18</v>
      </c>
      <c r="C10" s="245" t="s">
        <v>875</v>
      </c>
      <c r="D10" s="135">
        <v>9303.8780701754386</v>
      </c>
      <c r="E10" s="135"/>
      <c r="F10" s="135"/>
      <c r="G10" s="136">
        <f t="shared" si="0"/>
        <v>9303.8780701754386</v>
      </c>
      <c r="H10" s="137">
        <v>0</v>
      </c>
      <c r="I10" s="135">
        <v>9573.9699999999993</v>
      </c>
      <c r="J10" s="248"/>
      <c r="K10" s="250" t="s">
        <v>922</v>
      </c>
      <c r="L10" s="140"/>
    </row>
    <row r="11" spans="1:12" ht="16" x14ac:dyDescent="0.8">
      <c r="B11" s="134" t="s">
        <v>19</v>
      </c>
      <c r="C11" s="245" t="s">
        <v>876</v>
      </c>
      <c r="D11" s="135">
        <v>5820.322631578947</v>
      </c>
      <c r="E11" s="135"/>
      <c r="F11" s="135"/>
      <c r="G11" s="136">
        <f t="shared" si="0"/>
        <v>5820.322631578947</v>
      </c>
      <c r="H11" s="137">
        <v>0.5</v>
      </c>
      <c r="I11" s="135">
        <v>5951.43</v>
      </c>
      <c r="J11" s="249"/>
      <c r="K11" s="250" t="s">
        <v>922</v>
      </c>
      <c r="L11" s="140"/>
    </row>
    <row r="12" spans="1:12" ht="16" x14ac:dyDescent="0.8">
      <c r="B12" s="134" t="s">
        <v>20</v>
      </c>
      <c r="C12" s="245" t="s">
        <v>877</v>
      </c>
      <c r="D12" s="135">
        <v>1535.0877192982455</v>
      </c>
      <c r="E12" s="135"/>
      <c r="F12" s="135"/>
      <c r="G12" s="136">
        <f t="shared" si="0"/>
        <v>1535.0877192982455</v>
      </c>
      <c r="H12" s="137">
        <v>0.5</v>
      </c>
      <c r="I12" s="135">
        <v>2240.83</v>
      </c>
      <c r="J12" s="248"/>
      <c r="K12" s="250" t="s">
        <v>922</v>
      </c>
      <c r="L12" s="140"/>
    </row>
    <row r="13" spans="1:12" ht="16" x14ac:dyDescent="0.8">
      <c r="B13" s="134" t="s">
        <v>21</v>
      </c>
      <c r="C13" s="245">
        <v>0</v>
      </c>
      <c r="D13" s="135">
        <v>0</v>
      </c>
      <c r="E13" s="135"/>
      <c r="F13" s="135"/>
      <c r="G13" s="136">
        <f t="shared" si="0"/>
        <v>0</v>
      </c>
      <c r="H13" s="137">
        <v>0</v>
      </c>
      <c r="I13" s="135">
        <v>0</v>
      </c>
      <c r="J13" s="138"/>
      <c r="K13" s="250" t="s">
        <v>922</v>
      </c>
      <c r="L13" s="140"/>
    </row>
    <row r="14" spans="1:12" ht="16" x14ac:dyDescent="0.8">
      <c r="B14" s="134" t="s">
        <v>22</v>
      </c>
      <c r="C14" s="245">
        <v>0</v>
      </c>
      <c r="D14" s="135">
        <v>0</v>
      </c>
      <c r="E14" s="138"/>
      <c r="F14" s="138"/>
      <c r="G14" s="136">
        <f t="shared" si="0"/>
        <v>0</v>
      </c>
      <c r="H14" s="137">
        <v>0</v>
      </c>
      <c r="I14" s="135">
        <v>0</v>
      </c>
      <c r="J14" s="138"/>
      <c r="K14" s="250" t="s">
        <v>922</v>
      </c>
      <c r="L14" s="140"/>
    </row>
    <row r="15" spans="1:12" ht="16" x14ac:dyDescent="0.8">
      <c r="A15" s="30"/>
      <c r="B15" s="134" t="s">
        <v>23</v>
      </c>
      <c r="C15" s="245">
        <v>0</v>
      </c>
      <c r="D15" s="135">
        <v>0</v>
      </c>
      <c r="E15" s="138"/>
      <c r="F15" s="138"/>
      <c r="G15" s="136">
        <f t="shared" si="0"/>
        <v>0</v>
      </c>
      <c r="H15" s="137">
        <v>0</v>
      </c>
      <c r="I15" s="135">
        <v>0</v>
      </c>
      <c r="J15" s="138"/>
      <c r="K15" s="250" t="s">
        <v>922</v>
      </c>
    </row>
    <row r="16" spans="1:12" ht="16" x14ac:dyDescent="0.8">
      <c r="A16" s="30"/>
      <c r="C16" s="70" t="s">
        <v>24</v>
      </c>
      <c r="D16" s="14">
        <f>SUM(D8:D15)</f>
        <v>49352.525386271314</v>
      </c>
      <c r="E16" s="14">
        <f>SUM(E8:E15)</f>
        <v>0</v>
      </c>
      <c r="F16" s="14">
        <f>SUM(F8:F15)</f>
        <v>0</v>
      </c>
      <c r="G16" s="14">
        <f>SUM(G8:G15)</f>
        <v>49352.525386271314</v>
      </c>
      <c r="H16" s="14">
        <f>(H8*G8)+(H9*G9)+(H10*G10)+(H11*G11)+(H12*G12)+(H13*G13)+(H14*G14)+(H15*G15)</f>
        <v>13761.117192982454</v>
      </c>
      <c r="I16" s="14">
        <f>SUM(I8:I15)</f>
        <v>50940.05</v>
      </c>
      <c r="J16" s="125"/>
      <c r="K16" s="250" t="s">
        <v>922</v>
      </c>
      <c r="L16" s="37"/>
    </row>
    <row r="17" spans="1:12" ht="51" customHeight="1" x14ac:dyDescent="0.75">
      <c r="A17" s="30"/>
      <c r="B17" s="70" t="s">
        <v>25</v>
      </c>
      <c r="C17" s="274" t="s">
        <v>911</v>
      </c>
      <c r="D17" s="274"/>
      <c r="E17" s="274"/>
      <c r="F17" s="274"/>
      <c r="G17" s="274"/>
      <c r="H17" s="274"/>
      <c r="I17" s="275"/>
      <c r="J17" s="275"/>
      <c r="K17" s="274"/>
      <c r="L17" s="36"/>
    </row>
    <row r="18" spans="1:12" ht="16" x14ac:dyDescent="0.8">
      <c r="A18" s="30"/>
      <c r="B18" s="134" t="s">
        <v>26</v>
      </c>
      <c r="C18" s="245" t="s">
        <v>878</v>
      </c>
      <c r="D18" s="135">
        <v>5279.6089661085589</v>
      </c>
      <c r="E18" s="135"/>
      <c r="F18" s="135"/>
      <c r="G18" s="136">
        <f>D18</f>
        <v>5279.6089661085589</v>
      </c>
      <c r="H18" s="137">
        <v>0</v>
      </c>
      <c r="I18" s="135">
        <v>5335.5589661085569</v>
      </c>
      <c r="J18" s="251"/>
      <c r="K18" s="250" t="s">
        <v>922</v>
      </c>
      <c r="L18" s="140"/>
    </row>
    <row r="19" spans="1:12" ht="16.5" customHeight="1" x14ac:dyDescent="0.8">
      <c r="A19" s="30"/>
      <c r="B19" s="134" t="s">
        <v>27</v>
      </c>
      <c r="C19" s="245" t="s">
        <v>879</v>
      </c>
      <c r="D19" s="135">
        <v>5361.77</v>
      </c>
      <c r="E19" s="135"/>
      <c r="F19" s="135"/>
      <c r="G19" s="136">
        <f t="shared" ref="G19:G25" si="1">D19</f>
        <v>5361.77</v>
      </c>
      <c r="H19" s="137">
        <v>0.5</v>
      </c>
      <c r="I19" s="135">
        <v>5361.77</v>
      </c>
      <c r="J19" s="252"/>
      <c r="K19" s="139"/>
      <c r="L19" s="140"/>
    </row>
    <row r="20" spans="1:12" ht="16" x14ac:dyDescent="0.8">
      <c r="A20" s="30"/>
      <c r="B20" s="134" t="s">
        <v>28</v>
      </c>
      <c r="C20" s="245" t="s">
        <v>880</v>
      </c>
      <c r="D20" s="135">
        <v>5199.2042105263154</v>
      </c>
      <c r="E20" s="135"/>
      <c r="F20" s="135"/>
      <c r="G20" s="136">
        <f t="shared" si="1"/>
        <v>5199.2042105263154</v>
      </c>
      <c r="H20" s="137">
        <v>0.5</v>
      </c>
      <c r="I20" s="135">
        <v>5222.49</v>
      </c>
      <c r="J20" s="253"/>
      <c r="K20" s="250" t="s">
        <v>922</v>
      </c>
      <c r="L20" s="140"/>
    </row>
    <row r="21" spans="1:12" ht="16" x14ac:dyDescent="0.8">
      <c r="A21" s="30"/>
      <c r="B21" s="134" t="s">
        <v>29</v>
      </c>
      <c r="C21" s="245" t="s">
        <v>881</v>
      </c>
      <c r="D21" s="135">
        <v>15997.807017543859</v>
      </c>
      <c r="E21" s="135"/>
      <c r="F21" s="135"/>
      <c r="G21" s="136">
        <f t="shared" si="1"/>
        <v>15997.807017543859</v>
      </c>
      <c r="H21" s="137">
        <v>0</v>
      </c>
      <c r="I21" s="135">
        <v>14842</v>
      </c>
      <c r="J21" s="253"/>
      <c r="K21" s="250" t="s">
        <v>922</v>
      </c>
      <c r="L21" s="140"/>
    </row>
    <row r="22" spans="1:12" ht="16" x14ac:dyDescent="0.8">
      <c r="A22" s="30"/>
      <c r="B22" s="134" t="s">
        <v>30</v>
      </c>
      <c r="C22" s="245" t="s">
        <v>882</v>
      </c>
      <c r="D22" s="135">
        <v>0</v>
      </c>
      <c r="E22" s="135"/>
      <c r="F22" s="135"/>
      <c r="G22" s="136">
        <f t="shared" si="1"/>
        <v>0</v>
      </c>
      <c r="H22" s="137">
        <v>0</v>
      </c>
      <c r="I22" s="135">
        <v>0</v>
      </c>
      <c r="J22" s="253"/>
      <c r="K22" s="250" t="s">
        <v>922</v>
      </c>
      <c r="L22" s="140"/>
    </row>
    <row r="23" spans="1:12" ht="16" x14ac:dyDescent="0.8">
      <c r="A23" s="30"/>
      <c r="B23" s="134" t="s">
        <v>31</v>
      </c>
      <c r="C23" s="245">
        <v>0</v>
      </c>
      <c r="D23" s="135">
        <v>0</v>
      </c>
      <c r="E23" s="135"/>
      <c r="F23" s="135"/>
      <c r="G23" s="136">
        <f t="shared" si="1"/>
        <v>0</v>
      </c>
      <c r="H23" s="137">
        <v>0</v>
      </c>
      <c r="I23" s="135">
        <v>0</v>
      </c>
      <c r="J23" s="135"/>
      <c r="K23" s="139"/>
      <c r="L23" s="140"/>
    </row>
    <row r="24" spans="1:12" ht="16" x14ac:dyDescent="0.8">
      <c r="A24" s="30"/>
      <c r="B24" s="134" t="s">
        <v>32</v>
      </c>
      <c r="C24" s="245">
        <v>0</v>
      </c>
      <c r="D24" s="135">
        <v>0</v>
      </c>
      <c r="E24" s="138"/>
      <c r="F24" s="138"/>
      <c r="G24" s="136">
        <f t="shared" si="1"/>
        <v>0</v>
      </c>
      <c r="H24" s="137">
        <v>0</v>
      </c>
      <c r="I24" s="135">
        <v>0</v>
      </c>
      <c r="J24" s="138"/>
      <c r="K24" s="142"/>
      <c r="L24" s="140"/>
    </row>
    <row r="25" spans="1:12" ht="16" x14ac:dyDescent="0.8">
      <c r="A25" s="30"/>
      <c r="B25" s="134" t="s">
        <v>33</v>
      </c>
      <c r="C25" s="245">
        <v>0</v>
      </c>
      <c r="D25" s="135">
        <v>0</v>
      </c>
      <c r="E25" s="138"/>
      <c r="F25" s="138"/>
      <c r="G25" s="136">
        <f t="shared" si="1"/>
        <v>0</v>
      </c>
      <c r="H25" s="137">
        <v>0</v>
      </c>
      <c r="I25" s="135">
        <v>0</v>
      </c>
      <c r="J25" s="138"/>
      <c r="K25" s="142"/>
      <c r="L25" s="140"/>
    </row>
    <row r="26" spans="1:12" ht="16" x14ac:dyDescent="0.8">
      <c r="A26" s="30"/>
      <c r="C26" s="70" t="s">
        <v>24</v>
      </c>
      <c r="D26" s="17">
        <f>SUM(D18:D25)</f>
        <v>31838.390194178734</v>
      </c>
      <c r="E26" s="17">
        <f t="shared" ref="E26:G26" si="2">SUM(E18:E25)</f>
        <v>0</v>
      </c>
      <c r="F26" s="17">
        <f t="shared" si="2"/>
        <v>0</v>
      </c>
      <c r="G26" s="17">
        <f t="shared" si="2"/>
        <v>31838.390194178734</v>
      </c>
      <c r="H26" s="14">
        <f>(H18*G18)+(H19*G19)+(H20*G20)+(H21*G21)+(H22*G22)+(H23*G23)+(H24*G24)+(H25*G25)</f>
        <v>5280.4871052631579</v>
      </c>
      <c r="I26" s="14">
        <f>SUM(I18:I25)</f>
        <v>30761.818966108556</v>
      </c>
      <c r="J26" s="125"/>
      <c r="K26" s="142"/>
      <c r="L26" s="37"/>
    </row>
    <row r="27" spans="1:12" ht="51" customHeight="1" x14ac:dyDescent="0.75">
      <c r="A27" s="30"/>
      <c r="B27" s="70" t="s">
        <v>34</v>
      </c>
      <c r="C27" s="274" t="s">
        <v>912</v>
      </c>
      <c r="D27" s="274"/>
      <c r="E27" s="274"/>
      <c r="F27" s="274"/>
      <c r="G27" s="274"/>
      <c r="H27" s="274"/>
      <c r="I27" s="275"/>
      <c r="J27" s="275"/>
      <c r="K27" s="274"/>
      <c r="L27" s="36"/>
    </row>
    <row r="28" spans="1:12" ht="17.5" customHeight="1" x14ac:dyDescent="0.8">
      <c r="A28" s="30"/>
      <c r="B28" s="134" t="s">
        <v>35</v>
      </c>
      <c r="C28" s="245" t="s">
        <v>883</v>
      </c>
      <c r="D28" s="135">
        <v>5054.5705263157888</v>
      </c>
      <c r="E28" s="135"/>
      <c r="F28" s="135"/>
      <c r="G28" s="136">
        <f>D28</f>
        <v>5054.5705263157888</v>
      </c>
      <c r="H28" s="137">
        <v>0</v>
      </c>
      <c r="I28" s="135">
        <v>5055.8949557696988</v>
      </c>
      <c r="J28" s="240"/>
      <c r="K28" s="139"/>
      <c r="L28" s="140"/>
    </row>
    <row r="29" spans="1:12" ht="17.5" customHeight="1" x14ac:dyDescent="0.8">
      <c r="A29" s="30"/>
      <c r="B29" s="134" t="s">
        <v>36</v>
      </c>
      <c r="C29" s="245" t="s">
        <v>884</v>
      </c>
      <c r="D29" s="135">
        <v>41936.60263157895</v>
      </c>
      <c r="E29" s="135"/>
      <c r="F29" s="135"/>
      <c r="G29" s="136">
        <f t="shared" ref="G29:G35" si="3">D29</f>
        <v>41936.60263157895</v>
      </c>
      <c r="H29" s="137">
        <v>1</v>
      </c>
      <c r="I29" s="135">
        <v>41769.773256989727</v>
      </c>
      <c r="J29" s="240"/>
      <c r="K29" s="139"/>
      <c r="L29" s="140"/>
    </row>
    <row r="30" spans="1:12" ht="17.5" customHeight="1" x14ac:dyDescent="0.8">
      <c r="A30" s="30"/>
      <c r="B30" s="134" t="s">
        <v>37</v>
      </c>
      <c r="C30" s="245" t="s">
        <v>885</v>
      </c>
      <c r="D30" s="135">
        <v>25009.481228070177</v>
      </c>
      <c r="E30" s="135"/>
      <c r="F30" s="135"/>
      <c r="G30" s="136">
        <f t="shared" si="3"/>
        <v>25009.481228070177</v>
      </c>
      <c r="H30" s="137">
        <v>0.5</v>
      </c>
      <c r="I30" s="135">
        <v>18644.420000000002</v>
      </c>
      <c r="J30" s="240"/>
      <c r="K30" s="139"/>
      <c r="L30" s="140"/>
    </row>
    <row r="31" spans="1:12" ht="17.5" customHeight="1" x14ac:dyDescent="0.8">
      <c r="A31" s="30"/>
      <c r="B31" s="134" t="s">
        <v>38</v>
      </c>
      <c r="C31" s="245" t="s">
        <v>886</v>
      </c>
      <c r="D31" s="135">
        <v>44418.721052631583</v>
      </c>
      <c r="E31" s="135"/>
      <c r="F31" s="135"/>
      <c r="G31" s="136">
        <f t="shared" si="3"/>
        <v>44418.721052631583</v>
      </c>
      <c r="H31" s="137">
        <v>1</v>
      </c>
      <c r="I31" s="135">
        <v>44415.519580689404</v>
      </c>
      <c r="J31" s="240"/>
      <c r="K31" s="139"/>
      <c r="L31" s="140"/>
    </row>
    <row r="32" spans="1:12" s="30" customFormat="1" ht="17.5" customHeight="1" x14ac:dyDescent="0.8">
      <c r="B32" s="134" t="s">
        <v>39</v>
      </c>
      <c r="C32" s="245" t="s">
        <v>887</v>
      </c>
      <c r="D32" s="135">
        <v>27870.526324469094</v>
      </c>
      <c r="E32" s="135"/>
      <c r="F32" s="135"/>
      <c r="G32" s="136">
        <f t="shared" si="3"/>
        <v>27870.526324469094</v>
      </c>
      <c r="H32" s="137">
        <v>0</v>
      </c>
      <c r="I32" s="135">
        <v>27653.33266344597</v>
      </c>
      <c r="J32" s="240"/>
      <c r="K32" s="139"/>
      <c r="L32" s="140"/>
    </row>
    <row r="33" spans="1:12" s="30" customFormat="1" ht="17.5" customHeight="1" x14ac:dyDescent="0.8">
      <c r="B33" s="134" t="s">
        <v>40</v>
      </c>
      <c r="C33" s="245" t="s">
        <v>888</v>
      </c>
      <c r="D33" s="135">
        <v>4838.3461403508772</v>
      </c>
      <c r="E33" s="135"/>
      <c r="F33" s="135"/>
      <c r="G33" s="136">
        <f t="shared" si="3"/>
        <v>4838.3461403508772</v>
      </c>
      <c r="H33" s="137">
        <v>0</v>
      </c>
      <c r="I33" s="135">
        <v>4873.9099999999989</v>
      </c>
      <c r="J33" s="240"/>
      <c r="K33" s="139"/>
      <c r="L33" s="140"/>
    </row>
    <row r="34" spans="1:12" s="30" customFormat="1" ht="16" x14ac:dyDescent="0.8">
      <c r="A34" s="29"/>
      <c r="B34" s="134" t="s">
        <v>41</v>
      </c>
      <c r="C34" s="245">
        <v>0</v>
      </c>
      <c r="D34" s="135">
        <v>0</v>
      </c>
      <c r="E34" s="138"/>
      <c r="F34" s="138"/>
      <c r="G34" s="136">
        <f t="shared" si="3"/>
        <v>0</v>
      </c>
      <c r="H34" s="137">
        <v>0</v>
      </c>
      <c r="I34" s="135">
        <v>0</v>
      </c>
      <c r="J34" s="138"/>
      <c r="K34" s="142"/>
      <c r="L34" s="140"/>
    </row>
    <row r="35" spans="1:12" ht="16" x14ac:dyDescent="0.8">
      <c r="B35" s="134" t="s">
        <v>42</v>
      </c>
      <c r="C35" s="245">
        <v>0</v>
      </c>
      <c r="D35" s="135">
        <v>0</v>
      </c>
      <c r="E35" s="138"/>
      <c r="F35" s="138"/>
      <c r="G35" s="136">
        <f t="shared" si="3"/>
        <v>0</v>
      </c>
      <c r="H35" s="137">
        <v>0</v>
      </c>
      <c r="I35" s="135">
        <v>0</v>
      </c>
      <c r="J35" s="138"/>
      <c r="K35" s="142"/>
      <c r="L35" s="140"/>
    </row>
    <row r="36" spans="1:12" ht="16" x14ac:dyDescent="0.8">
      <c r="C36" s="70" t="s">
        <v>24</v>
      </c>
      <c r="D36" s="17">
        <f>SUM(D28:D35)</f>
        <v>149128.24790341649</v>
      </c>
      <c r="E36" s="17">
        <f t="shared" ref="E36:G36" si="4">SUM(E28:E35)</f>
        <v>0</v>
      </c>
      <c r="F36" s="17">
        <f t="shared" si="4"/>
        <v>0</v>
      </c>
      <c r="G36" s="17">
        <f t="shared" si="4"/>
        <v>149128.24790341649</v>
      </c>
      <c r="H36" s="14">
        <f>(H28*G28)+(H29*G29)+(H30*G30)+(H31*G31)+(H32*G32)+(H33*G33)+(H34*G34)+(H35*G35)</f>
        <v>98860.064298245619</v>
      </c>
      <c r="I36" s="14">
        <f>SUM(I28:I35)</f>
        <v>142412.85045689481</v>
      </c>
      <c r="J36" s="125"/>
      <c r="K36" s="142"/>
      <c r="L36" s="37"/>
    </row>
    <row r="37" spans="1:12" ht="51" hidden="1" customHeight="1" x14ac:dyDescent="0.75">
      <c r="B37" s="70" t="s">
        <v>43</v>
      </c>
      <c r="C37" s="276"/>
      <c r="D37" s="276"/>
      <c r="E37" s="276"/>
      <c r="F37" s="276"/>
      <c r="G37" s="276"/>
      <c r="H37" s="276"/>
      <c r="I37" s="277"/>
      <c r="J37" s="277"/>
      <c r="K37" s="276"/>
      <c r="L37" s="36"/>
    </row>
    <row r="38" spans="1:12" ht="16" hidden="1" x14ac:dyDescent="0.8">
      <c r="B38" s="134" t="s">
        <v>44</v>
      </c>
      <c r="C38" s="245">
        <v>0</v>
      </c>
      <c r="D38" s="135">
        <v>0</v>
      </c>
      <c r="E38" s="135"/>
      <c r="F38" s="135"/>
      <c r="G38" s="136">
        <f>D38</f>
        <v>0</v>
      </c>
      <c r="H38" s="137">
        <v>0</v>
      </c>
      <c r="I38" s="135">
        <v>0</v>
      </c>
      <c r="J38" s="135"/>
      <c r="K38" s="139"/>
      <c r="L38" s="140"/>
    </row>
    <row r="39" spans="1:12" ht="16" hidden="1" x14ac:dyDescent="0.8">
      <c r="B39" s="134" t="s">
        <v>45</v>
      </c>
      <c r="C39" s="245">
        <v>0</v>
      </c>
      <c r="D39" s="135">
        <v>0</v>
      </c>
      <c r="E39" s="135"/>
      <c r="F39" s="135"/>
      <c r="G39" s="136">
        <f t="shared" ref="G39:G45" si="5">D39</f>
        <v>0</v>
      </c>
      <c r="H39" s="137">
        <v>0</v>
      </c>
      <c r="I39" s="135">
        <v>0</v>
      </c>
      <c r="J39" s="135"/>
      <c r="K39" s="139"/>
      <c r="L39" s="140"/>
    </row>
    <row r="40" spans="1:12" ht="16" hidden="1" x14ac:dyDescent="0.8">
      <c r="B40" s="134" t="s">
        <v>46</v>
      </c>
      <c r="C40" s="245">
        <v>0</v>
      </c>
      <c r="D40" s="135">
        <v>0</v>
      </c>
      <c r="E40" s="135"/>
      <c r="F40" s="135"/>
      <c r="G40" s="136">
        <f t="shared" si="5"/>
        <v>0</v>
      </c>
      <c r="H40" s="137">
        <v>0</v>
      </c>
      <c r="I40" s="135">
        <v>0</v>
      </c>
      <c r="J40" s="135"/>
      <c r="K40" s="139"/>
      <c r="L40" s="140"/>
    </row>
    <row r="41" spans="1:12" ht="16" hidden="1" x14ac:dyDescent="0.8">
      <c r="B41" s="134" t="s">
        <v>47</v>
      </c>
      <c r="C41" s="245">
        <v>0</v>
      </c>
      <c r="D41" s="135">
        <v>0</v>
      </c>
      <c r="E41" s="135"/>
      <c r="F41" s="135"/>
      <c r="G41" s="136">
        <f t="shared" si="5"/>
        <v>0</v>
      </c>
      <c r="H41" s="137">
        <v>0</v>
      </c>
      <c r="I41" s="135">
        <v>0</v>
      </c>
      <c r="J41" s="135"/>
      <c r="K41" s="139"/>
      <c r="L41" s="140"/>
    </row>
    <row r="42" spans="1:12" ht="16" hidden="1" x14ac:dyDescent="0.8">
      <c r="B42" s="134" t="s">
        <v>48</v>
      </c>
      <c r="C42" s="245">
        <v>0</v>
      </c>
      <c r="D42" s="135">
        <v>0</v>
      </c>
      <c r="E42" s="135"/>
      <c r="F42" s="135"/>
      <c r="G42" s="136">
        <f t="shared" si="5"/>
        <v>0</v>
      </c>
      <c r="H42" s="137">
        <v>0</v>
      </c>
      <c r="I42" s="135">
        <v>0</v>
      </c>
      <c r="J42" s="135"/>
      <c r="K42" s="139"/>
      <c r="L42" s="140"/>
    </row>
    <row r="43" spans="1:12" ht="16" hidden="1" x14ac:dyDescent="0.8">
      <c r="A43" s="30"/>
      <c r="B43" s="134" t="s">
        <v>49</v>
      </c>
      <c r="C43" s="245">
        <v>0</v>
      </c>
      <c r="D43" s="135">
        <v>0</v>
      </c>
      <c r="E43" s="135"/>
      <c r="F43" s="135"/>
      <c r="G43" s="136">
        <f t="shared" si="5"/>
        <v>0</v>
      </c>
      <c r="H43" s="137">
        <v>0</v>
      </c>
      <c r="I43" s="135">
        <v>0</v>
      </c>
      <c r="J43" s="135"/>
      <c r="K43" s="139"/>
      <c r="L43" s="140"/>
    </row>
    <row r="44" spans="1:12" s="30" customFormat="1" ht="16" hidden="1" x14ac:dyDescent="0.8">
      <c r="A44" s="29"/>
      <c r="B44" s="134" t="s">
        <v>50</v>
      </c>
      <c r="C44" s="245">
        <v>0</v>
      </c>
      <c r="D44" s="135">
        <v>0</v>
      </c>
      <c r="E44" s="138"/>
      <c r="F44" s="138"/>
      <c r="G44" s="136">
        <f t="shared" si="5"/>
        <v>0</v>
      </c>
      <c r="H44" s="137">
        <v>0</v>
      </c>
      <c r="I44" s="135">
        <v>0</v>
      </c>
      <c r="J44" s="138"/>
      <c r="K44" s="142"/>
      <c r="L44" s="140"/>
    </row>
    <row r="45" spans="1:12" ht="16" hidden="1" x14ac:dyDescent="0.8">
      <c r="B45" s="134" t="s">
        <v>51</v>
      </c>
      <c r="C45" s="245">
        <v>0</v>
      </c>
      <c r="D45" s="135">
        <v>0</v>
      </c>
      <c r="E45" s="138"/>
      <c r="F45" s="138"/>
      <c r="G45" s="136">
        <f t="shared" si="5"/>
        <v>0</v>
      </c>
      <c r="H45" s="137">
        <v>0</v>
      </c>
      <c r="I45" s="135">
        <v>0</v>
      </c>
      <c r="J45" s="138"/>
      <c r="K45" s="142"/>
      <c r="L45" s="140"/>
    </row>
    <row r="46" spans="1:12" ht="16" hidden="1" x14ac:dyDescent="0.8">
      <c r="C46" s="70" t="s">
        <v>24</v>
      </c>
      <c r="D46" s="14">
        <f>SUM(D38:D45)</f>
        <v>0</v>
      </c>
      <c r="E46" s="14">
        <f t="shared" ref="E46:G46" si="6">SUM(E38:E45)</f>
        <v>0</v>
      </c>
      <c r="F46" s="14">
        <f t="shared" si="6"/>
        <v>0</v>
      </c>
      <c r="G46" s="14">
        <f t="shared" si="6"/>
        <v>0</v>
      </c>
      <c r="H46" s="14">
        <f>(H38*G38)+(H39*G39)+(H40*G40)+(H41*G41)+(H42*G42)+(H43*G43)+(H44*G44)+(H45*G45)</f>
        <v>0</v>
      </c>
      <c r="I46" s="14">
        <f>SUM(I38:I45)</f>
        <v>0</v>
      </c>
      <c r="J46" s="125"/>
      <c r="K46" s="142"/>
      <c r="L46" s="37"/>
    </row>
    <row r="47" spans="1:12" ht="16" x14ac:dyDescent="0.75">
      <c r="B47" s="143"/>
      <c r="C47" s="144"/>
      <c r="D47" s="145"/>
      <c r="E47" s="145"/>
      <c r="F47" s="145"/>
      <c r="G47" s="145"/>
      <c r="H47" s="145"/>
      <c r="I47" s="145"/>
      <c r="J47" s="145"/>
      <c r="K47" s="145"/>
      <c r="L47" s="140"/>
    </row>
    <row r="48" spans="1:12" ht="51" customHeight="1" x14ac:dyDescent="0.75">
      <c r="B48" s="70" t="s">
        <v>52</v>
      </c>
      <c r="C48" s="274" t="s">
        <v>913</v>
      </c>
      <c r="D48" s="274"/>
      <c r="E48" s="274"/>
      <c r="F48" s="274"/>
      <c r="G48" s="274"/>
      <c r="H48" s="274"/>
      <c r="I48" s="275"/>
      <c r="J48" s="275"/>
      <c r="K48" s="274"/>
      <c r="L48" s="13"/>
    </row>
    <row r="49" spans="1:12" ht="51" customHeight="1" x14ac:dyDescent="0.75">
      <c r="B49" s="70" t="s">
        <v>53</v>
      </c>
      <c r="C49" s="276" t="s">
        <v>914</v>
      </c>
      <c r="D49" s="276"/>
      <c r="E49" s="276"/>
      <c r="F49" s="276"/>
      <c r="G49" s="276"/>
      <c r="H49" s="276"/>
      <c r="I49" s="277"/>
      <c r="J49" s="277"/>
      <c r="K49" s="276"/>
      <c r="L49" s="36"/>
    </row>
    <row r="50" spans="1:12" ht="16" x14ac:dyDescent="0.8">
      <c r="B50" s="134" t="s">
        <v>54</v>
      </c>
      <c r="C50" s="245" t="s">
        <v>889</v>
      </c>
      <c r="D50" s="135">
        <v>30953.356062974843</v>
      </c>
      <c r="E50" s="135"/>
      <c r="F50" s="135"/>
      <c r="G50" s="136">
        <f>D50</f>
        <v>30953.356062974843</v>
      </c>
      <c r="H50" s="137">
        <v>0</v>
      </c>
      <c r="I50" s="135">
        <v>30862.85</v>
      </c>
      <c r="J50" s="253" t="s">
        <v>923</v>
      </c>
      <c r="K50" s="250" t="s">
        <v>922</v>
      </c>
      <c r="L50" s="140"/>
    </row>
    <row r="51" spans="1:12" ht="16" x14ac:dyDescent="0.8">
      <c r="B51" s="134" t="s">
        <v>55</v>
      </c>
      <c r="C51" s="245" t="s">
        <v>890</v>
      </c>
      <c r="D51" s="135">
        <v>45987.261146496814</v>
      </c>
      <c r="E51" s="135"/>
      <c r="F51" s="135"/>
      <c r="G51" s="136">
        <f t="shared" ref="G51:G57" si="7">D51</f>
        <v>45987.261146496814</v>
      </c>
      <c r="H51" s="137">
        <v>0</v>
      </c>
      <c r="I51" s="135">
        <v>45931.67</v>
      </c>
      <c r="J51" s="253" t="s">
        <v>924</v>
      </c>
      <c r="K51" s="250" t="s">
        <v>922</v>
      </c>
      <c r="L51" s="140"/>
    </row>
    <row r="52" spans="1:12" ht="16" x14ac:dyDescent="0.8">
      <c r="B52" s="134" t="s">
        <v>56</v>
      </c>
      <c r="C52" s="245" t="s">
        <v>891</v>
      </c>
      <c r="D52" s="135">
        <v>25402.060526315785</v>
      </c>
      <c r="E52" s="135"/>
      <c r="F52" s="135"/>
      <c r="G52" s="136">
        <f t="shared" si="7"/>
        <v>25402.060526315785</v>
      </c>
      <c r="H52" s="137">
        <v>1</v>
      </c>
      <c r="I52" s="135">
        <v>25460.48</v>
      </c>
      <c r="J52" s="253" t="s">
        <v>925</v>
      </c>
      <c r="K52" s="139"/>
      <c r="L52" s="140"/>
    </row>
    <row r="53" spans="1:12" ht="16" x14ac:dyDescent="0.8">
      <c r="B53" s="134" t="s">
        <v>57</v>
      </c>
      <c r="C53" s="245">
        <v>0</v>
      </c>
      <c r="D53" s="135">
        <v>0</v>
      </c>
      <c r="E53" s="135"/>
      <c r="F53" s="135"/>
      <c r="G53" s="136">
        <f t="shared" si="7"/>
        <v>0</v>
      </c>
      <c r="H53" s="137">
        <v>0</v>
      </c>
      <c r="I53" s="135">
        <v>0</v>
      </c>
      <c r="J53" s="135"/>
      <c r="K53" s="139"/>
      <c r="L53" s="140"/>
    </row>
    <row r="54" spans="1:12" ht="16" x14ac:dyDescent="0.8">
      <c r="B54" s="134" t="s">
        <v>58</v>
      </c>
      <c r="C54" s="245">
        <v>0</v>
      </c>
      <c r="D54" s="135">
        <v>0</v>
      </c>
      <c r="E54" s="135"/>
      <c r="F54" s="135"/>
      <c r="G54" s="136">
        <f t="shared" si="7"/>
        <v>0</v>
      </c>
      <c r="H54" s="137">
        <v>0</v>
      </c>
      <c r="I54" s="135">
        <v>0</v>
      </c>
      <c r="J54" s="135"/>
      <c r="K54" s="139"/>
      <c r="L54" s="140"/>
    </row>
    <row r="55" spans="1:12" ht="16" x14ac:dyDescent="0.8">
      <c r="B55" s="134" t="s">
        <v>59</v>
      </c>
      <c r="C55" s="245">
        <v>0</v>
      </c>
      <c r="D55" s="135">
        <v>0</v>
      </c>
      <c r="E55" s="135"/>
      <c r="F55" s="135"/>
      <c r="G55" s="136">
        <f t="shared" si="7"/>
        <v>0</v>
      </c>
      <c r="H55" s="137">
        <v>0</v>
      </c>
      <c r="I55" s="135">
        <v>0</v>
      </c>
      <c r="J55" s="135"/>
      <c r="K55" s="139"/>
      <c r="L55" s="140"/>
    </row>
    <row r="56" spans="1:12" ht="16" x14ac:dyDescent="0.8">
      <c r="A56" s="30"/>
      <c r="B56" s="134" t="s">
        <v>60</v>
      </c>
      <c r="C56" s="245">
        <v>0</v>
      </c>
      <c r="D56" s="135">
        <v>0</v>
      </c>
      <c r="E56" s="138"/>
      <c r="F56" s="138"/>
      <c r="G56" s="136">
        <f t="shared" si="7"/>
        <v>0</v>
      </c>
      <c r="H56" s="137">
        <v>0</v>
      </c>
      <c r="I56" s="135">
        <v>0</v>
      </c>
      <c r="J56" s="138"/>
      <c r="K56" s="142"/>
      <c r="L56" s="140"/>
    </row>
    <row r="57" spans="1:12" s="30" customFormat="1" ht="16" x14ac:dyDescent="0.8">
      <c r="B57" s="134" t="s">
        <v>61</v>
      </c>
      <c r="C57" s="245">
        <v>0</v>
      </c>
      <c r="D57" s="135">
        <v>0</v>
      </c>
      <c r="E57" s="138"/>
      <c r="F57" s="138"/>
      <c r="G57" s="136">
        <f t="shared" si="7"/>
        <v>0</v>
      </c>
      <c r="H57" s="141"/>
      <c r="I57" s="135">
        <v>0</v>
      </c>
      <c r="J57" s="138"/>
      <c r="K57" s="142"/>
      <c r="L57" s="140"/>
    </row>
    <row r="58" spans="1:12" s="30" customFormat="1" ht="16" x14ac:dyDescent="0.8">
      <c r="A58" s="29"/>
      <c r="B58" s="29"/>
      <c r="C58" s="70" t="s">
        <v>24</v>
      </c>
      <c r="D58" s="14">
        <f>SUM(D50:D57)</f>
        <v>102342.67773578744</v>
      </c>
      <c r="E58" s="14">
        <f t="shared" ref="E58:G58" si="8">SUM(E50:E57)</f>
        <v>0</v>
      </c>
      <c r="F58" s="14">
        <f t="shared" si="8"/>
        <v>0</v>
      </c>
      <c r="G58" s="17">
        <f t="shared" si="8"/>
        <v>102342.67773578744</v>
      </c>
      <c r="H58" s="14">
        <f>(H50*G50)+(H51*G51)+(H52*G52)+(H53*G53)+(H54*G54)+(H55*G55)+(H56*G56)+(H57*G57)</f>
        <v>25402.060526315785</v>
      </c>
      <c r="I58" s="14">
        <f>SUM(I50:I57)</f>
        <v>102254.99999999999</v>
      </c>
      <c r="J58" s="125"/>
      <c r="K58" s="142"/>
      <c r="L58" s="37"/>
    </row>
    <row r="59" spans="1:12" ht="51" customHeight="1" x14ac:dyDescent="0.75">
      <c r="B59" s="70" t="s">
        <v>62</v>
      </c>
      <c r="C59" s="276" t="s">
        <v>915</v>
      </c>
      <c r="D59" s="276"/>
      <c r="E59" s="276"/>
      <c r="F59" s="276"/>
      <c r="G59" s="276"/>
      <c r="H59" s="276"/>
      <c r="I59" s="277"/>
      <c r="J59" s="277"/>
      <c r="K59" s="276"/>
      <c r="L59" s="36"/>
    </row>
    <row r="60" spans="1:12" ht="16" x14ac:dyDescent="0.8">
      <c r="B60" s="134" t="s">
        <v>63</v>
      </c>
      <c r="C60" s="245" t="s">
        <v>892</v>
      </c>
      <c r="D60" s="135">
        <v>10350.318471337579</v>
      </c>
      <c r="E60" s="135"/>
      <c r="F60" s="135"/>
      <c r="G60" s="136">
        <f>D60</f>
        <v>10350.318471337579</v>
      </c>
      <c r="H60" s="137">
        <v>0</v>
      </c>
      <c r="I60" s="135">
        <v>10415.609999999999</v>
      </c>
      <c r="J60" s="253"/>
      <c r="K60" s="250" t="s">
        <v>922</v>
      </c>
      <c r="L60" s="140"/>
    </row>
    <row r="61" spans="1:12" ht="16" x14ac:dyDescent="0.8">
      <c r="B61" s="134" t="s">
        <v>64</v>
      </c>
      <c r="C61" s="245" t="s">
        <v>893</v>
      </c>
      <c r="D61" s="135">
        <v>11552.631578947368</v>
      </c>
      <c r="E61" s="135"/>
      <c r="F61" s="135"/>
      <c r="G61" s="136">
        <f t="shared" ref="G61:G67" si="9">D61</f>
        <v>11552.631578947368</v>
      </c>
      <c r="H61" s="137">
        <v>0</v>
      </c>
      <c r="I61" s="135">
        <v>8052.1900000000005</v>
      </c>
      <c r="J61" s="253"/>
      <c r="K61" s="250" t="s">
        <v>922</v>
      </c>
      <c r="L61" s="140"/>
    </row>
    <row r="62" spans="1:12" ht="16" x14ac:dyDescent="0.8">
      <c r="B62" s="134" t="s">
        <v>65</v>
      </c>
      <c r="C62" s="245" t="s">
        <v>894</v>
      </c>
      <c r="D62" s="135">
        <v>15169.997017543858</v>
      </c>
      <c r="E62" s="135"/>
      <c r="F62" s="135"/>
      <c r="G62" s="136">
        <f t="shared" si="9"/>
        <v>15169.997017543858</v>
      </c>
      <c r="H62" s="137">
        <v>1</v>
      </c>
      <c r="I62" s="135">
        <v>8265.41</v>
      </c>
      <c r="J62" s="253"/>
      <c r="K62" s="139"/>
      <c r="L62" s="140"/>
    </row>
    <row r="63" spans="1:12" ht="16" x14ac:dyDescent="0.8">
      <c r="B63" s="134" t="s">
        <v>66</v>
      </c>
      <c r="C63" s="245" t="s">
        <v>895</v>
      </c>
      <c r="D63" s="135">
        <v>6514.2026315789481</v>
      </c>
      <c r="E63" s="135"/>
      <c r="F63" s="135"/>
      <c r="G63" s="136">
        <f t="shared" si="9"/>
        <v>6514.2026315789481</v>
      </c>
      <c r="H63" s="137">
        <v>1</v>
      </c>
      <c r="I63" s="135">
        <v>4711.9600000000009</v>
      </c>
      <c r="J63" s="253"/>
      <c r="K63" s="139"/>
      <c r="L63" s="140"/>
    </row>
    <row r="64" spans="1:12" ht="16" x14ac:dyDescent="0.8">
      <c r="B64" s="134" t="s">
        <v>67</v>
      </c>
      <c r="C64" s="245" t="s">
        <v>896</v>
      </c>
      <c r="D64" s="135">
        <v>50000</v>
      </c>
      <c r="E64" s="135"/>
      <c r="F64" s="135"/>
      <c r="G64" s="136">
        <f t="shared" si="9"/>
        <v>50000</v>
      </c>
      <c r="H64" s="137">
        <v>0</v>
      </c>
      <c r="I64" s="135">
        <v>17403.810000000001</v>
      </c>
      <c r="J64" s="253"/>
      <c r="K64" s="139"/>
      <c r="L64" s="140"/>
    </row>
    <row r="65" spans="1:12" ht="16" x14ac:dyDescent="0.8">
      <c r="B65" s="134" t="s">
        <v>68</v>
      </c>
      <c r="C65" s="245">
        <v>0</v>
      </c>
      <c r="D65" s="135">
        <v>0</v>
      </c>
      <c r="E65" s="135"/>
      <c r="F65" s="135"/>
      <c r="G65" s="136">
        <f t="shared" si="9"/>
        <v>0</v>
      </c>
      <c r="H65" s="137">
        <v>0</v>
      </c>
      <c r="I65" s="135">
        <v>0</v>
      </c>
      <c r="J65" s="135"/>
      <c r="K65" s="139"/>
      <c r="L65" s="140"/>
    </row>
    <row r="66" spans="1:12" ht="16" x14ac:dyDescent="0.8">
      <c r="B66" s="134" t="s">
        <v>69</v>
      </c>
      <c r="C66" s="245">
        <v>0</v>
      </c>
      <c r="D66" s="135">
        <v>0</v>
      </c>
      <c r="E66" s="138"/>
      <c r="F66" s="138"/>
      <c r="G66" s="136">
        <f t="shared" si="9"/>
        <v>0</v>
      </c>
      <c r="H66" s="137">
        <v>0</v>
      </c>
      <c r="I66" s="135">
        <v>0</v>
      </c>
      <c r="J66" s="138"/>
      <c r="K66" s="142"/>
      <c r="L66" s="140"/>
    </row>
    <row r="67" spans="1:12" ht="16" x14ac:dyDescent="0.8">
      <c r="B67" s="134" t="s">
        <v>70</v>
      </c>
      <c r="C67" s="245">
        <v>0</v>
      </c>
      <c r="D67" s="135">
        <v>0</v>
      </c>
      <c r="E67" s="138"/>
      <c r="F67" s="138"/>
      <c r="G67" s="136">
        <f t="shared" si="9"/>
        <v>0</v>
      </c>
      <c r="H67" s="137">
        <v>0</v>
      </c>
      <c r="I67" s="135">
        <v>0</v>
      </c>
      <c r="J67" s="138"/>
      <c r="K67" s="142"/>
      <c r="L67" s="140"/>
    </row>
    <row r="68" spans="1:12" ht="16" x14ac:dyDescent="0.8">
      <c r="C68" s="70" t="s">
        <v>24</v>
      </c>
      <c r="D68" s="17">
        <f>SUM(D60:D67)</f>
        <v>93587.149699407746</v>
      </c>
      <c r="E68" s="17">
        <f t="shared" ref="E68:G68" si="10">SUM(E60:E67)</f>
        <v>0</v>
      </c>
      <c r="F68" s="17">
        <f t="shared" si="10"/>
        <v>0</v>
      </c>
      <c r="G68" s="17">
        <f t="shared" si="10"/>
        <v>93587.149699407746</v>
      </c>
      <c r="H68" s="14">
        <f>(H60*G60)+(H61*G61)+(H62*G62)+(H63*G63)+(H64*G64)+(H65*G65)+(H66*G66)+(H67*G67)</f>
        <v>21684.199649122806</v>
      </c>
      <c r="I68" s="14">
        <f>SUM(I60:I67)</f>
        <v>48848.979999999996</v>
      </c>
      <c r="J68" s="125"/>
      <c r="K68" s="142"/>
      <c r="L68" s="37"/>
    </row>
    <row r="69" spans="1:12" ht="51" customHeight="1" x14ac:dyDescent="0.75">
      <c r="B69" s="70" t="s">
        <v>71</v>
      </c>
      <c r="C69" s="276" t="s">
        <v>916</v>
      </c>
      <c r="D69" s="276"/>
      <c r="E69" s="276"/>
      <c r="F69" s="276"/>
      <c r="G69" s="276"/>
      <c r="H69" s="276"/>
      <c r="I69" s="277"/>
      <c r="J69" s="277"/>
      <c r="K69" s="276"/>
      <c r="L69" s="36"/>
    </row>
    <row r="70" spans="1:12" ht="16" x14ac:dyDescent="0.8">
      <c r="B70" s="134" t="s">
        <v>72</v>
      </c>
      <c r="C70" s="245" t="s">
        <v>897</v>
      </c>
      <c r="D70" s="135">
        <v>32532.894736842103</v>
      </c>
      <c r="E70" s="135"/>
      <c r="F70" s="135"/>
      <c r="G70" s="136">
        <f>D70</f>
        <v>32532.894736842103</v>
      </c>
      <c r="H70" s="137">
        <v>0.5</v>
      </c>
      <c r="I70" s="135">
        <v>22786.38</v>
      </c>
      <c r="J70" s="253"/>
      <c r="K70" s="250" t="s">
        <v>922</v>
      </c>
      <c r="L70" s="140"/>
    </row>
    <row r="71" spans="1:12" ht="16" x14ac:dyDescent="0.8">
      <c r="B71" s="134" t="s">
        <v>73</v>
      </c>
      <c r="C71" s="245" t="s">
        <v>898</v>
      </c>
      <c r="D71" s="135">
        <v>86345.13416148402</v>
      </c>
      <c r="E71" s="135"/>
      <c r="F71" s="135"/>
      <c r="G71" s="136">
        <f t="shared" ref="G71:G77" si="11">D71</f>
        <v>86345.13416148402</v>
      </c>
      <c r="H71" s="137">
        <v>0.5</v>
      </c>
      <c r="I71" s="135">
        <v>53564.98</v>
      </c>
      <c r="J71" s="253"/>
      <c r="K71" s="250" t="s">
        <v>922</v>
      </c>
      <c r="L71" s="140"/>
    </row>
    <row r="72" spans="1:12" ht="16" x14ac:dyDescent="0.8">
      <c r="B72" s="134" t="s">
        <v>74</v>
      </c>
      <c r="C72" s="245" t="s">
        <v>899</v>
      </c>
      <c r="D72" s="135">
        <v>20661.484290792007</v>
      </c>
      <c r="E72" s="135"/>
      <c r="F72" s="135"/>
      <c r="G72" s="136">
        <f t="shared" si="11"/>
        <v>20661.484290792007</v>
      </c>
      <c r="H72" s="137">
        <v>0</v>
      </c>
      <c r="I72" s="135">
        <v>20873.391325677469</v>
      </c>
      <c r="J72" s="253"/>
      <c r="K72" s="250" t="s">
        <v>922</v>
      </c>
      <c r="L72" s="140"/>
    </row>
    <row r="73" spans="1:12" ht="16" x14ac:dyDescent="0.8">
      <c r="A73" s="30"/>
      <c r="B73" s="134" t="s">
        <v>75</v>
      </c>
      <c r="C73" s="245" t="s">
        <v>900</v>
      </c>
      <c r="D73" s="135">
        <v>8138.6500000000005</v>
      </c>
      <c r="E73" s="135"/>
      <c r="F73" s="135"/>
      <c r="G73" s="136">
        <f t="shared" si="11"/>
        <v>8138.6500000000005</v>
      </c>
      <c r="H73" s="137">
        <v>0</v>
      </c>
      <c r="I73" s="135">
        <v>8729.2100000000009</v>
      </c>
      <c r="J73" s="253"/>
      <c r="K73" s="139"/>
      <c r="L73" s="140"/>
    </row>
    <row r="74" spans="1:12" s="30" customFormat="1" ht="16" x14ac:dyDescent="0.8">
      <c r="A74" s="29"/>
      <c r="B74" s="134" t="s">
        <v>76</v>
      </c>
      <c r="C74" s="245" t="s">
        <v>901</v>
      </c>
      <c r="D74" s="135">
        <v>2866.2420382165606</v>
      </c>
      <c r="E74" s="135"/>
      <c r="F74" s="135"/>
      <c r="G74" s="136">
        <f t="shared" si="11"/>
        <v>2866.2420382165606</v>
      </c>
      <c r="H74" s="137">
        <v>0</v>
      </c>
      <c r="I74" s="135">
        <v>2871.49</v>
      </c>
      <c r="J74" s="253"/>
      <c r="K74" s="250" t="s">
        <v>922</v>
      </c>
      <c r="L74" s="140"/>
    </row>
    <row r="75" spans="1:12" ht="16" x14ac:dyDescent="0.8">
      <c r="B75" s="134" t="s">
        <v>77</v>
      </c>
      <c r="C75" s="245" t="s">
        <v>902</v>
      </c>
      <c r="D75" s="135">
        <v>8407.6433121019109</v>
      </c>
      <c r="E75" s="135"/>
      <c r="F75" s="135"/>
      <c r="G75" s="136">
        <f t="shared" si="11"/>
        <v>8407.6433121019109</v>
      </c>
      <c r="H75" s="137">
        <v>1</v>
      </c>
      <c r="I75" s="135">
        <v>8259.5474887892415</v>
      </c>
      <c r="J75" s="253"/>
      <c r="K75" s="139"/>
      <c r="L75" s="140"/>
    </row>
    <row r="76" spans="1:12" ht="16" x14ac:dyDescent="0.8">
      <c r="B76" s="134" t="s">
        <v>78</v>
      </c>
      <c r="C76" s="245">
        <v>0</v>
      </c>
      <c r="D76" s="135">
        <v>0</v>
      </c>
      <c r="E76" s="138"/>
      <c r="F76" s="138"/>
      <c r="G76" s="136">
        <f t="shared" si="11"/>
        <v>0</v>
      </c>
      <c r="H76" s="137">
        <v>0</v>
      </c>
      <c r="I76" s="135">
        <v>0</v>
      </c>
      <c r="J76" s="138"/>
      <c r="K76" s="142"/>
      <c r="L76" s="140"/>
    </row>
    <row r="77" spans="1:12" ht="16" x14ac:dyDescent="0.8">
      <c r="B77" s="134" t="s">
        <v>79</v>
      </c>
      <c r="C77" s="245">
        <v>0</v>
      </c>
      <c r="D77" s="135">
        <v>0</v>
      </c>
      <c r="E77" s="138"/>
      <c r="F77" s="138"/>
      <c r="G77" s="136">
        <f t="shared" si="11"/>
        <v>0</v>
      </c>
      <c r="H77" s="137">
        <v>0</v>
      </c>
      <c r="I77" s="135">
        <v>0</v>
      </c>
      <c r="J77" s="138"/>
      <c r="K77" s="142"/>
      <c r="L77" s="140"/>
    </row>
    <row r="78" spans="1:12" ht="16" x14ac:dyDescent="0.8">
      <c r="C78" s="70" t="s">
        <v>24</v>
      </c>
      <c r="D78" s="17">
        <f>SUM(D70:D77)</f>
        <v>158952.0485394366</v>
      </c>
      <c r="E78" s="17">
        <f t="shared" ref="E78:G78" si="12">SUM(E70:E77)</f>
        <v>0</v>
      </c>
      <c r="F78" s="17">
        <f t="shared" si="12"/>
        <v>0</v>
      </c>
      <c r="G78" s="17">
        <f t="shared" si="12"/>
        <v>158952.0485394366</v>
      </c>
      <c r="H78" s="14">
        <f>(H70*G70)+(H71*G71)+(H72*G72)+(H73*G73)+(H74*G74)+(H75*G75)+(H76*G76)+(H77*G77)</f>
        <v>67846.657761264971</v>
      </c>
      <c r="I78" s="14">
        <f>SUM(I70:I77)</f>
        <v>117084.99881446673</v>
      </c>
      <c r="J78" s="125"/>
      <c r="K78" s="142"/>
      <c r="L78" s="37"/>
    </row>
    <row r="79" spans="1:12" ht="51" hidden="1" customHeight="1" x14ac:dyDescent="0.75">
      <c r="B79" s="70" t="s">
        <v>80</v>
      </c>
      <c r="C79" s="276"/>
      <c r="D79" s="276"/>
      <c r="E79" s="276"/>
      <c r="F79" s="276"/>
      <c r="G79" s="276"/>
      <c r="H79" s="276"/>
      <c r="I79" s="277"/>
      <c r="J79" s="277"/>
      <c r="K79" s="276"/>
      <c r="L79" s="36"/>
    </row>
    <row r="80" spans="1:12" ht="16" hidden="1" x14ac:dyDescent="0.8">
      <c r="B80" s="134" t="s">
        <v>81</v>
      </c>
      <c r="C80" s="245">
        <v>0</v>
      </c>
      <c r="D80" s="135">
        <v>0</v>
      </c>
      <c r="E80" s="135"/>
      <c r="F80" s="135"/>
      <c r="G80" s="136">
        <f>D80</f>
        <v>0</v>
      </c>
      <c r="H80" s="137">
        <v>0</v>
      </c>
      <c r="I80" s="135">
        <v>0</v>
      </c>
      <c r="J80" s="135"/>
      <c r="K80" s="139"/>
      <c r="L80" s="140"/>
    </row>
    <row r="81" spans="2:12" ht="16" hidden="1" x14ac:dyDescent="0.8">
      <c r="B81" s="134" t="s">
        <v>82</v>
      </c>
      <c r="C81" s="245">
        <v>0</v>
      </c>
      <c r="D81" s="135">
        <v>0</v>
      </c>
      <c r="E81" s="135"/>
      <c r="F81" s="135"/>
      <c r="G81" s="136">
        <f t="shared" ref="G81:G87" si="13">D81</f>
        <v>0</v>
      </c>
      <c r="H81" s="137">
        <v>0</v>
      </c>
      <c r="I81" s="135">
        <v>0</v>
      </c>
      <c r="J81" s="135"/>
      <c r="K81" s="139"/>
      <c r="L81" s="140"/>
    </row>
    <row r="82" spans="2:12" ht="16" hidden="1" x14ac:dyDescent="0.8">
      <c r="B82" s="134" t="s">
        <v>83</v>
      </c>
      <c r="C82" s="245">
        <v>0</v>
      </c>
      <c r="D82" s="135">
        <v>0</v>
      </c>
      <c r="E82" s="135"/>
      <c r="F82" s="135"/>
      <c r="G82" s="136">
        <f t="shared" si="13"/>
        <v>0</v>
      </c>
      <c r="H82" s="137">
        <v>0</v>
      </c>
      <c r="I82" s="135">
        <v>0</v>
      </c>
      <c r="J82" s="135"/>
      <c r="K82" s="139"/>
      <c r="L82" s="140"/>
    </row>
    <row r="83" spans="2:12" ht="16" hidden="1" x14ac:dyDescent="0.8">
      <c r="B83" s="134" t="s">
        <v>84</v>
      </c>
      <c r="C83" s="245">
        <v>0</v>
      </c>
      <c r="D83" s="135">
        <v>0</v>
      </c>
      <c r="E83" s="135"/>
      <c r="F83" s="135"/>
      <c r="G83" s="136">
        <f t="shared" si="13"/>
        <v>0</v>
      </c>
      <c r="H83" s="137">
        <v>0</v>
      </c>
      <c r="I83" s="135">
        <v>0</v>
      </c>
      <c r="J83" s="135"/>
      <c r="K83" s="139"/>
      <c r="L83" s="140"/>
    </row>
    <row r="84" spans="2:12" ht="16" hidden="1" x14ac:dyDescent="0.8">
      <c r="B84" s="134" t="s">
        <v>85</v>
      </c>
      <c r="C84" s="245">
        <v>0</v>
      </c>
      <c r="D84" s="135">
        <v>0</v>
      </c>
      <c r="E84" s="135"/>
      <c r="F84" s="135"/>
      <c r="G84" s="136">
        <f t="shared" si="13"/>
        <v>0</v>
      </c>
      <c r="H84" s="137">
        <v>0</v>
      </c>
      <c r="I84" s="135">
        <v>0</v>
      </c>
      <c r="J84" s="135"/>
      <c r="K84" s="139"/>
      <c r="L84" s="140"/>
    </row>
    <row r="85" spans="2:12" ht="16" hidden="1" x14ac:dyDescent="0.8">
      <c r="B85" s="134" t="s">
        <v>86</v>
      </c>
      <c r="C85" s="245">
        <v>0</v>
      </c>
      <c r="D85" s="135">
        <v>0</v>
      </c>
      <c r="E85" s="135"/>
      <c r="F85" s="135"/>
      <c r="G85" s="136">
        <f t="shared" si="13"/>
        <v>0</v>
      </c>
      <c r="H85" s="137">
        <v>0</v>
      </c>
      <c r="I85" s="135">
        <v>0</v>
      </c>
      <c r="J85" s="135"/>
      <c r="K85" s="139"/>
      <c r="L85" s="140"/>
    </row>
    <row r="86" spans="2:12" ht="16" hidden="1" x14ac:dyDescent="0.8">
      <c r="B86" s="134" t="s">
        <v>87</v>
      </c>
      <c r="C86" s="245">
        <v>0</v>
      </c>
      <c r="D86" s="135">
        <v>0</v>
      </c>
      <c r="E86" s="138"/>
      <c r="F86" s="138"/>
      <c r="G86" s="136">
        <f t="shared" si="13"/>
        <v>0</v>
      </c>
      <c r="H86" s="137">
        <v>0</v>
      </c>
      <c r="I86" s="135">
        <v>0</v>
      </c>
      <c r="J86" s="138"/>
      <c r="K86" s="142"/>
      <c r="L86" s="140"/>
    </row>
    <row r="87" spans="2:12" ht="16" hidden="1" x14ac:dyDescent="0.8">
      <c r="B87" s="134" t="s">
        <v>88</v>
      </c>
      <c r="C87" s="245">
        <v>0</v>
      </c>
      <c r="D87" s="135">
        <v>0</v>
      </c>
      <c r="E87" s="138"/>
      <c r="F87" s="138"/>
      <c r="G87" s="136">
        <f t="shared" si="13"/>
        <v>0</v>
      </c>
      <c r="H87" s="137">
        <v>0</v>
      </c>
      <c r="I87" s="135">
        <v>0</v>
      </c>
      <c r="J87" s="138"/>
      <c r="K87" s="142"/>
      <c r="L87" s="140"/>
    </row>
    <row r="88" spans="2:12" ht="16" hidden="1" x14ac:dyDescent="0.8">
      <c r="C88" s="70" t="s">
        <v>24</v>
      </c>
      <c r="D88" s="14">
        <f>SUM(D80:D87)</f>
        <v>0</v>
      </c>
      <c r="E88" s="14">
        <f t="shared" ref="E88:G88" si="14">SUM(E80:E87)</f>
        <v>0</v>
      </c>
      <c r="F88" s="14">
        <f t="shared" si="14"/>
        <v>0</v>
      </c>
      <c r="G88" s="14">
        <f t="shared" si="14"/>
        <v>0</v>
      </c>
      <c r="H88" s="14">
        <f>(H80*G80)+(H81*G81)+(H82*G82)+(H83*G83)+(H84*G84)+(H85*G85)+(H86*G86)+(H87*G87)</f>
        <v>0</v>
      </c>
      <c r="I88" s="14">
        <f>SUM(I80:I87)</f>
        <v>0</v>
      </c>
      <c r="J88" s="125"/>
      <c r="K88" s="142"/>
      <c r="L88" s="37"/>
    </row>
    <row r="89" spans="2:12" ht="15.75" customHeight="1" x14ac:dyDescent="0.75">
      <c r="B89" s="4"/>
      <c r="C89" s="143"/>
      <c r="D89" s="146"/>
      <c r="E89" s="146"/>
      <c r="F89" s="146"/>
      <c r="G89" s="146"/>
      <c r="H89" s="146"/>
      <c r="I89" s="146"/>
      <c r="J89" s="146"/>
      <c r="K89" s="143"/>
      <c r="L89" s="2"/>
    </row>
    <row r="90" spans="2:12" ht="51" customHeight="1" x14ac:dyDescent="0.75">
      <c r="B90" s="70" t="s">
        <v>89</v>
      </c>
      <c r="C90" s="274" t="s">
        <v>917</v>
      </c>
      <c r="D90" s="274"/>
      <c r="E90" s="274"/>
      <c r="F90" s="274"/>
      <c r="G90" s="274"/>
      <c r="H90" s="274"/>
      <c r="I90" s="275"/>
      <c r="J90" s="275"/>
      <c r="K90" s="274"/>
      <c r="L90" s="13"/>
    </row>
    <row r="91" spans="2:12" ht="51" customHeight="1" x14ac:dyDescent="0.75">
      <c r="B91" s="70" t="s">
        <v>90</v>
      </c>
      <c r="C91" s="276" t="s">
        <v>918</v>
      </c>
      <c r="D91" s="276"/>
      <c r="E91" s="276"/>
      <c r="F91" s="276"/>
      <c r="G91" s="276"/>
      <c r="H91" s="276"/>
      <c r="I91" s="277"/>
      <c r="J91" s="277"/>
      <c r="K91" s="276"/>
      <c r="L91" s="36"/>
    </row>
    <row r="92" spans="2:12" ht="16" x14ac:dyDescent="0.8">
      <c r="B92" s="134" t="s">
        <v>91</v>
      </c>
      <c r="C92" s="245" t="s">
        <v>903</v>
      </c>
      <c r="D92" s="135">
        <v>39605.263157894733</v>
      </c>
      <c r="E92" s="135"/>
      <c r="F92" s="135"/>
      <c r="G92" s="136">
        <f>D92</f>
        <v>39605.263157894733</v>
      </c>
      <c r="H92" s="137">
        <v>0.5</v>
      </c>
      <c r="I92" s="135">
        <v>39706.950000000004</v>
      </c>
      <c r="J92" s="135"/>
      <c r="K92" s="139"/>
      <c r="L92" s="140"/>
    </row>
    <row r="93" spans="2:12" ht="16" x14ac:dyDescent="0.8">
      <c r="B93" s="134" t="s">
        <v>92</v>
      </c>
      <c r="C93" s="245" t="s">
        <v>904</v>
      </c>
      <c r="D93" s="135">
        <v>240717.89251341758</v>
      </c>
      <c r="E93" s="135"/>
      <c r="F93" s="135"/>
      <c r="G93" s="136">
        <f t="shared" ref="G93:G99" si="15">D93</f>
        <v>240717.89251341758</v>
      </c>
      <c r="H93" s="137">
        <v>1</v>
      </c>
      <c r="I93" s="135">
        <v>200567.94999999998</v>
      </c>
      <c r="J93" s="135"/>
      <c r="K93" s="139"/>
      <c r="L93" s="140"/>
    </row>
    <row r="94" spans="2:12" ht="16" x14ac:dyDescent="0.8">
      <c r="B94" s="134" t="s">
        <v>93</v>
      </c>
      <c r="C94" s="245">
        <v>0</v>
      </c>
      <c r="D94" s="135">
        <v>0</v>
      </c>
      <c r="E94" s="135"/>
      <c r="F94" s="135"/>
      <c r="G94" s="136">
        <f t="shared" si="15"/>
        <v>0</v>
      </c>
      <c r="H94" s="137">
        <v>0</v>
      </c>
      <c r="I94" s="135">
        <v>0</v>
      </c>
      <c r="J94" s="135"/>
      <c r="K94" s="139"/>
      <c r="L94" s="140"/>
    </row>
    <row r="95" spans="2:12" ht="16" x14ac:dyDescent="0.8">
      <c r="B95" s="134" t="s">
        <v>94</v>
      </c>
      <c r="C95" s="245">
        <v>0</v>
      </c>
      <c r="D95" s="135">
        <v>0</v>
      </c>
      <c r="E95" s="135"/>
      <c r="F95" s="135"/>
      <c r="G95" s="136">
        <f t="shared" si="15"/>
        <v>0</v>
      </c>
      <c r="H95" s="137">
        <v>0</v>
      </c>
      <c r="I95" s="135">
        <v>0</v>
      </c>
      <c r="J95" s="135"/>
      <c r="K95" s="139"/>
      <c r="L95" s="140"/>
    </row>
    <row r="96" spans="2:12" ht="16" x14ac:dyDescent="0.8">
      <c r="B96" s="134" t="s">
        <v>95</v>
      </c>
      <c r="C96" s="245">
        <v>0</v>
      </c>
      <c r="D96" s="135">
        <v>0</v>
      </c>
      <c r="E96" s="135"/>
      <c r="F96" s="135"/>
      <c r="G96" s="136">
        <f t="shared" si="15"/>
        <v>0</v>
      </c>
      <c r="H96" s="137">
        <v>0</v>
      </c>
      <c r="I96" s="135">
        <v>0</v>
      </c>
      <c r="J96" s="135"/>
      <c r="K96" s="139"/>
      <c r="L96" s="140"/>
    </row>
    <row r="97" spans="2:12" ht="16" x14ac:dyDescent="0.8">
      <c r="B97" s="134" t="s">
        <v>96</v>
      </c>
      <c r="C97" s="245">
        <v>0</v>
      </c>
      <c r="D97" s="135">
        <v>0</v>
      </c>
      <c r="E97" s="135"/>
      <c r="F97" s="135"/>
      <c r="G97" s="136">
        <f t="shared" si="15"/>
        <v>0</v>
      </c>
      <c r="H97" s="137">
        <v>0</v>
      </c>
      <c r="I97" s="135">
        <v>0</v>
      </c>
      <c r="J97" s="135"/>
      <c r="K97" s="139"/>
      <c r="L97" s="140"/>
    </row>
    <row r="98" spans="2:12" ht="16" x14ac:dyDescent="0.8">
      <c r="B98" s="134" t="s">
        <v>97</v>
      </c>
      <c r="C98" s="245">
        <v>0</v>
      </c>
      <c r="D98" s="135">
        <v>0</v>
      </c>
      <c r="E98" s="138"/>
      <c r="F98" s="138"/>
      <c r="G98" s="136">
        <f t="shared" si="15"/>
        <v>0</v>
      </c>
      <c r="H98" s="137">
        <v>0</v>
      </c>
      <c r="I98" s="135">
        <v>0</v>
      </c>
      <c r="J98" s="138"/>
      <c r="K98" s="142"/>
      <c r="L98" s="140"/>
    </row>
    <row r="99" spans="2:12" ht="16" x14ac:dyDescent="0.8">
      <c r="B99" s="134" t="s">
        <v>98</v>
      </c>
      <c r="C99" s="245">
        <v>0</v>
      </c>
      <c r="D99" s="135">
        <v>0</v>
      </c>
      <c r="E99" s="138"/>
      <c r="F99" s="138"/>
      <c r="G99" s="136">
        <f t="shared" si="15"/>
        <v>0</v>
      </c>
      <c r="H99" s="137">
        <v>0</v>
      </c>
      <c r="I99" s="135">
        <v>0</v>
      </c>
      <c r="J99" s="138"/>
      <c r="K99" s="142"/>
      <c r="L99" s="140"/>
    </row>
    <row r="100" spans="2:12" ht="16" x14ac:dyDescent="0.8">
      <c r="C100" s="70" t="s">
        <v>24</v>
      </c>
      <c r="D100" s="14">
        <f>SUM(D92:D99)</f>
        <v>280323.1556713123</v>
      </c>
      <c r="E100" s="14">
        <f t="shared" ref="E100:G100" si="16">SUM(E92:E99)</f>
        <v>0</v>
      </c>
      <c r="F100" s="14">
        <f t="shared" si="16"/>
        <v>0</v>
      </c>
      <c r="G100" s="17">
        <f t="shared" si="16"/>
        <v>280323.1556713123</v>
      </c>
      <c r="H100" s="14">
        <f>(H92*G92)+(H93*G93)+(H94*G94)+(H95*G95)+(H96*G96)+(H97*G97)+(H98*G98)+(H99*G99)</f>
        <v>260520.52409236494</v>
      </c>
      <c r="I100" s="14">
        <f>SUM(I92:I99)</f>
        <v>240274.9</v>
      </c>
      <c r="J100" s="125"/>
      <c r="K100" s="142"/>
      <c r="L100" s="37"/>
    </row>
    <row r="101" spans="2:12" ht="51" customHeight="1" x14ac:dyDescent="0.75">
      <c r="B101" s="70" t="s">
        <v>99</v>
      </c>
      <c r="C101" s="276" t="s">
        <v>919</v>
      </c>
      <c r="D101" s="276"/>
      <c r="E101" s="276"/>
      <c r="F101" s="276"/>
      <c r="G101" s="276"/>
      <c r="H101" s="276"/>
      <c r="I101" s="277"/>
      <c r="J101" s="277"/>
      <c r="K101" s="276"/>
      <c r="L101" s="36"/>
    </row>
    <row r="102" spans="2:12" ht="16" x14ac:dyDescent="0.8">
      <c r="B102" s="134" t="s">
        <v>100</v>
      </c>
      <c r="C102" s="245" t="s">
        <v>905</v>
      </c>
      <c r="D102" s="135">
        <v>0</v>
      </c>
      <c r="E102" s="135"/>
      <c r="F102" s="135"/>
      <c r="G102" s="136">
        <f>D102</f>
        <v>0</v>
      </c>
      <c r="H102" s="137">
        <v>1</v>
      </c>
      <c r="I102" s="135">
        <v>0</v>
      </c>
      <c r="J102" s="135"/>
      <c r="K102" s="139"/>
      <c r="L102" s="140"/>
    </row>
    <row r="103" spans="2:12" ht="16" x14ac:dyDescent="0.8">
      <c r="B103" s="134" t="s">
        <v>101</v>
      </c>
      <c r="C103" s="245" t="s">
        <v>906</v>
      </c>
      <c r="D103" s="135">
        <v>23050.880298746699</v>
      </c>
      <c r="E103" s="135"/>
      <c r="F103" s="135"/>
      <c r="G103" s="136">
        <f t="shared" ref="G103:G109" si="17">D103</f>
        <v>23050.880298746699</v>
      </c>
      <c r="H103" s="137">
        <v>0</v>
      </c>
      <c r="I103" s="135">
        <v>0</v>
      </c>
      <c r="J103" s="135"/>
      <c r="K103" s="139"/>
      <c r="L103" s="140"/>
    </row>
    <row r="104" spans="2:12" ht="16" hidden="1" x14ac:dyDescent="0.8">
      <c r="B104" s="134" t="s">
        <v>102</v>
      </c>
      <c r="C104" s="245">
        <v>0</v>
      </c>
      <c r="D104" s="135">
        <v>0</v>
      </c>
      <c r="E104" s="135"/>
      <c r="F104" s="135"/>
      <c r="G104" s="136">
        <f t="shared" si="17"/>
        <v>0</v>
      </c>
      <c r="H104" s="137">
        <v>0</v>
      </c>
      <c r="I104" s="135">
        <v>0</v>
      </c>
      <c r="J104" s="135"/>
      <c r="K104" s="139"/>
      <c r="L104" s="140"/>
    </row>
    <row r="105" spans="2:12" ht="16" hidden="1" x14ac:dyDescent="0.8">
      <c r="B105" s="134" t="s">
        <v>103</v>
      </c>
      <c r="C105" s="245">
        <v>0</v>
      </c>
      <c r="D105" s="135">
        <v>0</v>
      </c>
      <c r="E105" s="135"/>
      <c r="F105" s="135"/>
      <c r="G105" s="136">
        <f t="shared" si="17"/>
        <v>0</v>
      </c>
      <c r="H105" s="137">
        <v>0</v>
      </c>
      <c r="I105" s="135">
        <v>0</v>
      </c>
      <c r="J105" s="135"/>
      <c r="K105" s="139"/>
      <c r="L105" s="140"/>
    </row>
    <row r="106" spans="2:12" ht="16" hidden="1" x14ac:dyDescent="0.8">
      <c r="B106" s="134" t="s">
        <v>104</v>
      </c>
      <c r="C106" s="245">
        <v>0</v>
      </c>
      <c r="D106" s="135">
        <v>0</v>
      </c>
      <c r="E106" s="135"/>
      <c r="F106" s="135"/>
      <c r="G106" s="136">
        <f t="shared" si="17"/>
        <v>0</v>
      </c>
      <c r="H106" s="137">
        <v>0</v>
      </c>
      <c r="I106" s="135">
        <v>0</v>
      </c>
      <c r="J106" s="135"/>
      <c r="K106" s="139"/>
      <c r="L106" s="140"/>
    </row>
    <row r="107" spans="2:12" ht="16" hidden="1" x14ac:dyDescent="0.8">
      <c r="B107" s="134" t="s">
        <v>105</v>
      </c>
      <c r="C107" s="245">
        <v>0</v>
      </c>
      <c r="D107" s="135">
        <v>0</v>
      </c>
      <c r="E107" s="135"/>
      <c r="F107" s="135"/>
      <c r="G107" s="136">
        <f t="shared" si="17"/>
        <v>0</v>
      </c>
      <c r="H107" s="137">
        <v>0</v>
      </c>
      <c r="I107" s="135">
        <v>0</v>
      </c>
      <c r="J107" s="135"/>
      <c r="K107" s="139"/>
      <c r="L107" s="140"/>
    </row>
    <row r="108" spans="2:12" ht="16" hidden="1" x14ac:dyDescent="0.8">
      <c r="B108" s="134" t="s">
        <v>106</v>
      </c>
      <c r="C108" s="245">
        <v>0</v>
      </c>
      <c r="D108" s="135">
        <v>0</v>
      </c>
      <c r="E108" s="138"/>
      <c r="F108" s="138"/>
      <c r="G108" s="136">
        <f t="shared" si="17"/>
        <v>0</v>
      </c>
      <c r="H108" s="137">
        <v>0</v>
      </c>
      <c r="I108" s="135">
        <v>0</v>
      </c>
      <c r="J108" s="138"/>
      <c r="K108" s="142"/>
      <c r="L108" s="140"/>
    </row>
    <row r="109" spans="2:12" ht="16" hidden="1" x14ac:dyDescent="0.8">
      <c r="B109" s="134" t="s">
        <v>107</v>
      </c>
      <c r="C109" s="245">
        <v>0</v>
      </c>
      <c r="D109" s="135">
        <v>0</v>
      </c>
      <c r="E109" s="138"/>
      <c r="F109" s="138"/>
      <c r="G109" s="136">
        <f t="shared" si="17"/>
        <v>0</v>
      </c>
      <c r="H109" s="137">
        <v>0</v>
      </c>
      <c r="I109" s="135">
        <v>0</v>
      </c>
      <c r="J109" s="138"/>
      <c r="K109" s="142"/>
      <c r="L109" s="140"/>
    </row>
    <row r="110" spans="2:12" ht="16" x14ac:dyDescent="0.8">
      <c r="C110" s="70" t="s">
        <v>24</v>
      </c>
      <c r="D110" s="17">
        <f>SUM(D102:D109)</f>
        <v>23050.880298746699</v>
      </c>
      <c r="E110" s="17">
        <f t="shared" ref="E110:G110" si="18">SUM(E102:E109)</f>
        <v>0</v>
      </c>
      <c r="F110" s="17">
        <f t="shared" si="18"/>
        <v>0</v>
      </c>
      <c r="G110" s="17">
        <f t="shared" si="18"/>
        <v>23050.880298746699</v>
      </c>
      <c r="H110" s="14">
        <f>(H102*G102)+(H103*G103)+(H104*G104)+(H105*G105)+(H106*G106)+(H107*G107)+(H108*G108)+(H109*G109)</f>
        <v>0</v>
      </c>
      <c r="I110" s="14">
        <f>SUM(I102:I109)</f>
        <v>0</v>
      </c>
      <c r="J110" s="125"/>
      <c r="K110" s="142"/>
      <c r="L110" s="37"/>
    </row>
    <row r="111" spans="2:12" ht="51" customHeight="1" x14ac:dyDescent="0.75">
      <c r="B111" s="70" t="s">
        <v>108</v>
      </c>
      <c r="C111" s="276" t="s">
        <v>920</v>
      </c>
      <c r="D111" s="276"/>
      <c r="E111" s="276"/>
      <c r="F111" s="276"/>
      <c r="G111" s="276"/>
      <c r="H111" s="276"/>
      <c r="I111" s="277"/>
      <c r="J111" s="277"/>
      <c r="K111" s="276"/>
      <c r="L111" s="36"/>
    </row>
    <row r="112" spans="2:12" ht="16" x14ac:dyDescent="0.8">
      <c r="B112" s="134" t="s">
        <v>109</v>
      </c>
      <c r="C112" s="245" t="s">
        <v>907</v>
      </c>
      <c r="D112" s="135">
        <v>35000</v>
      </c>
      <c r="E112" s="135"/>
      <c r="F112" s="135"/>
      <c r="G112" s="136">
        <f>D112</f>
        <v>35000</v>
      </c>
      <c r="H112" s="137">
        <v>1</v>
      </c>
      <c r="I112" s="135">
        <v>34347.776634682035</v>
      </c>
      <c r="J112" s="135"/>
      <c r="K112" s="139"/>
      <c r="L112" s="140"/>
    </row>
    <row r="113" spans="2:12" ht="16" x14ac:dyDescent="0.8">
      <c r="B113" s="134" t="s">
        <v>110</v>
      </c>
      <c r="C113" s="245" t="s">
        <v>908</v>
      </c>
      <c r="D113" s="135">
        <v>0</v>
      </c>
      <c r="E113" s="135"/>
      <c r="F113" s="135"/>
      <c r="G113" s="136">
        <f t="shared" ref="G113:G119" si="19">D113</f>
        <v>0</v>
      </c>
      <c r="H113" s="137">
        <v>0.5</v>
      </c>
      <c r="I113" s="135">
        <v>0</v>
      </c>
      <c r="J113" s="135"/>
      <c r="K113" s="139"/>
      <c r="L113" s="140"/>
    </row>
    <row r="114" spans="2:12" ht="16" hidden="1" x14ac:dyDescent="0.8">
      <c r="B114" s="134" t="s">
        <v>111</v>
      </c>
      <c r="C114" s="245">
        <v>0</v>
      </c>
      <c r="D114" s="135">
        <v>0</v>
      </c>
      <c r="E114" s="135"/>
      <c r="F114" s="135"/>
      <c r="G114" s="136">
        <f t="shared" si="19"/>
        <v>0</v>
      </c>
      <c r="H114" s="137">
        <v>0</v>
      </c>
      <c r="I114" s="135">
        <v>0</v>
      </c>
      <c r="J114" s="135"/>
      <c r="K114" s="139"/>
      <c r="L114" s="140"/>
    </row>
    <row r="115" spans="2:12" ht="16" hidden="1" x14ac:dyDescent="0.8">
      <c r="B115" s="134" t="s">
        <v>112</v>
      </c>
      <c r="C115" s="245">
        <v>0</v>
      </c>
      <c r="D115" s="135">
        <v>0</v>
      </c>
      <c r="E115" s="135"/>
      <c r="F115" s="135"/>
      <c r="G115" s="136">
        <f t="shared" si="19"/>
        <v>0</v>
      </c>
      <c r="H115" s="137">
        <v>0</v>
      </c>
      <c r="I115" s="135">
        <v>0</v>
      </c>
      <c r="J115" s="135"/>
      <c r="K115" s="139"/>
      <c r="L115" s="140"/>
    </row>
    <row r="116" spans="2:12" ht="16" hidden="1" x14ac:dyDescent="0.8">
      <c r="B116" s="134" t="s">
        <v>113</v>
      </c>
      <c r="C116" s="245">
        <v>0</v>
      </c>
      <c r="D116" s="135">
        <v>0</v>
      </c>
      <c r="E116" s="135"/>
      <c r="F116" s="135"/>
      <c r="G116" s="136">
        <f t="shared" si="19"/>
        <v>0</v>
      </c>
      <c r="H116" s="137">
        <v>0</v>
      </c>
      <c r="I116" s="135">
        <v>0</v>
      </c>
      <c r="J116" s="135"/>
      <c r="K116" s="139"/>
      <c r="L116" s="140"/>
    </row>
    <row r="117" spans="2:12" ht="16" hidden="1" x14ac:dyDescent="0.8">
      <c r="B117" s="134" t="s">
        <v>114</v>
      </c>
      <c r="C117" s="245">
        <v>0</v>
      </c>
      <c r="D117" s="135">
        <v>0</v>
      </c>
      <c r="E117" s="135"/>
      <c r="F117" s="135"/>
      <c r="G117" s="136">
        <f t="shared" si="19"/>
        <v>0</v>
      </c>
      <c r="H117" s="137">
        <v>0</v>
      </c>
      <c r="I117" s="135">
        <v>0</v>
      </c>
      <c r="J117" s="135"/>
      <c r="K117" s="139"/>
      <c r="L117" s="140"/>
    </row>
    <row r="118" spans="2:12" ht="16" hidden="1" x14ac:dyDescent="0.8">
      <c r="B118" s="134" t="s">
        <v>115</v>
      </c>
      <c r="C118" s="245">
        <v>0</v>
      </c>
      <c r="D118" s="135">
        <v>0</v>
      </c>
      <c r="E118" s="138"/>
      <c r="F118" s="138"/>
      <c r="G118" s="136">
        <f t="shared" si="19"/>
        <v>0</v>
      </c>
      <c r="H118" s="137">
        <v>0</v>
      </c>
      <c r="I118" s="135">
        <v>0</v>
      </c>
      <c r="J118" s="138"/>
      <c r="K118" s="142"/>
      <c r="L118" s="140"/>
    </row>
    <row r="119" spans="2:12" ht="16" hidden="1" x14ac:dyDescent="0.8">
      <c r="B119" s="134" t="s">
        <v>116</v>
      </c>
      <c r="C119" s="245">
        <v>0</v>
      </c>
      <c r="D119" s="135">
        <v>0</v>
      </c>
      <c r="E119" s="138"/>
      <c r="F119" s="138"/>
      <c r="G119" s="136">
        <f t="shared" si="19"/>
        <v>0</v>
      </c>
      <c r="H119" s="137">
        <v>0</v>
      </c>
      <c r="I119" s="135">
        <v>0</v>
      </c>
      <c r="J119" s="138"/>
      <c r="K119" s="142"/>
      <c r="L119" s="140"/>
    </row>
    <row r="120" spans="2:12" ht="16" x14ac:dyDescent="0.8">
      <c r="C120" s="70" t="s">
        <v>24</v>
      </c>
      <c r="D120" s="17">
        <f>SUM(D112:D119)</f>
        <v>35000</v>
      </c>
      <c r="E120" s="17">
        <f t="shared" ref="E120:G120" si="20">SUM(E112:E119)</f>
        <v>0</v>
      </c>
      <c r="F120" s="17">
        <f t="shared" si="20"/>
        <v>0</v>
      </c>
      <c r="G120" s="17">
        <f t="shared" si="20"/>
        <v>35000</v>
      </c>
      <c r="H120" s="14">
        <f>(H112*G112)+(H113*G113)+(H114*G114)+(H115*G115)+(H116*G116)+(H117*G117)+(H118*G118)+(H119*G119)</f>
        <v>35000</v>
      </c>
      <c r="I120" s="14">
        <f>SUM(I112:I119)</f>
        <v>34347.776634682035</v>
      </c>
      <c r="J120" s="125"/>
      <c r="K120" s="142"/>
      <c r="L120" s="37"/>
    </row>
    <row r="121" spans="2:12" ht="51" hidden="1" customHeight="1" x14ac:dyDescent="0.75">
      <c r="B121" s="70" t="s">
        <v>117</v>
      </c>
      <c r="C121" s="276"/>
      <c r="D121" s="276"/>
      <c r="E121" s="276"/>
      <c r="F121" s="276"/>
      <c r="G121" s="276"/>
      <c r="H121" s="276"/>
      <c r="I121" s="277"/>
      <c r="J121" s="277"/>
      <c r="K121" s="276"/>
      <c r="L121" s="36"/>
    </row>
    <row r="122" spans="2:12" ht="16" hidden="1" x14ac:dyDescent="0.8">
      <c r="B122" s="134" t="s">
        <v>118</v>
      </c>
      <c r="C122" s="245">
        <v>0</v>
      </c>
      <c r="D122" s="135">
        <v>0</v>
      </c>
      <c r="E122" s="135"/>
      <c r="F122" s="135"/>
      <c r="G122" s="136">
        <f>D122</f>
        <v>0</v>
      </c>
      <c r="H122" s="137">
        <v>0</v>
      </c>
      <c r="I122" s="135">
        <v>0</v>
      </c>
      <c r="J122" s="135"/>
      <c r="K122" s="139"/>
      <c r="L122" s="140"/>
    </row>
    <row r="123" spans="2:12" ht="16" hidden="1" x14ac:dyDescent="0.8">
      <c r="B123" s="134" t="s">
        <v>119</v>
      </c>
      <c r="C123" s="245">
        <v>0</v>
      </c>
      <c r="D123" s="135">
        <v>0</v>
      </c>
      <c r="E123" s="135"/>
      <c r="F123" s="135"/>
      <c r="G123" s="136">
        <f t="shared" ref="G123:G129" si="21">D123</f>
        <v>0</v>
      </c>
      <c r="H123" s="137">
        <v>0</v>
      </c>
      <c r="I123" s="135">
        <v>0</v>
      </c>
      <c r="J123" s="135"/>
      <c r="K123" s="139"/>
      <c r="L123" s="140"/>
    </row>
    <row r="124" spans="2:12" ht="16" hidden="1" x14ac:dyDescent="0.8">
      <c r="B124" s="134" t="s">
        <v>120</v>
      </c>
      <c r="C124" s="245">
        <v>0</v>
      </c>
      <c r="D124" s="135">
        <v>0</v>
      </c>
      <c r="E124" s="135"/>
      <c r="F124" s="135"/>
      <c r="G124" s="136">
        <f t="shared" si="21"/>
        <v>0</v>
      </c>
      <c r="H124" s="137">
        <v>0</v>
      </c>
      <c r="I124" s="135">
        <v>0</v>
      </c>
      <c r="J124" s="135"/>
      <c r="K124" s="139"/>
      <c r="L124" s="140"/>
    </row>
    <row r="125" spans="2:12" ht="16" hidden="1" x14ac:dyDescent="0.8">
      <c r="B125" s="134" t="s">
        <v>121</v>
      </c>
      <c r="C125" s="245">
        <v>0</v>
      </c>
      <c r="D125" s="135">
        <v>0</v>
      </c>
      <c r="E125" s="135"/>
      <c r="F125" s="135"/>
      <c r="G125" s="136">
        <f t="shared" si="21"/>
        <v>0</v>
      </c>
      <c r="H125" s="137">
        <v>0</v>
      </c>
      <c r="I125" s="135">
        <v>0</v>
      </c>
      <c r="J125" s="135"/>
      <c r="K125" s="139"/>
      <c r="L125" s="140"/>
    </row>
    <row r="126" spans="2:12" ht="16" hidden="1" x14ac:dyDescent="0.8">
      <c r="B126" s="134" t="s">
        <v>122</v>
      </c>
      <c r="C126" s="245">
        <v>0</v>
      </c>
      <c r="D126" s="135">
        <v>0</v>
      </c>
      <c r="E126" s="135"/>
      <c r="F126" s="135"/>
      <c r="G126" s="136">
        <f t="shared" si="21"/>
        <v>0</v>
      </c>
      <c r="H126" s="137">
        <v>0</v>
      </c>
      <c r="I126" s="135">
        <v>0</v>
      </c>
      <c r="J126" s="135"/>
      <c r="K126" s="139"/>
      <c r="L126" s="140"/>
    </row>
    <row r="127" spans="2:12" ht="16" hidden="1" x14ac:dyDescent="0.8">
      <c r="B127" s="134" t="s">
        <v>123</v>
      </c>
      <c r="C127" s="245">
        <v>0</v>
      </c>
      <c r="D127" s="135">
        <v>0</v>
      </c>
      <c r="E127" s="135"/>
      <c r="F127" s="135"/>
      <c r="G127" s="136">
        <f t="shared" si="21"/>
        <v>0</v>
      </c>
      <c r="H127" s="137">
        <v>0</v>
      </c>
      <c r="I127" s="135">
        <v>0</v>
      </c>
      <c r="J127" s="135"/>
      <c r="K127" s="139"/>
      <c r="L127" s="140"/>
    </row>
    <row r="128" spans="2:12" ht="16" hidden="1" x14ac:dyDescent="0.8">
      <c r="B128" s="134" t="s">
        <v>124</v>
      </c>
      <c r="C128" s="245">
        <v>0</v>
      </c>
      <c r="D128" s="135">
        <v>0</v>
      </c>
      <c r="E128" s="138"/>
      <c r="F128" s="138"/>
      <c r="G128" s="136">
        <f t="shared" si="21"/>
        <v>0</v>
      </c>
      <c r="H128" s="137">
        <v>0</v>
      </c>
      <c r="I128" s="135">
        <v>0</v>
      </c>
      <c r="J128" s="138"/>
      <c r="K128" s="142"/>
      <c r="L128" s="140"/>
    </row>
    <row r="129" spans="2:12" ht="16" hidden="1" x14ac:dyDescent="0.8">
      <c r="B129" s="134" t="s">
        <v>125</v>
      </c>
      <c r="C129" s="245">
        <v>0</v>
      </c>
      <c r="D129" s="135">
        <v>0</v>
      </c>
      <c r="E129" s="138"/>
      <c r="F129" s="138"/>
      <c r="G129" s="136">
        <f t="shared" si="21"/>
        <v>0</v>
      </c>
      <c r="H129" s="137">
        <v>0</v>
      </c>
      <c r="I129" s="135">
        <v>0</v>
      </c>
      <c r="J129" s="138"/>
      <c r="K129" s="142"/>
      <c r="L129" s="140"/>
    </row>
    <row r="130" spans="2:12" ht="16" hidden="1" x14ac:dyDescent="0.8">
      <c r="C130" s="70" t="s">
        <v>24</v>
      </c>
      <c r="D130" s="14">
        <f>SUM(D122:D129)</f>
        <v>0</v>
      </c>
      <c r="E130" s="14">
        <f t="shared" ref="E130:G130" si="22">SUM(E122:E129)</f>
        <v>0</v>
      </c>
      <c r="F130" s="14">
        <f t="shared" si="22"/>
        <v>0</v>
      </c>
      <c r="G130" s="14">
        <f t="shared" si="22"/>
        <v>0</v>
      </c>
      <c r="H130" s="14">
        <f>(H122*G122)+(H123*G123)+(H124*G124)+(H125*G125)+(H126*G126)+(H127*G127)+(H128*G128)+(H129*G129)</f>
        <v>0</v>
      </c>
      <c r="I130" s="14">
        <f>SUM(I122:I129)</f>
        <v>0</v>
      </c>
      <c r="J130" s="125"/>
      <c r="K130" s="142"/>
      <c r="L130" s="37"/>
    </row>
    <row r="131" spans="2:12" ht="15.75" hidden="1" customHeight="1" x14ac:dyDescent="0.75">
      <c r="B131" s="4"/>
      <c r="C131" s="143"/>
      <c r="D131" s="146"/>
      <c r="E131" s="146"/>
      <c r="F131" s="146"/>
      <c r="G131" s="146"/>
      <c r="H131" s="146"/>
      <c r="I131" s="146"/>
      <c r="J131" s="146"/>
      <c r="K131" s="147"/>
      <c r="L131" s="2"/>
    </row>
    <row r="132" spans="2:12" ht="51" hidden="1" customHeight="1" x14ac:dyDescent="0.75">
      <c r="B132" s="70" t="s">
        <v>126</v>
      </c>
      <c r="C132" s="274"/>
      <c r="D132" s="274"/>
      <c r="E132" s="274"/>
      <c r="F132" s="274"/>
      <c r="G132" s="274"/>
      <c r="H132" s="274"/>
      <c r="I132" s="275"/>
      <c r="J132" s="275"/>
      <c r="K132" s="274"/>
      <c r="L132" s="13"/>
    </row>
    <row r="133" spans="2:12" ht="51" hidden="1" customHeight="1" x14ac:dyDescent="0.75">
      <c r="B133" s="70" t="s">
        <v>127</v>
      </c>
      <c r="C133" s="276"/>
      <c r="D133" s="276"/>
      <c r="E133" s="276"/>
      <c r="F133" s="276"/>
      <c r="G133" s="276"/>
      <c r="H133" s="276"/>
      <c r="I133" s="277"/>
      <c r="J133" s="277"/>
      <c r="K133" s="276"/>
      <c r="L133" s="36"/>
    </row>
    <row r="134" spans="2:12" ht="16" hidden="1" x14ac:dyDescent="0.8">
      <c r="B134" s="134" t="s">
        <v>128</v>
      </c>
      <c r="C134" s="245">
        <v>0</v>
      </c>
      <c r="D134" s="135">
        <v>0</v>
      </c>
      <c r="E134" s="135"/>
      <c r="F134" s="135"/>
      <c r="G134" s="136">
        <f>D134</f>
        <v>0</v>
      </c>
      <c r="H134" s="137">
        <v>0</v>
      </c>
      <c r="I134" s="135">
        <v>0</v>
      </c>
      <c r="J134" s="135"/>
      <c r="K134" s="139"/>
      <c r="L134" s="140"/>
    </row>
    <row r="135" spans="2:12" ht="16" hidden="1" x14ac:dyDescent="0.8">
      <c r="B135" s="134" t="s">
        <v>129</v>
      </c>
      <c r="C135" s="245">
        <v>0</v>
      </c>
      <c r="D135" s="135">
        <v>0</v>
      </c>
      <c r="E135" s="135"/>
      <c r="F135" s="135"/>
      <c r="G135" s="136">
        <f t="shared" ref="G135:G141" si="23">D135</f>
        <v>0</v>
      </c>
      <c r="H135" s="137">
        <v>0</v>
      </c>
      <c r="I135" s="135">
        <v>0</v>
      </c>
      <c r="J135" s="135"/>
      <c r="K135" s="139"/>
      <c r="L135" s="140"/>
    </row>
    <row r="136" spans="2:12" ht="16" hidden="1" x14ac:dyDescent="0.8">
      <c r="B136" s="134" t="s">
        <v>130</v>
      </c>
      <c r="C136" s="245">
        <v>0</v>
      </c>
      <c r="D136" s="135">
        <v>0</v>
      </c>
      <c r="E136" s="135"/>
      <c r="F136" s="135"/>
      <c r="G136" s="136">
        <f t="shared" si="23"/>
        <v>0</v>
      </c>
      <c r="H136" s="137">
        <v>0</v>
      </c>
      <c r="I136" s="135">
        <v>0</v>
      </c>
      <c r="J136" s="135"/>
      <c r="K136" s="139"/>
      <c r="L136" s="140"/>
    </row>
    <row r="137" spans="2:12" ht="16" hidden="1" x14ac:dyDescent="0.8">
      <c r="B137" s="134" t="s">
        <v>131</v>
      </c>
      <c r="C137" s="245">
        <v>0</v>
      </c>
      <c r="D137" s="135">
        <v>0</v>
      </c>
      <c r="E137" s="135"/>
      <c r="F137" s="135"/>
      <c r="G137" s="136">
        <f t="shared" si="23"/>
        <v>0</v>
      </c>
      <c r="H137" s="137">
        <v>0</v>
      </c>
      <c r="I137" s="135">
        <v>0</v>
      </c>
      <c r="J137" s="135"/>
      <c r="K137" s="139"/>
      <c r="L137" s="140"/>
    </row>
    <row r="138" spans="2:12" ht="16" hidden="1" x14ac:dyDescent="0.8">
      <c r="B138" s="134" t="s">
        <v>132</v>
      </c>
      <c r="C138" s="245">
        <v>0</v>
      </c>
      <c r="D138" s="135">
        <v>0</v>
      </c>
      <c r="E138" s="135"/>
      <c r="F138" s="135"/>
      <c r="G138" s="136">
        <f t="shared" si="23"/>
        <v>0</v>
      </c>
      <c r="H138" s="137">
        <v>0</v>
      </c>
      <c r="I138" s="135">
        <v>0</v>
      </c>
      <c r="J138" s="135"/>
      <c r="K138" s="139"/>
      <c r="L138" s="140"/>
    </row>
    <row r="139" spans="2:12" ht="16" hidden="1" x14ac:dyDescent="0.8">
      <c r="B139" s="134" t="s">
        <v>133</v>
      </c>
      <c r="C139" s="245">
        <v>0</v>
      </c>
      <c r="D139" s="135">
        <v>0</v>
      </c>
      <c r="E139" s="135"/>
      <c r="F139" s="135"/>
      <c r="G139" s="136">
        <f t="shared" si="23"/>
        <v>0</v>
      </c>
      <c r="H139" s="137">
        <v>0</v>
      </c>
      <c r="I139" s="135">
        <v>0</v>
      </c>
      <c r="J139" s="135"/>
      <c r="K139" s="139"/>
      <c r="L139" s="140"/>
    </row>
    <row r="140" spans="2:12" ht="16" hidden="1" x14ac:dyDescent="0.8">
      <c r="B140" s="134" t="s">
        <v>134</v>
      </c>
      <c r="C140" s="245">
        <v>0</v>
      </c>
      <c r="D140" s="135">
        <v>0</v>
      </c>
      <c r="E140" s="138"/>
      <c r="F140" s="138"/>
      <c r="G140" s="136">
        <f t="shared" si="23"/>
        <v>0</v>
      </c>
      <c r="H140" s="137">
        <v>0</v>
      </c>
      <c r="I140" s="135">
        <v>0</v>
      </c>
      <c r="J140" s="138"/>
      <c r="K140" s="142"/>
      <c r="L140" s="140"/>
    </row>
    <row r="141" spans="2:12" ht="16" hidden="1" x14ac:dyDescent="0.8">
      <c r="B141" s="134" t="s">
        <v>135</v>
      </c>
      <c r="C141" s="245">
        <v>0</v>
      </c>
      <c r="D141" s="135">
        <v>0</v>
      </c>
      <c r="E141" s="138"/>
      <c r="F141" s="138"/>
      <c r="G141" s="136">
        <f t="shared" si="23"/>
        <v>0</v>
      </c>
      <c r="H141" s="137">
        <v>0</v>
      </c>
      <c r="I141" s="135">
        <v>0</v>
      </c>
      <c r="J141" s="138"/>
      <c r="K141" s="142"/>
      <c r="L141" s="140"/>
    </row>
    <row r="142" spans="2:12" ht="16" hidden="1" x14ac:dyDescent="0.8">
      <c r="C142" s="70" t="s">
        <v>24</v>
      </c>
      <c r="D142" s="14">
        <f>SUM(D134:D141)</f>
        <v>0</v>
      </c>
      <c r="E142" s="14">
        <f t="shared" ref="E142:G142" si="24">SUM(E134:E141)</f>
        <v>0</v>
      </c>
      <c r="F142" s="14">
        <f t="shared" si="24"/>
        <v>0</v>
      </c>
      <c r="G142" s="17">
        <f t="shared" si="24"/>
        <v>0</v>
      </c>
      <c r="H142" s="14">
        <f>(H134*G134)+(H135*G135)+(H136*G136)+(H137*G137)+(H138*G138)+(H139*G139)+(H140*G140)+(H141*G141)</f>
        <v>0</v>
      </c>
      <c r="I142" s="14">
        <f>SUM(I134:I141)</f>
        <v>0</v>
      </c>
      <c r="J142" s="125"/>
      <c r="K142" s="142"/>
      <c r="L142" s="37"/>
    </row>
    <row r="143" spans="2:12" ht="51" hidden="1" customHeight="1" x14ac:dyDescent="0.75">
      <c r="B143" s="70" t="s">
        <v>136</v>
      </c>
      <c r="C143" s="276"/>
      <c r="D143" s="276"/>
      <c r="E143" s="276"/>
      <c r="F143" s="276"/>
      <c r="G143" s="276"/>
      <c r="H143" s="276"/>
      <c r="I143" s="277"/>
      <c r="J143" s="277"/>
      <c r="K143" s="276"/>
      <c r="L143" s="36"/>
    </row>
    <row r="144" spans="2:12" ht="16" hidden="1" x14ac:dyDescent="0.8">
      <c r="B144" s="134" t="s">
        <v>137</v>
      </c>
      <c r="C144" s="245">
        <v>0</v>
      </c>
      <c r="D144" s="135">
        <v>0</v>
      </c>
      <c r="E144" s="135"/>
      <c r="F144" s="135"/>
      <c r="G144" s="136">
        <f>D144</f>
        <v>0</v>
      </c>
      <c r="H144" s="137">
        <v>0</v>
      </c>
      <c r="I144" s="135">
        <v>0</v>
      </c>
      <c r="J144" s="135"/>
      <c r="K144" s="139"/>
      <c r="L144" s="140"/>
    </row>
    <row r="145" spans="2:12" ht="16" hidden="1" x14ac:dyDescent="0.8">
      <c r="B145" s="134" t="s">
        <v>138</v>
      </c>
      <c r="C145" s="245">
        <v>0</v>
      </c>
      <c r="D145" s="135">
        <v>0</v>
      </c>
      <c r="E145" s="135"/>
      <c r="F145" s="135"/>
      <c r="G145" s="136">
        <f t="shared" ref="G145:G151" si="25">D145</f>
        <v>0</v>
      </c>
      <c r="H145" s="137">
        <v>0</v>
      </c>
      <c r="I145" s="135">
        <v>0</v>
      </c>
      <c r="J145" s="135"/>
      <c r="K145" s="139"/>
      <c r="L145" s="140"/>
    </row>
    <row r="146" spans="2:12" ht="16" hidden="1" x14ac:dyDescent="0.8">
      <c r="B146" s="134" t="s">
        <v>139</v>
      </c>
      <c r="C146" s="245">
        <v>0</v>
      </c>
      <c r="D146" s="135">
        <v>0</v>
      </c>
      <c r="E146" s="135"/>
      <c r="F146" s="135"/>
      <c r="G146" s="136">
        <f t="shared" si="25"/>
        <v>0</v>
      </c>
      <c r="H146" s="137">
        <v>0</v>
      </c>
      <c r="I146" s="135">
        <v>0</v>
      </c>
      <c r="J146" s="135"/>
      <c r="K146" s="139"/>
      <c r="L146" s="140"/>
    </row>
    <row r="147" spans="2:12" ht="16" hidden="1" x14ac:dyDescent="0.8">
      <c r="B147" s="134" t="s">
        <v>140</v>
      </c>
      <c r="C147" s="245">
        <v>0</v>
      </c>
      <c r="D147" s="135">
        <v>0</v>
      </c>
      <c r="E147" s="135"/>
      <c r="F147" s="135"/>
      <c r="G147" s="136">
        <f t="shared" si="25"/>
        <v>0</v>
      </c>
      <c r="H147" s="137">
        <v>0</v>
      </c>
      <c r="I147" s="135">
        <v>0</v>
      </c>
      <c r="J147" s="135"/>
      <c r="K147" s="139"/>
      <c r="L147" s="140"/>
    </row>
    <row r="148" spans="2:12" ht="16" hidden="1" x14ac:dyDescent="0.8">
      <c r="B148" s="134" t="s">
        <v>141</v>
      </c>
      <c r="C148" s="245">
        <v>0</v>
      </c>
      <c r="D148" s="135">
        <v>0</v>
      </c>
      <c r="E148" s="135"/>
      <c r="F148" s="135"/>
      <c r="G148" s="136">
        <f t="shared" si="25"/>
        <v>0</v>
      </c>
      <c r="H148" s="137">
        <v>0</v>
      </c>
      <c r="I148" s="135">
        <v>0</v>
      </c>
      <c r="J148" s="135"/>
      <c r="K148" s="139"/>
      <c r="L148" s="140"/>
    </row>
    <row r="149" spans="2:12" ht="16" hidden="1" x14ac:dyDescent="0.8">
      <c r="B149" s="134" t="s">
        <v>142</v>
      </c>
      <c r="C149" s="245">
        <v>0</v>
      </c>
      <c r="D149" s="135">
        <v>0</v>
      </c>
      <c r="E149" s="135"/>
      <c r="F149" s="135"/>
      <c r="G149" s="136">
        <f t="shared" si="25"/>
        <v>0</v>
      </c>
      <c r="H149" s="137">
        <v>0</v>
      </c>
      <c r="I149" s="135">
        <v>0</v>
      </c>
      <c r="J149" s="135"/>
      <c r="K149" s="139"/>
      <c r="L149" s="140"/>
    </row>
    <row r="150" spans="2:12" ht="16" hidden="1" x14ac:dyDescent="0.8">
      <c r="B150" s="134" t="s">
        <v>143</v>
      </c>
      <c r="C150" s="245">
        <v>0</v>
      </c>
      <c r="D150" s="135">
        <v>0</v>
      </c>
      <c r="E150" s="138"/>
      <c r="F150" s="138"/>
      <c r="G150" s="136">
        <f t="shared" si="25"/>
        <v>0</v>
      </c>
      <c r="H150" s="137">
        <v>0</v>
      </c>
      <c r="I150" s="135">
        <v>0</v>
      </c>
      <c r="J150" s="138"/>
      <c r="K150" s="142"/>
      <c r="L150" s="140"/>
    </row>
    <row r="151" spans="2:12" ht="16" hidden="1" x14ac:dyDescent="0.8">
      <c r="B151" s="134" t="s">
        <v>144</v>
      </c>
      <c r="C151" s="245">
        <v>0</v>
      </c>
      <c r="D151" s="135">
        <v>0</v>
      </c>
      <c r="E151" s="138"/>
      <c r="F151" s="138"/>
      <c r="G151" s="136">
        <f t="shared" si="25"/>
        <v>0</v>
      </c>
      <c r="H151" s="137">
        <v>0</v>
      </c>
      <c r="I151" s="135">
        <v>0</v>
      </c>
      <c r="J151" s="138"/>
      <c r="K151" s="142"/>
      <c r="L151" s="140"/>
    </row>
    <row r="152" spans="2:12" ht="16" hidden="1" x14ac:dyDescent="0.8">
      <c r="C152" s="70" t="s">
        <v>24</v>
      </c>
      <c r="D152" s="17">
        <f>SUM(D144:D151)</f>
        <v>0</v>
      </c>
      <c r="E152" s="17">
        <f t="shared" ref="E152:G152" si="26">SUM(E144:E151)</f>
        <v>0</v>
      </c>
      <c r="F152" s="17">
        <f t="shared" si="26"/>
        <v>0</v>
      </c>
      <c r="G152" s="17">
        <f t="shared" si="26"/>
        <v>0</v>
      </c>
      <c r="H152" s="14">
        <f>(H144*G144)+(H145*G145)+(H146*G146)+(H147*G147)+(H148*G148)+(H149*G149)+(H150*G150)+(H151*G151)</f>
        <v>0</v>
      </c>
      <c r="I152" s="14">
        <f>SUM(I144:I151)</f>
        <v>0</v>
      </c>
      <c r="J152" s="125"/>
      <c r="K152" s="142"/>
      <c r="L152" s="37"/>
    </row>
    <row r="153" spans="2:12" ht="51" hidden="1" customHeight="1" x14ac:dyDescent="0.75">
      <c r="B153" s="70" t="s">
        <v>145</v>
      </c>
      <c r="C153" s="276"/>
      <c r="D153" s="276"/>
      <c r="E153" s="276"/>
      <c r="F153" s="276"/>
      <c r="G153" s="276"/>
      <c r="H153" s="276"/>
      <c r="I153" s="277"/>
      <c r="J153" s="277"/>
      <c r="K153" s="276"/>
      <c r="L153" s="36"/>
    </row>
    <row r="154" spans="2:12" ht="16" hidden="1" x14ac:dyDescent="0.8">
      <c r="B154" s="134" t="s">
        <v>146</v>
      </c>
      <c r="C154" s="245">
        <v>0</v>
      </c>
      <c r="D154" s="135">
        <v>0</v>
      </c>
      <c r="E154" s="135"/>
      <c r="F154" s="135"/>
      <c r="G154" s="136">
        <f>D154</f>
        <v>0</v>
      </c>
      <c r="H154" s="137">
        <v>0</v>
      </c>
      <c r="I154" s="135">
        <v>0</v>
      </c>
      <c r="J154" s="135"/>
      <c r="K154" s="139"/>
      <c r="L154" s="140"/>
    </row>
    <row r="155" spans="2:12" ht="16" hidden="1" x14ac:dyDescent="0.8">
      <c r="B155" s="134" t="s">
        <v>147</v>
      </c>
      <c r="C155" s="245">
        <v>0</v>
      </c>
      <c r="D155" s="135">
        <v>0</v>
      </c>
      <c r="E155" s="135"/>
      <c r="F155" s="135"/>
      <c r="G155" s="136">
        <f t="shared" ref="G155:G161" si="27">D155</f>
        <v>0</v>
      </c>
      <c r="H155" s="137">
        <v>0</v>
      </c>
      <c r="I155" s="135">
        <v>0</v>
      </c>
      <c r="J155" s="135"/>
      <c r="K155" s="139"/>
      <c r="L155" s="140"/>
    </row>
    <row r="156" spans="2:12" ht="16" hidden="1" x14ac:dyDescent="0.8">
      <c r="B156" s="134" t="s">
        <v>148</v>
      </c>
      <c r="C156" s="245">
        <v>0</v>
      </c>
      <c r="D156" s="135">
        <v>0</v>
      </c>
      <c r="E156" s="135"/>
      <c r="F156" s="135"/>
      <c r="G156" s="136">
        <f t="shared" si="27"/>
        <v>0</v>
      </c>
      <c r="H156" s="137">
        <v>0</v>
      </c>
      <c r="I156" s="135">
        <v>0</v>
      </c>
      <c r="J156" s="135"/>
      <c r="K156" s="139"/>
      <c r="L156" s="140"/>
    </row>
    <row r="157" spans="2:12" ht="16" hidden="1" x14ac:dyDescent="0.8">
      <c r="B157" s="134" t="s">
        <v>149</v>
      </c>
      <c r="C157" s="245">
        <v>0</v>
      </c>
      <c r="D157" s="135">
        <v>0</v>
      </c>
      <c r="E157" s="135"/>
      <c r="F157" s="135"/>
      <c r="G157" s="136">
        <f t="shared" si="27"/>
        <v>0</v>
      </c>
      <c r="H157" s="137">
        <v>0</v>
      </c>
      <c r="I157" s="135">
        <v>0</v>
      </c>
      <c r="J157" s="135"/>
      <c r="K157" s="139"/>
      <c r="L157" s="140"/>
    </row>
    <row r="158" spans="2:12" ht="16" hidden="1" x14ac:dyDescent="0.8">
      <c r="B158" s="134" t="s">
        <v>150</v>
      </c>
      <c r="C158" s="245">
        <v>0</v>
      </c>
      <c r="D158" s="135">
        <v>0</v>
      </c>
      <c r="E158" s="135"/>
      <c r="F158" s="135"/>
      <c r="G158" s="136">
        <f t="shared" si="27"/>
        <v>0</v>
      </c>
      <c r="H158" s="137">
        <v>0</v>
      </c>
      <c r="I158" s="135">
        <v>0</v>
      </c>
      <c r="J158" s="135"/>
      <c r="K158" s="139"/>
      <c r="L158" s="140"/>
    </row>
    <row r="159" spans="2:12" ht="16" hidden="1" x14ac:dyDescent="0.8">
      <c r="B159" s="134" t="s">
        <v>151</v>
      </c>
      <c r="C159" s="245">
        <v>0</v>
      </c>
      <c r="D159" s="135">
        <v>0</v>
      </c>
      <c r="E159" s="135"/>
      <c r="F159" s="135"/>
      <c r="G159" s="136">
        <f t="shared" si="27"/>
        <v>0</v>
      </c>
      <c r="H159" s="137">
        <v>0</v>
      </c>
      <c r="I159" s="135">
        <v>0</v>
      </c>
      <c r="J159" s="135"/>
      <c r="K159" s="139"/>
      <c r="L159" s="140"/>
    </row>
    <row r="160" spans="2:12" ht="16" hidden="1" x14ac:dyDescent="0.8">
      <c r="B160" s="134" t="s">
        <v>152</v>
      </c>
      <c r="C160" s="245">
        <v>0</v>
      </c>
      <c r="D160" s="135">
        <v>0</v>
      </c>
      <c r="E160" s="138"/>
      <c r="F160" s="138"/>
      <c r="G160" s="136">
        <f t="shared" si="27"/>
        <v>0</v>
      </c>
      <c r="H160" s="137">
        <v>0</v>
      </c>
      <c r="I160" s="135">
        <v>0</v>
      </c>
      <c r="J160" s="138"/>
      <c r="K160" s="142"/>
      <c r="L160" s="140"/>
    </row>
    <row r="161" spans="2:12" ht="16" hidden="1" x14ac:dyDescent="0.8">
      <c r="B161" s="134" t="s">
        <v>153</v>
      </c>
      <c r="C161" s="245">
        <v>0</v>
      </c>
      <c r="D161" s="135">
        <v>0</v>
      </c>
      <c r="E161" s="138"/>
      <c r="F161" s="138"/>
      <c r="G161" s="136">
        <f t="shared" si="27"/>
        <v>0</v>
      </c>
      <c r="H161" s="137">
        <v>0</v>
      </c>
      <c r="I161" s="135">
        <v>0</v>
      </c>
      <c r="J161" s="138"/>
      <c r="K161" s="142"/>
      <c r="L161" s="140"/>
    </row>
    <row r="162" spans="2:12" ht="16" hidden="1" x14ac:dyDescent="0.8">
      <c r="C162" s="70" t="s">
        <v>24</v>
      </c>
      <c r="D162" s="17">
        <f>SUM(D154:D161)</f>
        <v>0</v>
      </c>
      <c r="E162" s="17">
        <f t="shared" ref="E162:G162" si="28">SUM(E154:E161)</f>
        <v>0</v>
      </c>
      <c r="F162" s="17">
        <f t="shared" si="28"/>
        <v>0</v>
      </c>
      <c r="G162" s="17">
        <f t="shared" si="28"/>
        <v>0</v>
      </c>
      <c r="H162" s="14">
        <f>(H154*G154)+(H155*G155)+(H156*G156)+(H157*G157)+(H158*G158)+(H159*G159)+(H160*G160)+(H161*G161)</f>
        <v>0</v>
      </c>
      <c r="I162" s="14">
        <f>SUM(I154:I161)</f>
        <v>0</v>
      </c>
      <c r="J162" s="125"/>
      <c r="K162" s="142"/>
      <c r="L162" s="37"/>
    </row>
    <row r="163" spans="2:12" ht="51" hidden="1" customHeight="1" x14ac:dyDescent="0.75">
      <c r="B163" s="70" t="s">
        <v>154</v>
      </c>
      <c r="C163" s="276"/>
      <c r="D163" s="276"/>
      <c r="E163" s="276"/>
      <c r="F163" s="276"/>
      <c r="G163" s="276"/>
      <c r="H163" s="276"/>
      <c r="I163" s="277"/>
      <c r="J163" s="277"/>
      <c r="K163" s="276"/>
      <c r="L163" s="36"/>
    </row>
    <row r="164" spans="2:12" ht="16" hidden="1" x14ac:dyDescent="0.8">
      <c r="B164" s="134" t="s">
        <v>155</v>
      </c>
      <c r="C164" s="245">
        <v>0</v>
      </c>
      <c r="D164" s="135">
        <v>0</v>
      </c>
      <c r="E164" s="135"/>
      <c r="F164" s="135"/>
      <c r="G164" s="136">
        <f>D164</f>
        <v>0</v>
      </c>
      <c r="H164" s="137">
        <v>0</v>
      </c>
      <c r="I164" s="135">
        <v>0</v>
      </c>
      <c r="J164" s="135"/>
      <c r="K164" s="139"/>
      <c r="L164" s="140"/>
    </row>
    <row r="165" spans="2:12" ht="16" hidden="1" x14ac:dyDescent="0.8">
      <c r="B165" s="134" t="s">
        <v>156</v>
      </c>
      <c r="C165" s="245">
        <v>0</v>
      </c>
      <c r="D165" s="135">
        <v>0</v>
      </c>
      <c r="E165" s="135"/>
      <c r="F165" s="135"/>
      <c r="G165" s="136">
        <f t="shared" ref="G165:G171" si="29">D165</f>
        <v>0</v>
      </c>
      <c r="H165" s="137">
        <v>0</v>
      </c>
      <c r="I165" s="135">
        <v>0</v>
      </c>
      <c r="J165" s="135"/>
      <c r="K165" s="139"/>
      <c r="L165" s="140"/>
    </row>
    <row r="166" spans="2:12" ht="16" hidden="1" x14ac:dyDescent="0.8">
      <c r="B166" s="134" t="s">
        <v>157</v>
      </c>
      <c r="C166" s="245">
        <v>0</v>
      </c>
      <c r="D166" s="135">
        <v>0</v>
      </c>
      <c r="E166" s="135"/>
      <c r="F166" s="135"/>
      <c r="G166" s="136">
        <f t="shared" si="29"/>
        <v>0</v>
      </c>
      <c r="H166" s="137">
        <v>0</v>
      </c>
      <c r="I166" s="135">
        <v>0</v>
      </c>
      <c r="J166" s="135"/>
      <c r="K166" s="139"/>
      <c r="L166" s="140"/>
    </row>
    <row r="167" spans="2:12" ht="16" hidden="1" x14ac:dyDescent="0.8">
      <c r="B167" s="134" t="s">
        <v>158</v>
      </c>
      <c r="C167" s="245">
        <v>0</v>
      </c>
      <c r="D167" s="135">
        <v>0</v>
      </c>
      <c r="E167" s="135"/>
      <c r="F167" s="135"/>
      <c r="G167" s="136">
        <f t="shared" si="29"/>
        <v>0</v>
      </c>
      <c r="H167" s="137">
        <v>0</v>
      </c>
      <c r="I167" s="135">
        <v>0</v>
      </c>
      <c r="J167" s="135"/>
      <c r="K167" s="139"/>
      <c r="L167" s="140"/>
    </row>
    <row r="168" spans="2:12" ht="16" hidden="1" x14ac:dyDescent="0.8">
      <c r="B168" s="134" t="s">
        <v>159</v>
      </c>
      <c r="C168" s="245">
        <v>0</v>
      </c>
      <c r="D168" s="135">
        <v>0</v>
      </c>
      <c r="E168" s="135"/>
      <c r="F168" s="135"/>
      <c r="G168" s="136">
        <f t="shared" si="29"/>
        <v>0</v>
      </c>
      <c r="H168" s="137">
        <v>0</v>
      </c>
      <c r="I168" s="135">
        <v>0</v>
      </c>
      <c r="J168" s="135"/>
      <c r="K168" s="139"/>
      <c r="L168" s="140"/>
    </row>
    <row r="169" spans="2:12" ht="16" hidden="1" x14ac:dyDescent="0.8">
      <c r="B169" s="134" t="s">
        <v>160</v>
      </c>
      <c r="C169" s="245">
        <v>0</v>
      </c>
      <c r="D169" s="135">
        <v>0</v>
      </c>
      <c r="E169" s="135"/>
      <c r="F169" s="135"/>
      <c r="G169" s="136">
        <f t="shared" si="29"/>
        <v>0</v>
      </c>
      <c r="H169" s="137">
        <v>0</v>
      </c>
      <c r="I169" s="135">
        <v>0</v>
      </c>
      <c r="J169" s="135"/>
      <c r="K169" s="139"/>
      <c r="L169" s="140"/>
    </row>
    <row r="170" spans="2:12" ht="16" hidden="1" x14ac:dyDescent="0.8">
      <c r="B170" s="134" t="s">
        <v>161</v>
      </c>
      <c r="C170" s="245">
        <v>0</v>
      </c>
      <c r="D170" s="135">
        <v>0</v>
      </c>
      <c r="E170" s="138"/>
      <c r="F170" s="138"/>
      <c r="G170" s="136">
        <f t="shared" si="29"/>
        <v>0</v>
      </c>
      <c r="H170" s="137">
        <v>0</v>
      </c>
      <c r="I170" s="135">
        <v>0</v>
      </c>
      <c r="J170" s="138"/>
      <c r="K170" s="142"/>
      <c r="L170" s="140"/>
    </row>
    <row r="171" spans="2:12" ht="16" hidden="1" x14ac:dyDescent="0.8">
      <c r="B171" s="134" t="s">
        <v>162</v>
      </c>
      <c r="C171" s="245">
        <v>0</v>
      </c>
      <c r="D171" s="135">
        <v>0</v>
      </c>
      <c r="E171" s="138"/>
      <c r="F171" s="138"/>
      <c r="G171" s="136">
        <f t="shared" si="29"/>
        <v>0</v>
      </c>
      <c r="H171" s="137">
        <v>0</v>
      </c>
      <c r="I171" s="135">
        <v>0</v>
      </c>
      <c r="J171" s="138"/>
      <c r="K171" s="142"/>
      <c r="L171" s="140"/>
    </row>
    <row r="172" spans="2:12" ht="16" hidden="1" x14ac:dyDescent="0.8">
      <c r="C172" s="70" t="s">
        <v>24</v>
      </c>
      <c r="D172" s="14">
        <f>SUM(D164:D171)</f>
        <v>0</v>
      </c>
      <c r="E172" s="14">
        <f t="shared" ref="E172:G172" si="30">SUM(E164:E171)</f>
        <v>0</v>
      </c>
      <c r="F172" s="14">
        <f t="shared" si="30"/>
        <v>0</v>
      </c>
      <c r="G172" s="14">
        <f t="shared" si="30"/>
        <v>0</v>
      </c>
      <c r="H172" s="14">
        <f>(H164*G164)+(H165*G165)+(H166*G166)+(H167*G167)+(H168*G168)+(H169*G169)+(H170*G170)+(H171*G171)</f>
        <v>0</v>
      </c>
      <c r="I172" s="14">
        <f>SUM(I164:I171)</f>
        <v>0</v>
      </c>
      <c r="J172" s="125"/>
      <c r="K172" s="142"/>
      <c r="L172" s="37"/>
    </row>
    <row r="173" spans="2:12" ht="15.75" customHeight="1" x14ac:dyDescent="0.75">
      <c r="B173" s="4"/>
      <c r="C173" s="143"/>
      <c r="D173" s="146"/>
      <c r="E173" s="146"/>
      <c r="F173" s="146"/>
      <c r="G173" s="146"/>
      <c r="H173" s="146"/>
      <c r="I173" s="146"/>
      <c r="J173" s="146"/>
      <c r="K173" s="143"/>
      <c r="L173" s="2"/>
    </row>
    <row r="174" spans="2:12" ht="15.75" customHeight="1" x14ac:dyDescent="0.75">
      <c r="B174" s="4"/>
      <c r="C174" s="143"/>
      <c r="D174" s="146"/>
      <c r="E174" s="146"/>
      <c r="F174" s="146"/>
      <c r="G174" s="146"/>
      <c r="H174" s="146"/>
      <c r="I174" s="146"/>
      <c r="J174" s="146"/>
      <c r="K174" s="143"/>
      <c r="L174" s="2"/>
    </row>
    <row r="175" spans="2:12" ht="63.75" customHeight="1" x14ac:dyDescent="0.8">
      <c r="B175" s="70" t="s">
        <v>163</v>
      </c>
      <c r="C175" s="148" t="s">
        <v>868</v>
      </c>
      <c r="D175" s="149">
        <v>322577.29578602099</v>
      </c>
      <c r="E175" s="149"/>
      <c r="F175" s="149"/>
      <c r="G175" s="150">
        <f>D175</f>
        <v>322577.29578602099</v>
      </c>
      <c r="H175" s="151"/>
      <c r="I175" s="138">
        <v>285519.92370142409</v>
      </c>
      <c r="J175" s="254" t="s">
        <v>926</v>
      </c>
      <c r="K175" s="152"/>
      <c r="L175" s="37"/>
    </row>
    <row r="176" spans="2:12" ht="69.75" customHeight="1" x14ac:dyDescent="0.8">
      <c r="B176" s="70" t="s">
        <v>164</v>
      </c>
      <c r="C176" s="148" t="s">
        <v>869</v>
      </c>
      <c r="D176" s="149">
        <v>456854.27836287202</v>
      </c>
      <c r="E176" s="149"/>
      <c r="F176" s="149"/>
      <c r="G176" s="150">
        <f t="shared" ref="G176:G178" si="31">D176</f>
        <v>456854.27836287202</v>
      </c>
      <c r="H176" s="151"/>
      <c r="I176" s="138">
        <v>422101.60556378885</v>
      </c>
      <c r="J176" s="254" t="s">
        <v>927</v>
      </c>
      <c r="K176" s="152"/>
      <c r="L176" s="37"/>
    </row>
    <row r="177" spans="2:12" ht="57" customHeight="1" x14ac:dyDescent="0.8">
      <c r="B177" s="70" t="s">
        <v>165</v>
      </c>
      <c r="C177" s="153" t="s">
        <v>870</v>
      </c>
      <c r="D177" s="149">
        <v>40000</v>
      </c>
      <c r="E177" s="149"/>
      <c r="F177" s="149"/>
      <c r="G177" s="150">
        <f t="shared" si="31"/>
        <v>40000</v>
      </c>
      <c r="H177" s="151"/>
      <c r="I177" s="138">
        <v>37290.144322156273</v>
      </c>
      <c r="J177" s="255" t="s">
        <v>928</v>
      </c>
      <c r="K177" s="152"/>
      <c r="L177" s="37"/>
    </row>
    <row r="178" spans="2:12" ht="65.25" customHeight="1" x14ac:dyDescent="0.8">
      <c r="B178" s="81" t="s">
        <v>166</v>
      </c>
      <c r="C178" s="148" t="s">
        <v>871</v>
      </c>
      <c r="D178" s="149">
        <v>25000</v>
      </c>
      <c r="E178" s="149"/>
      <c r="F178" s="149"/>
      <c r="G178" s="150">
        <f t="shared" si="31"/>
        <v>25000</v>
      </c>
      <c r="H178" s="151"/>
      <c r="I178" s="135">
        <v>0</v>
      </c>
      <c r="J178" s="149"/>
      <c r="K178" s="152"/>
      <c r="L178" s="37"/>
    </row>
    <row r="179" spans="2:12" ht="65.25" customHeight="1" x14ac:dyDescent="0.8">
      <c r="B179" s="70" t="s">
        <v>167</v>
      </c>
      <c r="C179" s="148" t="s">
        <v>872</v>
      </c>
      <c r="D179" s="149">
        <v>25000</v>
      </c>
      <c r="E179" s="149"/>
      <c r="F179" s="149"/>
      <c r="G179" s="150"/>
      <c r="H179" s="151"/>
      <c r="I179" s="135">
        <v>0</v>
      </c>
      <c r="J179" s="149"/>
      <c r="K179" s="152"/>
      <c r="L179" s="37"/>
    </row>
    <row r="180" spans="2:12" ht="21.75" customHeight="1" x14ac:dyDescent="0.75">
      <c r="B180" s="4"/>
      <c r="C180" s="82" t="s">
        <v>168</v>
      </c>
      <c r="D180" s="86">
        <f>SUM(D175:D179)</f>
        <v>869431.57414889301</v>
      </c>
      <c r="E180" s="86">
        <f>SUM(E175:E178)</f>
        <v>0</v>
      </c>
      <c r="F180" s="86">
        <f>SUM(F175:F178)</f>
        <v>0</v>
      </c>
      <c r="G180" s="86">
        <f>SUM(G175:G178)</f>
        <v>844431.57414889301</v>
      </c>
      <c r="H180" s="14">
        <f>(H175*G175)+(H176*G176)+(H177*G177)+(H178*G178)+(H179*G179)</f>
        <v>0</v>
      </c>
      <c r="I180" s="14">
        <f>SUM(I175:I179)</f>
        <v>744911.67358736927</v>
      </c>
      <c r="J180" s="125"/>
      <c r="K180" s="148"/>
      <c r="L180" s="12"/>
    </row>
    <row r="181" spans="2:12" ht="15.75" customHeight="1" x14ac:dyDescent="0.75">
      <c r="B181" s="4"/>
      <c r="C181" s="143"/>
      <c r="D181" s="146"/>
      <c r="E181" s="146"/>
      <c r="F181" s="146"/>
      <c r="G181" s="146"/>
      <c r="H181" s="146"/>
      <c r="I181" s="146"/>
      <c r="J181" s="146"/>
      <c r="K181" s="143"/>
      <c r="L181" s="12"/>
    </row>
    <row r="182" spans="2:12" ht="15.75" customHeight="1" x14ac:dyDescent="0.75">
      <c r="B182" s="4"/>
      <c r="C182" s="143"/>
      <c r="D182" s="146"/>
      <c r="E182" s="146"/>
      <c r="F182" s="146"/>
      <c r="G182" s="146"/>
      <c r="H182" s="146"/>
      <c r="I182" s="146"/>
      <c r="J182" s="146"/>
      <c r="K182" s="143"/>
      <c r="L182" s="12"/>
    </row>
    <row r="183" spans="2:12" ht="15.75" customHeight="1" x14ac:dyDescent="0.75">
      <c r="B183" s="4"/>
      <c r="C183" s="143"/>
      <c r="D183" s="146"/>
      <c r="E183" s="146"/>
      <c r="F183" s="146"/>
      <c r="G183" s="146"/>
      <c r="H183" s="146"/>
      <c r="I183" s="146"/>
      <c r="J183" s="146"/>
      <c r="K183" s="143"/>
      <c r="L183" s="12"/>
    </row>
    <row r="184" spans="2:12" ht="15.75" customHeight="1" x14ac:dyDescent="0.75">
      <c r="B184" s="4"/>
      <c r="C184" s="143"/>
      <c r="D184" s="146"/>
      <c r="E184" s="146"/>
      <c r="F184" s="146"/>
      <c r="G184" s="146"/>
      <c r="H184" s="146"/>
      <c r="I184" s="146"/>
      <c r="J184" s="146"/>
      <c r="K184" s="143"/>
      <c r="L184" s="12"/>
    </row>
    <row r="185" spans="2:12" ht="15.75" customHeight="1" x14ac:dyDescent="0.75">
      <c r="B185" s="4"/>
      <c r="C185" s="143"/>
      <c r="D185" s="146"/>
      <c r="E185" s="146"/>
      <c r="F185" s="146"/>
      <c r="G185" s="146"/>
      <c r="H185" s="146"/>
      <c r="I185" s="146"/>
      <c r="J185" s="146"/>
      <c r="K185" s="143"/>
      <c r="L185" s="12"/>
    </row>
    <row r="186" spans="2:12" ht="15.75" customHeight="1" x14ac:dyDescent="0.75">
      <c r="B186" s="4"/>
      <c r="C186" s="143"/>
      <c r="D186" s="146"/>
      <c r="E186" s="146"/>
      <c r="F186" s="146"/>
      <c r="G186" s="146"/>
      <c r="H186" s="146"/>
      <c r="I186" s="146"/>
      <c r="J186" s="146"/>
      <c r="K186" s="143"/>
      <c r="L186" s="12"/>
    </row>
    <row r="187" spans="2:12" ht="15.75" customHeight="1" thickBot="1" x14ac:dyDescent="0.9">
      <c r="B187" s="4"/>
      <c r="C187" s="143"/>
      <c r="D187" s="146"/>
      <c r="E187" s="146"/>
      <c r="F187" s="146"/>
      <c r="G187" s="146"/>
      <c r="H187" s="146"/>
      <c r="I187" s="146"/>
      <c r="J187" s="146"/>
      <c r="K187" s="143"/>
      <c r="L187" s="12"/>
    </row>
    <row r="188" spans="2:12" ht="16" x14ac:dyDescent="0.75">
      <c r="B188" s="4"/>
      <c r="C188" s="285" t="s">
        <v>169</v>
      </c>
      <c r="D188" s="286"/>
      <c r="E188" s="90"/>
      <c r="F188" s="90"/>
      <c r="G188" s="90"/>
      <c r="H188" s="12"/>
      <c r="I188" s="110"/>
      <c r="J188" s="110"/>
      <c r="K188" s="12"/>
    </row>
    <row r="189" spans="2:12" ht="40.5" customHeight="1" x14ac:dyDescent="0.75">
      <c r="B189" s="4"/>
      <c r="C189" s="281"/>
      <c r="D189" s="287" t="str">
        <f>D5</f>
        <v>Recipient Organization
Catholic Relief Services (CRS)</v>
      </c>
      <c r="E189" s="91" t="s">
        <v>170</v>
      </c>
      <c r="F189" s="14" t="s">
        <v>171</v>
      </c>
      <c r="G189" s="283" t="s">
        <v>9</v>
      </c>
      <c r="H189" s="143"/>
      <c r="I189" s="146"/>
      <c r="J189" s="146"/>
      <c r="K189" s="12"/>
    </row>
    <row r="190" spans="2:12" ht="24.75" customHeight="1" x14ac:dyDescent="0.75">
      <c r="B190" s="4"/>
      <c r="C190" s="282"/>
      <c r="D190" s="288"/>
      <c r="E190" s="92" t="e">
        <f>#REF!</f>
        <v>#REF!</v>
      </c>
      <c r="F190" s="87" t="e">
        <f>#REF!</f>
        <v>#REF!</v>
      </c>
      <c r="G190" s="284"/>
      <c r="H190" s="143"/>
      <c r="I190" s="146"/>
      <c r="J190" s="146"/>
      <c r="K190" s="12"/>
    </row>
    <row r="191" spans="2:12" ht="41.25" customHeight="1" x14ac:dyDescent="0.75">
      <c r="B191" s="154"/>
      <c r="C191" s="155" t="s">
        <v>172</v>
      </c>
      <c r="D191" s="156">
        <f>SUM(D16,D26,D36,D46,D58,D68,D78,D88,D100,D110,D120,D130,D142,D152,D162,D172,D175,D176,D177,D178,D179)</f>
        <v>1793006.6495774505</v>
      </c>
      <c r="E191" s="157">
        <f>SUM(E16,E26,E36,E46,E58,E68,E78,E88,E100,E110,E120,E130,E142,E152,E162,E172,E175,E176,E177)</f>
        <v>0</v>
      </c>
      <c r="F191" s="158">
        <f>SUM(F16,F26,F36,F46,F58,F68,F78,F88,F100,F110,F120,F130,F142,F152,F162,F172,F175,F176,F177)</f>
        <v>0</v>
      </c>
      <c r="G191" s="159">
        <f>SUM(D191:F191)</f>
        <v>1793006.6495774505</v>
      </c>
      <c r="H191" s="143"/>
      <c r="I191" s="146"/>
      <c r="J191" s="146"/>
      <c r="K191" s="154"/>
    </row>
    <row r="192" spans="2:12" ht="51.75" customHeight="1" x14ac:dyDescent="0.75">
      <c r="B192" s="160"/>
      <c r="C192" s="155" t="s">
        <v>173</v>
      </c>
      <c r="D192" s="156">
        <f>D191*0.07</f>
        <v>125510.46547042155</v>
      </c>
      <c r="E192" s="157">
        <f t="shared" ref="E192:F192" si="32">E191*0.07</f>
        <v>0</v>
      </c>
      <c r="F192" s="158">
        <f t="shared" si="32"/>
        <v>0</v>
      </c>
      <c r="G192" s="159">
        <f>G191*0.07</f>
        <v>125510.46547042155</v>
      </c>
      <c r="H192" s="160"/>
      <c r="I192" s="161"/>
      <c r="J192" s="161"/>
      <c r="K192" s="162"/>
    </row>
    <row r="193" spans="2:12" ht="51.75" customHeight="1" thickBot="1" x14ac:dyDescent="0.9">
      <c r="B193" s="160"/>
      <c r="C193" s="11" t="s">
        <v>9</v>
      </c>
      <c r="D193" s="80">
        <f>SUM(D191:D192)</f>
        <v>1918517.1150478721</v>
      </c>
      <c r="E193" s="93">
        <f t="shared" ref="E193:F193" si="33">SUM(E191:E192)</f>
        <v>0</v>
      </c>
      <c r="F193" s="73">
        <f t="shared" si="33"/>
        <v>0</v>
      </c>
      <c r="G193" s="73">
        <f>SUM(G191:G192)</f>
        <v>1918517.1150478721</v>
      </c>
      <c r="H193" s="160"/>
      <c r="I193" s="161"/>
      <c r="J193" s="161"/>
      <c r="K193" s="162"/>
    </row>
    <row r="194" spans="2:12" ht="42" customHeight="1" x14ac:dyDescent="0.75">
      <c r="B194" s="160"/>
      <c r="K194" s="2"/>
      <c r="L194" s="162"/>
    </row>
    <row r="195" spans="2:12" s="30" customFormat="1" ht="29.25" customHeight="1" thickBot="1" x14ac:dyDescent="0.9">
      <c r="B195" s="143"/>
      <c r="C195" s="4"/>
      <c r="D195" s="25"/>
      <c r="E195" s="25"/>
      <c r="F195" s="25"/>
      <c r="G195" s="25"/>
      <c r="H195" s="25"/>
      <c r="I195" s="112"/>
      <c r="J195" s="112"/>
      <c r="K195" s="12"/>
      <c r="L195" s="154"/>
    </row>
    <row r="196" spans="2:12" ht="23.25" customHeight="1" x14ac:dyDescent="0.75">
      <c r="B196" s="162"/>
      <c r="C196" s="266" t="s">
        <v>174</v>
      </c>
      <c r="D196" s="267"/>
      <c r="E196" s="268"/>
      <c r="F196" s="268"/>
      <c r="G196" s="268"/>
      <c r="H196" s="269"/>
      <c r="I196" s="113"/>
      <c r="J196" s="113"/>
      <c r="K196" s="162"/>
    </row>
    <row r="197" spans="2:12" ht="41.25" customHeight="1" x14ac:dyDescent="0.75">
      <c r="B197" s="162"/>
      <c r="C197" s="21"/>
      <c r="D197" s="272" t="str">
        <f>D5</f>
        <v>Recipient Organization
Catholic Relief Services (CRS)</v>
      </c>
      <c r="E197" s="19" t="s">
        <v>170</v>
      </c>
      <c r="F197" s="19" t="s">
        <v>171</v>
      </c>
      <c r="G197" s="259" t="s">
        <v>9</v>
      </c>
      <c r="H197" s="261" t="s">
        <v>175</v>
      </c>
      <c r="I197" s="113"/>
      <c r="J197" s="113"/>
      <c r="K197" s="162"/>
    </row>
    <row r="198" spans="2:12" ht="27.75" customHeight="1" x14ac:dyDescent="0.75">
      <c r="B198" s="162"/>
      <c r="C198" s="21"/>
      <c r="D198" s="273"/>
      <c r="E198" s="19" t="e">
        <f>#REF!</f>
        <v>#REF!</v>
      </c>
      <c r="F198" s="19" t="e">
        <f>#REF!</f>
        <v>#REF!</v>
      </c>
      <c r="G198" s="260"/>
      <c r="H198" s="262"/>
      <c r="I198" s="113"/>
      <c r="J198" s="113"/>
      <c r="K198" s="162"/>
    </row>
    <row r="199" spans="2:12" ht="55.5" customHeight="1" x14ac:dyDescent="0.75">
      <c r="B199" s="162"/>
      <c r="C199" s="20" t="s">
        <v>176</v>
      </c>
      <c r="D199" s="71">
        <f>D193*H199</f>
        <v>671480.99026675522</v>
      </c>
      <c r="E199" s="72">
        <f>SUM(E191:E192)*0.7</f>
        <v>0</v>
      </c>
      <c r="F199" s="72">
        <f>SUM(F191:F192)*0.7</f>
        <v>0</v>
      </c>
      <c r="G199" s="72"/>
      <c r="H199" s="106">
        <v>0.35</v>
      </c>
      <c r="I199" s="110"/>
      <c r="J199" s="110"/>
      <c r="K199" s="162"/>
    </row>
    <row r="200" spans="2:12" ht="57.75" customHeight="1" x14ac:dyDescent="0.75">
      <c r="B200" s="265"/>
      <c r="C200" s="83" t="s">
        <v>177</v>
      </c>
      <c r="D200" s="84">
        <f>D193*H200</f>
        <v>671480.99026675522</v>
      </c>
      <c r="E200" s="85">
        <f>SUM(E191:E192)*0.3</f>
        <v>0</v>
      </c>
      <c r="F200" s="85">
        <f>SUM(F191:F192)*0.3</f>
        <v>0</v>
      </c>
      <c r="G200" s="85"/>
      <c r="H200" s="107">
        <v>0.35</v>
      </c>
      <c r="I200" s="110"/>
      <c r="J200" s="110"/>
    </row>
    <row r="201" spans="2:12" ht="57.75" customHeight="1" x14ac:dyDescent="0.75">
      <c r="B201" s="265"/>
      <c r="C201" s="83" t="s">
        <v>178</v>
      </c>
      <c r="D201" s="84">
        <f>D193*H201</f>
        <v>575555.13451436162</v>
      </c>
      <c r="E201" s="85"/>
      <c r="F201" s="85"/>
      <c r="G201" s="85"/>
      <c r="H201" s="107">
        <v>0.3</v>
      </c>
      <c r="I201" s="110"/>
      <c r="J201" s="110"/>
    </row>
    <row r="202" spans="2:12" ht="38.25" customHeight="1" thickBot="1" x14ac:dyDescent="0.9">
      <c r="B202" s="265"/>
      <c r="C202" s="11" t="s">
        <v>179</v>
      </c>
      <c r="D202" s="73">
        <f>SUM(D199:D201)</f>
        <v>1918517.1150478721</v>
      </c>
      <c r="E202" s="73">
        <f t="shared" ref="E202:F202" si="34">SUM(E199:E200)</f>
        <v>0</v>
      </c>
      <c r="F202" s="73">
        <f t="shared" si="34"/>
        <v>0</v>
      </c>
      <c r="G202" s="74"/>
      <c r="H202" s="75"/>
      <c r="I202" s="114"/>
      <c r="J202" s="114"/>
    </row>
    <row r="203" spans="2:12" ht="21.75" customHeight="1" thickBot="1" x14ac:dyDescent="0.9">
      <c r="B203" s="265"/>
      <c r="C203" s="1"/>
      <c r="D203" s="9"/>
      <c r="E203" s="9"/>
      <c r="F203" s="9"/>
      <c r="G203" s="9"/>
      <c r="H203" s="9"/>
      <c r="I203" s="115"/>
      <c r="J203" s="115"/>
    </row>
    <row r="204" spans="2:12" ht="49.5" customHeight="1" x14ac:dyDescent="0.75">
      <c r="B204" s="265"/>
      <c r="C204" s="76" t="s">
        <v>180</v>
      </c>
      <c r="D204" s="77">
        <f>SUM(H16,H26,H36,H46,H58,H68,H78,H88,H100,H110,H120,H130,H142,H152,H162,H172,H180)*1.07</f>
        <v>565339.96836934891</v>
      </c>
      <c r="E204" s="25"/>
      <c r="F204" s="25"/>
      <c r="G204" s="25"/>
      <c r="H204" s="118" t="s">
        <v>181</v>
      </c>
      <c r="I204" s="119">
        <f>SUM(I180,I172,I162,I152,I142,I130,I120,I110,I100,I88,I78,I68,I58,I46,I36,I26,I16)</f>
        <v>1511838.0484595215</v>
      </c>
      <c r="J204" s="126"/>
    </row>
    <row r="205" spans="2:12" ht="28.5" customHeight="1" thickBot="1" x14ac:dyDescent="0.95">
      <c r="B205" s="265"/>
      <c r="C205" s="78" t="s">
        <v>182</v>
      </c>
      <c r="D205" s="109">
        <f>D204/D193</f>
        <v>0.29467548865481047</v>
      </c>
      <c r="E205" s="31"/>
      <c r="F205" s="31"/>
      <c r="G205" s="31"/>
      <c r="H205" s="120" t="s">
        <v>183</v>
      </c>
      <c r="I205" s="256">
        <f>I204/D191</f>
        <v>0.84318596856057915</v>
      </c>
      <c r="J205" s="127"/>
    </row>
    <row r="206" spans="2:12" ht="28.5" customHeight="1" x14ac:dyDescent="0.75">
      <c r="B206" s="265"/>
      <c r="C206" s="263"/>
      <c r="D206" s="264"/>
      <c r="E206" s="32"/>
      <c r="F206" s="32"/>
      <c r="G206" s="32"/>
    </row>
    <row r="207" spans="2:12" ht="28.5" customHeight="1" x14ac:dyDescent="0.8">
      <c r="B207" s="265"/>
      <c r="C207" s="78" t="s">
        <v>184</v>
      </c>
      <c r="D207" s="79">
        <f>SUM(D177:F179)*1.07</f>
        <v>96300</v>
      </c>
      <c r="E207" s="33"/>
      <c r="F207" s="33"/>
      <c r="G207" s="33"/>
    </row>
    <row r="208" spans="2:12" ht="23.25" customHeight="1" x14ac:dyDescent="0.8">
      <c r="B208" s="265"/>
      <c r="C208" s="78" t="s">
        <v>185</v>
      </c>
      <c r="D208" s="109">
        <f>D207/D193</f>
        <v>5.019501741458119E-2</v>
      </c>
      <c r="E208" s="33"/>
      <c r="F208" s="33"/>
      <c r="G208" s="33"/>
    </row>
    <row r="209" spans="2:12" ht="68.25" customHeight="1" thickBot="1" x14ac:dyDescent="0.9">
      <c r="B209" s="265"/>
      <c r="C209" s="270" t="s">
        <v>186</v>
      </c>
      <c r="D209" s="271"/>
      <c r="E209" s="26"/>
      <c r="F209" s="26"/>
      <c r="G209" s="26"/>
      <c r="I209" s="116"/>
      <c r="J209" s="116"/>
    </row>
    <row r="210" spans="2:12" ht="55.5" customHeight="1" x14ac:dyDescent="0.75">
      <c r="B210" s="265"/>
      <c r="L210" s="30"/>
    </row>
    <row r="211" spans="2:12" ht="42.75" customHeight="1" x14ac:dyDescent="0.75">
      <c r="B211" s="265"/>
    </row>
    <row r="212" spans="2:12" ht="21.75" customHeight="1" x14ac:dyDescent="0.75">
      <c r="B212" s="265"/>
    </row>
    <row r="213" spans="2:12" ht="21.75" customHeight="1" x14ac:dyDescent="0.75">
      <c r="B213" s="265"/>
    </row>
    <row r="214" spans="2:12" ht="23.25" customHeight="1" x14ac:dyDescent="0.75">
      <c r="B214" s="265"/>
    </row>
    <row r="215" spans="2:12" ht="23.25" customHeight="1" x14ac:dyDescent="0.75"/>
    <row r="216" spans="2:12" ht="21.75" customHeight="1" x14ac:dyDescent="0.75"/>
    <row r="217" spans="2:12" ht="16.5" customHeight="1" x14ac:dyDescent="0.75"/>
    <row r="218" spans="2:12" ht="29.25" customHeight="1" x14ac:dyDescent="0.75"/>
    <row r="219" spans="2:12" ht="24.75" customHeight="1" x14ac:dyDescent="0.75"/>
    <row r="220" spans="2:12" ht="33" customHeight="1" x14ac:dyDescent="0.75"/>
    <row r="222" spans="2:12" ht="15" customHeight="1" x14ac:dyDescent="0.75"/>
    <row r="223" spans="2:12" ht="25.5" customHeight="1" x14ac:dyDescent="0.75"/>
  </sheetData>
  <sheetProtection sheet="1" formatCells="0" formatColumns="0" formatRows="0"/>
  <mergeCells count="33">
    <mergeCell ref="C189:C190"/>
    <mergeCell ref="G189:G190"/>
    <mergeCell ref="C132:K132"/>
    <mergeCell ref="C143:K143"/>
    <mergeCell ref="C133:K133"/>
    <mergeCell ref="C153:K153"/>
    <mergeCell ref="C188:D188"/>
    <mergeCell ref="C163:K163"/>
    <mergeCell ref="D189:D190"/>
    <mergeCell ref="C37:K37"/>
    <mergeCell ref="C6:K6"/>
    <mergeCell ref="B1:E1"/>
    <mergeCell ref="C17:K17"/>
    <mergeCell ref="C7:K7"/>
    <mergeCell ref="C27:K27"/>
    <mergeCell ref="B3:E3"/>
    <mergeCell ref="C90:K90"/>
    <mergeCell ref="C91:K91"/>
    <mergeCell ref="C101:K101"/>
    <mergeCell ref="C111:K111"/>
    <mergeCell ref="C121:K121"/>
    <mergeCell ref="C48:K48"/>
    <mergeCell ref="C49:K49"/>
    <mergeCell ref="C59:K59"/>
    <mergeCell ref="C69:K69"/>
    <mergeCell ref="C79:K79"/>
    <mergeCell ref="G197:G198"/>
    <mergeCell ref="H197:H198"/>
    <mergeCell ref="C206:D206"/>
    <mergeCell ref="B200:B214"/>
    <mergeCell ref="C196:H196"/>
    <mergeCell ref="C209:D209"/>
    <mergeCell ref="D197:D198"/>
  </mergeCells>
  <conditionalFormatting sqref="D205">
    <cfRule type="cellIs" dxfId="44" priority="47" operator="lessThan">
      <formula>0.15</formula>
    </cfRule>
  </conditionalFormatting>
  <conditionalFormatting sqref="D208">
    <cfRule type="cellIs" dxfId="43"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E72508C7-C8DD-46A5-878C-E4FA07CAB6AF}"/>
    <dataValidation allowBlank="1" showInputMessage="1" showErrorMessage="1" prompt="M&amp;E Budget Cannot be Less than 5%_x000a_" sqref="D208:G208"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7:G207"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9"/>
  <sheetViews>
    <sheetView showGridLines="0" showZeros="0" topLeftCell="A185" zoomScale="88" zoomScaleNormal="80" workbookViewId="0">
      <selection activeCell="D208" sqref="D208"/>
    </sheetView>
  </sheetViews>
  <sheetFormatPr defaultColWidth="9.1796875" defaultRowHeight="16" x14ac:dyDescent="0.8"/>
  <cols>
    <col min="1" max="1" width="4.453125" style="40" customWidth="1"/>
    <col min="2" max="2" width="3.26953125" style="40" customWidth="1"/>
    <col min="3" max="3" width="51.453125" style="40" customWidth="1"/>
    <col min="4" max="4" width="34.26953125" style="42" customWidth="1"/>
    <col min="5" max="5" width="35" style="42" hidden="1" customWidth="1"/>
    <col min="6" max="6" width="34" style="42" hidden="1" customWidth="1"/>
    <col min="7" max="7" width="25.7265625" style="40" hidden="1" customWidth="1"/>
    <col min="8" max="8" width="21.453125" style="40" customWidth="1"/>
    <col min="9" max="9" width="16.81640625" style="40" customWidth="1"/>
    <col min="10" max="10" width="19.453125" style="40" customWidth="1"/>
    <col min="11" max="11" width="19" style="40" customWidth="1"/>
    <col min="12" max="12" width="26" style="40" customWidth="1"/>
    <col min="13" max="13" width="21.1796875" style="40" customWidth="1"/>
    <col min="14" max="14" width="7" style="40" customWidth="1"/>
    <col min="15" max="15" width="24.26953125" style="40" customWidth="1"/>
    <col min="16" max="16" width="26.453125" style="40" customWidth="1"/>
    <col min="17" max="17" width="30.1796875" style="40" customWidth="1"/>
    <col min="18" max="18" width="33" style="40" customWidth="1"/>
    <col min="19" max="20" width="22.7265625" style="40" customWidth="1"/>
    <col min="21" max="21" width="23.453125" style="40" customWidth="1"/>
    <col min="22" max="22" width="32.1796875" style="40" customWidth="1"/>
    <col min="23" max="23" width="9.1796875" style="40"/>
    <col min="24" max="24" width="17.7265625" style="40" customWidth="1"/>
    <col min="25" max="25" width="26.453125" style="40" customWidth="1"/>
    <col min="26" max="26" width="22.453125" style="40" customWidth="1"/>
    <col min="27" max="27" width="29.7265625" style="40" customWidth="1"/>
    <col min="28" max="28" width="23.453125" style="40" customWidth="1"/>
    <col min="29" max="29" width="18.453125" style="40" customWidth="1"/>
    <col min="30" max="30" width="17.453125" style="40" customWidth="1"/>
    <col min="31" max="31" width="25.1796875" style="40" customWidth="1"/>
    <col min="32" max="16384" width="9.1796875" style="40"/>
  </cols>
  <sheetData>
    <row r="1" spans="2:14" ht="24" customHeight="1" x14ac:dyDescent="0.8">
      <c r="B1" s="163"/>
      <c r="C1" s="163"/>
      <c r="D1" s="164"/>
      <c r="E1" s="164"/>
      <c r="F1" s="164"/>
      <c r="G1" s="163"/>
      <c r="H1" s="163"/>
      <c r="I1" s="163"/>
      <c r="J1" s="163"/>
      <c r="K1" s="163"/>
      <c r="L1" s="16"/>
      <c r="M1" s="3"/>
      <c r="N1" s="163"/>
    </row>
    <row r="2" spans="2:14" ht="26.25" customHeight="1" x14ac:dyDescent="2.1">
      <c r="B2" s="163"/>
      <c r="C2" s="258" t="s">
        <v>0</v>
      </c>
      <c r="D2" s="258"/>
      <c r="E2" s="258"/>
      <c r="F2" s="258"/>
      <c r="G2" s="27"/>
      <c r="H2" s="28"/>
      <c r="I2" s="28"/>
      <c r="J2" s="163"/>
      <c r="K2" s="163"/>
      <c r="L2" s="16"/>
      <c r="M2" s="3"/>
      <c r="N2" s="163"/>
    </row>
    <row r="3" spans="2:14" ht="15" customHeight="1" x14ac:dyDescent="0.8">
      <c r="B3" s="163"/>
      <c r="C3" s="105" t="s">
        <v>1</v>
      </c>
      <c r="D3" s="29"/>
      <c r="E3" s="29"/>
      <c r="F3" s="29"/>
      <c r="G3" s="29"/>
      <c r="H3" s="29"/>
      <c r="I3" s="29"/>
      <c r="J3" s="163"/>
      <c r="K3" s="163"/>
      <c r="L3" s="16"/>
      <c r="M3" s="3"/>
      <c r="N3" s="163"/>
    </row>
    <row r="4" spans="2:14" ht="17.25" customHeight="1" x14ac:dyDescent="0.9">
      <c r="B4" s="163"/>
      <c r="C4" s="280" t="s">
        <v>187</v>
      </c>
      <c r="D4" s="280"/>
      <c r="E4" s="280"/>
      <c r="F4" s="29"/>
      <c r="G4" s="29"/>
      <c r="H4" s="29"/>
      <c r="I4" s="29"/>
      <c r="J4" s="163"/>
      <c r="K4" s="163"/>
      <c r="L4" s="16"/>
      <c r="M4" s="3"/>
      <c r="N4" s="163"/>
    </row>
    <row r="5" spans="2:14" ht="13.5" customHeight="1" x14ac:dyDescent="0.8">
      <c r="B5" s="163"/>
      <c r="C5" s="35"/>
      <c r="D5" s="35"/>
      <c r="E5" s="35"/>
      <c r="F5" s="35"/>
      <c r="G5" s="163"/>
      <c r="H5" s="163"/>
      <c r="I5" s="163"/>
      <c r="J5" s="163"/>
      <c r="K5" s="163"/>
      <c r="L5" s="16"/>
      <c r="M5" s="3"/>
      <c r="N5" s="163"/>
    </row>
    <row r="6" spans="2:14" ht="24" customHeight="1" x14ac:dyDescent="0.8">
      <c r="B6" s="163"/>
      <c r="C6" s="35"/>
      <c r="D6" s="17" t="str">
        <f>'1) Budget Tables'!D5</f>
        <v>Recipient Organization
Catholic Relief Services (CRS)</v>
      </c>
      <c r="E6" s="17" t="s">
        <v>188</v>
      </c>
      <c r="F6" s="17" t="s">
        <v>189</v>
      </c>
      <c r="G6" s="133" t="s">
        <v>9</v>
      </c>
      <c r="H6" s="163"/>
      <c r="I6" s="163"/>
      <c r="J6" s="163"/>
      <c r="K6" s="163"/>
      <c r="L6" s="16"/>
      <c r="M6" s="3"/>
      <c r="N6" s="163"/>
    </row>
    <row r="7" spans="2:14" ht="24" customHeight="1" x14ac:dyDescent="0.8">
      <c r="B7" s="296" t="s">
        <v>190</v>
      </c>
      <c r="C7" s="296"/>
      <c r="D7" s="296"/>
      <c r="E7" s="296"/>
      <c r="F7" s="296"/>
      <c r="G7" s="296"/>
      <c r="H7" s="163"/>
      <c r="I7" s="163"/>
      <c r="J7" s="163"/>
      <c r="K7" s="163"/>
      <c r="L7" s="16"/>
      <c r="M7" s="3"/>
      <c r="N7" s="163"/>
    </row>
    <row r="8" spans="2:14" ht="22.5" customHeight="1" x14ac:dyDescent="0.8">
      <c r="B8" s="163"/>
      <c r="C8" s="296" t="s">
        <v>191</v>
      </c>
      <c r="D8" s="296"/>
      <c r="E8" s="296"/>
      <c r="F8" s="296"/>
      <c r="G8" s="296"/>
      <c r="H8" s="163"/>
      <c r="I8" s="163"/>
      <c r="J8" s="163"/>
      <c r="K8" s="163"/>
      <c r="L8" s="16"/>
      <c r="M8" s="3"/>
      <c r="N8" s="163"/>
    </row>
    <row r="9" spans="2:14" ht="24.75" customHeight="1" thickBot="1" x14ac:dyDescent="0.95">
      <c r="B9" s="163"/>
      <c r="C9" s="50" t="s">
        <v>192</v>
      </c>
      <c r="D9" s="51">
        <f>'1) Budget Tables'!D16</f>
        <v>49352.525386271314</v>
      </c>
      <c r="E9" s="51">
        <f>'1) Budget Tables'!E16</f>
        <v>0</v>
      </c>
      <c r="F9" s="51">
        <f>'1) Budget Tables'!F16</f>
        <v>0</v>
      </c>
      <c r="G9" s="52">
        <f>SUM(D9:F9)</f>
        <v>49352.525386271314</v>
      </c>
      <c r="H9" s="163"/>
      <c r="I9" s="163"/>
      <c r="J9" s="163"/>
      <c r="K9" s="163"/>
      <c r="L9" s="16"/>
      <c r="M9" s="3"/>
      <c r="N9" s="163"/>
    </row>
    <row r="10" spans="2:14" ht="21.75" customHeight="1" x14ac:dyDescent="0.8">
      <c r="B10" s="163"/>
      <c r="C10" s="48" t="s">
        <v>193</v>
      </c>
      <c r="D10" s="165"/>
      <c r="E10" s="166"/>
      <c r="F10" s="166"/>
      <c r="G10" s="49">
        <f t="shared" ref="G10:G17" si="0">SUM(D10:F10)</f>
        <v>0</v>
      </c>
      <c r="H10" s="163"/>
      <c r="I10" s="163"/>
      <c r="J10" s="163"/>
      <c r="K10" s="163"/>
      <c r="L10" s="163"/>
      <c r="M10" s="163"/>
      <c r="N10" s="163"/>
    </row>
    <row r="11" spans="2:14" x14ac:dyDescent="0.8">
      <c r="B11" s="163"/>
      <c r="C11" s="38" t="s">
        <v>194</v>
      </c>
      <c r="D11" s="167"/>
      <c r="E11" s="138"/>
      <c r="F11" s="138"/>
      <c r="G11" s="47">
        <f t="shared" si="0"/>
        <v>0</v>
      </c>
      <c r="H11" s="163"/>
      <c r="I11" s="163"/>
      <c r="J11" s="163"/>
      <c r="K11" s="163"/>
      <c r="L11" s="163"/>
      <c r="M11" s="163"/>
      <c r="N11" s="163"/>
    </row>
    <row r="12" spans="2:14" ht="15.75" customHeight="1" x14ac:dyDescent="0.8">
      <c r="B12" s="163"/>
      <c r="C12" s="38" t="s">
        <v>195</v>
      </c>
      <c r="D12" s="167"/>
      <c r="E12" s="167"/>
      <c r="F12" s="167"/>
      <c r="G12" s="47">
        <f t="shared" si="0"/>
        <v>0</v>
      </c>
      <c r="H12" s="163"/>
      <c r="I12" s="163"/>
      <c r="J12" s="163"/>
      <c r="K12" s="163"/>
      <c r="L12" s="163"/>
      <c r="M12" s="163"/>
      <c r="N12" s="163"/>
    </row>
    <row r="13" spans="2:14" x14ac:dyDescent="0.8">
      <c r="B13" s="163"/>
      <c r="C13" s="39" t="s">
        <v>196</v>
      </c>
      <c r="D13" s="167"/>
      <c r="E13" s="167"/>
      <c r="F13" s="167"/>
      <c r="G13" s="47">
        <f t="shared" si="0"/>
        <v>0</v>
      </c>
      <c r="H13" s="163"/>
      <c r="I13" s="163"/>
      <c r="J13" s="163"/>
      <c r="K13" s="163"/>
      <c r="L13" s="163"/>
      <c r="M13" s="163"/>
      <c r="N13" s="163"/>
    </row>
    <row r="14" spans="2:14" x14ac:dyDescent="0.8">
      <c r="B14" s="163"/>
      <c r="C14" s="38" t="s">
        <v>197</v>
      </c>
      <c r="D14" s="167"/>
      <c r="E14" s="167"/>
      <c r="F14" s="167"/>
      <c r="G14" s="47">
        <f t="shared" si="0"/>
        <v>0</v>
      </c>
      <c r="H14" s="163"/>
      <c r="I14" s="163"/>
      <c r="J14" s="163"/>
      <c r="K14" s="163"/>
      <c r="L14" s="163"/>
      <c r="M14" s="163"/>
      <c r="N14" s="163"/>
    </row>
    <row r="15" spans="2:14" ht="21.75" customHeight="1" x14ac:dyDescent="0.8">
      <c r="B15" s="163"/>
      <c r="C15" s="38" t="s">
        <v>198</v>
      </c>
      <c r="D15" s="167">
        <v>49352.525386271314</v>
      </c>
      <c r="E15" s="167"/>
      <c r="F15" s="167"/>
      <c r="G15" s="47">
        <f t="shared" si="0"/>
        <v>49352.525386271314</v>
      </c>
      <c r="H15" s="163"/>
      <c r="I15" s="163"/>
      <c r="J15" s="163"/>
      <c r="K15" s="163"/>
      <c r="L15" s="163"/>
      <c r="M15" s="163"/>
      <c r="N15" s="163"/>
    </row>
    <row r="16" spans="2:14" ht="21.75" customHeight="1" x14ac:dyDescent="0.8">
      <c r="B16" s="163"/>
      <c r="C16" s="38" t="s">
        <v>199</v>
      </c>
      <c r="D16" s="167"/>
      <c r="E16" s="167"/>
      <c r="F16" s="167"/>
      <c r="G16" s="47">
        <f t="shared" si="0"/>
        <v>0</v>
      </c>
      <c r="H16" s="163"/>
      <c r="I16" s="163"/>
      <c r="J16" s="163"/>
      <c r="K16" s="163"/>
      <c r="L16" s="163"/>
      <c r="M16" s="163"/>
      <c r="N16" s="163"/>
    </row>
    <row r="17" spans="3:14" ht="15.75" customHeight="1" x14ac:dyDescent="0.8">
      <c r="C17" s="43" t="s">
        <v>200</v>
      </c>
      <c r="D17" s="53">
        <f>SUM(D10:D16)</f>
        <v>49352.525386271314</v>
      </c>
      <c r="E17" s="53">
        <f>SUM(E10:E16)</f>
        <v>0</v>
      </c>
      <c r="F17" s="53">
        <f t="shared" ref="F17" si="1">SUM(F10:F16)</f>
        <v>0</v>
      </c>
      <c r="G17" s="88">
        <f t="shared" si="0"/>
        <v>49352.525386271314</v>
      </c>
      <c r="H17" s="163"/>
      <c r="I17" s="163"/>
      <c r="J17" s="163"/>
      <c r="K17" s="163"/>
      <c r="L17" s="163"/>
      <c r="M17" s="163"/>
      <c r="N17" s="163"/>
    </row>
    <row r="18" spans="3:14" s="42" customFormat="1" x14ac:dyDescent="0.8">
      <c r="C18" s="54"/>
      <c r="D18" s="55"/>
      <c r="E18" s="55"/>
      <c r="F18" s="55"/>
      <c r="G18" s="89"/>
      <c r="H18" s="164"/>
      <c r="I18" s="164"/>
      <c r="J18" s="164"/>
      <c r="K18" s="164"/>
      <c r="L18" s="164"/>
      <c r="M18" s="164"/>
      <c r="N18" s="164"/>
    </row>
    <row r="19" spans="3:14" x14ac:dyDescent="0.8">
      <c r="C19" s="296" t="s">
        <v>201</v>
      </c>
      <c r="D19" s="296"/>
      <c r="E19" s="296"/>
      <c r="F19" s="296"/>
      <c r="G19" s="296"/>
      <c r="H19" s="163"/>
      <c r="I19" s="163"/>
      <c r="J19" s="163"/>
      <c r="K19" s="163"/>
      <c r="L19" s="163"/>
      <c r="M19" s="163"/>
      <c r="N19" s="163"/>
    </row>
    <row r="20" spans="3:14" ht="27" customHeight="1" thickBot="1" x14ac:dyDescent="0.95">
      <c r="C20" s="50" t="s">
        <v>192</v>
      </c>
      <c r="D20" s="51">
        <f>'1) Budget Tables'!D26</f>
        <v>31838.390194178734</v>
      </c>
      <c r="E20" s="51">
        <f>'1) Budget Tables'!E26</f>
        <v>0</v>
      </c>
      <c r="F20" s="51">
        <f>'1) Budget Tables'!F26</f>
        <v>0</v>
      </c>
      <c r="G20" s="52">
        <f t="shared" ref="G20:G28" si="2">SUM(D20:F20)</f>
        <v>31838.390194178734</v>
      </c>
      <c r="H20" s="163"/>
      <c r="I20" s="163"/>
      <c r="J20" s="163"/>
      <c r="K20" s="163"/>
      <c r="L20" s="163"/>
      <c r="M20" s="163"/>
      <c r="N20" s="163"/>
    </row>
    <row r="21" spans="3:14" x14ac:dyDescent="0.8">
      <c r="C21" s="48" t="s">
        <v>193</v>
      </c>
      <c r="D21" s="165"/>
      <c r="E21" s="166"/>
      <c r="F21" s="166"/>
      <c r="G21" s="49">
        <f t="shared" si="2"/>
        <v>0</v>
      </c>
      <c r="H21" s="163"/>
      <c r="I21" s="163"/>
      <c r="J21" s="163"/>
      <c r="K21" s="163"/>
      <c r="L21" s="163"/>
      <c r="M21" s="163"/>
      <c r="N21" s="163"/>
    </row>
    <row r="22" spans="3:14" x14ac:dyDescent="0.8">
      <c r="C22" s="38" t="s">
        <v>194</v>
      </c>
      <c r="D22" s="167"/>
      <c r="E22" s="138"/>
      <c r="F22" s="138"/>
      <c r="G22" s="47">
        <f t="shared" si="2"/>
        <v>0</v>
      </c>
      <c r="H22" s="163"/>
      <c r="I22" s="163"/>
      <c r="J22" s="163"/>
      <c r="K22" s="163"/>
      <c r="L22" s="163"/>
      <c r="M22" s="163"/>
      <c r="N22" s="163"/>
    </row>
    <row r="23" spans="3:14" ht="32" x14ac:dyDescent="0.8">
      <c r="C23" s="38" t="s">
        <v>195</v>
      </c>
      <c r="D23" s="167"/>
      <c r="E23" s="167"/>
      <c r="F23" s="167"/>
      <c r="G23" s="47">
        <f t="shared" si="2"/>
        <v>0</v>
      </c>
      <c r="H23" s="163"/>
      <c r="I23" s="163"/>
      <c r="J23" s="163"/>
      <c r="K23" s="163"/>
      <c r="L23" s="163"/>
      <c r="M23" s="163"/>
      <c r="N23" s="163"/>
    </row>
    <row r="24" spans="3:14" x14ac:dyDescent="0.8">
      <c r="C24" s="39" t="s">
        <v>196</v>
      </c>
      <c r="D24" s="167"/>
      <c r="E24" s="167"/>
      <c r="F24" s="167"/>
      <c r="G24" s="47">
        <f t="shared" si="2"/>
        <v>0</v>
      </c>
      <c r="H24" s="163"/>
      <c r="I24" s="163"/>
      <c r="J24" s="163"/>
      <c r="K24" s="163"/>
      <c r="L24" s="163"/>
      <c r="M24" s="163"/>
      <c r="N24" s="163"/>
    </row>
    <row r="25" spans="3:14" x14ac:dyDescent="0.8">
      <c r="C25" s="38" t="s">
        <v>197</v>
      </c>
      <c r="D25" s="167"/>
      <c r="E25" s="167"/>
      <c r="F25" s="167"/>
      <c r="G25" s="47">
        <f t="shared" si="2"/>
        <v>0</v>
      </c>
      <c r="H25" s="163"/>
      <c r="I25" s="163"/>
      <c r="J25" s="163"/>
      <c r="K25" s="163"/>
      <c r="L25" s="163"/>
      <c r="M25" s="163"/>
      <c r="N25" s="163"/>
    </row>
    <row r="26" spans="3:14" x14ac:dyDescent="0.8">
      <c r="C26" s="38" t="s">
        <v>198</v>
      </c>
      <c r="D26" s="167">
        <v>31838.390194178734</v>
      </c>
      <c r="E26" s="167"/>
      <c r="F26" s="167"/>
      <c r="G26" s="47">
        <f t="shared" si="2"/>
        <v>31838.390194178734</v>
      </c>
      <c r="H26" s="163"/>
      <c r="I26" s="163"/>
      <c r="J26" s="163"/>
      <c r="K26" s="163"/>
      <c r="L26" s="163"/>
      <c r="M26" s="163"/>
      <c r="N26" s="163"/>
    </row>
    <row r="27" spans="3:14" x14ac:dyDescent="0.8">
      <c r="C27" s="38" t="s">
        <v>199</v>
      </c>
      <c r="D27" s="167"/>
      <c r="E27" s="167"/>
      <c r="F27" s="167"/>
      <c r="G27" s="47">
        <f t="shared" si="2"/>
        <v>0</v>
      </c>
      <c r="H27" s="163"/>
      <c r="I27" s="163"/>
      <c r="J27" s="163"/>
      <c r="K27" s="163"/>
      <c r="L27" s="163"/>
      <c r="M27" s="163"/>
      <c r="N27" s="163"/>
    </row>
    <row r="28" spans="3:14" x14ac:dyDescent="0.8">
      <c r="C28" s="43" t="s">
        <v>200</v>
      </c>
      <c r="D28" s="53">
        <f t="shared" ref="D28:E28" si="3">SUM(D21:D27)</f>
        <v>31838.390194178734</v>
      </c>
      <c r="E28" s="53">
        <f t="shared" si="3"/>
        <v>0</v>
      </c>
      <c r="F28" s="53">
        <f t="shared" ref="F28" si="4">SUM(F21:F27)</f>
        <v>0</v>
      </c>
      <c r="G28" s="47">
        <f t="shared" si="2"/>
        <v>31838.390194178734</v>
      </c>
      <c r="H28" s="163"/>
      <c r="I28" s="163"/>
      <c r="J28" s="163"/>
      <c r="K28" s="163"/>
      <c r="L28" s="163"/>
      <c r="M28" s="163"/>
      <c r="N28" s="163"/>
    </row>
    <row r="29" spans="3:14" s="42" customFormat="1" x14ac:dyDescent="0.8">
      <c r="C29" s="54"/>
      <c r="D29" s="55"/>
      <c r="E29" s="55"/>
      <c r="F29" s="55"/>
      <c r="G29" s="56"/>
      <c r="H29" s="164"/>
      <c r="I29" s="164"/>
      <c r="J29" s="164"/>
      <c r="K29" s="164"/>
      <c r="L29" s="164"/>
      <c r="M29" s="164"/>
      <c r="N29" s="164"/>
    </row>
    <row r="30" spans="3:14" x14ac:dyDescent="0.8">
      <c r="C30" s="289" t="s">
        <v>202</v>
      </c>
      <c r="D30" s="290"/>
      <c r="E30" s="290"/>
      <c r="F30" s="290"/>
      <c r="G30" s="291"/>
      <c r="H30" s="163"/>
      <c r="I30" s="163"/>
      <c r="J30" s="163"/>
      <c r="K30" s="163"/>
      <c r="L30" s="163"/>
      <c r="M30" s="163"/>
      <c r="N30" s="163"/>
    </row>
    <row r="31" spans="3:14" ht="21.75" customHeight="1" thickBot="1" x14ac:dyDescent="0.95">
      <c r="C31" s="50" t="s">
        <v>192</v>
      </c>
      <c r="D31" s="51">
        <f>'1) Budget Tables'!D36</f>
        <v>149128.24790341649</v>
      </c>
      <c r="E31" s="51">
        <f>'1) Budget Tables'!E36</f>
        <v>0</v>
      </c>
      <c r="F31" s="51">
        <f>'1) Budget Tables'!F36</f>
        <v>0</v>
      </c>
      <c r="G31" s="52">
        <f t="shared" ref="G31:G39" si="5">SUM(D31:F31)</f>
        <v>149128.24790341649</v>
      </c>
      <c r="H31" s="163"/>
      <c r="I31" s="163"/>
      <c r="J31" s="163"/>
      <c r="K31" s="163"/>
      <c r="L31" s="163"/>
      <c r="M31" s="163"/>
      <c r="N31" s="163"/>
    </row>
    <row r="32" spans="3:14" x14ac:dyDescent="0.8">
      <c r="C32" s="48" t="s">
        <v>193</v>
      </c>
      <c r="D32" s="165"/>
      <c r="E32" s="166"/>
      <c r="F32" s="166"/>
      <c r="G32" s="49">
        <f t="shared" si="5"/>
        <v>0</v>
      </c>
      <c r="H32" s="163"/>
      <c r="I32" s="163"/>
      <c r="J32" s="163"/>
      <c r="K32" s="163"/>
      <c r="L32" s="163"/>
      <c r="M32" s="163"/>
      <c r="N32" s="163"/>
    </row>
    <row r="33" spans="3:14" s="42" customFormat="1" ht="15.75" customHeight="1" x14ac:dyDescent="0.8">
      <c r="C33" s="38" t="s">
        <v>194</v>
      </c>
      <c r="D33" s="167"/>
      <c r="E33" s="138"/>
      <c r="F33" s="138"/>
      <c r="G33" s="47">
        <f t="shared" si="5"/>
        <v>0</v>
      </c>
      <c r="H33" s="164"/>
      <c r="I33" s="164"/>
      <c r="J33" s="164"/>
      <c r="K33" s="164"/>
      <c r="L33" s="164"/>
      <c r="M33" s="164"/>
      <c r="N33" s="164"/>
    </row>
    <row r="34" spans="3:14" s="42" customFormat="1" ht="32" x14ac:dyDescent="0.8">
      <c r="C34" s="38" t="s">
        <v>195</v>
      </c>
      <c r="D34" s="167"/>
      <c r="E34" s="167"/>
      <c r="F34" s="167"/>
      <c r="G34" s="47">
        <f t="shared" si="5"/>
        <v>0</v>
      </c>
      <c r="H34" s="164"/>
      <c r="I34" s="164"/>
      <c r="J34" s="164"/>
      <c r="K34" s="164"/>
      <c r="L34" s="164"/>
      <c r="M34" s="164"/>
      <c r="N34" s="164"/>
    </row>
    <row r="35" spans="3:14" s="42" customFormat="1" x14ac:dyDescent="0.8">
      <c r="C35" s="39" t="s">
        <v>196</v>
      </c>
      <c r="D35" s="167"/>
      <c r="E35" s="167"/>
      <c r="F35" s="167"/>
      <c r="G35" s="47">
        <f t="shared" si="5"/>
        <v>0</v>
      </c>
      <c r="H35" s="164"/>
      <c r="I35" s="164"/>
      <c r="J35" s="164"/>
      <c r="K35" s="164"/>
      <c r="L35" s="164"/>
      <c r="M35" s="164"/>
      <c r="N35" s="164"/>
    </row>
    <row r="36" spans="3:14" x14ac:dyDescent="0.8">
      <c r="C36" s="38" t="s">
        <v>197</v>
      </c>
      <c r="D36" s="167"/>
      <c r="E36" s="167"/>
      <c r="F36" s="167"/>
      <c r="G36" s="47">
        <f t="shared" si="5"/>
        <v>0</v>
      </c>
      <c r="H36" s="163"/>
      <c r="I36" s="163"/>
      <c r="J36" s="163"/>
      <c r="K36" s="163"/>
      <c r="L36" s="163"/>
      <c r="M36" s="163"/>
      <c r="N36" s="163"/>
    </row>
    <row r="37" spans="3:14" x14ac:dyDescent="0.8">
      <c r="C37" s="38" t="s">
        <v>198</v>
      </c>
      <c r="D37" s="167">
        <v>149128.24790341649</v>
      </c>
      <c r="E37" s="167"/>
      <c r="F37" s="167"/>
      <c r="G37" s="47">
        <f t="shared" si="5"/>
        <v>149128.24790341649</v>
      </c>
      <c r="H37" s="163"/>
      <c r="I37" s="163"/>
      <c r="J37" s="163"/>
      <c r="K37" s="163"/>
      <c r="L37" s="163"/>
      <c r="M37" s="163"/>
      <c r="N37" s="163"/>
    </row>
    <row r="38" spans="3:14" x14ac:dyDescent="0.8">
      <c r="C38" s="38" t="s">
        <v>199</v>
      </c>
      <c r="D38" s="167"/>
      <c r="E38" s="167"/>
      <c r="F38" s="167"/>
      <c r="G38" s="47">
        <f t="shared" si="5"/>
        <v>0</v>
      </c>
      <c r="H38" s="163"/>
      <c r="I38" s="163"/>
      <c r="J38" s="163"/>
      <c r="K38" s="163"/>
      <c r="L38" s="163"/>
      <c r="M38" s="163"/>
      <c r="N38" s="163"/>
    </row>
    <row r="39" spans="3:14" x14ac:dyDescent="0.8">
      <c r="C39" s="43" t="s">
        <v>200</v>
      </c>
      <c r="D39" s="53">
        <f t="shared" ref="D39:E39" si="6">SUM(D32:D38)</f>
        <v>149128.24790341649</v>
      </c>
      <c r="E39" s="53">
        <f t="shared" si="6"/>
        <v>0</v>
      </c>
      <c r="F39" s="53">
        <f t="shared" ref="F39" si="7">SUM(F32:F38)</f>
        <v>0</v>
      </c>
      <c r="G39" s="47">
        <f t="shared" si="5"/>
        <v>149128.24790341649</v>
      </c>
      <c r="H39" s="163"/>
      <c r="I39" s="163"/>
      <c r="J39" s="163"/>
      <c r="K39" s="163"/>
      <c r="L39" s="163"/>
      <c r="M39" s="163"/>
      <c r="N39" s="163"/>
    </row>
    <row r="40" spans="3:14" s="42" customFormat="1" x14ac:dyDescent="0.8">
      <c r="C40" s="54"/>
      <c r="D40" s="55"/>
      <c r="E40" s="55"/>
      <c r="F40" s="55"/>
      <c r="G40" s="56"/>
      <c r="H40" s="164"/>
      <c r="I40" s="164"/>
      <c r="J40" s="164"/>
      <c r="K40" s="164"/>
      <c r="L40" s="164"/>
      <c r="M40" s="164"/>
      <c r="N40" s="164"/>
    </row>
    <row r="41" spans="3:14" x14ac:dyDescent="0.8">
      <c r="C41" s="289" t="s">
        <v>203</v>
      </c>
      <c r="D41" s="290"/>
      <c r="E41" s="290"/>
      <c r="F41" s="290"/>
      <c r="G41" s="291"/>
      <c r="H41" s="163"/>
      <c r="I41" s="163"/>
      <c r="J41" s="163"/>
      <c r="K41" s="163"/>
      <c r="L41" s="163"/>
      <c r="M41" s="163"/>
      <c r="N41" s="163"/>
    </row>
    <row r="42" spans="3:14" ht="20.25" customHeight="1" thickBot="1" x14ac:dyDescent="0.95">
      <c r="C42" s="50" t="s">
        <v>192</v>
      </c>
      <c r="D42" s="51">
        <f>'1) Budget Tables'!D46</f>
        <v>0</v>
      </c>
      <c r="E42" s="51">
        <f>'1) Budget Tables'!E46</f>
        <v>0</v>
      </c>
      <c r="F42" s="51">
        <f>'1) Budget Tables'!F46</f>
        <v>0</v>
      </c>
      <c r="G42" s="52">
        <f t="shared" ref="G42:G50" si="8">SUM(D42:F42)</f>
        <v>0</v>
      </c>
      <c r="H42" s="163"/>
      <c r="I42" s="163"/>
      <c r="J42" s="163"/>
      <c r="K42" s="163"/>
      <c r="L42" s="163"/>
      <c r="M42" s="163"/>
      <c r="N42" s="163"/>
    </row>
    <row r="43" spans="3:14" x14ac:dyDescent="0.8">
      <c r="C43" s="48" t="s">
        <v>193</v>
      </c>
      <c r="D43" s="165"/>
      <c r="E43" s="166"/>
      <c r="F43" s="166"/>
      <c r="G43" s="49">
        <f t="shared" si="8"/>
        <v>0</v>
      </c>
      <c r="H43" s="163"/>
      <c r="I43" s="163"/>
      <c r="J43" s="163"/>
      <c r="K43" s="163"/>
      <c r="L43" s="163"/>
      <c r="M43" s="163"/>
      <c r="N43" s="163"/>
    </row>
    <row r="44" spans="3:14" ht="15.75" customHeight="1" x14ac:dyDescent="0.8">
      <c r="C44" s="38" t="s">
        <v>194</v>
      </c>
      <c r="D44" s="167"/>
      <c r="E44" s="138"/>
      <c r="F44" s="138"/>
      <c r="G44" s="47">
        <f t="shared" si="8"/>
        <v>0</v>
      </c>
      <c r="H44" s="163"/>
      <c r="I44" s="163"/>
      <c r="J44" s="163"/>
      <c r="K44" s="163"/>
      <c r="L44" s="163"/>
      <c r="M44" s="163"/>
      <c r="N44" s="163"/>
    </row>
    <row r="45" spans="3:14" ht="32.25" customHeight="1" x14ac:dyDescent="0.8">
      <c r="C45" s="38" t="s">
        <v>195</v>
      </c>
      <c r="D45" s="167"/>
      <c r="E45" s="167"/>
      <c r="F45" s="167"/>
      <c r="G45" s="47">
        <f t="shared" si="8"/>
        <v>0</v>
      </c>
      <c r="H45" s="163"/>
      <c r="I45" s="163"/>
      <c r="J45" s="163"/>
      <c r="K45" s="163"/>
      <c r="L45" s="163"/>
      <c r="M45" s="163"/>
      <c r="N45" s="163"/>
    </row>
    <row r="46" spans="3:14" s="42" customFormat="1" x14ac:dyDescent="0.8">
      <c r="C46" s="39" t="s">
        <v>196</v>
      </c>
      <c r="D46" s="167"/>
      <c r="E46" s="167"/>
      <c r="F46" s="167"/>
      <c r="G46" s="47">
        <f t="shared" si="8"/>
        <v>0</v>
      </c>
      <c r="H46" s="164"/>
      <c r="I46" s="164"/>
      <c r="J46" s="164"/>
      <c r="K46" s="164"/>
      <c r="L46" s="164"/>
      <c r="M46" s="164"/>
      <c r="N46" s="164"/>
    </row>
    <row r="47" spans="3:14" x14ac:dyDescent="0.8">
      <c r="C47" s="38" t="s">
        <v>197</v>
      </c>
      <c r="D47" s="167"/>
      <c r="E47" s="167"/>
      <c r="F47" s="167"/>
      <c r="G47" s="47">
        <f t="shared" si="8"/>
        <v>0</v>
      </c>
      <c r="H47" s="163"/>
      <c r="I47" s="163"/>
      <c r="J47" s="163"/>
      <c r="K47" s="163"/>
      <c r="L47" s="163"/>
      <c r="M47" s="163"/>
      <c r="N47" s="163"/>
    </row>
    <row r="48" spans="3:14" x14ac:dyDescent="0.8">
      <c r="C48" s="38" t="s">
        <v>198</v>
      </c>
      <c r="D48" s="167"/>
      <c r="E48" s="167"/>
      <c r="F48" s="167"/>
      <c r="G48" s="47">
        <f t="shared" si="8"/>
        <v>0</v>
      </c>
      <c r="H48" s="163"/>
      <c r="I48" s="163"/>
      <c r="J48" s="163"/>
      <c r="K48" s="163"/>
      <c r="L48" s="163"/>
      <c r="M48" s="163"/>
      <c r="N48" s="163"/>
    </row>
    <row r="49" spans="2:14" x14ac:dyDescent="0.8">
      <c r="B49" s="163"/>
      <c r="C49" s="38" t="s">
        <v>199</v>
      </c>
      <c r="D49" s="167"/>
      <c r="E49" s="167"/>
      <c r="F49" s="167"/>
      <c r="G49" s="47">
        <f t="shared" si="8"/>
        <v>0</v>
      </c>
      <c r="H49" s="163"/>
      <c r="I49" s="163"/>
      <c r="J49" s="163"/>
      <c r="K49" s="163"/>
      <c r="L49" s="163"/>
      <c r="M49" s="163"/>
      <c r="N49" s="163"/>
    </row>
    <row r="50" spans="2:14" ht="21" customHeight="1" x14ac:dyDescent="0.8">
      <c r="B50" s="163"/>
      <c r="C50" s="43" t="s">
        <v>200</v>
      </c>
      <c r="D50" s="53">
        <f t="shared" ref="D50:E50" si="9">SUM(D43:D49)</f>
        <v>0</v>
      </c>
      <c r="E50" s="53">
        <f t="shared" si="9"/>
        <v>0</v>
      </c>
      <c r="F50" s="53">
        <f t="shared" ref="F50" si="10">SUM(F43:F49)</f>
        <v>0</v>
      </c>
      <c r="G50" s="47">
        <f t="shared" si="8"/>
        <v>0</v>
      </c>
      <c r="H50" s="163"/>
      <c r="I50" s="163"/>
      <c r="J50" s="163"/>
      <c r="K50" s="163"/>
      <c r="L50" s="163"/>
      <c r="M50" s="163"/>
      <c r="N50" s="163"/>
    </row>
    <row r="51" spans="2:14" s="42" customFormat="1" ht="22.5" customHeight="1" x14ac:dyDescent="0.8">
      <c r="B51" s="164"/>
      <c r="C51" s="57"/>
      <c r="D51" s="55"/>
      <c r="E51" s="55"/>
      <c r="F51" s="55"/>
      <c r="G51" s="56"/>
      <c r="H51" s="164"/>
      <c r="I51" s="164"/>
      <c r="J51" s="164"/>
      <c r="K51" s="164"/>
      <c r="L51" s="164"/>
      <c r="M51" s="164"/>
      <c r="N51" s="164"/>
    </row>
    <row r="52" spans="2:14" x14ac:dyDescent="0.8">
      <c r="B52" s="289" t="s">
        <v>204</v>
      </c>
      <c r="C52" s="290"/>
      <c r="D52" s="290"/>
      <c r="E52" s="290"/>
      <c r="F52" s="290"/>
      <c r="G52" s="291"/>
      <c r="H52" s="163"/>
      <c r="I52" s="163"/>
      <c r="J52" s="163"/>
      <c r="K52" s="163"/>
      <c r="L52" s="163"/>
      <c r="M52" s="163"/>
      <c r="N52" s="163"/>
    </row>
    <row r="53" spans="2:14" x14ac:dyDescent="0.8">
      <c r="B53" s="163"/>
      <c r="C53" s="289" t="s">
        <v>205</v>
      </c>
      <c r="D53" s="290"/>
      <c r="E53" s="290"/>
      <c r="F53" s="290"/>
      <c r="G53" s="291"/>
      <c r="H53" s="163"/>
      <c r="I53" s="163"/>
      <c r="J53" s="163"/>
      <c r="K53" s="163"/>
      <c r="L53" s="163"/>
      <c r="M53" s="163"/>
      <c r="N53" s="163"/>
    </row>
    <row r="54" spans="2:14" ht="24" customHeight="1" thickBot="1" x14ac:dyDescent="0.95">
      <c r="B54" s="163"/>
      <c r="C54" s="50" t="s">
        <v>192</v>
      </c>
      <c r="D54" s="51">
        <f>'1) Budget Tables'!D58</f>
        <v>102342.67773578744</v>
      </c>
      <c r="E54" s="51">
        <f>'1) Budget Tables'!E58</f>
        <v>0</v>
      </c>
      <c r="F54" s="51">
        <f>'1) Budget Tables'!F58</f>
        <v>0</v>
      </c>
      <c r="G54" s="52">
        <f>SUM(D54:F54)</f>
        <v>102342.67773578744</v>
      </c>
      <c r="H54" s="163"/>
      <c r="I54" s="163"/>
      <c r="J54" s="163"/>
      <c r="K54" s="163"/>
      <c r="L54" s="163"/>
      <c r="M54" s="163"/>
      <c r="N54" s="163"/>
    </row>
    <row r="55" spans="2:14" ht="15.75" customHeight="1" x14ac:dyDescent="0.8">
      <c r="B55" s="163"/>
      <c r="C55" s="48" t="s">
        <v>193</v>
      </c>
      <c r="D55" s="165"/>
      <c r="E55" s="166"/>
      <c r="F55" s="166"/>
      <c r="G55" s="49">
        <f t="shared" ref="G55:G62" si="11">SUM(D55:F55)</f>
        <v>0</v>
      </c>
      <c r="H55" s="163"/>
      <c r="I55" s="163"/>
      <c r="J55" s="163"/>
      <c r="K55" s="163"/>
      <c r="L55" s="163"/>
      <c r="M55" s="163"/>
      <c r="N55" s="163"/>
    </row>
    <row r="56" spans="2:14" ht="15.75" customHeight="1" x14ac:dyDescent="0.8">
      <c r="B56" s="163"/>
      <c r="C56" s="38" t="s">
        <v>194</v>
      </c>
      <c r="D56" s="167"/>
      <c r="E56" s="138"/>
      <c r="F56" s="138"/>
      <c r="G56" s="47">
        <f t="shared" si="11"/>
        <v>0</v>
      </c>
      <c r="H56" s="163"/>
      <c r="I56" s="163"/>
      <c r="J56" s="163"/>
      <c r="K56" s="163"/>
      <c r="L56" s="163"/>
      <c r="M56" s="163"/>
      <c r="N56" s="163"/>
    </row>
    <row r="57" spans="2:14" ht="15.75" customHeight="1" x14ac:dyDescent="0.8">
      <c r="B57" s="163"/>
      <c r="C57" s="38" t="s">
        <v>195</v>
      </c>
      <c r="D57" s="167"/>
      <c r="E57" s="167"/>
      <c r="F57" s="167"/>
      <c r="G57" s="47">
        <f t="shared" si="11"/>
        <v>0</v>
      </c>
      <c r="H57" s="163"/>
      <c r="I57" s="163"/>
      <c r="J57" s="163"/>
      <c r="K57" s="163"/>
      <c r="L57" s="163"/>
      <c r="M57" s="163"/>
      <c r="N57" s="163"/>
    </row>
    <row r="58" spans="2:14" ht="18.75" customHeight="1" x14ac:dyDescent="0.8">
      <c r="B58" s="163"/>
      <c r="C58" s="39" t="s">
        <v>196</v>
      </c>
      <c r="D58" s="167"/>
      <c r="E58" s="167"/>
      <c r="F58" s="167"/>
      <c r="G58" s="47">
        <f t="shared" si="11"/>
        <v>0</v>
      </c>
      <c r="H58" s="163"/>
      <c r="I58" s="163"/>
      <c r="J58" s="163"/>
      <c r="K58" s="163"/>
      <c r="L58" s="163"/>
      <c r="M58" s="163"/>
      <c r="N58" s="163"/>
    </row>
    <row r="59" spans="2:14" x14ac:dyDescent="0.8">
      <c r="B59" s="163"/>
      <c r="C59" s="38" t="s">
        <v>197</v>
      </c>
      <c r="D59" s="167"/>
      <c r="E59" s="167"/>
      <c r="F59" s="167"/>
      <c r="G59" s="47">
        <f t="shared" si="11"/>
        <v>0</v>
      </c>
      <c r="H59" s="163"/>
      <c r="I59" s="163"/>
      <c r="J59" s="163"/>
      <c r="K59" s="163"/>
      <c r="L59" s="163"/>
      <c r="M59" s="163"/>
      <c r="N59" s="163"/>
    </row>
    <row r="60" spans="2:14" s="42" customFormat="1" ht="21.75" customHeight="1" x14ac:dyDescent="0.8">
      <c r="B60" s="163"/>
      <c r="C60" s="38" t="s">
        <v>198</v>
      </c>
      <c r="D60" s="167">
        <v>102342.67773578744</v>
      </c>
      <c r="E60" s="167"/>
      <c r="F60" s="167"/>
      <c r="G60" s="47">
        <f t="shared" si="11"/>
        <v>102342.67773578744</v>
      </c>
      <c r="H60" s="164"/>
      <c r="I60" s="164"/>
      <c r="J60" s="164"/>
      <c r="K60" s="164"/>
      <c r="L60" s="164"/>
      <c r="M60" s="164"/>
      <c r="N60" s="164"/>
    </row>
    <row r="61" spans="2:14" s="42" customFormat="1" x14ac:dyDescent="0.8">
      <c r="B61" s="163"/>
      <c r="C61" s="38" t="s">
        <v>199</v>
      </c>
      <c r="D61" s="167"/>
      <c r="E61" s="167"/>
      <c r="F61" s="167"/>
      <c r="G61" s="47">
        <f t="shared" si="11"/>
        <v>0</v>
      </c>
      <c r="H61" s="164"/>
      <c r="I61" s="164"/>
      <c r="J61" s="164"/>
      <c r="K61" s="164"/>
      <c r="L61" s="164"/>
      <c r="M61" s="164"/>
      <c r="N61" s="164"/>
    </row>
    <row r="62" spans="2:14" x14ac:dyDescent="0.8">
      <c r="B62" s="163"/>
      <c r="C62" s="43" t="s">
        <v>200</v>
      </c>
      <c r="D62" s="53">
        <f>SUM(D55:D61)</f>
        <v>102342.67773578744</v>
      </c>
      <c r="E62" s="53">
        <f>SUM(E55:E61)</f>
        <v>0</v>
      </c>
      <c r="F62" s="53">
        <f t="shared" ref="F62" si="12">SUM(F55:F61)</f>
        <v>0</v>
      </c>
      <c r="G62" s="47">
        <f t="shared" si="11"/>
        <v>102342.67773578744</v>
      </c>
      <c r="H62" s="163"/>
      <c r="I62" s="163"/>
      <c r="J62" s="163"/>
      <c r="K62" s="163"/>
      <c r="L62" s="163"/>
      <c r="M62" s="163"/>
      <c r="N62" s="163"/>
    </row>
    <row r="63" spans="2:14" s="42" customFormat="1" x14ac:dyDescent="0.8">
      <c r="B63" s="164"/>
      <c r="C63" s="54"/>
      <c r="D63" s="55"/>
      <c r="E63" s="55"/>
      <c r="F63" s="55"/>
      <c r="G63" s="56"/>
      <c r="H63" s="164"/>
      <c r="I63" s="164"/>
      <c r="J63" s="164"/>
      <c r="K63" s="164"/>
      <c r="L63" s="164"/>
      <c r="M63" s="164"/>
      <c r="N63" s="164"/>
    </row>
    <row r="64" spans="2:14" x14ac:dyDescent="0.8">
      <c r="B64" s="164"/>
      <c r="C64" s="289" t="s">
        <v>62</v>
      </c>
      <c r="D64" s="290"/>
      <c r="E64" s="290"/>
      <c r="F64" s="290"/>
      <c r="G64" s="291"/>
      <c r="H64" s="163"/>
      <c r="I64" s="163"/>
      <c r="J64" s="163"/>
      <c r="K64" s="163"/>
      <c r="L64" s="163"/>
      <c r="M64" s="163"/>
      <c r="N64" s="163"/>
    </row>
    <row r="65" spans="2:14" ht="21.75" customHeight="1" thickBot="1" x14ac:dyDescent="0.95">
      <c r="B65" s="163"/>
      <c r="C65" s="50" t="s">
        <v>192</v>
      </c>
      <c r="D65" s="51">
        <f>'1) Budget Tables'!D68</f>
        <v>93587.149699407746</v>
      </c>
      <c r="E65" s="51">
        <f>'1) Budget Tables'!E68</f>
        <v>0</v>
      </c>
      <c r="F65" s="51">
        <f>'1) Budget Tables'!F68</f>
        <v>0</v>
      </c>
      <c r="G65" s="52">
        <f t="shared" ref="G65:G73" si="13">SUM(D65:F65)</f>
        <v>93587.149699407746</v>
      </c>
      <c r="H65" s="163"/>
      <c r="I65" s="163"/>
      <c r="J65" s="163"/>
      <c r="K65" s="163"/>
      <c r="L65" s="163"/>
      <c r="M65" s="163"/>
      <c r="N65" s="163"/>
    </row>
    <row r="66" spans="2:14" ht="15.75" customHeight="1" x14ac:dyDescent="0.8">
      <c r="B66" s="163"/>
      <c r="C66" s="48" t="s">
        <v>193</v>
      </c>
      <c r="D66" s="165"/>
      <c r="E66" s="166"/>
      <c r="F66" s="166"/>
      <c r="G66" s="49">
        <f t="shared" si="13"/>
        <v>0</v>
      </c>
      <c r="H66" s="163"/>
      <c r="I66" s="163"/>
      <c r="J66" s="163"/>
      <c r="K66" s="163"/>
      <c r="L66" s="163"/>
      <c r="M66" s="163"/>
      <c r="N66" s="163"/>
    </row>
    <row r="67" spans="2:14" ht="15.75" customHeight="1" x14ac:dyDescent="0.8">
      <c r="B67" s="163"/>
      <c r="C67" s="38" t="s">
        <v>194</v>
      </c>
      <c r="D67" s="167"/>
      <c r="E67" s="138"/>
      <c r="F67" s="138"/>
      <c r="G67" s="47">
        <f t="shared" si="13"/>
        <v>0</v>
      </c>
      <c r="H67" s="163"/>
      <c r="I67" s="163"/>
      <c r="J67" s="163"/>
      <c r="K67" s="163"/>
      <c r="L67" s="163"/>
      <c r="M67" s="163"/>
      <c r="N67" s="163"/>
    </row>
    <row r="68" spans="2:14" ht="15.75" customHeight="1" x14ac:dyDescent="0.8">
      <c r="B68" s="163"/>
      <c r="C68" s="38" t="s">
        <v>195</v>
      </c>
      <c r="D68" s="167"/>
      <c r="E68" s="167"/>
      <c r="F68" s="167"/>
      <c r="G68" s="47">
        <f t="shared" si="13"/>
        <v>0</v>
      </c>
      <c r="H68" s="163"/>
      <c r="I68" s="163"/>
      <c r="J68" s="163"/>
      <c r="K68" s="163"/>
      <c r="L68" s="163"/>
      <c r="M68" s="163"/>
      <c r="N68" s="163"/>
    </row>
    <row r="69" spans="2:14" x14ac:dyDescent="0.8">
      <c r="B69" s="163"/>
      <c r="C69" s="39" t="s">
        <v>196</v>
      </c>
      <c r="D69" s="167"/>
      <c r="E69" s="167"/>
      <c r="F69" s="167"/>
      <c r="G69" s="47">
        <f t="shared" si="13"/>
        <v>0</v>
      </c>
      <c r="H69" s="163"/>
      <c r="I69" s="163"/>
      <c r="J69" s="163"/>
      <c r="K69" s="163"/>
      <c r="L69" s="163"/>
      <c r="M69" s="163"/>
      <c r="N69" s="163"/>
    </row>
    <row r="70" spans="2:14" x14ac:dyDescent="0.8">
      <c r="B70" s="163"/>
      <c r="C70" s="38" t="s">
        <v>197</v>
      </c>
      <c r="D70" s="167"/>
      <c r="E70" s="167"/>
      <c r="F70" s="167"/>
      <c r="G70" s="47">
        <f t="shared" si="13"/>
        <v>0</v>
      </c>
      <c r="H70" s="163"/>
      <c r="I70" s="163"/>
      <c r="J70" s="163"/>
      <c r="K70" s="163"/>
      <c r="L70" s="163"/>
      <c r="M70" s="163"/>
      <c r="N70" s="163"/>
    </row>
    <row r="71" spans="2:14" x14ac:dyDescent="0.8">
      <c r="B71" s="163"/>
      <c r="C71" s="38" t="s">
        <v>198</v>
      </c>
      <c r="D71" s="167">
        <v>93587.149699407746</v>
      </c>
      <c r="E71" s="167"/>
      <c r="F71" s="167"/>
      <c r="G71" s="47">
        <f t="shared" si="13"/>
        <v>93587.149699407746</v>
      </c>
      <c r="H71" s="163"/>
      <c r="I71" s="163"/>
      <c r="J71" s="163"/>
      <c r="K71" s="163"/>
      <c r="L71" s="163"/>
      <c r="M71" s="163"/>
      <c r="N71" s="163"/>
    </row>
    <row r="72" spans="2:14" x14ac:dyDescent="0.8">
      <c r="B72" s="163"/>
      <c r="C72" s="38" t="s">
        <v>199</v>
      </c>
      <c r="D72" s="167"/>
      <c r="E72" s="167"/>
      <c r="F72" s="167"/>
      <c r="G72" s="47">
        <f t="shared" si="13"/>
        <v>0</v>
      </c>
      <c r="H72" s="163"/>
      <c r="I72" s="163"/>
      <c r="J72" s="163"/>
      <c r="K72" s="163"/>
      <c r="L72" s="163"/>
      <c r="M72" s="163"/>
      <c r="N72" s="163"/>
    </row>
    <row r="73" spans="2:14" x14ac:dyDescent="0.8">
      <c r="B73" s="163"/>
      <c r="C73" s="43" t="s">
        <v>200</v>
      </c>
      <c r="D73" s="53">
        <f t="shared" ref="D73:E73" si="14">SUM(D66:D72)</f>
        <v>93587.149699407746</v>
      </c>
      <c r="E73" s="53">
        <f t="shared" si="14"/>
        <v>0</v>
      </c>
      <c r="F73" s="53">
        <f t="shared" ref="F73" si="15">SUM(F66:F72)</f>
        <v>0</v>
      </c>
      <c r="G73" s="47">
        <f t="shared" si="13"/>
        <v>93587.149699407746</v>
      </c>
      <c r="H73" s="163"/>
      <c r="I73" s="163"/>
      <c r="J73" s="163"/>
      <c r="K73" s="163"/>
      <c r="L73" s="163"/>
      <c r="M73" s="163"/>
      <c r="N73" s="163"/>
    </row>
    <row r="74" spans="2:14" s="42" customFormat="1" x14ac:dyDescent="0.8">
      <c r="B74" s="164"/>
      <c r="C74" s="54"/>
      <c r="D74" s="55"/>
      <c r="E74" s="55"/>
      <c r="F74" s="55"/>
      <c r="G74" s="56"/>
      <c r="H74" s="164"/>
      <c r="I74" s="164"/>
      <c r="J74" s="164"/>
      <c r="K74" s="164"/>
      <c r="L74" s="164"/>
      <c r="M74" s="164"/>
      <c r="N74" s="164"/>
    </row>
    <row r="75" spans="2:14" x14ac:dyDescent="0.8">
      <c r="B75" s="163"/>
      <c r="C75" s="289" t="s">
        <v>71</v>
      </c>
      <c r="D75" s="290"/>
      <c r="E75" s="290"/>
      <c r="F75" s="290"/>
      <c r="G75" s="291"/>
      <c r="H75" s="163"/>
      <c r="I75" s="163"/>
      <c r="J75" s="163"/>
      <c r="K75" s="163"/>
      <c r="L75" s="163"/>
      <c r="M75" s="163"/>
      <c r="N75" s="163"/>
    </row>
    <row r="76" spans="2:14" ht="21.75" customHeight="1" thickBot="1" x14ac:dyDescent="0.95">
      <c r="B76" s="164"/>
      <c r="C76" s="50" t="s">
        <v>192</v>
      </c>
      <c r="D76" s="51">
        <f>'1) Budget Tables'!D78</f>
        <v>158952.0485394366</v>
      </c>
      <c r="E76" s="51">
        <f>'1) Budget Tables'!E78</f>
        <v>0</v>
      </c>
      <c r="F76" s="51">
        <f>'1) Budget Tables'!F78</f>
        <v>0</v>
      </c>
      <c r="G76" s="52">
        <f t="shared" ref="G76:G84" si="16">SUM(D76:F76)</f>
        <v>158952.0485394366</v>
      </c>
      <c r="H76" s="163"/>
      <c r="I76" s="163"/>
      <c r="J76" s="163"/>
      <c r="K76" s="163"/>
      <c r="L76" s="163"/>
      <c r="M76" s="163"/>
      <c r="N76" s="163"/>
    </row>
    <row r="77" spans="2:14" ht="18" customHeight="1" x14ac:dyDescent="0.8">
      <c r="B77" s="163"/>
      <c r="C77" s="48" t="s">
        <v>193</v>
      </c>
      <c r="D77" s="165"/>
      <c r="E77" s="166"/>
      <c r="F77" s="166"/>
      <c r="G77" s="49">
        <f t="shared" si="16"/>
        <v>0</v>
      </c>
      <c r="H77" s="163"/>
      <c r="I77" s="163"/>
      <c r="J77" s="163"/>
      <c r="K77" s="163"/>
      <c r="L77" s="163"/>
      <c r="M77" s="163"/>
      <c r="N77" s="163"/>
    </row>
    <row r="78" spans="2:14" ht="15.75" customHeight="1" x14ac:dyDescent="0.8">
      <c r="B78" s="163"/>
      <c r="C78" s="38" t="s">
        <v>194</v>
      </c>
      <c r="D78" s="167"/>
      <c r="E78" s="138"/>
      <c r="F78" s="138"/>
      <c r="G78" s="47">
        <f t="shared" si="16"/>
        <v>0</v>
      </c>
      <c r="H78" s="163"/>
      <c r="I78" s="163"/>
      <c r="J78" s="163"/>
      <c r="K78" s="163"/>
      <c r="L78" s="163"/>
      <c r="M78" s="163"/>
      <c r="N78" s="163"/>
    </row>
    <row r="79" spans="2:14" s="42" customFormat="1" ht="15.75" customHeight="1" x14ac:dyDescent="0.8">
      <c r="B79" s="163"/>
      <c r="C79" s="38" t="s">
        <v>195</v>
      </c>
      <c r="D79" s="167"/>
      <c r="E79" s="167"/>
      <c r="F79" s="167"/>
      <c r="G79" s="47">
        <f t="shared" si="16"/>
        <v>0</v>
      </c>
      <c r="H79" s="164"/>
      <c r="I79" s="164"/>
      <c r="J79" s="164"/>
      <c r="K79" s="164"/>
      <c r="L79" s="164"/>
      <c r="M79" s="164"/>
      <c r="N79" s="164"/>
    </row>
    <row r="80" spans="2:14" x14ac:dyDescent="0.8">
      <c r="B80" s="164"/>
      <c r="C80" s="39" t="s">
        <v>196</v>
      </c>
      <c r="D80" s="167"/>
      <c r="E80" s="167"/>
      <c r="F80" s="167"/>
      <c r="G80" s="47">
        <f t="shared" si="16"/>
        <v>0</v>
      </c>
      <c r="H80" s="163"/>
      <c r="I80" s="163"/>
      <c r="J80" s="163"/>
      <c r="K80" s="163"/>
      <c r="L80" s="163"/>
      <c r="M80" s="163"/>
      <c r="N80" s="163"/>
    </row>
    <row r="81" spans="2:14" x14ac:dyDescent="0.8">
      <c r="B81" s="164"/>
      <c r="C81" s="38" t="s">
        <v>197</v>
      </c>
      <c r="D81" s="167"/>
      <c r="E81" s="167"/>
      <c r="F81" s="167"/>
      <c r="G81" s="47">
        <f t="shared" si="16"/>
        <v>0</v>
      </c>
      <c r="H81" s="163"/>
      <c r="I81" s="163"/>
      <c r="J81" s="163"/>
      <c r="K81" s="163"/>
      <c r="L81" s="163"/>
      <c r="M81" s="163"/>
      <c r="N81" s="163"/>
    </row>
    <row r="82" spans="2:14" x14ac:dyDescent="0.8">
      <c r="B82" s="164"/>
      <c r="C82" s="38" t="s">
        <v>198</v>
      </c>
      <c r="D82" s="167">
        <v>158952.0485394366</v>
      </c>
      <c r="E82" s="167"/>
      <c r="F82" s="167"/>
      <c r="G82" s="47">
        <f t="shared" si="16"/>
        <v>158952.0485394366</v>
      </c>
      <c r="H82" s="163"/>
      <c r="I82" s="163"/>
      <c r="J82" s="163"/>
      <c r="K82" s="163"/>
      <c r="L82" s="163"/>
      <c r="M82" s="163"/>
      <c r="N82" s="163"/>
    </row>
    <row r="83" spans="2:14" x14ac:dyDescent="0.8">
      <c r="B83" s="163"/>
      <c r="C83" s="38" t="s">
        <v>199</v>
      </c>
      <c r="D83" s="167"/>
      <c r="E83" s="167"/>
      <c r="F83" s="167"/>
      <c r="G83" s="47">
        <f t="shared" si="16"/>
        <v>0</v>
      </c>
      <c r="H83" s="163"/>
      <c r="I83" s="163"/>
      <c r="J83" s="163"/>
      <c r="K83" s="163"/>
      <c r="L83" s="163"/>
      <c r="M83" s="163"/>
      <c r="N83" s="163"/>
    </row>
    <row r="84" spans="2:14" x14ac:dyDescent="0.8">
      <c r="B84" s="163"/>
      <c r="C84" s="43" t="s">
        <v>200</v>
      </c>
      <c r="D84" s="53">
        <f t="shared" ref="D84:E84" si="17">SUM(D77:D83)</f>
        <v>158952.0485394366</v>
      </c>
      <c r="E84" s="53">
        <f t="shared" si="17"/>
        <v>0</v>
      </c>
      <c r="F84" s="53">
        <f t="shared" ref="F84" si="18">SUM(F77:F83)</f>
        <v>0</v>
      </c>
      <c r="G84" s="47">
        <f t="shared" si="16"/>
        <v>158952.0485394366</v>
      </c>
      <c r="H84" s="163"/>
      <c r="I84" s="163"/>
      <c r="J84" s="163"/>
      <c r="K84" s="163"/>
      <c r="L84" s="163"/>
      <c r="M84" s="163"/>
      <c r="N84" s="163"/>
    </row>
    <row r="85" spans="2:14" s="42" customFormat="1" x14ac:dyDescent="0.8">
      <c r="B85" s="164"/>
      <c r="C85" s="54"/>
      <c r="D85" s="55"/>
      <c r="E85" s="55"/>
      <c r="F85" s="55"/>
      <c r="G85" s="56"/>
      <c r="H85" s="164"/>
      <c r="I85" s="164"/>
      <c r="J85" s="164"/>
      <c r="K85" s="164"/>
      <c r="L85" s="164"/>
      <c r="M85" s="164"/>
      <c r="N85" s="164"/>
    </row>
    <row r="86" spans="2:14" x14ac:dyDescent="0.8">
      <c r="B86" s="163"/>
      <c r="C86" s="289" t="s">
        <v>80</v>
      </c>
      <c r="D86" s="290"/>
      <c r="E86" s="290"/>
      <c r="F86" s="290"/>
      <c r="G86" s="291"/>
      <c r="H86" s="163"/>
      <c r="I86" s="163"/>
      <c r="J86" s="163"/>
      <c r="K86" s="163"/>
      <c r="L86" s="163"/>
      <c r="M86" s="163"/>
      <c r="N86" s="163"/>
    </row>
    <row r="87" spans="2:14" ht="21.75" customHeight="1" thickBot="1" x14ac:dyDescent="0.95">
      <c r="B87" s="163"/>
      <c r="C87" s="50" t="s">
        <v>192</v>
      </c>
      <c r="D87" s="51">
        <f>'1) Budget Tables'!D88</f>
        <v>0</v>
      </c>
      <c r="E87" s="51">
        <f>'1) Budget Tables'!E88</f>
        <v>0</v>
      </c>
      <c r="F87" s="51">
        <f>'1) Budget Tables'!F88</f>
        <v>0</v>
      </c>
      <c r="G87" s="52">
        <f t="shared" ref="G87:G95" si="19">SUM(D87:F87)</f>
        <v>0</v>
      </c>
      <c r="H87" s="163"/>
      <c r="I87" s="163"/>
      <c r="J87" s="163"/>
      <c r="K87" s="163"/>
      <c r="L87" s="163"/>
      <c r="M87" s="163"/>
      <c r="N87" s="163"/>
    </row>
    <row r="88" spans="2:14" ht="15.75" customHeight="1" x14ac:dyDescent="0.8">
      <c r="B88" s="163"/>
      <c r="C88" s="48" t="s">
        <v>193</v>
      </c>
      <c r="D88" s="165"/>
      <c r="E88" s="166"/>
      <c r="F88" s="166"/>
      <c r="G88" s="49">
        <f t="shared" si="19"/>
        <v>0</v>
      </c>
      <c r="H88" s="163"/>
      <c r="I88" s="163"/>
      <c r="J88" s="163"/>
      <c r="K88" s="163"/>
      <c r="L88" s="163"/>
      <c r="M88" s="163"/>
      <c r="N88" s="163"/>
    </row>
    <row r="89" spans="2:14" ht="15.75" customHeight="1" x14ac:dyDescent="0.8">
      <c r="B89" s="164"/>
      <c r="C89" s="38" t="s">
        <v>194</v>
      </c>
      <c r="D89" s="167"/>
      <c r="E89" s="138"/>
      <c r="F89" s="138"/>
      <c r="G89" s="47">
        <f t="shared" si="19"/>
        <v>0</v>
      </c>
      <c r="H89" s="163"/>
      <c r="I89" s="163"/>
      <c r="J89" s="163"/>
      <c r="K89" s="163"/>
      <c r="L89" s="163"/>
      <c r="M89" s="163"/>
      <c r="N89" s="163"/>
    </row>
    <row r="90" spans="2:14" ht="15.75" customHeight="1" x14ac:dyDescent="0.8">
      <c r="B90" s="163"/>
      <c r="C90" s="38" t="s">
        <v>195</v>
      </c>
      <c r="D90" s="167"/>
      <c r="E90" s="167"/>
      <c r="F90" s="167"/>
      <c r="G90" s="47">
        <f t="shared" si="19"/>
        <v>0</v>
      </c>
      <c r="H90" s="163"/>
      <c r="I90" s="163"/>
      <c r="J90" s="163"/>
      <c r="K90" s="163"/>
      <c r="L90" s="163"/>
      <c r="M90" s="163"/>
      <c r="N90" s="163"/>
    </row>
    <row r="91" spans="2:14" x14ac:dyDescent="0.8">
      <c r="B91" s="163"/>
      <c r="C91" s="39" t="s">
        <v>196</v>
      </c>
      <c r="D91" s="167"/>
      <c r="E91" s="167"/>
      <c r="F91" s="167"/>
      <c r="G91" s="47">
        <f t="shared" si="19"/>
        <v>0</v>
      </c>
      <c r="H91" s="163"/>
      <c r="I91" s="163"/>
      <c r="J91" s="163"/>
      <c r="K91" s="163"/>
      <c r="L91" s="163"/>
      <c r="M91" s="163"/>
      <c r="N91" s="163"/>
    </row>
    <row r="92" spans="2:14" x14ac:dyDescent="0.8">
      <c r="B92" s="163"/>
      <c r="C92" s="38" t="s">
        <v>197</v>
      </c>
      <c r="D92" s="167"/>
      <c r="E92" s="167"/>
      <c r="F92" s="167"/>
      <c r="G92" s="47">
        <f t="shared" si="19"/>
        <v>0</v>
      </c>
      <c r="H92" s="163"/>
      <c r="I92" s="163"/>
      <c r="J92" s="163"/>
      <c r="K92" s="163"/>
      <c r="L92" s="163"/>
      <c r="M92" s="163"/>
      <c r="N92" s="163"/>
    </row>
    <row r="93" spans="2:14" ht="25.5" customHeight="1" x14ac:dyDescent="0.8">
      <c r="B93" s="163"/>
      <c r="C93" s="38" t="s">
        <v>198</v>
      </c>
      <c r="D93" s="167"/>
      <c r="E93" s="167"/>
      <c r="F93" s="167"/>
      <c r="G93" s="47">
        <f t="shared" si="19"/>
        <v>0</v>
      </c>
      <c r="H93" s="163"/>
      <c r="I93" s="163"/>
      <c r="J93" s="163"/>
      <c r="K93" s="163"/>
      <c r="L93" s="163"/>
      <c r="M93" s="163"/>
      <c r="N93" s="163"/>
    </row>
    <row r="94" spans="2:14" x14ac:dyDescent="0.8">
      <c r="B94" s="164"/>
      <c r="C94" s="38" t="s">
        <v>199</v>
      </c>
      <c r="D94" s="167"/>
      <c r="E94" s="167"/>
      <c r="F94" s="167"/>
      <c r="G94" s="47">
        <f t="shared" si="19"/>
        <v>0</v>
      </c>
      <c r="H94" s="163"/>
      <c r="I94" s="163"/>
      <c r="J94" s="163"/>
      <c r="K94" s="163"/>
      <c r="L94" s="163"/>
      <c r="M94" s="163"/>
      <c r="N94" s="163"/>
    </row>
    <row r="95" spans="2:14" ht="15.75" customHeight="1" x14ac:dyDescent="0.8">
      <c r="B95" s="163"/>
      <c r="C95" s="43" t="s">
        <v>200</v>
      </c>
      <c r="D95" s="53">
        <f t="shared" ref="D95:E95" si="20">SUM(D88:D94)</f>
        <v>0</v>
      </c>
      <c r="E95" s="53">
        <f t="shared" si="20"/>
        <v>0</v>
      </c>
      <c r="F95" s="53">
        <f t="shared" ref="F95" si="21">SUM(F88:F94)</f>
        <v>0</v>
      </c>
      <c r="G95" s="47">
        <f t="shared" si="19"/>
        <v>0</v>
      </c>
      <c r="H95" s="163"/>
      <c r="I95" s="163"/>
      <c r="J95" s="163"/>
      <c r="K95" s="163"/>
      <c r="L95" s="163"/>
      <c r="M95" s="163"/>
      <c r="N95" s="163"/>
    </row>
    <row r="96" spans="2:14" ht="25.5" customHeight="1" x14ac:dyDescent="0.8">
      <c r="B96" s="163"/>
      <c r="C96" s="163"/>
      <c r="D96" s="163"/>
      <c r="E96" s="163"/>
      <c r="F96" s="163"/>
      <c r="G96" s="163"/>
      <c r="H96" s="163"/>
      <c r="I96" s="163"/>
      <c r="J96" s="163"/>
      <c r="K96" s="163"/>
      <c r="L96" s="163"/>
      <c r="M96" s="163"/>
      <c r="N96" s="163"/>
    </row>
    <row r="97" spans="2:14" x14ac:dyDescent="0.8">
      <c r="B97" s="289" t="s">
        <v>206</v>
      </c>
      <c r="C97" s="290"/>
      <c r="D97" s="290"/>
      <c r="E97" s="290"/>
      <c r="F97" s="290"/>
      <c r="G97" s="291"/>
      <c r="H97" s="163"/>
      <c r="I97" s="163"/>
      <c r="J97" s="163"/>
      <c r="K97" s="163"/>
      <c r="L97" s="163"/>
      <c r="M97" s="163"/>
      <c r="N97" s="163"/>
    </row>
    <row r="98" spans="2:14" x14ac:dyDescent="0.8">
      <c r="B98" s="163"/>
      <c r="C98" s="289" t="s">
        <v>90</v>
      </c>
      <c r="D98" s="290"/>
      <c r="E98" s="290"/>
      <c r="F98" s="290"/>
      <c r="G98" s="291"/>
      <c r="H98" s="163"/>
      <c r="I98" s="163"/>
      <c r="J98" s="163"/>
      <c r="K98" s="163"/>
      <c r="L98" s="163"/>
      <c r="M98" s="163"/>
      <c r="N98" s="163"/>
    </row>
    <row r="99" spans="2:14" ht="22.5" customHeight="1" thickBot="1" x14ac:dyDescent="0.95">
      <c r="B99" s="163"/>
      <c r="C99" s="50" t="s">
        <v>192</v>
      </c>
      <c r="D99" s="51">
        <f>'1) Budget Tables'!D100</f>
        <v>280323.1556713123</v>
      </c>
      <c r="E99" s="51">
        <f>'1) Budget Tables'!E100</f>
        <v>0</v>
      </c>
      <c r="F99" s="51">
        <f>'1) Budget Tables'!F100</f>
        <v>0</v>
      </c>
      <c r="G99" s="52">
        <f>SUM(D99:F99)</f>
        <v>280323.1556713123</v>
      </c>
      <c r="H99" s="163"/>
      <c r="I99" s="163"/>
      <c r="J99" s="163"/>
      <c r="K99" s="163"/>
      <c r="L99" s="163"/>
      <c r="M99" s="163"/>
      <c r="N99" s="163"/>
    </row>
    <row r="100" spans="2:14" x14ac:dyDescent="0.8">
      <c r="B100" s="163"/>
      <c r="C100" s="48" t="s">
        <v>193</v>
      </c>
      <c r="D100" s="165"/>
      <c r="E100" s="166"/>
      <c r="F100" s="166"/>
      <c r="G100" s="49">
        <f t="shared" ref="G100:G107" si="22">SUM(D100:F100)</f>
        <v>0</v>
      </c>
      <c r="H100" s="163"/>
      <c r="I100" s="163"/>
      <c r="J100" s="163"/>
      <c r="K100" s="163"/>
      <c r="L100" s="163"/>
      <c r="M100" s="163"/>
      <c r="N100" s="163"/>
    </row>
    <row r="101" spans="2:14" x14ac:dyDescent="0.8">
      <c r="B101" s="163"/>
      <c r="C101" s="38" t="s">
        <v>194</v>
      </c>
      <c r="D101" s="167"/>
      <c r="E101" s="138"/>
      <c r="F101" s="138"/>
      <c r="G101" s="47">
        <f t="shared" si="22"/>
        <v>0</v>
      </c>
      <c r="H101" s="163"/>
      <c r="I101" s="163"/>
      <c r="J101" s="163"/>
      <c r="K101" s="163"/>
      <c r="L101" s="163"/>
      <c r="M101" s="163"/>
      <c r="N101" s="163"/>
    </row>
    <row r="102" spans="2:14" ht="15.75" customHeight="1" x14ac:dyDescent="0.8">
      <c r="B102" s="163"/>
      <c r="C102" s="38" t="s">
        <v>195</v>
      </c>
      <c r="D102" s="167"/>
      <c r="E102" s="167"/>
      <c r="F102" s="167"/>
      <c r="G102" s="47">
        <f t="shared" si="22"/>
        <v>0</v>
      </c>
      <c r="H102" s="163"/>
      <c r="I102" s="163"/>
      <c r="J102" s="163"/>
      <c r="K102" s="163"/>
      <c r="L102" s="163"/>
      <c r="M102" s="163"/>
      <c r="N102" s="163"/>
    </row>
    <row r="103" spans="2:14" x14ac:dyDescent="0.8">
      <c r="B103" s="163"/>
      <c r="C103" s="39" t="s">
        <v>196</v>
      </c>
      <c r="D103" s="167"/>
      <c r="E103" s="167"/>
      <c r="F103" s="167"/>
      <c r="G103" s="47">
        <f t="shared" si="22"/>
        <v>0</v>
      </c>
      <c r="H103" s="163"/>
      <c r="I103" s="163"/>
      <c r="J103" s="163"/>
      <c r="K103" s="163"/>
      <c r="L103" s="163"/>
      <c r="M103" s="163"/>
      <c r="N103" s="163"/>
    </row>
    <row r="104" spans="2:14" x14ac:dyDescent="0.8">
      <c r="B104" s="163"/>
      <c r="C104" s="38" t="s">
        <v>197</v>
      </c>
      <c r="D104" s="167"/>
      <c r="E104" s="167"/>
      <c r="F104" s="167"/>
      <c r="G104" s="47">
        <f t="shared" si="22"/>
        <v>0</v>
      </c>
      <c r="H104" s="163"/>
      <c r="I104" s="163"/>
      <c r="J104" s="163"/>
      <c r="K104" s="163"/>
      <c r="L104" s="163"/>
      <c r="M104" s="163"/>
      <c r="N104" s="163"/>
    </row>
    <row r="105" spans="2:14" x14ac:dyDescent="0.8">
      <c r="B105" s="163"/>
      <c r="C105" s="38" t="s">
        <v>198</v>
      </c>
      <c r="D105" s="167">
        <v>280323.1556713123</v>
      </c>
      <c r="E105" s="167"/>
      <c r="F105" s="167"/>
      <c r="G105" s="47">
        <f t="shared" si="22"/>
        <v>280323.1556713123</v>
      </c>
      <c r="H105" s="163"/>
      <c r="I105" s="163"/>
      <c r="J105" s="163"/>
      <c r="K105" s="163"/>
      <c r="L105" s="163"/>
      <c r="M105" s="163"/>
      <c r="N105" s="163"/>
    </row>
    <row r="106" spans="2:14" x14ac:dyDescent="0.8">
      <c r="B106" s="163"/>
      <c r="C106" s="38" t="s">
        <v>199</v>
      </c>
      <c r="D106" s="167"/>
      <c r="E106" s="167"/>
      <c r="F106" s="167"/>
      <c r="G106" s="47">
        <f t="shared" si="22"/>
        <v>0</v>
      </c>
      <c r="H106" s="163"/>
      <c r="I106" s="163"/>
      <c r="J106" s="163"/>
      <c r="K106" s="163"/>
      <c r="L106" s="163"/>
      <c r="M106" s="163"/>
      <c r="N106" s="163"/>
    </row>
    <row r="107" spans="2:14" x14ac:dyDescent="0.8">
      <c r="B107" s="163"/>
      <c r="C107" s="43" t="s">
        <v>200</v>
      </c>
      <c r="D107" s="53">
        <f>SUM(D100:D106)</f>
        <v>280323.1556713123</v>
      </c>
      <c r="E107" s="53">
        <f>SUM(E100:E106)</f>
        <v>0</v>
      </c>
      <c r="F107" s="53">
        <f t="shared" ref="F107" si="23">SUM(F100:F106)</f>
        <v>0</v>
      </c>
      <c r="G107" s="47">
        <f t="shared" si="22"/>
        <v>280323.1556713123</v>
      </c>
      <c r="H107" s="163"/>
      <c r="I107" s="163"/>
      <c r="J107" s="163"/>
      <c r="K107" s="163"/>
      <c r="L107" s="163"/>
      <c r="M107" s="163"/>
      <c r="N107" s="163"/>
    </row>
    <row r="108" spans="2:14" s="42" customFormat="1" x14ac:dyDescent="0.8">
      <c r="B108" s="164"/>
      <c r="C108" s="54"/>
      <c r="D108" s="55"/>
      <c r="E108" s="55"/>
      <c r="F108" s="55"/>
      <c r="G108" s="56"/>
      <c r="H108" s="164"/>
      <c r="I108" s="164"/>
      <c r="J108" s="164"/>
      <c r="K108" s="164"/>
      <c r="L108" s="164"/>
      <c r="M108" s="164"/>
      <c r="N108" s="164"/>
    </row>
    <row r="109" spans="2:14" ht="15.75" customHeight="1" x14ac:dyDescent="0.8">
      <c r="B109" s="163"/>
      <c r="C109" s="289" t="s">
        <v>207</v>
      </c>
      <c r="D109" s="290"/>
      <c r="E109" s="290"/>
      <c r="F109" s="290"/>
      <c r="G109" s="291"/>
      <c r="H109" s="163"/>
      <c r="I109" s="163"/>
      <c r="J109" s="163"/>
      <c r="K109" s="163"/>
      <c r="L109" s="163"/>
      <c r="M109" s="163"/>
      <c r="N109" s="163"/>
    </row>
    <row r="110" spans="2:14" ht="21.75" customHeight="1" thickBot="1" x14ac:dyDescent="0.95">
      <c r="B110" s="163"/>
      <c r="C110" s="50" t="s">
        <v>192</v>
      </c>
      <c r="D110" s="51">
        <f>'1) Budget Tables'!D110</f>
        <v>23050.880298746699</v>
      </c>
      <c r="E110" s="51">
        <f>'1) Budget Tables'!E110</f>
        <v>0</v>
      </c>
      <c r="F110" s="51">
        <f>'1) Budget Tables'!F110</f>
        <v>0</v>
      </c>
      <c r="G110" s="52">
        <f t="shared" ref="G110:G118" si="24">SUM(D110:F110)</f>
        <v>23050.880298746699</v>
      </c>
      <c r="H110" s="163"/>
      <c r="I110" s="163"/>
      <c r="J110" s="163"/>
      <c r="K110" s="163"/>
      <c r="L110" s="163"/>
      <c r="M110" s="163"/>
      <c r="N110" s="163"/>
    </row>
    <row r="111" spans="2:14" x14ac:dyDescent="0.8">
      <c r="B111" s="163"/>
      <c r="C111" s="48" t="s">
        <v>193</v>
      </c>
      <c r="D111" s="165"/>
      <c r="E111" s="166"/>
      <c r="F111" s="166"/>
      <c r="G111" s="49">
        <f t="shared" si="24"/>
        <v>0</v>
      </c>
      <c r="H111" s="163"/>
      <c r="I111" s="163"/>
      <c r="J111" s="163"/>
      <c r="K111" s="163"/>
      <c r="L111" s="163"/>
      <c r="M111" s="163"/>
      <c r="N111" s="163"/>
    </row>
    <row r="112" spans="2:14" x14ac:dyDescent="0.8">
      <c r="B112" s="163"/>
      <c r="C112" s="38" t="s">
        <v>194</v>
      </c>
      <c r="D112" s="167"/>
      <c r="E112" s="138"/>
      <c r="F112" s="138"/>
      <c r="G112" s="47">
        <f t="shared" si="24"/>
        <v>0</v>
      </c>
      <c r="H112" s="163"/>
      <c r="I112" s="163"/>
      <c r="J112" s="163"/>
      <c r="K112" s="163"/>
      <c r="L112" s="163"/>
      <c r="M112" s="163"/>
      <c r="N112" s="163"/>
    </row>
    <row r="113" spans="3:14" ht="32" x14ac:dyDescent="0.8">
      <c r="C113" s="38" t="s">
        <v>195</v>
      </c>
      <c r="D113" s="167"/>
      <c r="E113" s="167"/>
      <c r="F113" s="167"/>
      <c r="G113" s="47">
        <f t="shared" si="24"/>
        <v>0</v>
      </c>
      <c r="H113" s="163"/>
      <c r="I113" s="163"/>
      <c r="J113" s="163"/>
      <c r="K113" s="163"/>
      <c r="L113" s="163"/>
      <c r="M113" s="163"/>
      <c r="N113" s="163"/>
    </row>
    <row r="114" spans="3:14" x14ac:dyDescent="0.8">
      <c r="C114" s="39" t="s">
        <v>196</v>
      </c>
      <c r="D114" s="167"/>
      <c r="E114" s="167"/>
      <c r="F114" s="167"/>
      <c r="G114" s="47">
        <f t="shared" si="24"/>
        <v>0</v>
      </c>
      <c r="H114" s="163"/>
      <c r="I114" s="163"/>
      <c r="J114" s="163"/>
      <c r="K114" s="163"/>
      <c r="L114" s="163"/>
      <c r="M114" s="163"/>
      <c r="N114" s="163"/>
    </row>
    <row r="115" spans="3:14" x14ac:dyDescent="0.8">
      <c r="C115" s="38" t="s">
        <v>197</v>
      </c>
      <c r="D115" s="167"/>
      <c r="E115" s="167"/>
      <c r="F115" s="167"/>
      <c r="G115" s="47">
        <f t="shared" si="24"/>
        <v>0</v>
      </c>
      <c r="H115" s="163"/>
      <c r="I115" s="163"/>
      <c r="J115" s="163"/>
      <c r="K115" s="163"/>
      <c r="L115" s="163"/>
      <c r="M115" s="163"/>
      <c r="N115" s="163"/>
    </row>
    <row r="116" spans="3:14" x14ac:dyDescent="0.8">
      <c r="C116" s="38" t="s">
        <v>198</v>
      </c>
      <c r="D116" s="167">
        <v>23050.880298746699</v>
      </c>
      <c r="E116" s="167"/>
      <c r="F116" s="167"/>
      <c r="G116" s="47">
        <f t="shared" si="24"/>
        <v>23050.880298746699</v>
      </c>
      <c r="H116" s="163"/>
      <c r="I116" s="163"/>
      <c r="J116" s="163"/>
      <c r="K116" s="163"/>
      <c r="L116" s="163"/>
      <c r="M116" s="163"/>
      <c r="N116" s="163"/>
    </row>
    <row r="117" spans="3:14" x14ac:dyDescent="0.8">
      <c r="C117" s="38" t="s">
        <v>199</v>
      </c>
      <c r="D117" s="167"/>
      <c r="E117" s="167"/>
      <c r="F117" s="167"/>
      <c r="G117" s="47">
        <f t="shared" si="24"/>
        <v>0</v>
      </c>
      <c r="H117" s="163"/>
      <c r="I117" s="163"/>
      <c r="J117" s="163"/>
      <c r="K117" s="163"/>
      <c r="L117" s="163"/>
      <c r="M117" s="163"/>
      <c r="N117" s="163"/>
    </row>
    <row r="118" spans="3:14" x14ac:dyDescent="0.8">
      <c r="C118" s="43" t="s">
        <v>200</v>
      </c>
      <c r="D118" s="53">
        <f t="shared" ref="D118:E118" si="25">SUM(D111:D117)</f>
        <v>23050.880298746699</v>
      </c>
      <c r="E118" s="53">
        <f t="shared" si="25"/>
        <v>0</v>
      </c>
      <c r="F118" s="53">
        <f t="shared" ref="F118" si="26">SUM(F111:F117)</f>
        <v>0</v>
      </c>
      <c r="G118" s="47">
        <f t="shared" si="24"/>
        <v>23050.880298746699</v>
      </c>
      <c r="H118" s="163"/>
      <c r="I118" s="163"/>
      <c r="J118" s="163"/>
      <c r="K118" s="163"/>
      <c r="L118" s="163"/>
      <c r="M118" s="163"/>
      <c r="N118" s="163"/>
    </row>
    <row r="119" spans="3:14" s="42" customFormat="1" x14ac:dyDescent="0.8">
      <c r="C119" s="54"/>
      <c r="D119" s="55"/>
      <c r="E119" s="55"/>
      <c r="F119" s="55"/>
      <c r="G119" s="56"/>
      <c r="H119" s="164"/>
      <c r="I119" s="164"/>
      <c r="J119" s="164"/>
      <c r="K119" s="164"/>
      <c r="L119" s="164"/>
      <c r="M119" s="164"/>
      <c r="N119" s="164"/>
    </row>
    <row r="120" spans="3:14" x14ac:dyDescent="0.8">
      <c r="C120" s="289" t="s">
        <v>108</v>
      </c>
      <c r="D120" s="290"/>
      <c r="E120" s="290"/>
      <c r="F120" s="290"/>
      <c r="G120" s="291"/>
      <c r="H120" s="163"/>
      <c r="I120" s="163"/>
      <c r="J120" s="163"/>
      <c r="K120" s="163"/>
      <c r="L120" s="163"/>
      <c r="M120" s="163"/>
      <c r="N120" s="163"/>
    </row>
    <row r="121" spans="3:14" ht="21" customHeight="1" thickBot="1" x14ac:dyDescent="0.95">
      <c r="C121" s="50" t="s">
        <v>192</v>
      </c>
      <c r="D121" s="51">
        <f>'1) Budget Tables'!D120</f>
        <v>35000</v>
      </c>
      <c r="E121" s="51">
        <f>'1) Budget Tables'!E120</f>
        <v>0</v>
      </c>
      <c r="F121" s="51">
        <f>'1) Budget Tables'!F120</f>
        <v>0</v>
      </c>
      <c r="G121" s="52">
        <f t="shared" ref="G121:G129" si="27">SUM(D121:F121)</f>
        <v>35000</v>
      </c>
      <c r="H121" s="163"/>
      <c r="I121" s="163"/>
      <c r="J121" s="163"/>
      <c r="K121" s="163"/>
      <c r="L121" s="163"/>
      <c r="M121" s="163"/>
      <c r="N121" s="163"/>
    </row>
    <row r="122" spans="3:14" x14ac:dyDescent="0.8">
      <c r="C122" s="48" t="s">
        <v>193</v>
      </c>
      <c r="D122" s="165"/>
      <c r="E122" s="166"/>
      <c r="F122" s="166"/>
      <c r="G122" s="49">
        <f t="shared" si="27"/>
        <v>0</v>
      </c>
      <c r="H122" s="163"/>
      <c r="I122" s="163"/>
      <c r="J122" s="163"/>
      <c r="K122" s="163"/>
      <c r="L122" s="163"/>
      <c r="M122" s="163"/>
      <c r="N122" s="163"/>
    </row>
    <row r="123" spans="3:14" x14ac:dyDescent="0.8">
      <c r="C123" s="38" t="s">
        <v>194</v>
      </c>
      <c r="D123" s="167"/>
      <c r="E123" s="138"/>
      <c r="F123" s="138"/>
      <c r="G123" s="47">
        <f t="shared" si="27"/>
        <v>0</v>
      </c>
      <c r="H123" s="163"/>
      <c r="I123" s="163"/>
      <c r="J123" s="163"/>
      <c r="K123" s="163"/>
      <c r="L123" s="163"/>
      <c r="M123" s="163"/>
      <c r="N123" s="163"/>
    </row>
    <row r="124" spans="3:14" ht="32" x14ac:dyDescent="0.8">
      <c r="C124" s="38" t="s">
        <v>195</v>
      </c>
      <c r="D124" s="167"/>
      <c r="E124" s="167"/>
      <c r="F124" s="167"/>
      <c r="G124" s="47">
        <f t="shared" si="27"/>
        <v>0</v>
      </c>
      <c r="H124" s="163"/>
      <c r="I124" s="163"/>
      <c r="J124" s="163"/>
      <c r="K124" s="163"/>
      <c r="L124" s="163"/>
      <c r="M124" s="163"/>
      <c r="N124" s="163"/>
    </row>
    <row r="125" spans="3:14" x14ac:dyDescent="0.8">
      <c r="C125" s="39" t="s">
        <v>196</v>
      </c>
      <c r="D125" s="167"/>
      <c r="E125" s="167"/>
      <c r="F125" s="167"/>
      <c r="G125" s="47">
        <f t="shared" si="27"/>
        <v>0</v>
      </c>
      <c r="H125" s="163"/>
      <c r="I125" s="163"/>
      <c r="J125" s="163"/>
      <c r="K125" s="163"/>
      <c r="L125" s="163"/>
      <c r="M125" s="163"/>
      <c r="N125" s="163"/>
    </row>
    <row r="126" spans="3:14" x14ac:dyDescent="0.8">
      <c r="C126" s="38" t="s">
        <v>197</v>
      </c>
      <c r="D126" s="167"/>
      <c r="E126" s="167"/>
      <c r="F126" s="167"/>
      <c r="G126" s="47">
        <f t="shared" si="27"/>
        <v>0</v>
      </c>
      <c r="H126" s="163"/>
      <c r="I126" s="163"/>
      <c r="J126" s="163"/>
      <c r="K126" s="163"/>
      <c r="L126" s="163"/>
      <c r="M126" s="163"/>
      <c r="N126" s="163"/>
    </row>
    <row r="127" spans="3:14" x14ac:dyDescent="0.8">
      <c r="C127" s="38" t="s">
        <v>198</v>
      </c>
      <c r="D127" s="167">
        <v>35000</v>
      </c>
      <c r="E127" s="167"/>
      <c r="F127" s="167"/>
      <c r="G127" s="47">
        <f t="shared" si="27"/>
        <v>35000</v>
      </c>
      <c r="H127" s="163"/>
      <c r="I127" s="163"/>
      <c r="J127" s="163"/>
      <c r="K127" s="163"/>
      <c r="L127" s="163"/>
      <c r="M127" s="163"/>
      <c r="N127" s="163"/>
    </row>
    <row r="128" spans="3:14" x14ac:dyDescent="0.8">
      <c r="C128" s="38" t="s">
        <v>199</v>
      </c>
      <c r="D128" s="167"/>
      <c r="E128" s="167"/>
      <c r="F128" s="167"/>
      <c r="G128" s="47">
        <f t="shared" si="27"/>
        <v>0</v>
      </c>
      <c r="H128" s="163"/>
      <c r="I128" s="163"/>
      <c r="J128" s="163"/>
      <c r="K128" s="163"/>
      <c r="L128" s="163"/>
      <c r="M128" s="163"/>
      <c r="N128" s="163"/>
    </row>
    <row r="129" spans="2:14" x14ac:dyDescent="0.8">
      <c r="B129" s="163"/>
      <c r="C129" s="43" t="s">
        <v>200</v>
      </c>
      <c r="D129" s="53">
        <f t="shared" ref="D129:E129" si="28">SUM(D122:D128)</f>
        <v>35000</v>
      </c>
      <c r="E129" s="53">
        <f t="shared" si="28"/>
        <v>0</v>
      </c>
      <c r="F129" s="53">
        <f t="shared" ref="F129" si="29">SUM(F122:F128)</f>
        <v>0</v>
      </c>
      <c r="G129" s="47">
        <f t="shared" si="27"/>
        <v>35000</v>
      </c>
      <c r="H129" s="163"/>
      <c r="I129" s="163"/>
      <c r="J129" s="163"/>
      <c r="K129" s="163"/>
      <c r="L129" s="163"/>
      <c r="M129" s="163"/>
      <c r="N129" s="163"/>
    </row>
    <row r="130" spans="2:14" s="42" customFormat="1" x14ac:dyDescent="0.8">
      <c r="B130" s="164"/>
      <c r="C130" s="54"/>
      <c r="D130" s="55"/>
      <c r="E130" s="55"/>
      <c r="F130" s="55"/>
      <c r="G130" s="56"/>
      <c r="H130" s="164"/>
      <c r="I130" s="164"/>
      <c r="J130" s="164"/>
      <c r="K130" s="164"/>
      <c r="L130" s="164"/>
      <c r="M130" s="164"/>
      <c r="N130" s="164"/>
    </row>
    <row r="131" spans="2:14" x14ac:dyDescent="0.8">
      <c r="B131" s="163"/>
      <c r="C131" s="289" t="s">
        <v>117</v>
      </c>
      <c r="D131" s="290"/>
      <c r="E131" s="290"/>
      <c r="F131" s="290"/>
      <c r="G131" s="291"/>
      <c r="H131" s="163"/>
      <c r="I131" s="163"/>
      <c r="J131" s="163"/>
      <c r="K131" s="163"/>
      <c r="L131" s="163"/>
      <c r="M131" s="163"/>
      <c r="N131" s="163"/>
    </row>
    <row r="132" spans="2:14" ht="24" customHeight="1" thickBot="1" x14ac:dyDescent="0.95">
      <c r="B132" s="163"/>
      <c r="C132" s="50" t="s">
        <v>192</v>
      </c>
      <c r="D132" s="51">
        <f>'1) Budget Tables'!D130</f>
        <v>0</v>
      </c>
      <c r="E132" s="51">
        <f>'1) Budget Tables'!E130</f>
        <v>0</v>
      </c>
      <c r="F132" s="51">
        <f>'1) Budget Tables'!F130</f>
        <v>0</v>
      </c>
      <c r="G132" s="52">
        <f t="shared" ref="G132:G140" si="30">SUM(D132:F132)</f>
        <v>0</v>
      </c>
      <c r="H132" s="163"/>
      <c r="I132" s="163"/>
      <c r="J132" s="163"/>
      <c r="K132" s="163"/>
      <c r="L132" s="163"/>
      <c r="M132" s="163"/>
      <c r="N132" s="163"/>
    </row>
    <row r="133" spans="2:14" ht="15.75" customHeight="1" x14ac:dyDescent="0.8">
      <c r="B133" s="163"/>
      <c r="C133" s="48" t="s">
        <v>193</v>
      </c>
      <c r="D133" s="165"/>
      <c r="E133" s="166"/>
      <c r="F133" s="166"/>
      <c r="G133" s="49">
        <f t="shared" si="30"/>
        <v>0</v>
      </c>
      <c r="H133" s="163"/>
      <c r="I133" s="163"/>
      <c r="J133" s="163"/>
      <c r="K133" s="163"/>
      <c r="L133" s="163"/>
      <c r="M133" s="163"/>
      <c r="N133" s="163"/>
    </row>
    <row r="134" spans="2:14" x14ac:dyDescent="0.8">
      <c r="B134" s="163"/>
      <c r="C134" s="38" t="s">
        <v>194</v>
      </c>
      <c r="D134" s="167"/>
      <c r="E134" s="138"/>
      <c r="F134" s="138"/>
      <c r="G134" s="47">
        <f t="shared" si="30"/>
        <v>0</v>
      </c>
      <c r="H134" s="163"/>
      <c r="I134" s="163"/>
      <c r="J134" s="163"/>
      <c r="K134" s="163"/>
      <c r="L134" s="163"/>
      <c r="M134" s="163"/>
      <c r="N134" s="163"/>
    </row>
    <row r="135" spans="2:14" ht="15.75" customHeight="1" x14ac:dyDescent="0.8">
      <c r="B135" s="163"/>
      <c r="C135" s="38" t="s">
        <v>195</v>
      </c>
      <c r="D135" s="167"/>
      <c r="E135" s="167"/>
      <c r="F135" s="167"/>
      <c r="G135" s="47">
        <f t="shared" si="30"/>
        <v>0</v>
      </c>
      <c r="H135" s="163"/>
      <c r="I135" s="163"/>
      <c r="J135" s="163"/>
      <c r="K135" s="163"/>
      <c r="L135" s="163"/>
      <c r="M135" s="163"/>
      <c r="N135" s="163"/>
    </row>
    <row r="136" spans="2:14" x14ac:dyDescent="0.8">
      <c r="B136" s="163"/>
      <c r="C136" s="39" t="s">
        <v>196</v>
      </c>
      <c r="D136" s="167"/>
      <c r="E136" s="167"/>
      <c r="F136" s="167"/>
      <c r="G136" s="47">
        <f t="shared" si="30"/>
        <v>0</v>
      </c>
      <c r="H136" s="163"/>
      <c r="I136" s="163"/>
      <c r="J136" s="163"/>
      <c r="K136" s="163"/>
      <c r="L136" s="163"/>
      <c r="M136" s="163"/>
      <c r="N136" s="163"/>
    </row>
    <row r="137" spans="2:14" x14ac:dyDescent="0.8">
      <c r="B137" s="163"/>
      <c r="C137" s="38" t="s">
        <v>197</v>
      </c>
      <c r="D137" s="167"/>
      <c r="E137" s="167"/>
      <c r="F137" s="167"/>
      <c r="G137" s="47">
        <f t="shared" si="30"/>
        <v>0</v>
      </c>
      <c r="H137" s="163"/>
      <c r="I137" s="163"/>
      <c r="J137" s="163"/>
      <c r="K137" s="163"/>
      <c r="L137" s="163"/>
      <c r="M137" s="163"/>
      <c r="N137" s="163"/>
    </row>
    <row r="138" spans="2:14" ht="15.75" customHeight="1" x14ac:dyDescent="0.8">
      <c r="B138" s="163"/>
      <c r="C138" s="38" t="s">
        <v>198</v>
      </c>
      <c r="D138" s="167"/>
      <c r="E138" s="167"/>
      <c r="F138" s="167"/>
      <c r="G138" s="47">
        <f t="shared" si="30"/>
        <v>0</v>
      </c>
      <c r="H138" s="163"/>
      <c r="I138" s="163"/>
      <c r="J138" s="163"/>
      <c r="K138" s="163"/>
      <c r="L138" s="163"/>
      <c r="M138" s="163"/>
      <c r="N138" s="163"/>
    </row>
    <row r="139" spans="2:14" x14ac:dyDescent="0.8">
      <c r="B139" s="163"/>
      <c r="C139" s="38" t="s">
        <v>199</v>
      </c>
      <c r="D139" s="167"/>
      <c r="E139" s="167"/>
      <c r="F139" s="167"/>
      <c r="G139" s="47">
        <f t="shared" si="30"/>
        <v>0</v>
      </c>
      <c r="H139" s="163"/>
      <c r="I139" s="163"/>
      <c r="J139" s="163"/>
      <c r="K139" s="163"/>
      <c r="L139" s="163"/>
      <c r="M139" s="163"/>
      <c r="N139" s="163"/>
    </row>
    <row r="140" spans="2:14" x14ac:dyDescent="0.8">
      <c r="B140" s="163"/>
      <c r="C140" s="43" t="s">
        <v>200</v>
      </c>
      <c r="D140" s="53">
        <f t="shared" ref="D140:E140" si="31">SUM(D133:D139)</f>
        <v>0</v>
      </c>
      <c r="E140" s="53">
        <f t="shared" si="31"/>
        <v>0</v>
      </c>
      <c r="F140" s="53">
        <f t="shared" ref="F140" si="32">SUM(F133:F139)</f>
        <v>0</v>
      </c>
      <c r="G140" s="47">
        <f t="shared" si="30"/>
        <v>0</v>
      </c>
      <c r="H140" s="163"/>
      <c r="I140" s="163"/>
      <c r="J140" s="163"/>
      <c r="K140" s="163"/>
      <c r="L140" s="163"/>
      <c r="M140" s="163"/>
      <c r="N140" s="163"/>
    </row>
    <row r="141" spans="2:14" x14ac:dyDescent="0.8">
      <c r="B141" s="163"/>
      <c r="C141" s="163"/>
      <c r="D141" s="164"/>
      <c r="E141" s="164"/>
      <c r="F141" s="164"/>
      <c r="G141" s="163"/>
      <c r="H141" s="163"/>
      <c r="I141" s="163"/>
      <c r="J141" s="163"/>
      <c r="K141" s="163"/>
      <c r="L141" s="163"/>
      <c r="M141" s="163"/>
      <c r="N141" s="163"/>
    </row>
    <row r="142" spans="2:14" x14ac:dyDescent="0.8">
      <c r="B142" s="289" t="s">
        <v>208</v>
      </c>
      <c r="C142" s="290"/>
      <c r="D142" s="290"/>
      <c r="E142" s="290"/>
      <c r="F142" s="290"/>
      <c r="G142" s="291"/>
      <c r="H142" s="163"/>
      <c r="I142" s="163"/>
      <c r="J142" s="163"/>
      <c r="K142" s="163"/>
      <c r="L142" s="163"/>
      <c r="M142" s="163"/>
      <c r="N142" s="163"/>
    </row>
    <row r="143" spans="2:14" x14ac:dyDescent="0.8">
      <c r="B143" s="163"/>
      <c r="C143" s="289" t="s">
        <v>127</v>
      </c>
      <c r="D143" s="290"/>
      <c r="E143" s="290"/>
      <c r="F143" s="290"/>
      <c r="G143" s="291"/>
      <c r="H143" s="163"/>
      <c r="I143" s="163"/>
      <c r="J143" s="163"/>
      <c r="K143" s="163"/>
      <c r="L143" s="163"/>
      <c r="M143" s="163"/>
      <c r="N143" s="163"/>
    </row>
    <row r="144" spans="2:14" ht="24" customHeight="1" thickBot="1" x14ac:dyDescent="0.95">
      <c r="B144" s="163"/>
      <c r="C144" s="50" t="s">
        <v>192</v>
      </c>
      <c r="D144" s="51">
        <f>'1) Budget Tables'!D142</f>
        <v>0</v>
      </c>
      <c r="E144" s="51">
        <f>'1) Budget Tables'!E142</f>
        <v>0</v>
      </c>
      <c r="F144" s="51">
        <f>'1) Budget Tables'!F142</f>
        <v>0</v>
      </c>
      <c r="G144" s="52">
        <f>SUM(D144:F144)</f>
        <v>0</v>
      </c>
      <c r="H144" s="163"/>
      <c r="I144" s="163"/>
      <c r="J144" s="163"/>
      <c r="K144" s="163"/>
      <c r="L144" s="163"/>
      <c r="M144" s="163"/>
      <c r="N144" s="163"/>
    </row>
    <row r="145" spans="2:7" ht="24.75" customHeight="1" x14ac:dyDescent="0.8">
      <c r="B145" s="163"/>
      <c r="C145" s="48" t="s">
        <v>193</v>
      </c>
      <c r="D145" s="165"/>
      <c r="E145" s="166"/>
      <c r="F145" s="166"/>
      <c r="G145" s="49">
        <f t="shared" ref="G145:G152" si="33">SUM(D145:F145)</f>
        <v>0</v>
      </c>
    </row>
    <row r="146" spans="2:7" ht="15.75" customHeight="1" x14ac:dyDescent="0.8">
      <c r="B146" s="163"/>
      <c r="C146" s="38" t="s">
        <v>194</v>
      </c>
      <c r="D146" s="167"/>
      <c r="E146" s="138"/>
      <c r="F146" s="138"/>
      <c r="G146" s="47">
        <f t="shared" si="33"/>
        <v>0</v>
      </c>
    </row>
    <row r="147" spans="2:7" ht="15.75" customHeight="1" x14ac:dyDescent="0.8">
      <c r="B147" s="163"/>
      <c r="C147" s="38" t="s">
        <v>195</v>
      </c>
      <c r="D147" s="167"/>
      <c r="E147" s="167"/>
      <c r="F147" s="167"/>
      <c r="G147" s="47">
        <f t="shared" si="33"/>
        <v>0</v>
      </c>
    </row>
    <row r="148" spans="2:7" ht="15.75" customHeight="1" x14ac:dyDescent="0.8">
      <c r="B148" s="163"/>
      <c r="C148" s="39" t="s">
        <v>196</v>
      </c>
      <c r="D148" s="167"/>
      <c r="E148" s="167"/>
      <c r="F148" s="167"/>
      <c r="G148" s="47">
        <f t="shared" si="33"/>
        <v>0</v>
      </c>
    </row>
    <row r="149" spans="2:7" ht="15.75" customHeight="1" x14ac:dyDescent="0.8">
      <c r="B149" s="163"/>
      <c r="C149" s="38" t="s">
        <v>197</v>
      </c>
      <c r="D149" s="167"/>
      <c r="E149" s="167"/>
      <c r="F149" s="167"/>
      <c r="G149" s="47">
        <f t="shared" si="33"/>
        <v>0</v>
      </c>
    </row>
    <row r="150" spans="2:7" ht="15.75" customHeight="1" x14ac:dyDescent="0.8">
      <c r="B150" s="163"/>
      <c r="C150" s="38" t="s">
        <v>198</v>
      </c>
      <c r="D150" s="167"/>
      <c r="E150" s="167"/>
      <c r="F150" s="167"/>
      <c r="G150" s="47">
        <f t="shared" si="33"/>
        <v>0</v>
      </c>
    </row>
    <row r="151" spans="2:7" ht="15.75" customHeight="1" x14ac:dyDescent="0.8">
      <c r="B151" s="163"/>
      <c r="C151" s="38" t="s">
        <v>199</v>
      </c>
      <c r="D151" s="167"/>
      <c r="E151" s="167"/>
      <c r="F151" s="167"/>
      <c r="G151" s="47">
        <f t="shared" si="33"/>
        <v>0</v>
      </c>
    </row>
    <row r="152" spans="2:7" ht="15.75" customHeight="1" x14ac:dyDescent="0.8">
      <c r="B152" s="163"/>
      <c r="C152" s="43" t="s">
        <v>200</v>
      </c>
      <c r="D152" s="53">
        <f>SUM(D145:D151)</f>
        <v>0</v>
      </c>
      <c r="E152" s="53">
        <f>SUM(E145:E151)</f>
        <v>0</v>
      </c>
      <c r="F152" s="53">
        <f t="shared" ref="F152" si="34">SUM(F145:F151)</f>
        <v>0</v>
      </c>
      <c r="G152" s="47">
        <f t="shared" si="33"/>
        <v>0</v>
      </c>
    </row>
    <row r="153" spans="2:7" s="42" customFormat="1" ht="15.75" customHeight="1" x14ac:dyDescent="0.8">
      <c r="B153" s="164"/>
      <c r="C153" s="54"/>
      <c r="D153" s="55"/>
      <c r="E153" s="55"/>
      <c r="F153" s="55"/>
      <c r="G153" s="56"/>
    </row>
    <row r="154" spans="2:7" ht="15.75" customHeight="1" x14ac:dyDescent="0.8">
      <c r="B154" s="163"/>
      <c r="C154" s="289" t="s">
        <v>136</v>
      </c>
      <c r="D154" s="290"/>
      <c r="E154" s="290"/>
      <c r="F154" s="290"/>
      <c r="G154" s="291"/>
    </row>
    <row r="155" spans="2:7" ht="21" customHeight="1" thickBot="1" x14ac:dyDescent="0.95">
      <c r="B155" s="163"/>
      <c r="C155" s="50" t="s">
        <v>192</v>
      </c>
      <c r="D155" s="51">
        <f>'1) Budget Tables'!D152</f>
        <v>0</v>
      </c>
      <c r="E155" s="51">
        <f>'1) Budget Tables'!E152</f>
        <v>0</v>
      </c>
      <c r="F155" s="51">
        <f>'1) Budget Tables'!F152</f>
        <v>0</v>
      </c>
      <c r="G155" s="52">
        <f t="shared" ref="G155:G163" si="35">SUM(D155:F155)</f>
        <v>0</v>
      </c>
    </row>
    <row r="156" spans="2:7" ht="15.75" customHeight="1" x14ac:dyDescent="0.8">
      <c r="B156" s="163"/>
      <c r="C156" s="48" t="s">
        <v>193</v>
      </c>
      <c r="D156" s="165"/>
      <c r="E156" s="166"/>
      <c r="F156" s="166"/>
      <c r="G156" s="49">
        <f t="shared" si="35"/>
        <v>0</v>
      </c>
    </row>
    <row r="157" spans="2:7" ht="15.75" customHeight="1" x14ac:dyDescent="0.8">
      <c r="B157" s="163"/>
      <c r="C157" s="38" t="s">
        <v>194</v>
      </c>
      <c r="D157" s="167"/>
      <c r="E157" s="138"/>
      <c r="F157" s="138"/>
      <c r="G157" s="47">
        <f t="shared" si="35"/>
        <v>0</v>
      </c>
    </row>
    <row r="158" spans="2:7" ht="15.75" customHeight="1" x14ac:dyDescent="0.8">
      <c r="B158" s="163"/>
      <c r="C158" s="38" t="s">
        <v>195</v>
      </c>
      <c r="D158" s="167"/>
      <c r="E158" s="167"/>
      <c r="F158" s="167"/>
      <c r="G158" s="47">
        <f t="shared" si="35"/>
        <v>0</v>
      </c>
    </row>
    <row r="159" spans="2:7" ht="15.75" customHeight="1" x14ac:dyDescent="0.8">
      <c r="B159" s="163"/>
      <c r="C159" s="39" t="s">
        <v>196</v>
      </c>
      <c r="D159" s="167"/>
      <c r="E159" s="167"/>
      <c r="F159" s="167"/>
      <c r="G159" s="47">
        <f t="shared" si="35"/>
        <v>0</v>
      </c>
    </row>
    <row r="160" spans="2:7" ht="15.75" customHeight="1" x14ac:dyDescent="0.8">
      <c r="B160" s="163"/>
      <c r="C160" s="38" t="s">
        <v>197</v>
      </c>
      <c r="D160" s="167"/>
      <c r="E160" s="167"/>
      <c r="F160" s="167"/>
      <c r="G160" s="47">
        <f t="shared" si="35"/>
        <v>0</v>
      </c>
    </row>
    <row r="161" spans="3:7" ht="15.75" customHeight="1" x14ac:dyDescent="0.8">
      <c r="C161" s="38" t="s">
        <v>198</v>
      </c>
      <c r="D161" s="167"/>
      <c r="E161" s="167"/>
      <c r="F161" s="167"/>
      <c r="G161" s="47">
        <f t="shared" si="35"/>
        <v>0</v>
      </c>
    </row>
    <row r="162" spans="3:7" ht="15.75" customHeight="1" x14ac:dyDescent="0.8">
      <c r="C162" s="38" t="s">
        <v>199</v>
      </c>
      <c r="D162" s="167"/>
      <c r="E162" s="167"/>
      <c r="F162" s="167"/>
      <c r="G162" s="47">
        <f t="shared" si="35"/>
        <v>0</v>
      </c>
    </row>
    <row r="163" spans="3:7" ht="15.75" customHeight="1" x14ac:dyDescent="0.8">
      <c r="C163" s="43" t="s">
        <v>200</v>
      </c>
      <c r="D163" s="53">
        <f t="shared" ref="D163:E163" si="36">SUM(D156:D162)</f>
        <v>0</v>
      </c>
      <c r="E163" s="53">
        <f t="shared" si="36"/>
        <v>0</v>
      </c>
      <c r="F163" s="53">
        <f t="shared" ref="F163" si="37">SUM(F156:F162)</f>
        <v>0</v>
      </c>
      <c r="G163" s="47">
        <f t="shared" si="35"/>
        <v>0</v>
      </c>
    </row>
    <row r="164" spans="3:7" s="42" customFormat="1" ht="15.75" customHeight="1" x14ac:dyDescent="0.8">
      <c r="C164" s="54"/>
      <c r="D164" s="55"/>
      <c r="E164" s="55"/>
      <c r="F164" s="55"/>
      <c r="G164" s="56"/>
    </row>
    <row r="165" spans="3:7" ht="15.75" customHeight="1" x14ac:dyDescent="0.8">
      <c r="C165" s="289" t="s">
        <v>145</v>
      </c>
      <c r="D165" s="290"/>
      <c r="E165" s="290"/>
      <c r="F165" s="290"/>
      <c r="G165" s="291"/>
    </row>
    <row r="166" spans="3:7" ht="19.5" customHeight="1" thickBot="1" x14ac:dyDescent="0.95">
      <c r="C166" s="50" t="s">
        <v>192</v>
      </c>
      <c r="D166" s="51">
        <f>'1) Budget Tables'!D162</f>
        <v>0</v>
      </c>
      <c r="E166" s="51">
        <f>'1) Budget Tables'!E162</f>
        <v>0</v>
      </c>
      <c r="F166" s="51">
        <f>'1) Budget Tables'!F162</f>
        <v>0</v>
      </c>
      <c r="G166" s="52">
        <f t="shared" ref="G166:G174" si="38">SUM(D166:F166)</f>
        <v>0</v>
      </c>
    </row>
    <row r="167" spans="3:7" ht="15.75" customHeight="1" x14ac:dyDescent="0.8">
      <c r="C167" s="48" t="s">
        <v>193</v>
      </c>
      <c r="D167" s="165"/>
      <c r="E167" s="166"/>
      <c r="F167" s="166"/>
      <c r="G167" s="49">
        <f t="shared" si="38"/>
        <v>0</v>
      </c>
    </row>
    <row r="168" spans="3:7" ht="15.75" customHeight="1" x14ac:dyDescent="0.8">
      <c r="C168" s="38" t="s">
        <v>194</v>
      </c>
      <c r="D168" s="167"/>
      <c r="E168" s="138"/>
      <c r="F168" s="138"/>
      <c r="G168" s="47">
        <f t="shared" si="38"/>
        <v>0</v>
      </c>
    </row>
    <row r="169" spans="3:7" ht="15.75" customHeight="1" x14ac:dyDescent="0.8">
      <c r="C169" s="38" t="s">
        <v>195</v>
      </c>
      <c r="D169" s="167"/>
      <c r="E169" s="167"/>
      <c r="F169" s="167"/>
      <c r="G169" s="47">
        <f t="shared" si="38"/>
        <v>0</v>
      </c>
    </row>
    <row r="170" spans="3:7" ht="15.75" customHeight="1" x14ac:dyDescent="0.8">
      <c r="C170" s="39" t="s">
        <v>196</v>
      </c>
      <c r="D170" s="167"/>
      <c r="E170" s="167"/>
      <c r="F170" s="167"/>
      <c r="G170" s="47">
        <f t="shared" si="38"/>
        <v>0</v>
      </c>
    </row>
    <row r="171" spans="3:7" ht="15.75" customHeight="1" x14ac:dyDescent="0.8">
      <c r="C171" s="38" t="s">
        <v>197</v>
      </c>
      <c r="D171" s="167"/>
      <c r="E171" s="167"/>
      <c r="F171" s="167"/>
      <c r="G171" s="47">
        <f t="shared" si="38"/>
        <v>0</v>
      </c>
    </row>
    <row r="172" spans="3:7" ht="15.75" customHeight="1" x14ac:dyDescent="0.8">
      <c r="C172" s="38" t="s">
        <v>198</v>
      </c>
      <c r="D172" s="167"/>
      <c r="E172" s="167"/>
      <c r="F172" s="167"/>
      <c r="G172" s="47">
        <f t="shared" si="38"/>
        <v>0</v>
      </c>
    </row>
    <row r="173" spans="3:7" ht="15.75" customHeight="1" x14ac:dyDescent="0.8">
      <c r="C173" s="38" t="s">
        <v>199</v>
      </c>
      <c r="D173" s="167"/>
      <c r="E173" s="167"/>
      <c r="F173" s="167"/>
      <c r="G173" s="47">
        <f t="shared" si="38"/>
        <v>0</v>
      </c>
    </row>
    <row r="174" spans="3:7" ht="15.75" customHeight="1" x14ac:dyDescent="0.8">
      <c r="C174" s="43" t="s">
        <v>200</v>
      </c>
      <c r="D174" s="53">
        <f t="shared" ref="D174:E174" si="39">SUM(D167:D173)</f>
        <v>0</v>
      </c>
      <c r="E174" s="53">
        <f t="shared" si="39"/>
        <v>0</v>
      </c>
      <c r="F174" s="53">
        <f t="shared" ref="F174" si="40">SUM(F167:F173)</f>
        <v>0</v>
      </c>
      <c r="G174" s="47">
        <f t="shared" si="38"/>
        <v>0</v>
      </c>
    </row>
    <row r="175" spans="3:7" s="42" customFormat="1" ht="15.75" customHeight="1" x14ac:dyDescent="0.8">
      <c r="C175" s="54"/>
      <c r="D175" s="55"/>
      <c r="E175" s="55"/>
      <c r="F175" s="55"/>
      <c r="G175" s="56"/>
    </row>
    <row r="176" spans="3:7" ht="15.75" customHeight="1" x14ac:dyDescent="0.8">
      <c r="C176" s="289" t="s">
        <v>154</v>
      </c>
      <c r="D176" s="290"/>
      <c r="E176" s="290"/>
      <c r="F176" s="290"/>
      <c r="G176" s="291"/>
    </row>
    <row r="177" spans="3:7" ht="22.5" customHeight="1" thickBot="1" x14ac:dyDescent="0.95">
      <c r="C177" s="50" t="s">
        <v>192</v>
      </c>
      <c r="D177" s="51">
        <f>'1) Budget Tables'!D172</f>
        <v>0</v>
      </c>
      <c r="E177" s="51">
        <f>'1) Budget Tables'!E172</f>
        <v>0</v>
      </c>
      <c r="F177" s="51">
        <f>'1) Budget Tables'!F172</f>
        <v>0</v>
      </c>
      <c r="G177" s="52">
        <f t="shared" ref="G177:G185" si="41">SUM(D177:F177)</f>
        <v>0</v>
      </c>
    </row>
    <row r="178" spans="3:7" ht="15.75" customHeight="1" x14ac:dyDescent="0.8">
      <c r="C178" s="48" t="s">
        <v>193</v>
      </c>
      <c r="D178" s="165"/>
      <c r="E178" s="166"/>
      <c r="F178" s="166"/>
      <c r="G178" s="49">
        <f t="shared" si="41"/>
        <v>0</v>
      </c>
    </row>
    <row r="179" spans="3:7" ht="15.75" customHeight="1" x14ac:dyDescent="0.8">
      <c r="C179" s="38" t="s">
        <v>194</v>
      </c>
      <c r="D179" s="167"/>
      <c r="E179" s="138"/>
      <c r="F179" s="138"/>
      <c r="G179" s="47">
        <f t="shared" si="41"/>
        <v>0</v>
      </c>
    </row>
    <row r="180" spans="3:7" ht="15.75" customHeight="1" x14ac:dyDescent="0.8">
      <c r="C180" s="38" t="s">
        <v>195</v>
      </c>
      <c r="D180" s="167"/>
      <c r="E180" s="167"/>
      <c r="F180" s="167"/>
      <c r="G180" s="47">
        <f t="shared" si="41"/>
        <v>0</v>
      </c>
    </row>
    <row r="181" spans="3:7" ht="15.75" customHeight="1" x14ac:dyDescent="0.8">
      <c r="C181" s="39" t="s">
        <v>196</v>
      </c>
      <c r="D181" s="167"/>
      <c r="E181" s="167"/>
      <c r="F181" s="167"/>
      <c r="G181" s="47">
        <f t="shared" si="41"/>
        <v>0</v>
      </c>
    </row>
    <row r="182" spans="3:7" ht="15.75" customHeight="1" x14ac:dyDescent="0.8">
      <c r="C182" s="38" t="s">
        <v>197</v>
      </c>
      <c r="D182" s="167"/>
      <c r="E182" s="167"/>
      <c r="F182" s="167"/>
      <c r="G182" s="47">
        <f t="shared" si="41"/>
        <v>0</v>
      </c>
    </row>
    <row r="183" spans="3:7" ht="15.75" customHeight="1" x14ac:dyDescent="0.8">
      <c r="C183" s="38" t="s">
        <v>198</v>
      </c>
      <c r="D183" s="167"/>
      <c r="E183" s="167"/>
      <c r="F183" s="167"/>
      <c r="G183" s="47">
        <f t="shared" si="41"/>
        <v>0</v>
      </c>
    </row>
    <row r="184" spans="3:7" ht="15.75" customHeight="1" x14ac:dyDescent="0.8">
      <c r="C184" s="38" t="s">
        <v>199</v>
      </c>
      <c r="D184" s="167"/>
      <c r="E184" s="167"/>
      <c r="F184" s="167"/>
      <c r="G184" s="47">
        <f t="shared" si="41"/>
        <v>0</v>
      </c>
    </row>
    <row r="185" spans="3:7" ht="15.75" customHeight="1" x14ac:dyDescent="0.8">
      <c r="C185" s="43" t="s">
        <v>200</v>
      </c>
      <c r="D185" s="53">
        <f t="shared" ref="D185:E185" si="42">SUM(D178:D184)</f>
        <v>0</v>
      </c>
      <c r="E185" s="53">
        <f t="shared" si="42"/>
        <v>0</v>
      </c>
      <c r="F185" s="53">
        <f t="shared" ref="F185" si="43">SUM(F178:F184)</f>
        <v>0</v>
      </c>
      <c r="G185" s="47">
        <f t="shared" si="41"/>
        <v>0</v>
      </c>
    </row>
    <row r="186" spans="3:7" ht="15.75" customHeight="1" x14ac:dyDescent="0.8">
      <c r="C186" s="163"/>
      <c r="D186" s="164"/>
      <c r="E186" s="164"/>
      <c r="F186" s="164"/>
      <c r="G186" s="163"/>
    </row>
    <row r="187" spans="3:7" ht="15.75" customHeight="1" x14ac:dyDescent="0.8">
      <c r="C187" s="289" t="s">
        <v>209</v>
      </c>
      <c r="D187" s="290"/>
      <c r="E187" s="290"/>
      <c r="F187" s="290"/>
      <c r="G187" s="291"/>
    </row>
    <row r="188" spans="3:7" ht="19.5" customHeight="1" thickBot="1" x14ac:dyDescent="0.95">
      <c r="C188" s="50" t="s">
        <v>210</v>
      </c>
      <c r="D188" s="51">
        <f>'1) Budget Tables'!D180</f>
        <v>869431.57414889301</v>
      </c>
      <c r="E188" s="51">
        <f>'1) Budget Tables'!E180</f>
        <v>0</v>
      </c>
      <c r="F188" s="51">
        <f>'1) Budget Tables'!F180</f>
        <v>0</v>
      </c>
      <c r="G188" s="52">
        <f t="shared" ref="G188:G196" si="44">SUM(D188:F188)</f>
        <v>869431.57414889301</v>
      </c>
    </row>
    <row r="189" spans="3:7" ht="15.75" customHeight="1" x14ac:dyDescent="0.8">
      <c r="C189" s="48" t="s">
        <v>193</v>
      </c>
      <c r="D189" s="165">
        <v>322577.29578602099</v>
      </c>
      <c r="E189" s="166"/>
      <c r="F189" s="166"/>
      <c r="G189" s="49">
        <f t="shared" si="44"/>
        <v>322577.29578602099</v>
      </c>
    </row>
    <row r="190" spans="3:7" ht="15.75" customHeight="1" x14ac:dyDescent="0.8">
      <c r="C190" s="38" t="s">
        <v>194</v>
      </c>
      <c r="D190" s="167"/>
      <c r="E190" s="138"/>
      <c r="F190" s="138"/>
      <c r="G190" s="47">
        <f t="shared" si="44"/>
        <v>0</v>
      </c>
    </row>
    <row r="191" spans="3:7" ht="15.75" customHeight="1" x14ac:dyDescent="0.8">
      <c r="C191" s="38" t="s">
        <v>195</v>
      </c>
      <c r="D191" s="167">
        <v>26698.219999999998</v>
      </c>
      <c r="E191" s="167"/>
      <c r="F191" s="167"/>
      <c r="G191" s="47">
        <f t="shared" si="44"/>
        <v>26698.219999999998</v>
      </c>
    </row>
    <row r="192" spans="3:7" ht="15.75" customHeight="1" x14ac:dyDescent="0.8">
      <c r="C192" s="39" t="s">
        <v>196</v>
      </c>
      <c r="D192" s="167">
        <v>50000</v>
      </c>
      <c r="E192" s="167"/>
      <c r="F192" s="167"/>
      <c r="G192" s="47">
        <f t="shared" si="44"/>
        <v>50000</v>
      </c>
    </row>
    <row r="193" spans="3:13" ht="15.75" customHeight="1" x14ac:dyDescent="0.8">
      <c r="C193" s="38" t="s">
        <v>197</v>
      </c>
      <c r="D193" s="167">
        <v>40000</v>
      </c>
      <c r="E193" s="167"/>
      <c r="F193" s="167"/>
      <c r="G193" s="47">
        <f t="shared" si="44"/>
        <v>40000</v>
      </c>
      <c r="H193" s="163"/>
      <c r="I193" s="163"/>
      <c r="J193" s="163"/>
      <c r="K193" s="163"/>
      <c r="L193" s="163"/>
      <c r="M193" s="163"/>
    </row>
    <row r="194" spans="3:13" ht="15.75" customHeight="1" x14ac:dyDescent="0.8">
      <c r="C194" s="38" t="s">
        <v>198</v>
      </c>
      <c r="D194" s="167"/>
      <c r="E194" s="167"/>
      <c r="F194" s="167"/>
      <c r="G194" s="47">
        <f t="shared" si="44"/>
        <v>0</v>
      </c>
      <c r="H194" s="163"/>
      <c r="I194" s="163"/>
      <c r="J194" s="163"/>
      <c r="K194" s="163"/>
      <c r="L194" s="163"/>
      <c r="M194" s="163"/>
    </row>
    <row r="195" spans="3:13" ht="15.75" customHeight="1" x14ac:dyDescent="0.8">
      <c r="C195" s="38" t="s">
        <v>199</v>
      </c>
      <c r="D195" s="167">
        <v>430156.05836287205</v>
      </c>
      <c r="E195" s="167"/>
      <c r="F195" s="167"/>
      <c r="G195" s="47">
        <f t="shared" si="44"/>
        <v>430156.05836287205</v>
      </c>
      <c r="H195" s="163"/>
      <c r="I195" s="163"/>
      <c r="J195" s="163"/>
      <c r="K195" s="163"/>
      <c r="L195" s="163"/>
      <c r="M195" s="163"/>
    </row>
    <row r="196" spans="3:13" ht="15.75" customHeight="1" x14ac:dyDescent="0.8">
      <c r="C196" s="43" t="s">
        <v>200</v>
      </c>
      <c r="D196" s="53">
        <f t="shared" ref="D196:F196" si="45">SUM(D189:D195)</f>
        <v>869431.57414889301</v>
      </c>
      <c r="E196" s="53">
        <f t="shared" si="45"/>
        <v>0</v>
      </c>
      <c r="F196" s="53">
        <f t="shared" si="45"/>
        <v>0</v>
      </c>
      <c r="G196" s="47">
        <f t="shared" si="44"/>
        <v>869431.57414889301</v>
      </c>
      <c r="H196" s="163"/>
      <c r="I196" s="163"/>
      <c r="J196" s="163"/>
      <c r="K196" s="163"/>
      <c r="L196" s="163"/>
      <c r="M196" s="163"/>
    </row>
    <row r="197" spans="3:13" ht="15.75" customHeight="1" thickBot="1" x14ac:dyDescent="0.95">
      <c r="C197" s="163"/>
      <c r="D197" s="164"/>
      <c r="E197" s="164"/>
      <c r="F197" s="164"/>
      <c r="G197" s="163"/>
      <c r="H197" s="163"/>
      <c r="I197" s="163"/>
      <c r="J197" s="163"/>
      <c r="K197" s="163"/>
      <c r="L197" s="163"/>
      <c r="M197" s="163"/>
    </row>
    <row r="198" spans="3:13" ht="19.5" customHeight="1" thickBot="1" x14ac:dyDescent="0.95">
      <c r="C198" s="292" t="s">
        <v>169</v>
      </c>
      <c r="D198" s="293"/>
      <c r="E198" s="293"/>
      <c r="F198" s="293"/>
      <c r="G198" s="294"/>
      <c r="H198" s="163"/>
      <c r="I198" s="163"/>
      <c r="J198" s="163"/>
      <c r="K198" s="163"/>
      <c r="L198" s="163"/>
      <c r="M198" s="163"/>
    </row>
    <row r="199" spans="3:13" ht="19.5" customHeight="1" x14ac:dyDescent="0.8">
      <c r="C199" s="61"/>
      <c r="D199" s="295" t="str">
        <f>'1) Budget Tables'!D5</f>
        <v>Recipient Organization
Catholic Relief Services (CRS)</v>
      </c>
      <c r="E199" s="46" t="s">
        <v>170</v>
      </c>
      <c r="F199" s="46" t="s">
        <v>171</v>
      </c>
      <c r="G199" s="297" t="s">
        <v>169</v>
      </c>
      <c r="H199" s="163"/>
      <c r="I199" s="163"/>
      <c r="J199" s="163"/>
      <c r="K199" s="163"/>
      <c r="L199" s="163"/>
      <c r="M199" s="163"/>
    </row>
    <row r="200" spans="3:13" ht="19.5" customHeight="1" x14ac:dyDescent="0.8">
      <c r="C200" s="61"/>
      <c r="D200" s="260"/>
      <c r="E200" s="41"/>
      <c r="F200" s="41"/>
      <c r="G200" s="262"/>
      <c r="H200" s="163"/>
      <c r="I200" s="163"/>
      <c r="J200" s="163"/>
      <c r="K200" s="163"/>
      <c r="L200" s="163"/>
      <c r="M200" s="163"/>
    </row>
    <row r="201" spans="3:13" ht="19.5" customHeight="1" x14ac:dyDescent="0.8">
      <c r="C201" s="15" t="s">
        <v>193</v>
      </c>
      <c r="D201" s="168">
        <f>SUM(D178,D167,D156,D145,D133,D122,D111,D100,D88,D77,D66,D55,D43,D32,D21,D10,D189)</f>
        <v>322577.29578602099</v>
      </c>
      <c r="E201" s="168">
        <f t="shared" ref="E201:F207" si="46">SUM(E178,E167,E156,E145,E133,E122,E111,E100,E88,E77,E66,E55,E43,E32,E21,E10)</f>
        <v>0</v>
      </c>
      <c r="F201" s="168">
        <f t="shared" si="46"/>
        <v>0</v>
      </c>
      <c r="G201" s="58">
        <f>SUM(D201:F201)</f>
        <v>322577.29578602099</v>
      </c>
      <c r="H201" s="163"/>
      <c r="I201" s="163"/>
      <c r="J201" s="163"/>
      <c r="K201" s="163"/>
      <c r="L201" s="163"/>
      <c r="M201" s="163"/>
    </row>
    <row r="202" spans="3:13" ht="34.5" customHeight="1" x14ac:dyDescent="0.8">
      <c r="C202" s="15" t="s">
        <v>194</v>
      </c>
      <c r="D202" s="168">
        <f t="shared" ref="D202:D206" si="47">SUM(D179,D168,D157,D146,D134,D123,D112,D101,D89,D78,D67,D56,D44,D33,D22,D11,D190)</f>
        <v>0</v>
      </c>
      <c r="E202" s="168">
        <f t="shared" si="46"/>
        <v>0</v>
      </c>
      <c r="F202" s="168">
        <f t="shared" si="46"/>
        <v>0</v>
      </c>
      <c r="G202" s="59">
        <f>SUM(D202:F202)</f>
        <v>0</v>
      </c>
      <c r="H202" s="163"/>
      <c r="I202" s="163"/>
      <c r="J202" s="163"/>
      <c r="K202" s="163"/>
      <c r="L202" s="163"/>
      <c r="M202" s="163"/>
    </row>
    <row r="203" spans="3:13" ht="48" customHeight="1" x14ac:dyDescent="0.8">
      <c r="C203" s="15" t="s">
        <v>195</v>
      </c>
      <c r="D203" s="168">
        <f t="shared" si="47"/>
        <v>26698.219999999998</v>
      </c>
      <c r="E203" s="168">
        <f t="shared" si="46"/>
        <v>0</v>
      </c>
      <c r="F203" s="168">
        <f t="shared" si="46"/>
        <v>0</v>
      </c>
      <c r="G203" s="59">
        <f t="shared" ref="G203:G207" si="48">SUM(D203:F203)</f>
        <v>26698.219999999998</v>
      </c>
      <c r="H203" s="163"/>
      <c r="I203" s="163"/>
      <c r="J203" s="163"/>
      <c r="K203" s="163"/>
      <c r="L203" s="163"/>
      <c r="M203" s="163"/>
    </row>
    <row r="204" spans="3:13" ht="33" customHeight="1" x14ac:dyDescent="0.8">
      <c r="C204" s="24" t="s">
        <v>196</v>
      </c>
      <c r="D204" s="168">
        <f t="shared" si="47"/>
        <v>50000</v>
      </c>
      <c r="E204" s="168">
        <f t="shared" si="46"/>
        <v>0</v>
      </c>
      <c r="F204" s="168">
        <f t="shared" si="46"/>
        <v>0</v>
      </c>
      <c r="G204" s="59">
        <f t="shared" si="48"/>
        <v>50000</v>
      </c>
      <c r="H204" s="163"/>
      <c r="I204" s="163"/>
      <c r="J204" s="163"/>
      <c r="K204" s="163"/>
      <c r="L204" s="163"/>
      <c r="M204" s="163"/>
    </row>
    <row r="205" spans="3:13" ht="21" customHeight="1" x14ac:dyDescent="0.8">
      <c r="C205" s="96" t="s">
        <v>197</v>
      </c>
      <c r="D205" s="169">
        <f t="shared" si="47"/>
        <v>40000</v>
      </c>
      <c r="E205" s="168">
        <f t="shared" si="46"/>
        <v>0</v>
      </c>
      <c r="F205" s="168">
        <f t="shared" si="46"/>
        <v>0</v>
      </c>
      <c r="G205" s="59">
        <f t="shared" si="48"/>
        <v>40000</v>
      </c>
      <c r="H205" s="146"/>
      <c r="I205" s="146"/>
      <c r="J205" s="146"/>
      <c r="K205" s="146"/>
      <c r="L205" s="146"/>
      <c r="M205" s="170"/>
    </row>
    <row r="206" spans="3:13" ht="39.75" customHeight="1" x14ac:dyDescent="0.8">
      <c r="C206" s="15" t="s">
        <v>198</v>
      </c>
      <c r="D206" s="171">
        <f t="shared" si="47"/>
        <v>923575.07542855735</v>
      </c>
      <c r="E206" s="172">
        <f t="shared" si="46"/>
        <v>0</v>
      </c>
      <c r="F206" s="168">
        <f t="shared" si="46"/>
        <v>0</v>
      </c>
      <c r="G206" s="59">
        <f t="shared" si="48"/>
        <v>923575.07542855735</v>
      </c>
      <c r="H206" s="146"/>
      <c r="I206" s="146"/>
      <c r="J206" s="146"/>
      <c r="K206" s="146"/>
      <c r="L206" s="146"/>
      <c r="M206" s="170"/>
    </row>
    <row r="207" spans="3:13" ht="23.25" customHeight="1" thickBot="1" x14ac:dyDescent="0.95">
      <c r="C207" s="15" t="s">
        <v>199</v>
      </c>
      <c r="D207" s="171">
        <f>SUM(D184,D173,D162,D151,D139,D128,D117,D106,D94,D83,D72,D61,D49,D38,D27,D16,D195)</f>
        <v>430156.05836287205</v>
      </c>
      <c r="E207" s="173">
        <f t="shared" si="46"/>
        <v>0</v>
      </c>
      <c r="F207" s="174">
        <f t="shared" si="46"/>
        <v>0</v>
      </c>
      <c r="G207" s="60">
        <f t="shared" si="48"/>
        <v>430156.05836287205</v>
      </c>
      <c r="H207" s="146"/>
      <c r="I207" s="146"/>
      <c r="J207" s="146"/>
      <c r="K207" s="146"/>
      <c r="L207" s="146"/>
      <c r="M207" s="170"/>
    </row>
    <row r="208" spans="3:13" ht="22.5" customHeight="1" thickBot="1" x14ac:dyDescent="0.95">
      <c r="C208" s="175" t="s">
        <v>211</v>
      </c>
      <c r="D208" s="176">
        <f>SUM(D201:D207)</f>
        <v>1793006.6495774505</v>
      </c>
      <c r="E208" s="95">
        <f t="shared" ref="E208" si="49">SUM(E201:E207)</f>
        <v>0</v>
      </c>
      <c r="F208" s="62">
        <f t="shared" ref="F208" si="50">SUM(F201:F207)</f>
        <v>0</v>
      </c>
      <c r="G208" s="63">
        <f>SUM(D208:F208)</f>
        <v>1793006.6495774505</v>
      </c>
      <c r="H208" s="146"/>
      <c r="I208" s="146"/>
      <c r="J208" s="146"/>
      <c r="K208" s="146"/>
      <c r="L208" s="146"/>
      <c r="M208" s="170"/>
    </row>
    <row r="209" spans="3:14" ht="22.5" customHeight="1" x14ac:dyDescent="0.8">
      <c r="C209" s="175" t="s">
        <v>212</v>
      </c>
      <c r="D209" s="176">
        <f>D208*0.07</f>
        <v>125510.46547042155</v>
      </c>
      <c r="E209" s="94"/>
      <c r="F209" s="94"/>
      <c r="G209" s="97"/>
      <c r="H209" s="146"/>
      <c r="I209" s="146"/>
      <c r="J209" s="146"/>
      <c r="K209" s="146"/>
      <c r="L209" s="146"/>
      <c r="M209" s="170"/>
      <c r="N209" s="163"/>
    </row>
    <row r="210" spans="3:14" ht="22.5" customHeight="1" thickBot="1" x14ac:dyDescent="0.95">
      <c r="C210" s="98" t="s">
        <v>213</v>
      </c>
      <c r="D210" s="99">
        <f>SUM(D208:D209)</f>
        <v>1918517.1150478721</v>
      </c>
      <c r="E210" s="100"/>
      <c r="F210" s="100"/>
      <c r="G210" s="101"/>
      <c r="H210" s="146"/>
      <c r="I210" s="146"/>
      <c r="J210" s="146"/>
      <c r="K210" s="146"/>
      <c r="L210" s="146"/>
      <c r="M210" s="170"/>
      <c r="N210" s="163"/>
    </row>
    <row r="211" spans="3:14" ht="15.75" customHeight="1" x14ac:dyDescent="0.8">
      <c r="C211" s="163"/>
      <c r="D211" s="164"/>
      <c r="E211" s="164"/>
      <c r="F211" s="164"/>
      <c r="G211" s="163"/>
      <c r="H211" s="25"/>
      <c r="I211" s="25"/>
      <c r="J211" s="25"/>
      <c r="K211" s="25"/>
      <c r="L211" s="177"/>
      <c r="M211" s="164"/>
      <c r="N211" s="163"/>
    </row>
    <row r="212" spans="3:14" ht="15.75" customHeight="1" x14ac:dyDescent="0.8">
      <c r="C212" s="163"/>
      <c r="D212" s="164"/>
      <c r="E212" s="164"/>
      <c r="F212" s="164"/>
      <c r="G212" s="163"/>
      <c r="H212" s="25"/>
      <c r="I212" s="25"/>
      <c r="J212" s="25"/>
      <c r="K212" s="25"/>
      <c r="L212" s="177"/>
      <c r="M212" s="164"/>
      <c r="N212" s="163"/>
    </row>
    <row r="213" spans="3:14" ht="15.75" customHeight="1" x14ac:dyDescent="0.8">
      <c r="C213" s="163"/>
      <c r="D213" s="164"/>
      <c r="E213" s="164"/>
      <c r="F213" s="164"/>
      <c r="G213" s="163"/>
      <c r="H213" s="163"/>
      <c r="I213" s="163"/>
      <c r="J213" s="163"/>
      <c r="K213" s="163"/>
      <c r="L213" s="44"/>
      <c r="M213" s="163"/>
      <c r="N213" s="163"/>
    </row>
    <row r="214" spans="3:14" ht="15.75" customHeight="1" x14ac:dyDescent="0.8">
      <c r="C214" s="163"/>
      <c r="D214" s="164"/>
      <c r="E214" s="164"/>
      <c r="F214" s="164"/>
      <c r="G214" s="163"/>
      <c r="H214" s="131"/>
      <c r="I214" s="131"/>
      <c r="J214" s="163"/>
      <c r="K214" s="163"/>
      <c r="L214" s="44"/>
      <c r="M214" s="163"/>
      <c r="N214" s="163"/>
    </row>
    <row r="215" spans="3:14" ht="15.75" customHeight="1" x14ac:dyDescent="0.8">
      <c r="C215" s="163"/>
      <c r="D215" s="164"/>
      <c r="E215" s="164"/>
      <c r="F215" s="164"/>
      <c r="G215" s="163"/>
      <c r="H215" s="131"/>
      <c r="I215" s="131"/>
      <c r="J215" s="163"/>
      <c r="K215" s="163"/>
      <c r="L215" s="163"/>
      <c r="M215" s="163"/>
      <c r="N215" s="163"/>
    </row>
    <row r="216" spans="3:14" ht="40.5" customHeight="1" x14ac:dyDescent="0.8">
      <c r="C216" s="163"/>
      <c r="D216" s="164"/>
      <c r="E216" s="164"/>
      <c r="F216" s="164"/>
      <c r="G216" s="163"/>
      <c r="H216" s="131"/>
      <c r="I216" s="131"/>
      <c r="J216" s="163"/>
      <c r="K216" s="163"/>
      <c r="L216" s="45"/>
      <c r="M216" s="163"/>
      <c r="N216" s="163"/>
    </row>
    <row r="217" spans="3:14" ht="24.75" customHeight="1" x14ac:dyDescent="0.8">
      <c r="C217" s="163"/>
      <c r="D217" s="164"/>
      <c r="E217" s="164"/>
      <c r="F217" s="164"/>
      <c r="G217" s="163"/>
      <c r="H217" s="131"/>
      <c r="I217" s="131"/>
      <c r="J217" s="163"/>
      <c r="K217" s="163"/>
      <c r="L217" s="45"/>
      <c r="M217" s="163"/>
      <c r="N217" s="163"/>
    </row>
    <row r="218" spans="3:14" ht="41.25" customHeight="1" x14ac:dyDescent="0.8">
      <c r="C218" s="163"/>
      <c r="D218" s="164"/>
      <c r="E218" s="164"/>
      <c r="F218" s="164"/>
      <c r="G218" s="163"/>
      <c r="H218" s="178"/>
      <c r="I218" s="131"/>
      <c r="J218" s="163"/>
      <c r="K218" s="163"/>
      <c r="L218" s="45"/>
      <c r="M218" s="163"/>
      <c r="N218" s="163"/>
    </row>
    <row r="219" spans="3:14" ht="51.75" customHeight="1" x14ac:dyDescent="0.8">
      <c r="C219" s="163"/>
      <c r="D219" s="164"/>
      <c r="E219" s="164"/>
      <c r="F219" s="164"/>
      <c r="G219" s="163"/>
      <c r="H219" s="178"/>
      <c r="I219" s="131"/>
      <c r="J219" s="163"/>
      <c r="K219" s="163"/>
      <c r="L219" s="45"/>
      <c r="M219" s="163"/>
      <c r="N219" s="163"/>
    </row>
    <row r="220" spans="3:14" ht="42" customHeight="1" x14ac:dyDescent="0.8">
      <c r="C220" s="163"/>
      <c r="D220" s="164"/>
      <c r="E220" s="164"/>
      <c r="F220" s="164"/>
      <c r="G220" s="163"/>
      <c r="H220" s="131"/>
      <c r="I220" s="131"/>
      <c r="J220" s="163"/>
      <c r="K220" s="163"/>
      <c r="L220" s="45"/>
      <c r="M220" s="163"/>
      <c r="N220" s="163"/>
    </row>
    <row r="221" spans="3:14" s="42" customFormat="1" ht="42" customHeight="1" x14ac:dyDescent="0.8">
      <c r="C221" s="163"/>
      <c r="D221" s="164"/>
      <c r="E221" s="164"/>
      <c r="F221" s="164"/>
      <c r="G221" s="163"/>
      <c r="H221" s="163"/>
      <c r="I221" s="131"/>
      <c r="J221" s="163"/>
      <c r="K221" s="163"/>
      <c r="L221" s="45"/>
      <c r="M221" s="163"/>
      <c r="N221" s="164"/>
    </row>
    <row r="222" spans="3:14" s="42" customFormat="1" ht="42" customHeight="1" x14ac:dyDescent="0.8">
      <c r="C222" s="163"/>
      <c r="D222" s="164"/>
      <c r="E222" s="164"/>
      <c r="F222" s="164"/>
      <c r="G222" s="163"/>
      <c r="H222" s="163"/>
      <c r="I222" s="131"/>
      <c r="J222" s="163"/>
      <c r="K222" s="163"/>
      <c r="L222" s="163"/>
      <c r="M222" s="163"/>
      <c r="N222" s="164"/>
    </row>
    <row r="223" spans="3:14" s="42" customFormat="1" ht="63.75" customHeight="1" x14ac:dyDescent="0.8">
      <c r="C223" s="163"/>
      <c r="D223" s="164"/>
      <c r="E223" s="164"/>
      <c r="F223" s="164"/>
      <c r="G223" s="163"/>
      <c r="H223" s="163"/>
      <c r="I223" s="44"/>
      <c r="J223" s="163"/>
      <c r="K223" s="163"/>
      <c r="L223" s="163"/>
      <c r="M223" s="163"/>
      <c r="N223" s="164"/>
    </row>
    <row r="224" spans="3:14" s="42" customFormat="1" ht="42" customHeight="1" x14ac:dyDescent="0.8">
      <c r="C224" s="163"/>
      <c r="D224" s="164"/>
      <c r="E224" s="164"/>
      <c r="F224" s="164"/>
      <c r="G224" s="163"/>
      <c r="H224" s="163"/>
      <c r="I224" s="163"/>
      <c r="J224" s="163"/>
      <c r="K224" s="163"/>
      <c r="L224" s="163"/>
      <c r="M224" s="44"/>
      <c r="N224" s="164"/>
    </row>
    <row r="225" spans="3:14" ht="23.25" customHeight="1" x14ac:dyDescent="0.8">
      <c r="C225" s="163"/>
      <c r="D225" s="164"/>
      <c r="E225" s="164"/>
      <c r="F225" s="164"/>
      <c r="G225" s="163"/>
      <c r="H225" s="163"/>
      <c r="I225" s="163"/>
      <c r="J225" s="163"/>
      <c r="K225" s="163"/>
      <c r="L225" s="163"/>
      <c r="M225" s="163"/>
      <c r="N225" s="163"/>
    </row>
    <row r="226" spans="3:14" ht="27.75" customHeight="1" x14ac:dyDescent="0.8">
      <c r="C226" s="163"/>
      <c r="D226" s="164"/>
      <c r="E226" s="164"/>
      <c r="F226" s="164"/>
      <c r="G226" s="163"/>
      <c r="H226" s="163"/>
      <c r="I226" s="163"/>
      <c r="J226" s="163"/>
      <c r="K226" s="163"/>
      <c r="L226" s="163"/>
      <c r="M226" s="163"/>
      <c r="N226" s="163"/>
    </row>
    <row r="227" spans="3:14" ht="55.5" customHeight="1" x14ac:dyDescent="0.8">
      <c r="C227" s="163"/>
      <c r="D227" s="164"/>
      <c r="E227" s="164"/>
      <c r="F227" s="164"/>
      <c r="G227" s="163"/>
      <c r="H227" s="163"/>
      <c r="I227" s="163"/>
      <c r="J227" s="163"/>
      <c r="K227" s="163"/>
      <c r="L227" s="163"/>
      <c r="M227" s="163"/>
      <c r="N227" s="163"/>
    </row>
    <row r="228" spans="3:14" ht="57.75" customHeight="1" x14ac:dyDescent="0.8">
      <c r="C228" s="163"/>
      <c r="D228" s="164"/>
      <c r="E228" s="164"/>
      <c r="F228" s="164"/>
      <c r="G228" s="163"/>
      <c r="H228" s="163"/>
      <c r="I228" s="163"/>
      <c r="J228" s="163"/>
      <c r="K228" s="163"/>
      <c r="L228" s="163"/>
      <c r="M228" s="163"/>
      <c r="N228" s="163"/>
    </row>
    <row r="229" spans="3:14" ht="21.75" customHeight="1" x14ac:dyDescent="0.8">
      <c r="C229" s="163"/>
      <c r="D229" s="164"/>
      <c r="E229" s="164"/>
      <c r="F229" s="164"/>
      <c r="G229" s="163"/>
      <c r="H229" s="163"/>
      <c r="I229" s="163"/>
      <c r="J229" s="163"/>
      <c r="K229" s="163"/>
      <c r="L229" s="163"/>
      <c r="M229" s="163"/>
      <c r="N229" s="163"/>
    </row>
    <row r="230" spans="3:14" ht="49.5" customHeight="1" x14ac:dyDescent="0.8">
      <c r="C230" s="163"/>
      <c r="D230" s="164"/>
      <c r="E230" s="164"/>
      <c r="F230" s="164"/>
      <c r="G230" s="163"/>
      <c r="H230" s="163"/>
      <c r="I230" s="163"/>
      <c r="J230" s="163"/>
      <c r="K230" s="163"/>
      <c r="L230" s="163"/>
      <c r="M230" s="163"/>
      <c r="N230" s="163"/>
    </row>
    <row r="231" spans="3:14" ht="28.5" customHeight="1" x14ac:dyDescent="0.8">
      <c r="C231" s="163"/>
      <c r="D231" s="164"/>
      <c r="E231" s="164"/>
      <c r="F231" s="164"/>
      <c r="G231" s="163"/>
      <c r="H231" s="163"/>
      <c r="I231" s="163"/>
      <c r="J231" s="163"/>
      <c r="K231" s="163"/>
      <c r="L231" s="163"/>
      <c r="M231" s="163"/>
      <c r="N231" s="163"/>
    </row>
    <row r="232" spans="3:14" ht="28.5" customHeight="1" x14ac:dyDescent="0.8">
      <c r="C232" s="163"/>
      <c r="D232" s="164"/>
      <c r="E232" s="164"/>
      <c r="F232" s="164"/>
      <c r="G232" s="163"/>
      <c r="H232" s="163"/>
      <c r="I232" s="163"/>
      <c r="J232" s="163"/>
      <c r="K232" s="163"/>
      <c r="L232" s="163"/>
      <c r="M232" s="163"/>
      <c r="N232" s="163"/>
    </row>
    <row r="233" spans="3:14" ht="28.5" customHeight="1" x14ac:dyDescent="0.8">
      <c r="C233" s="163"/>
      <c r="D233" s="164"/>
      <c r="E233" s="164"/>
      <c r="F233" s="164"/>
      <c r="G233" s="163"/>
      <c r="H233" s="163"/>
      <c r="I233" s="163"/>
      <c r="J233" s="163"/>
      <c r="K233" s="163"/>
      <c r="L233" s="163"/>
      <c r="M233" s="163"/>
      <c r="N233" s="163"/>
    </row>
    <row r="234" spans="3:14" ht="23.25" customHeight="1" x14ac:dyDescent="0.8">
      <c r="C234" s="163"/>
      <c r="D234" s="164"/>
      <c r="E234" s="164"/>
      <c r="F234" s="164"/>
      <c r="G234" s="163"/>
      <c r="H234" s="163"/>
      <c r="I234" s="163"/>
      <c r="J234" s="163"/>
      <c r="K234" s="163"/>
      <c r="L234" s="163"/>
      <c r="M234" s="163"/>
      <c r="N234" s="44"/>
    </row>
    <row r="235" spans="3:14" ht="43.5" customHeight="1" x14ac:dyDescent="0.8">
      <c r="C235" s="163"/>
      <c r="D235" s="164"/>
      <c r="E235" s="164"/>
      <c r="F235" s="164"/>
      <c r="G235" s="163"/>
      <c r="H235" s="163"/>
      <c r="I235" s="163"/>
      <c r="J235" s="163"/>
      <c r="K235" s="163"/>
      <c r="L235" s="163"/>
      <c r="M235" s="163"/>
      <c r="N235" s="44"/>
    </row>
    <row r="236" spans="3:14" ht="55.5" customHeight="1" x14ac:dyDescent="0.8">
      <c r="C236" s="163"/>
      <c r="D236" s="164"/>
      <c r="E236" s="164"/>
      <c r="F236" s="164"/>
      <c r="G236" s="163"/>
      <c r="H236" s="163"/>
      <c r="I236" s="163"/>
      <c r="J236" s="163"/>
      <c r="K236" s="163"/>
      <c r="L236" s="163"/>
      <c r="M236" s="163"/>
      <c r="N236" s="163"/>
    </row>
    <row r="237" spans="3:14" ht="42.75" customHeight="1" x14ac:dyDescent="0.8">
      <c r="C237" s="163"/>
      <c r="D237" s="164"/>
      <c r="E237" s="164"/>
      <c r="F237" s="164"/>
      <c r="G237" s="163"/>
      <c r="H237" s="163"/>
      <c r="I237" s="163"/>
      <c r="J237" s="163"/>
      <c r="K237" s="163"/>
      <c r="L237" s="163"/>
      <c r="M237" s="163"/>
      <c r="N237" s="44"/>
    </row>
    <row r="238" spans="3:14" ht="21.75" customHeight="1" x14ac:dyDescent="0.8">
      <c r="C238" s="163"/>
      <c r="D238" s="164"/>
      <c r="E238" s="164"/>
      <c r="F238" s="164"/>
      <c r="G238" s="163"/>
      <c r="H238" s="163"/>
      <c r="I238" s="163"/>
      <c r="J238" s="163"/>
      <c r="K238" s="163"/>
      <c r="L238" s="163"/>
      <c r="M238" s="163"/>
      <c r="N238" s="44"/>
    </row>
    <row r="239" spans="3:14" ht="21.75" customHeight="1" x14ac:dyDescent="0.8">
      <c r="C239" s="163"/>
      <c r="D239" s="164"/>
      <c r="E239" s="164"/>
      <c r="F239" s="164"/>
      <c r="G239" s="163"/>
      <c r="H239" s="163"/>
      <c r="I239" s="163"/>
      <c r="J239" s="163"/>
      <c r="K239" s="163"/>
      <c r="L239" s="163"/>
      <c r="M239" s="163"/>
      <c r="N239" s="44"/>
    </row>
    <row r="240" spans="3:14" ht="23.25" customHeight="1" x14ac:dyDescent="0.8">
      <c r="C240" s="163"/>
      <c r="D240" s="164"/>
      <c r="E240" s="164"/>
      <c r="F240" s="164"/>
      <c r="G240" s="163"/>
      <c r="H240" s="163"/>
      <c r="I240" s="163"/>
      <c r="J240" s="163"/>
      <c r="K240" s="163"/>
      <c r="L240" s="163"/>
      <c r="M240" s="163"/>
      <c r="N240" s="163"/>
    </row>
    <row r="241" ht="23.25" customHeight="1" x14ac:dyDescent="0.8"/>
    <row r="242" ht="21.75" customHeight="1" x14ac:dyDescent="0.8"/>
    <row r="243" ht="16.5" customHeight="1" x14ac:dyDescent="0.8"/>
    <row r="244" ht="29.25" customHeight="1" x14ac:dyDescent="0.8"/>
    <row r="245" ht="24.75" customHeight="1" x14ac:dyDescent="0.8"/>
    <row r="246" ht="33" customHeight="1" x14ac:dyDescent="0.8"/>
    <row r="248" ht="15" customHeight="1" x14ac:dyDescent="0.8"/>
    <row r="249" ht="25.5" customHeight="1" x14ac:dyDescent="0.8"/>
  </sheetData>
  <sheetProtection sheet="1" formatCells="0" formatColumns="0" formatRows="0"/>
  <mergeCells count="26">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 ref="C53:G53"/>
    <mergeCell ref="C98:G98"/>
    <mergeCell ref="C109:G109"/>
    <mergeCell ref="C120:G120"/>
    <mergeCell ref="C198:G198"/>
    <mergeCell ref="C131:G131"/>
    <mergeCell ref="B142:G142"/>
    <mergeCell ref="C143:G143"/>
    <mergeCell ref="C64:G64"/>
    <mergeCell ref="C75:G75"/>
  </mergeCells>
  <conditionalFormatting sqref="D17">
    <cfRule type="cellIs" dxfId="42" priority="17" operator="notEqual">
      <formula>$D$9</formula>
    </cfRule>
  </conditionalFormatting>
  <conditionalFormatting sqref="D28">
    <cfRule type="cellIs" dxfId="41" priority="16" operator="notEqual">
      <formula>$D$20</formula>
    </cfRule>
  </conditionalFormatting>
  <conditionalFormatting sqref="D39">
    <cfRule type="cellIs" dxfId="40" priority="15" operator="notEqual">
      <formula>$D$31</formula>
    </cfRule>
  </conditionalFormatting>
  <conditionalFormatting sqref="D50">
    <cfRule type="cellIs" dxfId="39" priority="14" operator="notEqual">
      <formula>$D$42</formula>
    </cfRule>
  </conditionalFormatting>
  <conditionalFormatting sqref="D62">
    <cfRule type="cellIs" dxfId="38" priority="13" operator="notEqual">
      <formula>$D$54</formula>
    </cfRule>
  </conditionalFormatting>
  <conditionalFormatting sqref="D73">
    <cfRule type="cellIs" dxfId="37" priority="12" operator="notEqual">
      <formula>$D$65</formula>
    </cfRule>
  </conditionalFormatting>
  <conditionalFormatting sqref="D84">
    <cfRule type="cellIs" dxfId="36" priority="11" operator="notEqual">
      <formula>$D$76</formula>
    </cfRule>
  </conditionalFormatting>
  <conditionalFormatting sqref="D95">
    <cfRule type="cellIs" dxfId="35" priority="10" operator="notEqual">
      <formula>$D$87</formula>
    </cfRule>
  </conditionalFormatting>
  <conditionalFormatting sqref="D107">
    <cfRule type="cellIs" dxfId="34" priority="9" operator="notEqual">
      <formula>$D$99</formula>
    </cfRule>
  </conditionalFormatting>
  <conditionalFormatting sqref="D118">
    <cfRule type="cellIs" dxfId="33" priority="8" operator="notEqual">
      <formula>$D$110</formula>
    </cfRule>
  </conditionalFormatting>
  <conditionalFormatting sqref="D129">
    <cfRule type="cellIs" dxfId="32" priority="7" operator="notEqual">
      <formula>$D$121</formula>
    </cfRule>
  </conditionalFormatting>
  <conditionalFormatting sqref="D140">
    <cfRule type="cellIs" dxfId="31" priority="6" operator="notEqual">
      <formula>$D$132</formula>
    </cfRule>
  </conditionalFormatting>
  <conditionalFormatting sqref="D152">
    <cfRule type="cellIs" dxfId="30" priority="5" operator="notEqual">
      <formula>$D$144</formula>
    </cfRule>
  </conditionalFormatting>
  <conditionalFormatting sqref="D163">
    <cfRule type="cellIs" dxfId="29" priority="4" operator="notEqual">
      <formula>$D$155</formula>
    </cfRule>
  </conditionalFormatting>
  <conditionalFormatting sqref="D174">
    <cfRule type="cellIs" dxfId="28" priority="3" operator="notEqual">
      <formula>$D$166</formula>
    </cfRule>
  </conditionalFormatting>
  <conditionalFormatting sqref="D185">
    <cfRule type="cellIs" dxfId="27" priority="2" operator="notEqual">
      <formula>$D$177</formula>
    </cfRule>
  </conditionalFormatting>
  <conditionalFormatting sqref="D196">
    <cfRule type="cellIs" dxfId="26" priority="1" operator="notEqual">
      <formula>$D$188</formula>
    </cfRule>
  </conditionalFormatting>
  <conditionalFormatting sqref="G17">
    <cfRule type="cellIs" dxfId="25" priority="34" operator="notEqual">
      <formula>$G$9</formula>
    </cfRule>
  </conditionalFormatting>
  <conditionalFormatting sqref="G28">
    <cfRule type="cellIs" dxfId="24" priority="33" operator="notEqual">
      <formula>$G$20</formula>
    </cfRule>
  </conditionalFormatting>
  <conditionalFormatting sqref="G39:G40">
    <cfRule type="cellIs" dxfId="23" priority="32" operator="notEqual">
      <formula>$G$31</formula>
    </cfRule>
  </conditionalFormatting>
  <conditionalFormatting sqref="G50">
    <cfRule type="cellIs" dxfId="22" priority="31" operator="notEqual">
      <formula>$G$42</formula>
    </cfRule>
  </conditionalFormatting>
  <conditionalFormatting sqref="G62">
    <cfRule type="cellIs" dxfId="21" priority="30" operator="notEqual">
      <formula>$G$54</formula>
    </cfRule>
  </conditionalFormatting>
  <conditionalFormatting sqref="G73">
    <cfRule type="cellIs" dxfId="20" priority="29" operator="notEqual">
      <formula>$G$65</formula>
    </cfRule>
  </conditionalFormatting>
  <conditionalFormatting sqref="G84">
    <cfRule type="cellIs" dxfId="19" priority="28" operator="notEqual">
      <formula>$G$76</formula>
    </cfRule>
  </conditionalFormatting>
  <conditionalFormatting sqref="G95">
    <cfRule type="cellIs" dxfId="18" priority="27" operator="notEqual">
      <formula>$G$87</formula>
    </cfRule>
  </conditionalFormatting>
  <conditionalFormatting sqref="G107">
    <cfRule type="cellIs" dxfId="17" priority="26" operator="notEqual">
      <formula>$G$99</formula>
    </cfRule>
  </conditionalFormatting>
  <conditionalFormatting sqref="G118">
    <cfRule type="cellIs" dxfId="16" priority="25" operator="notEqual">
      <formula>$G$110</formula>
    </cfRule>
  </conditionalFormatting>
  <conditionalFormatting sqref="G129">
    <cfRule type="cellIs" dxfId="15" priority="24" operator="notEqual">
      <formula>$G$121</formula>
    </cfRule>
  </conditionalFormatting>
  <conditionalFormatting sqref="G140">
    <cfRule type="cellIs" dxfId="14" priority="23" operator="notEqual">
      <formula>$G$132</formula>
    </cfRule>
  </conditionalFormatting>
  <conditionalFormatting sqref="G152">
    <cfRule type="cellIs" dxfId="13" priority="22" operator="notEqual">
      <formula>$G$144</formula>
    </cfRule>
  </conditionalFormatting>
  <conditionalFormatting sqref="G163">
    <cfRule type="cellIs" dxfId="12" priority="21" operator="notEqual">
      <formula>$G$155</formula>
    </cfRule>
  </conditionalFormatting>
  <conditionalFormatting sqref="G174">
    <cfRule type="cellIs" dxfId="11" priority="20" operator="notEqual">
      <formula>$G$155</formula>
    </cfRule>
  </conditionalFormatting>
  <conditionalFormatting sqref="G185">
    <cfRule type="cellIs" dxfId="10" priority="19" operator="notEqual">
      <formula>$G$177</formula>
    </cfRule>
  </conditionalFormatting>
  <conditionalFormatting sqref="G196">
    <cfRule type="cellIs" dxfId="9" priority="18" operator="notEqual">
      <formula>$G$188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9DD30DAD-252C-43C8-B2D2-D70E24558917}"/>
    <dataValidation allowBlank="1" showInputMessage="1" showErrorMessage="1" prompt="Services contracted by an organization which follow the normal procurement processes." sqref="C13 C24 C35 C46 C58 C69 C80 C91 C103 C114 C125 C136 C148 C159 C170 C181 C204 C192" xr:uid="{D2D4883A-DF6E-4599-89E1-C25704DD6B71}"/>
    <dataValidation allowBlank="1" showInputMessage="1" showErrorMessage="1" prompt="Includes staff and non-staff travel paid for by the organization directly related to a project." sqref="C14 C25 C36 C47 C59 C70 C81 C92 C104 C115 C126 C137 C149 C160 C171 C182 C205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F098AF50-6738-49DD-B927-47F3EEE74261}"/>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340B5EBB-3C3E-458C-BC5F-57C720FFB61A}"/>
    <dataValidation allowBlank="1" showInputMessage="1" showErrorMessage="1" prompt="Output totals must match the original total from Table 1, and will show as red if not. " sqref="G17" xr:uid="{CB4E1972-F42E-40FE-9670-1760DDE11E59}"/>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1:B16"/>
  <sheetViews>
    <sheetView showGridLines="0" workbookViewId="0">
      <selection activeCell="C20" sqref="C20"/>
    </sheetView>
  </sheetViews>
  <sheetFormatPr defaultColWidth="8.81640625" defaultRowHeight="14.75" x14ac:dyDescent="0.75"/>
  <cols>
    <col min="2" max="2" width="73.26953125" customWidth="1"/>
  </cols>
  <sheetData>
    <row r="1" spans="2:2" ht="15.5" thickBot="1" x14ac:dyDescent="0.9"/>
    <row r="2" spans="2:2" ht="15.5" thickBot="1" x14ac:dyDescent="0.9">
      <c r="B2" s="8" t="s">
        <v>214</v>
      </c>
    </row>
    <row r="3" spans="2:2" x14ac:dyDescent="0.75">
      <c r="B3" s="5"/>
    </row>
    <row r="4" spans="2:2" ht="30.75" customHeight="1" x14ac:dyDescent="0.75">
      <c r="B4" s="6" t="s">
        <v>215</v>
      </c>
    </row>
    <row r="5" spans="2:2" ht="30.75" customHeight="1" x14ac:dyDescent="0.75">
      <c r="B5" s="6"/>
    </row>
    <row r="6" spans="2:2" ht="59" x14ac:dyDescent="0.75">
      <c r="B6" s="6" t="s">
        <v>216</v>
      </c>
    </row>
    <row r="7" spans="2:2" x14ac:dyDescent="0.75">
      <c r="B7" s="6"/>
    </row>
    <row r="8" spans="2:2" ht="59" x14ac:dyDescent="0.75">
      <c r="B8" s="6" t="s">
        <v>217</v>
      </c>
    </row>
    <row r="9" spans="2:2" x14ac:dyDescent="0.75">
      <c r="B9" s="6"/>
    </row>
    <row r="10" spans="2:2" ht="59" x14ac:dyDescent="0.75">
      <c r="B10" s="6" t="s">
        <v>218</v>
      </c>
    </row>
    <row r="11" spans="2:2" x14ac:dyDescent="0.75">
      <c r="B11" s="6"/>
    </row>
    <row r="12" spans="2:2" ht="29.5" x14ac:dyDescent="0.75">
      <c r="B12" s="6" t="s">
        <v>219</v>
      </c>
    </row>
    <row r="13" spans="2:2" x14ac:dyDescent="0.75">
      <c r="B13" s="6"/>
    </row>
    <row r="14" spans="2:2" ht="59" x14ac:dyDescent="0.75">
      <c r="B14" s="6" t="s">
        <v>220</v>
      </c>
    </row>
    <row r="15" spans="2:2" x14ac:dyDescent="0.75">
      <c r="B15" s="6"/>
    </row>
    <row r="16" spans="2:2" ht="45" thickBot="1" x14ac:dyDescent="0.9">
      <c r="B16" s="7" t="s">
        <v>221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H39"/>
  <sheetViews>
    <sheetView showGridLines="0" showZeros="0" zoomScale="80" zoomScaleNormal="80" zoomScaleSheetLayoutView="70" workbookViewId="0">
      <selection activeCell="F16" sqref="F16"/>
    </sheetView>
  </sheetViews>
  <sheetFormatPr defaultColWidth="8.81640625" defaultRowHeight="14.75" x14ac:dyDescent="0.75"/>
  <cols>
    <col min="2" max="2" width="61.81640625" customWidth="1"/>
    <col min="4" max="4" width="22.81640625" customWidth="1"/>
    <col min="6" max="6" width="61.81640625" customWidth="1"/>
    <col min="8" max="8" width="22.81640625" customWidth="1"/>
  </cols>
  <sheetData>
    <row r="1" spans="2:8" ht="15.5" thickBot="1" x14ac:dyDescent="0.9"/>
    <row r="2" spans="2:8" x14ac:dyDescent="0.75">
      <c r="B2" s="298" t="s">
        <v>866</v>
      </c>
      <c r="C2" s="299"/>
      <c r="D2" s="300"/>
    </row>
    <row r="3" spans="2:8" ht="15.5" thickBot="1" x14ac:dyDescent="0.9">
      <c r="B3" s="301"/>
      <c r="C3" s="302"/>
      <c r="D3" s="303"/>
    </row>
    <row r="4" spans="2:8" ht="15.5" thickBot="1" x14ac:dyDescent="0.9"/>
    <row r="5" spans="2:8" x14ac:dyDescent="0.75">
      <c r="B5" s="309" t="s">
        <v>222</v>
      </c>
      <c r="C5" s="310"/>
      <c r="D5" s="311"/>
      <c r="E5" s="232"/>
      <c r="F5" s="309" t="s">
        <v>222</v>
      </c>
      <c r="G5" s="310"/>
      <c r="H5" s="311"/>
    </row>
    <row r="6" spans="2:8" ht="15.5" thickBot="1" x14ac:dyDescent="0.9">
      <c r="B6" s="306"/>
      <c r="C6" s="307"/>
      <c r="D6" s="308"/>
      <c r="E6" s="232"/>
      <c r="F6" s="306"/>
      <c r="G6" s="307"/>
      <c r="H6" s="308"/>
    </row>
    <row r="7" spans="2:8" x14ac:dyDescent="0.75">
      <c r="B7" s="233" t="s">
        <v>223</v>
      </c>
      <c r="C7" s="304">
        <f>SUM('1) Budget Tables'!D16:F16,'1) Budget Tables'!D26:F26,'1) Budget Tables'!D36:F36,'1) Budget Tables'!D46:F46)</f>
        <v>230319.16348386655</v>
      </c>
      <c r="D7" s="305"/>
      <c r="E7" s="232"/>
      <c r="F7" s="233" t="s">
        <v>223</v>
      </c>
      <c r="G7" s="304">
        <f>SUM('1) Budget Tables'!D16:F16,'1) Budget Tables'!D26:F26,'1) Budget Tables'!D36:F36,'1) Budget Tables'!D46:F46)</f>
        <v>230319.16348386655</v>
      </c>
      <c r="H7" s="305"/>
    </row>
    <row r="8" spans="2:8" x14ac:dyDescent="0.75">
      <c r="B8" s="233" t="s">
        <v>224</v>
      </c>
      <c r="C8" s="312">
        <f>SUM(D10:D12)</f>
        <v>0</v>
      </c>
      <c r="D8" s="313"/>
      <c r="E8" s="232"/>
      <c r="F8" s="233" t="s">
        <v>575</v>
      </c>
      <c r="G8" s="312">
        <f>SUM(H10:H12)</f>
        <v>0</v>
      </c>
      <c r="H8" s="313"/>
    </row>
    <row r="9" spans="2:8" ht="29.5" x14ac:dyDescent="0.75">
      <c r="B9" s="244" t="s">
        <v>576</v>
      </c>
      <c r="C9" s="234" t="s">
        <v>225</v>
      </c>
      <c r="D9" s="235" t="s">
        <v>226</v>
      </c>
      <c r="E9" s="232"/>
      <c r="F9" s="243" t="s">
        <v>577</v>
      </c>
      <c r="G9" s="234" t="s">
        <v>578</v>
      </c>
      <c r="H9" s="235" t="s">
        <v>579</v>
      </c>
    </row>
    <row r="10" spans="2:8" ht="35.15" customHeight="1" x14ac:dyDescent="0.75">
      <c r="B10" s="236" t="s">
        <v>247</v>
      </c>
      <c r="C10" s="238">
        <v>0</v>
      </c>
      <c r="D10" s="230">
        <f>$C$7*C10</f>
        <v>0</v>
      </c>
      <c r="E10" s="232"/>
      <c r="F10" s="236"/>
      <c r="G10" s="238"/>
      <c r="H10" s="230">
        <f>$G$7*G10</f>
        <v>0</v>
      </c>
    </row>
    <row r="11" spans="2:8" ht="35.15" customHeight="1" x14ac:dyDescent="0.75">
      <c r="B11" s="236">
        <v>0</v>
      </c>
      <c r="C11" s="238"/>
      <c r="D11" s="230">
        <f>C7*C11</f>
        <v>0</v>
      </c>
      <c r="E11" s="232"/>
      <c r="F11" s="236"/>
      <c r="G11" s="238"/>
      <c r="H11" s="230">
        <f>G7*G11</f>
        <v>0</v>
      </c>
    </row>
    <row r="12" spans="2:8" ht="35.15" customHeight="1" thickBot="1" x14ac:dyDescent="0.9">
      <c r="B12" s="237"/>
      <c r="C12" s="239"/>
      <c r="D12" s="231">
        <f>C7*C12</f>
        <v>0</v>
      </c>
      <c r="E12" s="232"/>
      <c r="F12" s="237"/>
      <c r="G12" s="239"/>
      <c r="H12" s="231">
        <f>G7*G12</f>
        <v>0</v>
      </c>
    </row>
    <row r="13" spans="2:8" ht="15.5" thickBot="1" x14ac:dyDescent="0.9">
      <c r="B13" s="232"/>
      <c r="C13" s="232"/>
      <c r="D13" s="232"/>
      <c r="E13" s="232"/>
      <c r="F13" s="232"/>
      <c r="G13" s="232"/>
      <c r="H13" s="232"/>
    </row>
    <row r="14" spans="2:8" x14ac:dyDescent="0.75">
      <c r="B14" s="309" t="s">
        <v>227</v>
      </c>
      <c r="C14" s="310"/>
      <c r="D14" s="311"/>
      <c r="E14" s="232"/>
      <c r="F14" s="309" t="s">
        <v>227</v>
      </c>
      <c r="G14" s="310"/>
      <c r="H14" s="311"/>
    </row>
    <row r="15" spans="2:8" ht="15.5" thickBot="1" x14ac:dyDescent="0.9">
      <c r="B15" s="314"/>
      <c r="C15" s="315"/>
      <c r="D15" s="316"/>
      <c r="E15" s="232"/>
      <c r="F15" s="314"/>
      <c r="G15" s="315"/>
      <c r="H15" s="316"/>
    </row>
    <row r="16" spans="2:8" x14ac:dyDescent="0.75">
      <c r="B16" s="233" t="s">
        <v>223</v>
      </c>
      <c r="C16" s="304">
        <f>SUM('1) Budget Tables'!D58:F58,'1) Budget Tables'!D68:F68,'1) Budget Tables'!D78:F78,'1) Budget Tables'!D88:F88)</f>
        <v>354881.87597463175</v>
      </c>
      <c r="D16" s="305"/>
      <c r="E16" s="232"/>
      <c r="F16" s="233" t="s">
        <v>223</v>
      </c>
      <c r="G16" s="304">
        <f>SUM('1) Budget Tables'!D58:F58,'1) Budget Tables'!D68:F68,'1) Budget Tables'!D78:F78,'1) Budget Tables'!D88:F88)</f>
        <v>354881.87597463175</v>
      </c>
      <c r="H16" s="305"/>
    </row>
    <row r="17" spans="2:8" x14ac:dyDescent="0.75">
      <c r="B17" s="233" t="s">
        <v>224</v>
      </c>
      <c r="C17" s="312">
        <f>SUM(D19:D21)</f>
        <v>0</v>
      </c>
      <c r="D17" s="313"/>
      <c r="E17" s="232"/>
      <c r="F17" s="233" t="s">
        <v>575</v>
      </c>
      <c r="G17" s="312">
        <f>SUM(H19:H21)</f>
        <v>0</v>
      </c>
      <c r="H17" s="313"/>
    </row>
    <row r="18" spans="2:8" ht="29.5" x14ac:dyDescent="0.75">
      <c r="B18" s="244" t="s">
        <v>576</v>
      </c>
      <c r="C18" s="234" t="s">
        <v>225</v>
      </c>
      <c r="D18" s="235" t="s">
        <v>226</v>
      </c>
      <c r="E18" s="232"/>
      <c r="F18" s="242" t="s">
        <v>577</v>
      </c>
      <c r="G18" s="234" t="s">
        <v>578</v>
      </c>
      <c r="H18" s="235" t="s">
        <v>579</v>
      </c>
    </row>
    <row r="19" spans="2:8" ht="35.15" customHeight="1" x14ac:dyDescent="0.75">
      <c r="B19" s="236"/>
      <c r="C19" s="238"/>
      <c r="D19" s="230">
        <f>$C$16*C19</f>
        <v>0</v>
      </c>
      <c r="E19" s="232"/>
      <c r="F19" s="236">
        <v>0</v>
      </c>
      <c r="G19" s="238">
        <v>0</v>
      </c>
      <c r="H19" s="230">
        <f>$G$16*G19</f>
        <v>0</v>
      </c>
    </row>
    <row r="20" spans="2:8" ht="35.15" customHeight="1" x14ac:dyDescent="0.75">
      <c r="B20" s="236"/>
      <c r="C20" s="238"/>
      <c r="D20" s="230">
        <f>$C$16*C20</f>
        <v>0</v>
      </c>
      <c r="E20" s="232"/>
      <c r="F20" s="236"/>
      <c r="G20" s="238"/>
      <c r="H20" s="230">
        <f>$G$16*G20</f>
        <v>0</v>
      </c>
    </row>
    <row r="21" spans="2:8" ht="35.15" customHeight="1" thickBot="1" x14ac:dyDescent="0.9">
      <c r="B21" s="237"/>
      <c r="C21" s="239"/>
      <c r="D21" s="231">
        <f>$C$16*C21</f>
        <v>0</v>
      </c>
      <c r="E21" s="232"/>
      <c r="F21" s="237"/>
      <c r="G21" s="239"/>
      <c r="H21" s="231">
        <f>$G$16*G21</f>
        <v>0</v>
      </c>
    </row>
    <row r="22" spans="2:8" ht="15.5" thickBot="1" x14ac:dyDescent="0.9">
      <c r="B22" s="232"/>
      <c r="C22" s="232"/>
      <c r="D22" s="232"/>
      <c r="E22" s="232"/>
      <c r="F22" s="232"/>
      <c r="G22" s="232"/>
      <c r="H22" s="232"/>
    </row>
    <row r="23" spans="2:8" x14ac:dyDescent="0.75">
      <c r="B23" s="309" t="s">
        <v>228</v>
      </c>
      <c r="C23" s="310"/>
      <c r="D23" s="311"/>
      <c r="E23" s="232"/>
      <c r="F23" s="309" t="s">
        <v>228</v>
      </c>
      <c r="G23" s="310"/>
      <c r="H23" s="311"/>
    </row>
    <row r="24" spans="2:8" ht="15.5" thickBot="1" x14ac:dyDescent="0.9">
      <c r="B24" s="306"/>
      <c r="C24" s="307"/>
      <c r="D24" s="308"/>
      <c r="E24" s="232"/>
      <c r="F24" s="306"/>
      <c r="G24" s="307"/>
      <c r="H24" s="308"/>
    </row>
    <row r="25" spans="2:8" x14ac:dyDescent="0.75">
      <c r="B25" s="233" t="s">
        <v>223</v>
      </c>
      <c r="C25" s="304">
        <f>SUM('1) Budget Tables'!D100:F100,'1) Budget Tables'!D110:F110,'1) Budget Tables'!D120:F120,'1) Budget Tables'!D130:F130)</f>
        <v>338374.03597005899</v>
      </c>
      <c r="D25" s="305"/>
      <c r="E25" s="232"/>
      <c r="F25" s="233" t="s">
        <v>223</v>
      </c>
      <c r="G25" s="304">
        <f>SUM('1) Budget Tables'!D100:F100,'1) Budget Tables'!D110:F110,'1) Budget Tables'!D120:F120,'1) Budget Tables'!D130:F130)</f>
        <v>338374.03597005899</v>
      </c>
      <c r="H25" s="305"/>
    </row>
    <row r="26" spans="2:8" x14ac:dyDescent="0.75">
      <c r="B26" s="233" t="s">
        <v>224</v>
      </c>
      <c r="C26" s="312">
        <f>SUM(D28:D30)</f>
        <v>0</v>
      </c>
      <c r="D26" s="313"/>
      <c r="E26" s="232"/>
      <c r="F26" s="233" t="s">
        <v>575</v>
      </c>
      <c r="G26" s="312">
        <f>SUM(H28:H30)</f>
        <v>0</v>
      </c>
      <c r="H26" s="313"/>
    </row>
    <row r="27" spans="2:8" ht="29.5" x14ac:dyDescent="0.75">
      <c r="B27" s="244" t="s">
        <v>576</v>
      </c>
      <c r="C27" s="234" t="s">
        <v>225</v>
      </c>
      <c r="D27" s="235" t="s">
        <v>226</v>
      </c>
      <c r="E27" s="232"/>
      <c r="F27" s="242" t="s">
        <v>577</v>
      </c>
      <c r="G27" s="234" t="s">
        <v>578</v>
      </c>
      <c r="H27" s="235" t="s">
        <v>579</v>
      </c>
    </row>
    <row r="28" spans="2:8" ht="35.15" customHeight="1" x14ac:dyDescent="0.75">
      <c r="B28" s="236"/>
      <c r="C28" s="238"/>
      <c r="D28" s="230">
        <f>$C$25*C28</f>
        <v>0</v>
      </c>
      <c r="E28" s="232"/>
      <c r="F28" s="236"/>
      <c r="G28" s="238"/>
      <c r="H28" s="230">
        <f>$G$25*G28</f>
        <v>0</v>
      </c>
    </row>
    <row r="29" spans="2:8" ht="35.15" customHeight="1" x14ac:dyDescent="0.75">
      <c r="B29" s="236"/>
      <c r="C29" s="238"/>
      <c r="D29" s="230">
        <f>$C$25*C29</f>
        <v>0</v>
      </c>
      <c r="E29" s="232"/>
      <c r="F29" s="236"/>
      <c r="G29" s="238"/>
      <c r="H29" s="230">
        <f>$G$25*G29</f>
        <v>0</v>
      </c>
    </row>
    <row r="30" spans="2:8" ht="35.15" customHeight="1" thickBot="1" x14ac:dyDescent="0.9">
      <c r="B30" s="237"/>
      <c r="C30" s="239"/>
      <c r="D30" s="231">
        <f>$C$25*C30</f>
        <v>0</v>
      </c>
      <c r="E30" s="232"/>
      <c r="F30" s="237"/>
      <c r="G30" s="239"/>
      <c r="H30" s="231">
        <f>$G$25*G30</f>
        <v>0</v>
      </c>
    </row>
    <row r="31" spans="2:8" ht="15.5" thickBot="1" x14ac:dyDescent="0.9">
      <c r="B31" s="232"/>
      <c r="C31" s="232"/>
      <c r="D31" s="232"/>
      <c r="E31" s="232"/>
      <c r="F31" s="232"/>
      <c r="G31" s="232"/>
      <c r="H31" s="232"/>
    </row>
    <row r="32" spans="2:8" x14ac:dyDescent="0.75">
      <c r="B32" s="309" t="s">
        <v>229</v>
      </c>
      <c r="C32" s="310"/>
      <c r="D32" s="311"/>
      <c r="E32" s="232"/>
      <c r="F32" s="309" t="s">
        <v>229</v>
      </c>
      <c r="G32" s="310"/>
      <c r="H32" s="311"/>
    </row>
    <row r="33" spans="2:8" ht="15.5" thickBot="1" x14ac:dyDescent="0.9">
      <c r="B33" s="306"/>
      <c r="C33" s="307"/>
      <c r="D33" s="308"/>
      <c r="E33" s="232"/>
      <c r="F33" s="306"/>
      <c r="G33" s="307"/>
      <c r="H33" s="308"/>
    </row>
    <row r="34" spans="2:8" x14ac:dyDescent="0.75">
      <c r="B34" s="233" t="s">
        <v>223</v>
      </c>
      <c r="C34" s="304">
        <f>SUM('1) Budget Tables'!D142:F142,'1) Budget Tables'!D152:F152,'1) Budget Tables'!D162:F162,'1) Budget Tables'!D172:F172)</f>
        <v>0</v>
      </c>
      <c r="D34" s="305"/>
      <c r="E34" s="232"/>
      <c r="F34" s="233" t="s">
        <v>223</v>
      </c>
      <c r="G34" s="304">
        <f>SUM('1) Budget Tables'!D142:F142,'1) Budget Tables'!D152:F152,'1) Budget Tables'!D162:F162,'1) Budget Tables'!D172:F172)</f>
        <v>0</v>
      </c>
      <c r="H34" s="305"/>
    </row>
    <row r="35" spans="2:8" x14ac:dyDescent="0.75">
      <c r="B35" s="233" t="s">
        <v>224</v>
      </c>
      <c r="C35" s="312">
        <f>SUM(D37:D39)</f>
        <v>0</v>
      </c>
      <c r="D35" s="313"/>
      <c r="E35" s="232"/>
      <c r="F35" s="233" t="s">
        <v>575</v>
      </c>
      <c r="G35" s="312">
        <f>SUM(H37:H39)</f>
        <v>0</v>
      </c>
      <c r="H35" s="313"/>
    </row>
    <row r="36" spans="2:8" ht="29.5" x14ac:dyDescent="0.75">
      <c r="B36" s="244" t="s">
        <v>576</v>
      </c>
      <c r="C36" s="234" t="s">
        <v>225</v>
      </c>
      <c r="D36" s="235" t="s">
        <v>226</v>
      </c>
      <c r="E36" s="232"/>
      <c r="F36" s="241" t="s">
        <v>580</v>
      </c>
      <c r="G36" s="234" t="s">
        <v>578</v>
      </c>
      <c r="H36" s="235" t="s">
        <v>579</v>
      </c>
    </row>
    <row r="37" spans="2:8" ht="35.15" customHeight="1" x14ac:dyDescent="0.75">
      <c r="B37" s="236">
        <v>0</v>
      </c>
      <c r="C37" s="238">
        <v>0</v>
      </c>
      <c r="D37" s="230">
        <f>$C$34*C37</f>
        <v>0</v>
      </c>
      <c r="E37" s="232"/>
      <c r="F37" s="236"/>
      <c r="G37" s="238"/>
      <c r="H37" s="230">
        <f>$G$34*G37</f>
        <v>0</v>
      </c>
    </row>
    <row r="38" spans="2:8" ht="35.15" customHeight="1" x14ac:dyDescent="0.75">
      <c r="B38" s="236"/>
      <c r="C38" s="238"/>
      <c r="D38" s="230">
        <f>$C$34*C38</f>
        <v>0</v>
      </c>
      <c r="E38" s="232"/>
      <c r="F38" s="236"/>
      <c r="G38" s="238"/>
      <c r="H38" s="230">
        <f>$G$34*G38</f>
        <v>0</v>
      </c>
    </row>
    <row r="39" spans="2:8" ht="35.15" customHeight="1" thickBot="1" x14ac:dyDescent="0.9">
      <c r="B39" s="237"/>
      <c r="C39" s="239"/>
      <c r="D39" s="231">
        <f>$C$34*C39</f>
        <v>0</v>
      </c>
      <c r="E39" s="232"/>
      <c r="F39" s="237"/>
      <c r="G39" s="239"/>
      <c r="H39" s="231">
        <f>$G$34*G39</f>
        <v>0</v>
      </c>
    </row>
  </sheetData>
  <sheetProtection sheet="1" objects="1" scenarios="1"/>
  <mergeCells count="33">
    <mergeCell ref="G34:H34"/>
    <mergeCell ref="C35:D35"/>
    <mergeCell ref="G35:H35"/>
    <mergeCell ref="G26:H26"/>
    <mergeCell ref="B32:D32"/>
    <mergeCell ref="F32:H32"/>
    <mergeCell ref="B33:D33"/>
    <mergeCell ref="F33:H33"/>
    <mergeCell ref="C34:D34"/>
    <mergeCell ref="C26:D26"/>
    <mergeCell ref="F23:H23"/>
    <mergeCell ref="B24:D24"/>
    <mergeCell ref="F24:H24"/>
    <mergeCell ref="C25:D25"/>
    <mergeCell ref="G25:H25"/>
    <mergeCell ref="B23:D23"/>
    <mergeCell ref="B15:D15"/>
    <mergeCell ref="F15:H15"/>
    <mergeCell ref="C16:D16"/>
    <mergeCell ref="G16:H16"/>
    <mergeCell ref="C17:D17"/>
    <mergeCell ref="G17:H17"/>
    <mergeCell ref="F5:H5"/>
    <mergeCell ref="F6:H6"/>
    <mergeCell ref="G7:H7"/>
    <mergeCell ref="G8:H8"/>
    <mergeCell ref="B14:D14"/>
    <mergeCell ref="F14:H14"/>
    <mergeCell ref="B2:D3"/>
    <mergeCell ref="C7:D7"/>
    <mergeCell ref="B6:D6"/>
    <mergeCell ref="B5:D5"/>
    <mergeCell ref="C8:D8"/>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150F9E7-B871-4032-AA6F-C440C65E46B6}">
          <x14:formula1>
            <xm:f>Dropdowns!$A$1:$A$11</xm:f>
          </x14:formula1>
          <xm:sqref>C10:C12 C19:C21 C28:C30 G10:G12 G19:G21 G28:G30 G37:G39 C37:C39</xm:sqref>
        </x14:dataValidation>
        <x14:dataValidation type="list" allowBlank="1" showInputMessage="1" showErrorMessage="1" xr:uid="{DF6E5BF6-BEDD-463B-8425-B795E4DD9B42}">
          <x14:formula1>
            <xm:f>Sheet2!$A$1:$A$171</xm:f>
          </x14:formula1>
          <xm:sqref>B10:B12 B19:B21 B28:B30 B37:B39</xm:sqref>
        </x14:dataValidation>
        <x14:dataValidation type="list" allowBlank="1" showInputMessage="1" showErrorMessage="1" xr:uid="{31EDA18F-7247-412D-9F61-77E71989B2F3}">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F5BA-8BFB-41E8-80C9-038CBB35BAE7}">
  <sheetPr>
    <tabColor theme="2" tint="-0.499984740745262"/>
  </sheetPr>
  <dimension ref="A1:D70"/>
  <sheetViews>
    <sheetView zoomScale="64" zoomScaleNormal="85" workbookViewId="0">
      <selection activeCell="C70" sqref="C70"/>
    </sheetView>
  </sheetViews>
  <sheetFormatPr defaultColWidth="8.7265625" defaultRowHeight="14.75" x14ac:dyDescent="0.75"/>
  <cols>
    <col min="1" max="1" width="6.453125" customWidth="1"/>
    <col min="2" max="2" width="57.26953125" customWidth="1"/>
    <col min="3" max="3" width="71.81640625" customWidth="1"/>
    <col min="4" max="4" width="54.81640625" customWidth="1"/>
  </cols>
  <sheetData>
    <row r="1" spans="1:4" x14ac:dyDescent="0.75">
      <c r="A1" s="317" t="s">
        <v>867</v>
      </c>
      <c r="B1" s="318"/>
      <c r="C1" s="191" t="s">
        <v>667</v>
      </c>
      <c r="D1" s="192" t="s">
        <v>668</v>
      </c>
    </row>
    <row r="2" spans="1:4" x14ac:dyDescent="0.75">
      <c r="A2" s="193" t="s">
        <v>669</v>
      </c>
      <c r="B2" s="193" t="s">
        <v>670</v>
      </c>
      <c r="C2" s="194"/>
      <c r="D2" s="195"/>
    </row>
    <row r="3" spans="1:4" x14ac:dyDescent="0.75">
      <c r="A3" s="196">
        <v>1.1000000000000001</v>
      </c>
      <c r="B3" s="197" t="s">
        <v>671</v>
      </c>
      <c r="C3" s="198" t="s">
        <v>672</v>
      </c>
      <c r="D3" s="199" t="s">
        <v>673</v>
      </c>
    </row>
    <row r="4" spans="1:4" ht="29.5" x14ac:dyDescent="0.75">
      <c r="A4" s="196">
        <v>1.2</v>
      </c>
      <c r="B4" s="200" t="s">
        <v>674</v>
      </c>
      <c r="C4" s="198" t="s">
        <v>675</v>
      </c>
      <c r="D4" s="199" t="s">
        <v>676</v>
      </c>
    </row>
    <row r="5" spans="1:4" ht="29.5" x14ac:dyDescent="0.75">
      <c r="A5" s="196">
        <v>1.3</v>
      </c>
      <c r="B5" s="197" t="s">
        <v>677</v>
      </c>
      <c r="C5" s="198" t="s">
        <v>678</v>
      </c>
      <c r="D5" s="199" t="s">
        <v>676</v>
      </c>
    </row>
    <row r="6" spans="1:4" ht="29.5" x14ac:dyDescent="0.75">
      <c r="A6" s="201">
        <v>1.4</v>
      </c>
      <c r="B6" s="202" t="s">
        <v>679</v>
      </c>
      <c r="C6" s="198" t="s">
        <v>680</v>
      </c>
      <c r="D6" s="199" t="s">
        <v>676</v>
      </c>
    </row>
    <row r="7" spans="1:4" ht="29.5" x14ac:dyDescent="0.75">
      <c r="A7" s="203" t="s">
        <v>681</v>
      </c>
      <c r="B7" s="204" t="s">
        <v>682</v>
      </c>
      <c r="C7" s="205" t="s">
        <v>683</v>
      </c>
      <c r="D7" s="206" t="s">
        <v>676</v>
      </c>
    </row>
    <row r="8" spans="1:4" ht="29.5" x14ac:dyDescent="0.75">
      <c r="A8" s="207" t="s">
        <v>684</v>
      </c>
      <c r="B8" s="208" t="s">
        <v>685</v>
      </c>
      <c r="C8" s="205" t="s">
        <v>686</v>
      </c>
      <c r="D8" s="206" t="s">
        <v>676</v>
      </c>
    </row>
    <row r="9" spans="1:4" ht="29.5" x14ac:dyDescent="0.75">
      <c r="A9" s="207" t="s">
        <v>687</v>
      </c>
      <c r="B9" s="208" t="s">
        <v>688</v>
      </c>
      <c r="C9" s="205" t="s">
        <v>689</v>
      </c>
      <c r="D9" s="206" t="s">
        <v>676</v>
      </c>
    </row>
    <row r="10" spans="1:4" ht="29.5" x14ac:dyDescent="0.75">
      <c r="A10" s="207" t="s">
        <v>690</v>
      </c>
      <c r="B10" s="208" t="s">
        <v>691</v>
      </c>
      <c r="C10" s="205" t="s">
        <v>689</v>
      </c>
      <c r="D10" s="206" t="s">
        <v>676</v>
      </c>
    </row>
    <row r="11" spans="1:4" ht="29.5" x14ac:dyDescent="0.75">
      <c r="A11" s="209" t="s">
        <v>692</v>
      </c>
      <c r="B11" s="210" t="s">
        <v>693</v>
      </c>
      <c r="C11" s="205" t="s">
        <v>694</v>
      </c>
      <c r="D11" s="206" t="s">
        <v>676</v>
      </c>
    </row>
    <row r="12" spans="1:4" x14ac:dyDescent="0.75">
      <c r="A12" s="211">
        <v>1.5</v>
      </c>
      <c r="B12" s="212" t="s">
        <v>695</v>
      </c>
      <c r="C12" s="198" t="s">
        <v>696</v>
      </c>
      <c r="D12" s="199" t="s">
        <v>697</v>
      </c>
    </row>
    <row r="13" spans="1:4" x14ac:dyDescent="0.75">
      <c r="A13" s="196">
        <v>1.6</v>
      </c>
      <c r="B13" s="197" t="s">
        <v>698</v>
      </c>
      <c r="C13" s="198" t="s">
        <v>699</v>
      </c>
      <c r="D13" s="199" t="s">
        <v>700</v>
      </c>
    </row>
    <row r="14" spans="1:4" x14ac:dyDescent="0.75">
      <c r="A14" s="201">
        <v>1.7</v>
      </c>
      <c r="B14" s="202" t="s">
        <v>701</v>
      </c>
      <c r="C14" s="198" t="s">
        <v>702</v>
      </c>
      <c r="D14" s="199" t="s">
        <v>700</v>
      </c>
    </row>
    <row r="15" spans="1:4" x14ac:dyDescent="0.75">
      <c r="A15" s="203" t="s">
        <v>703</v>
      </c>
      <c r="B15" s="204" t="s">
        <v>704</v>
      </c>
      <c r="C15" s="205" t="s">
        <v>705</v>
      </c>
      <c r="D15" s="206" t="s">
        <v>700</v>
      </c>
    </row>
    <row r="16" spans="1:4" x14ac:dyDescent="0.75">
      <c r="A16" s="209" t="s">
        <v>706</v>
      </c>
      <c r="B16" s="210" t="s">
        <v>707</v>
      </c>
      <c r="C16" s="205" t="s">
        <v>708</v>
      </c>
      <c r="D16" s="206" t="s">
        <v>700</v>
      </c>
    </row>
    <row r="17" spans="1:4" ht="29.5" x14ac:dyDescent="0.75">
      <c r="A17" s="211">
        <v>1.8</v>
      </c>
      <c r="B17" s="212" t="s">
        <v>709</v>
      </c>
      <c r="C17" s="198" t="s">
        <v>710</v>
      </c>
      <c r="D17" s="199" t="s">
        <v>711</v>
      </c>
    </row>
    <row r="18" spans="1:4" ht="44.25" x14ac:dyDescent="0.75">
      <c r="A18" s="196">
        <v>1.9</v>
      </c>
      <c r="B18" s="197" t="s">
        <v>712</v>
      </c>
      <c r="C18" s="198" t="s">
        <v>713</v>
      </c>
      <c r="D18" s="199" t="s">
        <v>714</v>
      </c>
    </row>
    <row r="19" spans="1:4" x14ac:dyDescent="0.75">
      <c r="A19" s="213">
        <v>1.1000000000000001</v>
      </c>
      <c r="B19" s="197" t="s">
        <v>715</v>
      </c>
      <c r="C19" s="198" t="s">
        <v>716</v>
      </c>
      <c r="D19" s="199" t="s">
        <v>717</v>
      </c>
    </row>
    <row r="20" spans="1:4" x14ac:dyDescent="0.75">
      <c r="A20" s="214">
        <v>1.1100000000000001</v>
      </c>
      <c r="B20" s="215" t="s">
        <v>236</v>
      </c>
      <c r="C20" s="198"/>
      <c r="D20" s="199"/>
    </row>
    <row r="21" spans="1:4" x14ac:dyDescent="0.75">
      <c r="A21" s="216" t="s">
        <v>718</v>
      </c>
      <c r="B21" s="193" t="s">
        <v>719</v>
      </c>
      <c r="C21" s="194"/>
      <c r="D21" s="195"/>
    </row>
    <row r="22" spans="1:4" x14ac:dyDescent="0.75">
      <c r="A22" s="196">
        <v>2.1</v>
      </c>
      <c r="B22" s="197" t="s">
        <v>720</v>
      </c>
      <c r="C22" s="198" t="s">
        <v>721</v>
      </c>
      <c r="D22" s="199" t="s">
        <v>722</v>
      </c>
    </row>
    <row r="23" spans="1:4" x14ac:dyDescent="0.75">
      <c r="A23" s="196">
        <v>2.2000000000000002</v>
      </c>
      <c r="B23" s="197" t="s">
        <v>723</v>
      </c>
      <c r="C23" s="198" t="s">
        <v>724</v>
      </c>
      <c r="D23" s="199" t="s">
        <v>725</v>
      </c>
    </row>
    <row r="24" spans="1:4" ht="280.25" x14ac:dyDescent="0.75">
      <c r="A24" s="196">
        <v>2.2999999999999998</v>
      </c>
      <c r="B24" s="197" t="s">
        <v>726</v>
      </c>
      <c r="C24" s="217" t="s">
        <v>727</v>
      </c>
      <c r="D24" s="199" t="s">
        <v>728</v>
      </c>
    </row>
    <row r="25" spans="1:4" x14ac:dyDescent="0.75">
      <c r="A25" s="196">
        <v>2.4</v>
      </c>
      <c r="B25" s="197" t="s">
        <v>729</v>
      </c>
      <c r="C25" s="198" t="s">
        <v>730</v>
      </c>
      <c r="D25" s="199" t="s">
        <v>731</v>
      </c>
    </row>
    <row r="26" spans="1:4" x14ac:dyDescent="0.75">
      <c r="A26" s="196">
        <v>2.5</v>
      </c>
      <c r="B26" s="197" t="s">
        <v>732</v>
      </c>
      <c r="C26" s="198" t="s">
        <v>733</v>
      </c>
      <c r="D26" s="199" t="s">
        <v>725</v>
      </c>
    </row>
    <row r="27" spans="1:4" x14ac:dyDescent="0.75">
      <c r="A27" s="196">
        <v>2.6</v>
      </c>
      <c r="B27" s="197" t="s">
        <v>734</v>
      </c>
      <c r="C27" s="198" t="s">
        <v>735</v>
      </c>
      <c r="D27" s="199" t="s">
        <v>736</v>
      </c>
    </row>
    <row r="28" spans="1:4" ht="147.5" x14ac:dyDescent="0.75">
      <c r="A28" s="196">
        <v>2.7</v>
      </c>
      <c r="B28" s="197" t="s">
        <v>737</v>
      </c>
      <c r="C28" s="217" t="s">
        <v>738</v>
      </c>
      <c r="D28" s="199" t="s">
        <v>739</v>
      </c>
    </row>
    <row r="29" spans="1:4" ht="29.5" x14ac:dyDescent="0.75">
      <c r="A29" s="218" t="s">
        <v>740</v>
      </c>
      <c r="B29" s="219" t="s">
        <v>741</v>
      </c>
      <c r="C29" s="205" t="s">
        <v>742</v>
      </c>
      <c r="D29" s="206" t="s">
        <v>743</v>
      </c>
    </row>
    <row r="30" spans="1:4" x14ac:dyDescent="0.75">
      <c r="A30" s="220" t="s">
        <v>744</v>
      </c>
      <c r="B30" s="193" t="s">
        <v>745</v>
      </c>
      <c r="C30" s="194"/>
      <c r="D30" s="195"/>
    </row>
    <row r="31" spans="1:4" x14ac:dyDescent="0.75">
      <c r="A31" s="196">
        <v>3.1</v>
      </c>
      <c r="B31" s="197" t="s">
        <v>746</v>
      </c>
      <c r="C31" s="198" t="s">
        <v>747</v>
      </c>
      <c r="D31" s="199" t="str">
        <f>B30</f>
        <v>Rule of Law and Human Rights</v>
      </c>
    </row>
    <row r="32" spans="1:4" x14ac:dyDescent="0.75">
      <c r="A32" s="218" t="s">
        <v>748</v>
      </c>
      <c r="B32" s="221" t="s">
        <v>749</v>
      </c>
      <c r="C32" s="205" t="s">
        <v>750</v>
      </c>
      <c r="D32" s="206" t="s">
        <v>751</v>
      </c>
    </row>
    <row r="33" spans="1:4" x14ac:dyDescent="0.75">
      <c r="A33" s="196">
        <v>3.2</v>
      </c>
      <c r="B33" s="197" t="s">
        <v>752</v>
      </c>
      <c r="C33" s="198" t="s">
        <v>753</v>
      </c>
      <c r="D33" s="199" t="s">
        <v>751</v>
      </c>
    </row>
    <row r="34" spans="1:4" x14ac:dyDescent="0.75">
      <c r="A34" s="196">
        <v>3.3</v>
      </c>
      <c r="B34" s="197" t="s">
        <v>754</v>
      </c>
      <c r="C34" s="198" t="s">
        <v>755</v>
      </c>
      <c r="D34" s="199" t="s">
        <v>751</v>
      </c>
    </row>
    <row r="35" spans="1:4" x14ac:dyDescent="0.75">
      <c r="A35" s="196">
        <v>3.4</v>
      </c>
      <c r="B35" s="197" t="s">
        <v>756</v>
      </c>
      <c r="C35" s="198" t="s">
        <v>757</v>
      </c>
      <c r="D35" s="199" t="s">
        <v>758</v>
      </c>
    </row>
    <row r="36" spans="1:4" x14ac:dyDescent="0.75">
      <c r="A36" s="218" t="s">
        <v>759</v>
      </c>
      <c r="B36" s="219" t="s">
        <v>760</v>
      </c>
      <c r="C36" s="205" t="s">
        <v>761</v>
      </c>
      <c r="D36" s="206" t="s">
        <v>758</v>
      </c>
    </row>
    <row r="37" spans="1:4" ht="44.25" x14ac:dyDescent="0.75">
      <c r="A37" s="196">
        <v>3.5</v>
      </c>
      <c r="B37" s="197" t="s">
        <v>762</v>
      </c>
      <c r="C37" s="198" t="s">
        <v>763</v>
      </c>
      <c r="D37" s="199" t="s">
        <v>764</v>
      </c>
    </row>
    <row r="38" spans="1:4" ht="44.25" x14ac:dyDescent="0.75">
      <c r="A38" s="196">
        <v>3.6</v>
      </c>
      <c r="B38" s="197" t="s">
        <v>765</v>
      </c>
      <c r="C38" s="198" t="s">
        <v>766</v>
      </c>
      <c r="D38" s="199" t="s">
        <v>767</v>
      </c>
    </row>
    <row r="39" spans="1:4" x14ac:dyDescent="0.75">
      <c r="A39" s="196">
        <v>3.7</v>
      </c>
      <c r="B39" s="200" t="s">
        <v>768</v>
      </c>
      <c r="C39" s="198" t="s">
        <v>769</v>
      </c>
      <c r="D39" s="199" t="s">
        <v>770</v>
      </c>
    </row>
    <row r="40" spans="1:4" x14ac:dyDescent="0.75">
      <c r="A40" s="218" t="s">
        <v>771</v>
      </c>
      <c r="B40" s="219" t="s">
        <v>772</v>
      </c>
      <c r="C40" s="205" t="s">
        <v>773</v>
      </c>
      <c r="D40" s="206" t="s">
        <v>770</v>
      </c>
    </row>
    <row r="41" spans="1:4" x14ac:dyDescent="0.75">
      <c r="A41" s="218" t="s">
        <v>774</v>
      </c>
      <c r="B41" s="219" t="s">
        <v>775</v>
      </c>
      <c r="C41" s="205" t="s">
        <v>776</v>
      </c>
      <c r="D41" s="206" t="s">
        <v>770</v>
      </c>
    </row>
    <row r="42" spans="1:4" x14ac:dyDescent="0.75">
      <c r="A42" s="220" t="s">
        <v>777</v>
      </c>
      <c r="B42" s="193" t="s">
        <v>778</v>
      </c>
      <c r="C42" s="194"/>
      <c r="D42" s="195"/>
    </row>
    <row r="43" spans="1:4" x14ac:dyDescent="0.75">
      <c r="A43" s="196">
        <v>4.0999999999999996</v>
      </c>
      <c r="B43" s="197" t="s">
        <v>779</v>
      </c>
      <c r="C43" s="198" t="s">
        <v>780</v>
      </c>
      <c r="D43" s="199" t="s">
        <v>781</v>
      </c>
    </row>
    <row r="44" spans="1:4" x14ac:dyDescent="0.75">
      <c r="A44" s="196">
        <v>4.2</v>
      </c>
      <c r="B44" s="197" t="s">
        <v>782</v>
      </c>
      <c r="C44" s="198" t="s">
        <v>783</v>
      </c>
      <c r="D44" s="199" t="s">
        <v>784</v>
      </c>
    </row>
    <row r="45" spans="1:4" ht="29.5" x14ac:dyDescent="0.75">
      <c r="A45" s="196">
        <v>4.3</v>
      </c>
      <c r="B45" s="197" t="s">
        <v>785</v>
      </c>
      <c r="C45" s="222" t="s">
        <v>786</v>
      </c>
      <c r="D45" s="199" t="s">
        <v>787</v>
      </c>
    </row>
    <row r="46" spans="1:4" ht="29.5" x14ac:dyDescent="0.75">
      <c r="A46" s="196">
        <v>4.4000000000000004</v>
      </c>
      <c r="B46" s="197" t="s">
        <v>788</v>
      </c>
      <c r="C46" s="222" t="s">
        <v>789</v>
      </c>
      <c r="D46" s="199" t="s">
        <v>790</v>
      </c>
    </row>
    <row r="47" spans="1:4" x14ac:dyDescent="0.75">
      <c r="A47" s="218" t="s">
        <v>791</v>
      </c>
      <c r="B47" s="219" t="s">
        <v>792</v>
      </c>
      <c r="C47" s="205" t="s">
        <v>793</v>
      </c>
      <c r="D47" s="206" t="s">
        <v>790</v>
      </c>
    </row>
    <row r="48" spans="1:4" x14ac:dyDescent="0.75">
      <c r="A48" s="196">
        <v>4.5</v>
      </c>
      <c r="B48" s="197" t="s">
        <v>794</v>
      </c>
      <c r="C48" s="222" t="s">
        <v>795</v>
      </c>
      <c r="D48" s="199" t="s">
        <v>784</v>
      </c>
    </row>
    <row r="49" spans="1:4" x14ac:dyDescent="0.75">
      <c r="A49" s="196">
        <v>4.5999999999999996</v>
      </c>
      <c r="B49" s="197" t="s">
        <v>796</v>
      </c>
      <c r="C49" s="223" t="s">
        <v>797</v>
      </c>
      <c r="D49" s="199" t="s">
        <v>798</v>
      </c>
    </row>
    <row r="50" spans="1:4" x14ac:dyDescent="0.75">
      <c r="A50" s="196">
        <v>4.7</v>
      </c>
      <c r="B50" s="197" t="s">
        <v>799</v>
      </c>
      <c r="C50" s="223" t="s">
        <v>800</v>
      </c>
      <c r="D50" s="199" t="s">
        <v>801</v>
      </c>
    </row>
    <row r="51" spans="1:4" x14ac:dyDescent="0.75">
      <c r="A51" s="220" t="s">
        <v>802</v>
      </c>
      <c r="B51" s="193" t="s">
        <v>803</v>
      </c>
      <c r="C51" s="224"/>
      <c r="D51" s="195"/>
    </row>
    <row r="52" spans="1:4" x14ac:dyDescent="0.75">
      <c r="A52" s="196">
        <v>5.0999999999999996</v>
      </c>
      <c r="B52" s="197" t="s">
        <v>804</v>
      </c>
      <c r="C52" s="223" t="s">
        <v>805</v>
      </c>
      <c r="D52" s="225" t="s">
        <v>806</v>
      </c>
    </row>
    <row r="53" spans="1:4" ht="29.5" x14ac:dyDescent="0.75">
      <c r="A53" s="198">
        <v>5.2</v>
      </c>
      <c r="B53" s="217" t="s">
        <v>807</v>
      </c>
      <c r="C53" s="198" t="s">
        <v>808</v>
      </c>
      <c r="D53" s="199" t="s">
        <v>809</v>
      </c>
    </row>
    <row r="54" spans="1:4" x14ac:dyDescent="0.75">
      <c r="A54" s="218" t="s">
        <v>810</v>
      </c>
      <c r="B54" s="221" t="s">
        <v>811</v>
      </c>
      <c r="C54" s="205" t="s">
        <v>812</v>
      </c>
      <c r="D54" s="206" t="s">
        <v>813</v>
      </c>
    </row>
    <row r="55" spans="1:4" x14ac:dyDescent="0.75">
      <c r="A55" s="196">
        <v>5.3</v>
      </c>
      <c r="B55" s="197" t="s">
        <v>814</v>
      </c>
      <c r="C55" s="198" t="s">
        <v>815</v>
      </c>
      <c r="D55" s="199" t="s">
        <v>816</v>
      </c>
    </row>
    <row r="56" spans="1:4" ht="59" x14ac:dyDescent="0.75">
      <c r="A56" s="196">
        <v>5.4</v>
      </c>
      <c r="B56" s="197" t="s">
        <v>817</v>
      </c>
      <c r="C56" s="198" t="s">
        <v>818</v>
      </c>
      <c r="D56" s="199" t="s">
        <v>819</v>
      </c>
    </row>
    <row r="57" spans="1:4" ht="29.5" x14ac:dyDescent="0.75">
      <c r="A57" s="196">
        <v>5.5</v>
      </c>
      <c r="B57" s="197" t="s">
        <v>820</v>
      </c>
      <c r="C57" s="198" t="s">
        <v>821</v>
      </c>
      <c r="D57" s="199" t="s">
        <v>822</v>
      </c>
    </row>
    <row r="58" spans="1:4" x14ac:dyDescent="0.75">
      <c r="A58" s="220" t="s">
        <v>823</v>
      </c>
      <c r="B58" s="193" t="s">
        <v>824</v>
      </c>
      <c r="C58" s="194"/>
      <c r="D58" s="195"/>
    </row>
    <row r="59" spans="1:4" ht="29.5" x14ac:dyDescent="0.75">
      <c r="A59" s="196">
        <v>6.1</v>
      </c>
      <c r="B59" s="197" t="s">
        <v>825</v>
      </c>
      <c r="C59" s="198" t="s">
        <v>826</v>
      </c>
      <c r="D59" s="199" t="s">
        <v>827</v>
      </c>
    </row>
    <row r="60" spans="1:4" ht="29.5" x14ac:dyDescent="0.75">
      <c r="A60" s="218" t="s">
        <v>828</v>
      </c>
      <c r="B60" s="219" t="s">
        <v>829</v>
      </c>
      <c r="C60" s="226" t="s">
        <v>830</v>
      </c>
      <c r="D60" s="206" t="s">
        <v>827</v>
      </c>
    </row>
    <row r="61" spans="1:4" ht="29.5" x14ac:dyDescent="0.75">
      <c r="A61" s="196">
        <v>6.2</v>
      </c>
      <c r="B61" s="197" t="s">
        <v>831</v>
      </c>
      <c r="C61" s="198" t="s">
        <v>832</v>
      </c>
      <c r="D61" s="199" t="s">
        <v>833</v>
      </c>
    </row>
    <row r="62" spans="1:4" x14ac:dyDescent="0.75">
      <c r="A62" s="218" t="s">
        <v>834</v>
      </c>
      <c r="B62" s="221" t="s">
        <v>835</v>
      </c>
      <c r="C62" s="227" t="s">
        <v>836</v>
      </c>
      <c r="D62" s="206" t="s">
        <v>837</v>
      </c>
    </row>
    <row r="63" spans="1:4" ht="29.5" x14ac:dyDescent="0.75">
      <c r="A63" s="218" t="s">
        <v>838</v>
      </c>
      <c r="B63" s="221" t="s">
        <v>839</v>
      </c>
      <c r="C63" s="227" t="s">
        <v>840</v>
      </c>
      <c r="D63" s="206" t="s">
        <v>833</v>
      </c>
    </row>
    <row r="64" spans="1:4" ht="44.25" x14ac:dyDescent="0.75">
      <c r="A64" s="196">
        <v>6.3</v>
      </c>
      <c r="B64" s="197" t="s">
        <v>841</v>
      </c>
      <c r="C64" s="198" t="s">
        <v>842</v>
      </c>
      <c r="D64" s="199" t="s">
        <v>843</v>
      </c>
    </row>
    <row r="65" spans="1:4" ht="73.75" x14ac:dyDescent="0.75">
      <c r="A65" s="218" t="s">
        <v>844</v>
      </c>
      <c r="B65" s="221" t="s">
        <v>845</v>
      </c>
      <c r="C65" s="226" t="s">
        <v>846</v>
      </c>
      <c r="D65" s="206" t="s">
        <v>847</v>
      </c>
    </row>
    <row r="66" spans="1:4" ht="44.25" x14ac:dyDescent="0.75">
      <c r="A66" s="228" t="s">
        <v>848</v>
      </c>
      <c r="B66" s="229" t="s">
        <v>849</v>
      </c>
      <c r="C66" s="205" t="s">
        <v>850</v>
      </c>
      <c r="D66" s="206" t="s">
        <v>843</v>
      </c>
    </row>
    <row r="67" spans="1:4" ht="88.5" x14ac:dyDescent="0.75">
      <c r="A67" s="228" t="s">
        <v>851</v>
      </c>
      <c r="B67" s="229" t="s">
        <v>852</v>
      </c>
      <c r="C67" s="226" t="s">
        <v>853</v>
      </c>
      <c r="D67" s="206" t="s">
        <v>854</v>
      </c>
    </row>
    <row r="68" spans="1:4" ht="103.25" x14ac:dyDescent="0.75">
      <c r="A68" s="228" t="s">
        <v>855</v>
      </c>
      <c r="B68" s="229" t="s">
        <v>856</v>
      </c>
      <c r="C68" s="226" t="s">
        <v>857</v>
      </c>
      <c r="D68" s="206" t="s">
        <v>858</v>
      </c>
    </row>
    <row r="69" spans="1:4" ht="88.5" x14ac:dyDescent="0.75">
      <c r="A69" s="228" t="s">
        <v>859</v>
      </c>
      <c r="B69" s="229" t="s">
        <v>860</v>
      </c>
      <c r="C69" s="226" t="s">
        <v>861</v>
      </c>
      <c r="D69" s="206" t="s">
        <v>862</v>
      </c>
    </row>
    <row r="70" spans="1:4" ht="29.5" x14ac:dyDescent="0.75">
      <c r="A70" s="196">
        <v>6.4</v>
      </c>
      <c r="B70" s="197" t="s">
        <v>863</v>
      </c>
      <c r="C70" s="198" t="s">
        <v>864</v>
      </c>
      <c r="D70" s="199" t="s">
        <v>865</v>
      </c>
    </row>
  </sheetData>
  <mergeCells count="1">
    <mergeCell ref="A1:B1"/>
  </mergeCells>
  <hyperlinks>
    <hyperlink ref="D1" r:id="rId1" display="OECD DAC CRS Code" xr:uid="{5F1805F7-6AD6-481D-9356-97631682D8F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sheetPr>
  <dimension ref="B1:F25"/>
  <sheetViews>
    <sheetView showGridLines="0" showZeros="0" zoomScale="80" zoomScaleNormal="80" workbookViewId="0">
      <selection activeCell="H23" sqref="H23"/>
    </sheetView>
  </sheetViews>
  <sheetFormatPr defaultColWidth="8.81640625" defaultRowHeight="14.75" x14ac:dyDescent="0.75"/>
  <cols>
    <col min="1" max="1" width="12.453125" customWidth="1"/>
    <col min="2" max="2" width="20.453125" customWidth="1"/>
    <col min="3" max="3" width="25.453125" customWidth="1"/>
    <col min="4" max="5" width="25.453125" hidden="1" customWidth="1"/>
    <col min="6" max="6" width="24.453125" customWidth="1"/>
    <col min="7" max="7" width="18.453125" customWidth="1"/>
    <col min="8" max="8" width="21.7265625" customWidth="1"/>
    <col min="9" max="10" width="15.81640625" bestFit="1" customWidth="1"/>
    <col min="11" max="11" width="11.1796875" bestFit="1" customWidth="1"/>
  </cols>
  <sheetData>
    <row r="1" spans="2:6" ht="15.5" thickBot="1" x14ac:dyDescent="0.9"/>
    <row r="2" spans="2:6" s="64" customFormat="1" ht="16" x14ac:dyDescent="0.8">
      <c r="B2" s="319" t="s">
        <v>230</v>
      </c>
      <c r="C2" s="320"/>
      <c r="D2" s="320"/>
      <c r="E2" s="320"/>
      <c r="F2" s="321"/>
    </row>
    <row r="3" spans="2:6" s="64" customFormat="1" ht="16.75" thickBot="1" x14ac:dyDescent="0.95">
      <c r="B3" s="322"/>
      <c r="C3" s="323"/>
      <c r="D3" s="323"/>
      <c r="E3" s="323"/>
      <c r="F3" s="324"/>
    </row>
    <row r="4" spans="2:6" s="64" customFormat="1" ht="16.75" thickBot="1" x14ac:dyDescent="0.95">
      <c r="B4" s="179"/>
      <c r="C4" s="179"/>
      <c r="D4" s="179"/>
      <c r="E4" s="179"/>
      <c r="F4" s="179"/>
    </row>
    <row r="5" spans="2:6" s="64" customFormat="1" ht="16.75" thickBot="1" x14ac:dyDescent="0.95">
      <c r="B5" s="292" t="s">
        <v>169</v>
      </c>
      <c r="C5" s="294"/>
      <c r="D5" s="102"/>
      <c r="E5" s="102"/>
      <c r="F5" s="179"/>
    </row>
    <row r="6" spans="2:6" s="64" customFormat="1" ht="16" x14ac:dyDescent="0.8">
      <c r="B6" s="61"/>
      <c r="C6" s="325" t="str">
        <f>'1) Budget Tables'!D5</f>
        <v>Recipient Organization
Catholic Relief Services (CRS)</v>
      </c>
      <c r="D6" s="103" t="s">
        <v>188</v>
      </c>
      <c r="E6" s="46" t="s">
        <v>189</v>
      </c>
      <c r="F6" s="179"/>
    </row>
    <row r="7" spans="2:6" s="64" customFormat="1" ht="16" x14ac:dyDescent="0.8">
      <c r="B7" s="61"/>
      <c r="C7" s="262"/>
      <c r="D7" s="104"/>
      <c r="E7" s="41"/>
      <c r="F7" s="179"/>
    </row>
    <row r="8" spans="2:6" s="64" customFormat="1" ht="32" x14ac:dyDescent="0.8">
      <c r="B8" s="15" t="s">
        <v>193</v>
      </c>
      <c r="C8" s="180">
        <f>'2) By Category'!D201</f>
        <v>322577.29578602099</v>
      </c>
      <c r="D8" s="172">
        <f>'2) By Category'!E201</f>
        <v>0</v>
      </c>
      <c r="E8" s="168">
        <f>'2) By Category'!F201</f>
        <v>0</v>
      </c>
      <c r="F8" s="179"/>
    </row>
    <row r="9" spans="2:6" s="64" customFormat="1" ht="48" x14ac:dyDescent="0.8">
      <c r="B9" s="15" t="s">
        <v>194</v>
      </c>
      <c r="C9" s="180">
        <f>'2) By Category'!D202</f>
        <v>0</v>
      </c>
      <c r="D9" s="172">
        <f>'2) By Category'!E202</f>
        <v>0</v>
      </c>
      <c r="E9" s="168">
        <f>'2) By Category'!F202</f>
        <v>0</v>
      </c>
      <c r="F9" s="179"/>
    </row>
    <row r="10" spans="2:6" s="64" customFormat="1" ht="80" x14ac:dyDescent="0.8">
      <c r="B10" s="15" t="s">
        <v>195</v>
      </c>
      <c r="C10" s="180">
        <f>'2) By Category'!D203</f>
        <v>26698.219999999998</v>
      </c>
      <c r="D10" s="172">
        <f>'2) By Category'!E203</f>
        <v>0</v>
      </c>
      <c r="E10" s="168">
        <f>'2) By Category'!F203</f>
        <v>0</v>
      </c>
      <c r="F10" s="179"/>
    </row>
    <row r="11" spans="2:6" s="64" customFormat="1" ht="32" x14ac:dyDescent="0.8">
      <c r="B11" s="24" t="s">
        <v>196</v>
      </c>
      <c r="C11" s="180">
        <f>'2) By Category'!D204</f>
        <v>50000</v>
      </c>
      <c r="D11" s="172">
        <f>'2) By Category'!E204</f>
        <v>0</v>
      </c>
      <c r="E11" s="168">
        <f>'2) By Category'!F204</f>
        <v>0</v>
      </c>
      <c r="F11" s="179"/>
    </row>
    <row r="12" spans="2:6" s="64" customFormat="1" ht="16" x14ac:dyDescent="0.8">
      <c r="B12" s="15" t="s">
        <v>197</v>
      </c>
      <c r="C12" s="180">
        <f>'2) By Category'!D205</f>
        <v>40000</v>
      </c>
      <c r="D12" s="172">
        <f>'2) By Category'!E205</f>
        <v>0</v>
      </c>
      <c r="E12" s="168">
        <f>'2) By Category'!F205</f>
        <v>0</v>
      </c>
      <c r="F12" s="179"/>
    </row>
    <row r="13" spans="2:6" s="64" customFormat="1" ht="48" x14ac:dyDescent="0.8">
      <c r="B13" s="15" t="s">
        <v>198</v>
      </c>
      <c r="C13" s="180">
        <f>'2) By Category'!D206</f>
        <v>923575.07542855735</v>
      </c>
      <c r="D13" s="172">
        <f>'2) By Category'!E206</f>
        <v>0</v>
      </c>
      <c r="E13" s="168">
        <f>'2) By Category'!F206</f>
        <v>0</v>
      </c>
      <c r="F13" s="179"/>
    </row>
    <row r="14" spans="2:6" s="64" customFormat="1" ht="48.75" thickBot="1" x14ac:dyDescent="0.95">
      <c r="B14" s="23" t="s">
        <v>199</v>
      </c>
      <c r="C14" s="181">
        <f>'2) By Category'!D207</f>
        <v>430156.05836287205</v>
      </c>
      <c r="D14" s="173">
        <f>'2) By Category'!E207</f>
        <v>0</v>
      </c>
      <c r="E14" s="174">
        <f>'2) By Category'!F207</f>
        <v>0</v>
      </c>
      <c r="F14" s="179"/>
    </row>
    <row r="15" spans="2:6" s="64" customFormat="1" ht="30" customHeight="1" thickBot="1" x14ac:dyDescent="0.95">
      <c r="B15" s="182" t="s">
        <v>231</v>
      </c>
      <c r="C15" s="183">
        <f>SUM(C8:C14)</f>
        <v>1793006.6495774505</v>
      </c>
      <c r="D15" s="95">
        <f t="shared" ref="D15:E15" si="0">SUM(D8:D14)</f>
        <v>0</v>
      </c>
      <c r="E15" s="62">
        <f t="shared" si="0"/>
        <v>0</v>
      </c>
      <c r="F15" s="179"/>
    </row>
    <row r="16" spans="2:6" s="64" customFormat="1" ht="30" customHeight="1" x14ac:dyDescent="0.8">
      <c r="B16" s="175" t="s">
        <v>212</v>
      </c>
      <c r="C16" s="184">
        <f>C15*0.07</f>
        <v>125510.46547042155</v>
      </c>
      <c r="D16" s="94"/>
      <c r="E16" s="94"/>
      <c r="F16" s="179"/>
    </row>
    <row r="17" spans="2:6" s="64" customFormat="1" ht="30" customHeight="1" thickBot="1" x14ac:dyDescent="0.95">
      <c r="B17" s="98" t="s">
        <v>9</v>
      </c>
      <c r="C17" s="108">
        <f>SUM(C15:C16)</f>
        <v>1918517.1150478721</v>
      </c>
      <c r="D17" s="94"/>
      <c r="E17" s="94"/>
      <c r="F17" s="179"/>
    </row>
    <row r="18" spans="2:6" s="64" customFormat="1" ht="16.75" thickBot="1" x14ac:dyDescent="0.95">
      <c r="B18" s="179"/>
      <c r="C18" s="179"/>
      <c r="D18" s="179"/>
      <c r="E18" s="179"/>
      <c r="F18" s="179"/>
    </row>
    <row r="19" spans="2:6" s="64" customFormat="1" ht="16" x14ac:dyDescent="0.8">
      <c r="B19" s="266" t="s">
        <v>174</v>
      </c>
      <c r="C19" s="267"/>
      <c r="D19" s="267"/>
      <c r="E19" s="267"/>
      <c r="F19" s="269"/>
    </row>
    <row r="20" spans="2:6" ht="16" x14ac:dyDescent="0.75">
      <c r="B20" s="21"/>
      <c r="C20" s="259" t="str">
        <f>'1) Budget Tables'!D5</f>
        <v>Recipient Organization
Catholic Relief Services (CRS)</v>
      </c>
      <c r="D20" s="19" t="s">
        <v>232</v>
      </c>
      <c r="E20" s="19" t="s">
        <v>233</v>
      </c>
      <c r="F20" s="22" t="s">
        <v>175</v>
      </c>
    </row>
    <row r="21" spans="2:6" ht="16" x14ac:dyDescent="0.75">
      <c r="B21" s="21"/>
      <c r="C21" s="260"/>
      <c r="D21" s="19"/>
      <c r="E21" s="19"/>
      <c r="F21" s="22"/>
    </row>
    <row r="22" spans="2:6" ht="23.25" customHeight="1" x14ac:dyDescent="0.75">
      <c r="B22" s="20" t="s">
        <v>176</v>
      </c>
      <c r="C22" s="185">
        <f>'1) Budget Tables'!D199</f>
        <v>671480.99026675522</v>
      </c>
      <c r="D22" s="18">
        <f>'1) Budget Tables'!E199</f>
        <v>0</v>
      </c>
      <c r="E22" s="18">
        <f>'1) Budget Tables'!F199</f>
        <v>0</v>
      </c>
      <c r="F22" s="10">
        <f>'1) Budget Tables'!H199</f>
        <v>0.35</v>
      </c>
    </row>
    <row r="23" spans="2:6" ht="24.75" customHeight="1" x14ac:dyDescent="0.75">
      <c r="B23" s="20" t="s">
        <v>177</v>
      </c>
      <c r="C23" s="185">
        <f>'1) Budget Tables'!D200</f>
        <v>671480.99026675522</v>
      </c>
      <c r="D23" s="18">
        <f>'1) Budget Tables'!E200</f>
        <v>0</v>
      </c>
      <c r="E23" s="18">
        <f>'1) Budget Tables'!F200</f>
        <v>0</v>
      </c>
      <c r="F23" s="10">
        <f>'1) Budget Tables'!H200</f>
        <v>0.35</v>
      </c>
    </row>
    <row r="24" spans="2:6" ht="24.75" customHeight="1" x14ac:dyDescent="0.75">
      <c r="B24" s="20" t="s">
        <v>234</v>
      </c>
      <c r="C24" s="185">
        <f>'1) Budget Tables'!D201</f>
        <v>575555.13451436162</v>
      </c>
      <c r="D24" s="18"/>
      <c r="E24" s="18"/>
      <c r="F24" s="10">
        <f>'1) Budget Tables'!H201</f>
        <v>0.3</v>
      </c>
    </row>
    <row r="25" spans="2:6" ht="16.75" thickBot="1" x14ac:dyDescent="0.9">
      <c r="B25" s="11" t="s">
        <v>213</v>
      </c>
      <c r="C25" s="121">
        <f>'1) Budget Tables'!D202</f>
        <v>1918517.1150478721</v>
      </c>
      <c r="D25" s="122"/>
      <c r="E25" s="122"/>
      <c r="F25" s="123"/>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BB7F-36A8-4781-B928-71E11B20FD31}">
  <sheetPr>
    <tabColor theme="2" tint="-0.499984740745262"/>
  </sheetPr>
  <dimension ref="A1:A11"/>
  <sheetViews>
    <sheetView workbookViewId="0">
      <selection sqref="A1:A11"/>
    </sheetView>
  </sheetViews>
  <sheetFormatPr defaultColWidth="8.81640625" defaultRowHeight="14.75" x14ac:dyDescent="0.75"/>
  <sheetData>
    <row r="1" spans="1:1" x14ac:dyDescent="0.75">
      <c r="A1" s="186">
        <v>0</v>
      </c>
    </row>
    <row r="2" spans="1:1" x14ac:dyDescent="0.75">
      <c r="A2" s="187">
        <v>0.1</v>
      </c>
    </row>
    <row r="3" spans="1:1" x14ac:dyDescent="0.75">
      <c r="A3" s="186">
        <v>0.2</v>
      </c>
    </row>
    <row r="4" spans="1:1" x14ac:dyDescent="0.75">
      <c r="A4" s="187">
        <v>0.3</v>
      </c>
    </row>
    <row r="5" spans="1:1" x14ac:dyDescent="0.75">
      <c r="A5" s="186">
        <v>0.4</v>
      </c>
    </row>
    <row r="6" spans="1:1" x14ac:dyDescent="0.75">
      <c r="A6" s="187">
        <v>0.5</v>
      </c>
    </row>
    <row r="7" spans="1:1" x14ac:dyDescent="0.75">
      <c r="A7" s="186">
        <v>0.6</v>
      </c>
    </row>
    <row r="8" spans="1:1" x14ac:dyDescent="0.75">
      <c r="A8" s="187">
        <v>0.7</v>
      </c>
    </row>
    <row r="9" spans="1:1" x14ac:dyDescent="0.75">
      <c r="A9" s="186">
        <v>0.8</v>
      </c>
    </row>
    <row r="10" spans="1:1" x14ac:dyDescent="0.75">
      <c r="A10" s="187">
        <v>0.9</v>
      </c>
    </row>
    <row r="11" spans="1:1" x14ac:dyDescent="0.75">
      <c r="A11" s="18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workbookViewId="0">
      <selection activeCell="J10" sqref="J10"/>
    </sheetView>
  </sheetViews>
  <sheetFormatPr defaultColWidth="8.81640625" defaultRowHeight="14.75" x14ac:dyDescent="0.75"/>
  <cols>
    <col min="1" max="1" width="10" customWidth="1"/>
  </cols>
  <sheetData>
    <row r="1" spans="1:4" x14ac:dyDescent="0.75">
      <c r="A1">
        <v>0</v>
      </c>
      <c r="B1">
        <v>0</v>
      </c>
      <c r="C1">
        <v>0</v>
      </c>
      <c r="D1">
        <v>0</v>
      </c>
    </row>
    <row r="2" spans="1:4" x14ac:dyDescent="0.75">
      <c r="A2" s="65" t="s">
        <v>235</v>
      </c>
      <c r="B2" s="66" t="s">
        <v>236</v>
      </c>
      <c r="C2" s="188" t="s">
        <v>581</v>
      </c>
      <c r="D2" s="66" t="s">
        <v>236</v>
      </c>
    </row>
    <row r="3" spans="1:4" x14ac:dyDescent="0.75">
      <c r="A3" s="67" t="s">
        <v>237</v>
      </c>
      <c r="B3" s="68" t="s">
        <v>238</v>
      </c>
      <c r="C3" s="189" t="s">
        <v>582</v>
      </c>
      <c r="D3" s="190" t="s">
        <v>583</v>
      </c>
    </row>
    <row r="4" spans="1:4" x14ac:dyDescent="0.75">
      <c r="A4" s="67" t="s">
        <v>239</v>
      </c>
      <c r="B4" s="68" t="s">
        <v>240</v>
      </c>
      <c r="C4" s="189" t="s">
        <v>584</v>
      </c>
      <c r="D4" s="190" t="s">
        <v>583</v>
      </c>
    </row>
    <row r="5" spans="1:4" x14ac:dyDescent="0.75">
      <c r="A5" s="67" t="s">
        <v>241</v>
      </c>
      <c r="B5" s="68" t="s">
        <v>242</v>
      </c>
      <c r="C5" s="189" t="s">
        <v>585</v>
      </c>
      <c r="D5" s="190" t="s">
        <v>583</v>
      </c>
    </row>
    <row r="6" spans="1:4" x14ac:dyDescent="0.75">
      <c r="A6" s="67" t="s">
        <v>243</v>
      </c>
      <c r="B6" s="68" t="s">
        <v>244</v>
      </c>
      <c r="C6" s="189" t="s">
        <v>586</v>
      </c>
      <c r="D6" s="190" t="s">
        <v>583</v>
      </c>
    </row>
    <row r="7" spans="1:4" x14ac:dyDescent="0.75">
      <c r="A7" s="67" t="s">
        <v>245</v>
      </c>
      <c r="B7" s="68" t="s">
        <v>246</v>
      </c>
      <c r="C7" t="s">
        <v>587</v>
      </c>
      <c r="D7" s="190" t="s">
        <v>583</v>
      </c>
    </row>
    <row r="8" spans="1:4" x14ac:dyDescent="0.75">
      <c r="A8" s="67" t="s">
        <v>247</v>
      </c>
      <c r="B8" s="68" t="s">
        <v>248</v>
      </c>
      <c r="C8" t="s">
        <v>588</v>
      </c>
      <c r="D8" s="190" t="s">
        <v>583</v>
      </c>
    </row>
    <row r="9" spans="1:4" x14ac:dyDescent="0.75">
      <c r="A9" s="67" t="s">
        <v>249</v>
      </c>
      <c r="B9" s="68" t="s">
        <v>250</v>
      </c>
      <c r="C9" t="s">
        <v>589</v>
      </c>
      <c r="D9" s="190" t="s">
        <v>583</v>
      </c>
    </row>
    <row r="10" spans="1:4" x14ac:dyDescent="0.75">
      <c r="A10" s="67" t="s">
        <v>251</v>
      </c>
      <c r="B10" s="68" t="s">
        <v>252</v>
      </c>
      <c r="C10" t="s">
        <v>590</v>
      </c>
      <c r="D10" s="190" t="s">
        <v>583</v>
      </c>
    </row>
    <row r="11" spans="1:4" x14ac:dyDescent="0.75">
      <c r="A11" s="67" t="s">
        <v>253</v>
      </c>
      <c r="B11" s="68" t="s">
        <v>254</v>
      </c>
      <c r="C11" t="s">
        <v>591</v>
      </c>
      <c r="D11" s="190" t="s">
        <v>583</v>
      </c>
    </row>
    <row r="12" spans="1:4" x14ac:dyDescent="0.75">
      <c r="A12" s="67" t="s">
        <v>255</v>
      </c>
      <c r="B12" s="68" t="s">
        <v>256</v>
      </c>
      <c r="C12" t="s">
        <v>592</v>
      </c>
      <c r="D12" s="190" t="s">
        <v>583</v>
      </c>
    </row>
    <row r="13" spans="1:4" x14ac:dyDescent="0.75">
      <c r="A13" s="67" t="s">
        <v>257</v>
      </c>
      <c r="B13" s="68" t="s">
        <v>258</v>
      </c>
      <c r="C13" s="189" t="s">
        <v>593</v>
      </c>
      <c r="D13" s="190" t="s">
        <v>583</v>
      </c>
    </row>
    <row r="14" spans="1:4" x14ac:dyDescent="0.75">
      <c r="A14" s="67" t="s">
        <v>259</v>
      </c>
      <c r="B14" s="68" t="s">
        <v>260</v>
      </c>
      <c r="C14" s="189" t="s">
        <v>594</v>
      </c>
      <c r="D14" s="190" t="s">
        <v>583</v>
      </c>
    </row>
    <row r="15" spans="1:4" x14ac:dyDescent="0.75">
      <c r="A15" s="67" t="s">
        <v>261</v>
      </c>
      <c r="B15" s="68" t="s">
        <v>262</v>
      </c>
      <c r="C15" s="189" t="s">
        <v>595</v>
      </c>
      <c r="D15" s="190" t="s">
        <v>583</v>
      </c>
    </row>
    <row r="16" spans="1:4" x14ac:dyDescent="0.75">
      <c r="A16" s="67" t="s">
        <v>263</v>
      </c>
      <c r="B16" s="68" t="s">
        <v>264</v>
      </c>
      <c r="C16" t="s">
        <v>596</v>
      </c>
      <c r="D16" s="190" t="s">
        <v>583</v>
      </c>
    </row>
    <row r="17" spans="1:4" x14ac:dyDescent="0.75">
      <c r="A17" s="67" t="s">
        <v>265</v>
      </c>
      <c r="B17" s="68" t="s">
        <v>266</v>
      </c>
      <c r="C17" t="s">
        <v>597</v>
      </c>
      <c r="D17" s="190" t="s">
        <v>583</v>
      </c>
    </row>
    <row r="18" spans="1:4" x14ac:dyDescent="0.75">
      <c r="A18" s="67" t="s">
        <v>267</v>
      </c>
      <c r="B18" s="68" t="s">
        <v>268</v>
      </c>
      <c r="C18" t="s">
        <v>598</v>
      </c>
      <c r="D18" s="190" t="s">
        <v>583</v>
      </c>
    </row>
    <row r="19" spans="1:4" x14ac:dyDescent="0.75">
      <c r="A19" s="67" t="s">
        <v>269</v>
      </c>
      <c r="B19" s="68" t="s">
        <v>270</v>
      </c>
      <c r="C19" s="189" t="s">
        <v>599</v>
      </c>
      <c r="D19" s="190" t="s">
        <v>583</v>
      </c>
    </row>
    <row r="20" spans="1:4" x14ac:dyDescent="0.75">
      <c r="A20" s="67" t="s">
        <v>271</v>
      </c>
      <c r="B20" s="68" t="s">
        <v>272</v>
      </c>
      <c r="C20" s="189" t="s">
        <v>600</v>
      </c>
      <c r="D20" s="190" t="s">
        <v>583</v>
      </c>
    </row>
    <row r="21" spans="1:4" x14ac:dyDescent="0.75">
      <c r="A21" s="67" t="s">
        <v>273</v>
      </c>
      <c r="B21" s="68" t="s">
        <v>274</v>
      </c>
      <c r="C21" s="189" t="s">
        <v>601</v>
      </c>
      <c r="D21" s="190" t="s">
        <v>583</v>
      </c>
    </row>
    <row r="22" spans="1:4" x14ac:dyDescent="0.75">
      <c r="A22" s="67" t="s">
        <v>275</v>
      </c>
      <c r="B22" s="68" t="s">
        <v>276</v>
      </c>
      <c r="C22" s="189" t="s">
        <v>602</v>
      </c>
      <c r="D22" s="190" t="s">
        <v>583</v>
      </c>
    </row>
    <row r="23" spans="1:4" x14ac:dyDescent="0.75">
      <c r="A23" s="67" t="s">
        <v>277</v>
      </c>
      <c r="B23" s="68" t="s">
        <v>278</v>
      </c>
      <c r="C23" s="189" t="s">
        <v>603</v>
      </c>
      <c r="D23" s="190" t="s">
        <v>604</v>
      </c>
    </row>
    <row r="24" spans="1:4" x14ac:dyDescent="0.75">
      <c r="A24" s="67" t="s">
        <v>279</v>
      </c>
      <c r="B24" s="68" t="s">
        <v>280</v>
      </c>
      <c r="C24" s="189" t="s">
        <v>605</v>
      </c>
      <c r="D24" s="190" t="s">
        <v>604</v>
      </c>
    </row>
    <row r="25" spans="1:4" x14ac:dyDescent="0.75">
      <c r="A25" s="67" t="s">
        <v>281</v>
      </c>
      <c r="B25" s="68" t="s">
        <v>282</v>
      </c>
      <c r="C25" s="189" t="s">
        <v>606</v>
      </c>
      <c r="D25" s="190" t="s">
        <v>604</v>
      </c>
    </row>
    <row r="26" spans="1:4" x14ac:dyDescent="0.75">
      <c r="A26" s="67" t="s">
        <v>283</v>
      </c>
      <c r="B26" s="68" t="s">
        <v>284</v>
      </c>
      <c r="C26" s="189" t="s">
        <v>607</v>
      </c>
      <c r="D26" s="190" t="s">
        <v>604</v>
      </c>
    </row>
    <row r="27" spans="1:4" x14ac:dyDescent="0.75">
      <c r="A27" s="67" t="s">
        <v>285</v>
      </c>
      <c r="B27" s="68" t="s">
        <v>286</v>
      </c>
      <c r="C27" s="189" t="s">
        <v>608</v>
      </c>
      <c r="D27" s="190" t="s">
        <v>604</v>
      </c>
    </row>
    <row r="28" spans="1:4" x14ac:dyDescent="0.75">
      <c r="A28" s="67" t="s">
        <v>287</v>
      </c>
      <c r="B28" s="68" t="s">
        <v>288</v>
      </c>
      <c r="C28" s="189" t="s">
        <v>609</v>
      </c>
      <c r="D28" s="190" t="s">
        <v>604</v>
      </c>
    </row>
    <row r="29" spans="1:4" x14ac:dyDescent="0.75">
      <c r="A29" s="67" t="s">
        <v>289</v>
      </c>
      <c r="B29" s="68" t="s">
        <v>290</v>
      </c>
      <c r="C29" s="189" t="s">
        <v>610</v>
      </c>
      <c r="D29" s="190" t="s">
        <v>604</v>
      </c>
    </row>
    <row r="30" spans="1:4" x14ac:dyDescent="0.75">
      <c r="A30" s="67" t="s">
        <v>291</v>
      </c>
      <c r="B30" s="68" t="s">
        <v>292</v>
      </c>
      <c r="C30" t="s">
        <v>611</v>
      </c>
      <c r="D30" s="190" t="s">
        <v>604</v>
      </c>
    </row>
    <row r="31" spans="1:4" x14ac:dyDescent="0.75">
      <c r="A31" s="67" t="s">
        <v>293</v>
      </c>
      <c r="B31" s="68" t="s">
        <v>294</v>
      </c>
      <c r="C31" t="s">
        <v>612</v>
      </c>
      <c r="D31" s="190" t="s">
        <v>604</v>
      </c>
    </row>
    <row r="32" spans="1:4" x14ac:dyDescent="0.75">
      <c r="A32" s="67" t="s">
        <v>295</v>
      </c>
      <c r="B32" s="68" t="s">
        <v>296</v>
      </c>
      <c r="C32" s="189" t="s">
        <v>613</v>
      </c>
      <c r="D32" s="190" t="s">
        <v>604</v>
      </c>
    </row>
    <row r="33" spans="1:4" x14ac:dyDescent="0.75">
      <c r="A33" s="67" t="s">
        <v>297</v>
      </c>
      <c r="B33" s="68" t="s">
        <v>298</v>
      </c>
      <c r="C33" s="189" t="s">
        <v>614</v>
      </c>
      <c r="D33" s="190" t="s">
        <v>615</v>
      </c>
    </row>
    <row r="34" spans="1:4" x14ac:dyDescent="0.75">
      <c r="A34" s="67" t="s">
        <v>299</v>
      </c>
      <c r="B34" s="68" t="s">
        <v>300</v>
      </c>
      <c r="C34" t="s">
        <v>616</v>
      </c>
      <c r="D34" s="190" t="s">
        <v>615</v>
      </c>
    </row>
    <row r="35" spans="1:4" x14ac:dyDescent="0.75">
      <c r="A35" s="67" t="s">
        <v>301</v>
      </c>
      <c r="B35" s="68" t="s">
        <v>302</v>
      </c>
      <c r="C35" t="s">
        <v>617</v>
      </c>
      <c r="D35" s="190" t="s">
        <v>615</v>
      </c>
    </row>
    <row r="36" spans="1:4" x14ac:dyDescent="0.75">
      <c r="A36" s="67" t="s">
        <v>303</v>
      </c>
      <c r="B36" s="68" t="s">
        <v>304</v>
      </c>
      <c r="C36" s="189" t="s">
        <v>618</v>
      </c>
      <c r="D36" s="190" t="s">
        <v>615</v>
      </c>
    </row>
    <row r="37" spans="1:4" x14ac:dyDescent="0.75">
      <c r="A37" s="67" t="s">
        <v>305</v>
      </c>
      <c r="B37" s="68" t="s">
        <v>306</v>
      </c>
      <c r="C37" s="189" t="s">
        <v>619</v>
      </c>
      <c r="D37" s="190" t="s">
        <v>615</v>
      </c>
    </row>
    <row r="38" spans="1:4" x14ac:dyDescent="0.75">
      <c r="A38" s="67" t="s">
        <v>307</v>
      </c>
      <c r="B38" s="68" t="s">
        <v>308</v>
      </c>
      <c r="C38" s="189" t="s">
        <v>620</v>
      </c>
      <c r="D38" s="190" t="s">
        <v>615</v>
      </c>
    </row>
    <row r="39" spans="1:4" x14ac:dyDescent="0.75">
      <c r="A39" s="67" t="s">
        <v>309</v>
      </c>
      <c r="B39" s="68" t="s">
        <v>310</v>
      </c>
      <c r="C39" t="s">
        <v>621</v>
      </c>
      <c r="D39" s="190" t="s">
        <v>615</v>
      </c>
    </row>
    <row r="40" spans="1:4" x14ac:dyDescent="0.75">
      <c r="A40" s="67" t="s">
        <v>311</v>
      </c>
      <c r="B40" s="68" t="s">
        <v>312</v>
      </c>
      <c r="C40" t="s">
        <v>622</v>
      </c>
      <c r="D40" s="190" t="s">
        <v>615</v>
      </c>
    </row>
    <row r="41" spans="1:4" x14ac:dyDescent="0.75">
      <c r="A41" s="67" t="s">
        <v>313</v>
      </c>
      <c r="B41" s="68" t="s">
        <v>314</v>
      </c>
      <c r="C41" s="189" t="s">
        <v>623</v>
      </c>
      <c r="D41" s="190" t="s">
        <v>615</v>
      </c>
    </row>
    <row r="42" spans="1:4" x14ac:dyDescent="0.75">
      <c r="A42" s="67" t="s">
        <v>315</v>
      </c>
      <c r="B42" s="68" t="s">
        <v>316</v>
      </c>
      <c r="C42" s="189" t="s">
        <v>624</v>
      </c>
      <c r="D42" s="190" t="s">
        <v>615</v>
      </c>
    </row>
    <row r="43" spans="1:4" x14ac:dyDescent="0.75">
      <c r="A43" s="67" t="s">
        <v>317</v>
      </c>
      <c r="B43" s="68" t="s">
        <v>318</v>
      </c>
      <c r="C43" s="189" t="s">
        <v>625</v>
      </c>
      <c r="D43" s="190" t="s">
        <v>615</v>
      </c>
    </row>
    <row r="44" spans="1:4" x14ac:dyDescent="0.75">
      <c r="A44" s="67" t="s">
        <v>319</v>
      </c>
      <c r="B44" s="68" t="s">
        <v>320</v>
      </c>
      <c r="C44" t="s">
        <v>626</v>
      </c>
      <c r="D44" s="190" t="s">
        <v>615</v>
      </c>
    </row>
    <row r="45" spans="1:4" x14ac:dyDescent="0.75">
      <c r="A45" s="67" t="s">
        <v>321</v>
      </c>
      <c r="B45" s="68" t="s">
        <v>322</v>
      </c>
      <c r="C45" t="s">
        <v>627</v>
      </c>
      <c r="D45" s="190" t="s">
        <v>615</v>
      </c>
    </row>
    <row r="46" spans="1:4" x14ac:dyDescent="0.75">
      <c r="A46" s="67" t="s">
        <v>323</v>
      </c>
      <c r="B46" s="68" t="s">
        <v>324</v>
      </c>
      <c r="C46" t="s">
        <v>628</v>
      </c>
      <c r="D46" s="190" t="s">
        <v>615</v>
      </c>
    </row>
    <row r="47" spans="1:4" x14ac:dyDescent="0.75">
      <c r="A47" s="67" t="s">
        <v>325</v>
      </c>
      <c r="B47" s="68" t="s">
        <v>326</v>
      </c>
      <c r="C47" s="189" t="s">
        <v>629</v>
      </c>
      <c r="D47" s="190" t="s">
        <v>615</v>
      </c>
    </row>
    <row r="48" spans="1:4" x14ac:dyDescent="0.75">
      <c r="A48" s="67" t="s">
        <v>327</v>
      </c>
      <c r="B48" s="68" t="s">
        <v>328</v>
      </c>
      <c r="C48" s="189" t="s">
        <v>630</v>
      </c>
      <c r="D48" s="190" t="s">
        <v>631</v>
      </c>
    </row>
    <row r="49" spans="1:4" x14ac:dyDescent="0.75">
      <c r="A49" s="67" t="s">
        <v>329</v>
      </c>
      <c r="B49" s="68" t="s">
        <v>330</v>
      </c>
      <c r="C49" s="189" t="s">
        <v>632</v>
      </c>
      <c r="D49" s="190" t="s">
        <v>631</v>
      </c>
    </row>
    <row r="50" spans="1:4" x14ac:dyDescent="0.75">
      <c r="A50" s="67" t="s">
        <v>331</v>
      </c>
      <c r="B50" s="68" t="s">
        <v>332</v>
      </c>
      <c r="C50" s="189" t="s">
        <v>633</v>
      </c>
      <c r="D50" s="190" t="s">
        <v>631</v>
      </c>
    </row>
    <row r="51" spans="1:4" x14ac:dyDescent="0.75">
      <c r="A51" s="67" t="s">
        <v>333</v>
      </c>
      <c r="B51" s="68" t="s">
        <v>334</v>
      </c>
      <c r="C51" s="189" t="s">
        <v>634</v>
      </c>
      <c r="D51" s="190" t="s">
        <v>631</v>
      </c>
    </row>
    <row r="52" spans="1:4" x14ac:dyDescent="0.75">
      <c r="A52" s="67" t="s">
        <v>335</v>
      </c>
      <c r="B52" s="68" t="s">
        <v>336</v>
      </c>
      <c r="C52" t="s">
        <v>635</v>
      </c>
      <c r="D52" s="190" t="s">
        <v>631</v>
      </c>
    </row>
    <row r="53" spans="1:4" x14ac:dyDescent="0.75">
      <c r="A53" s="67" t="s">
        <v>337</v>
      </c>
      <c r="B53" s="68" t="s">
        <v>338</v>
      </c>
      <c r="C53" t="s">
        <v>636</v>
      </c>
      <c r="D53" s="190" t="s">
        <v>631</v>
      </c>
    </row>
    <row r="54" spans="1:4" x14ac:dyDescent="0.75">
      <c r="A54" s="67" t="s">
        <v>339</v>
      </c>
      <c r="B54" s="68" t="s">
        <v>340</v>
      </c>
      <c r="C54" s="189" t="s">
        <v>637</v>
      </c>
      <c r="D54" s="190" t="s">
        <v>631</v>
      </c>
    </row>
    <row r="55" spans="1:4" x14ac:dyDescent="0.75">
      <c r="A55" s="67" t="s">
        <v>341</v>
      </c>
      <c r="B55" s="68" t="s">
        <v>342</v>
      </c>
      <c r="C55" s="189" t="s">
        <v>638</v>
      </c>
      <c r="D55" s="190" t="s">
        <v>631</v>
      </c>
    </row>
    <row r="56" spans="1:4" x14ac:dyDescent="0.75">
      <c r="A56" s="67" t="s">
        <v>343</v>
      </c>
      <c r="B56" s="68" t="s">
        <v>344</v>
      </c>
      <c r="C56" s="189" t="s">
        <v>639</v>
      </c>
      <c r="D56" s="190" t="s">
        <v>631</v>
      </c>
    </row>
    <row r="57" spans="1:4" x14ac:dyDescent="0.75">
      <c r="A57" s="67" t="s">
        <v>345</v>
      </c>
      <c r="B57" s="68" t="s">
        <v>346</v>
      </c>
      <c r="C57" s="189" t="s">
        <v>640</v>
      </c>
      <c r="D57" s="190" t="s">
        <v>631</v>
      </c>
    </row>
    <row r="58" spans="1:4" x14ac:dyDescent="0.75">
      <c r="A58" s="67" t="s">
        <v>347</v>
      </c>
      <c r="B58" s="68" t="s">
        <v>348</v>
      </c>
      <c r="C58" s="189" t="s">
        <v>641</v>
      </c>
      <c r="D58" s="190" t="s">
        <v>642</v>
      </c>
    </row>
    <row r="59" spans="1:4" x14ac:dyDescent="0.75">
      <c r="A59" s="67" t="s">
        <v>349</v>
      </c>
      <c r="B59" s="68" t="s">
        <v>350</v>
      </c>
      <c r="C59" s="189" t="s">
        <v>643</v>
      </c>
      <c r="D59" s="190" t="s">
        <v>642</v>
      </c>
    </row>
    <row r="60" spans="1:4" x14ac:dyDescent="0.75">
      <c r="A60" s="67" t="s">
        <v>351</v>
      </c>
      <c r="B60" s="68" t="s">
        <v>352</v>
      </c>
      <c r="C60" t="s">
        <v>644</v>
      </c>
      <c r="D60" s="190" t="s">
        <v>642</v>
      </c>
    </row>
    <row r="61" spans="1:4" x14ac:dyDescent="0.75">
      <c r="A61" s="67" t="s">
        <v>353</v>
      </c>
      <c r="B61" s="68" t="s">
        <v>354</v>
      </c>
      <c r="C61" t="s">
        <v>645</v>
      </c>
      <c r="D61" s="190" t="s">
        <v>642</v>
      </c>
    </row>
    <row r="62" spans="1:4" x14ac:dyDescent="0.75">
      <c r="A62" s="67" t="s">
        <v>355</v>
      </c>
      <c r="B62" s="68" t="s">
        <v>356</v>
      </c>
      <c r="C62" s="189" t="s">
        <v>646</v>
      </c>
      <c r="D62" s="190" t="s">
        <v>642</v>
      </c>
    </row>
    <row r="63" spans="1:4" x14ac:dyDescent="0.75">
      <c r="A63" s="67" t="s">
        <v>357</v>
      </c>
      <c r="B63" s="68" t="s">
        <v>358</v>
      </c>
      <c r="C63" s="189" t="s">
        <v>647</v>
      </c>
      <c r="D63" s="190" t="s">
        <v>642</v>
      </c>
    </row>
    <row r="64" spans="1:4" x14ac:dyDescent="0.75">
      <c r="A64" s="67" t="s">
        <v>359</v>
      </c>
      <c r="B64" s="68" t="s">
        <v>360</v>
      </c>
      <c r="C64" s="189" t="s">
        <v>648</v>
      </c>
      <c r="D64" s="190" t="s">
        <v>642</v>
      </c>
    </row>
    <row r="65" spans="1:4" x14ac:dyDescent="0.75">
      <c r="A65" s="67" t="s">
        <v>361</v>
      </c>
      <c r="B65" s="68" t="s">
        <v>362</v>
      </c>
      <c r="C65" s="189" t="s">
        <v>649</v>
      </c>
      <c r="D65" s="190" t="s">
        <v>642</v>
      </c>
    </row>
    <row r="66" spans="1:4" x14ac:dyDescent="0.75">
      <c r="A66" s="67" t="s">
        <v>363</v>
      </c>
      <c r="B66" s="68" t="s">
        <v>364</v>
      </c>
      <c r="C66" s="189" t="s">
        <v>650</v>
      </c>
      <c r="D66" s="190" t="s">
        <v>651</v>
      </c>
    </row>
    <row r="67" spans="1:4" x14ac:dyDescent="0.75">
      <c r="A67" s="67" t="s">
        <v>365</v>
      </c>
      <c r="B67" s="68" t="s">
        <v>366</v>
      </c>
      <c r="C67" t="s">
        <v>652</v>
      </c>
      <c r="D67" s="190" t="s">
        <v>651</v>
      </c>
    </row>
    <row r="68" spans="1:4" x14ac:dyDescent="0.75">
      <c r="A68" s="67" t="s">
        <v>367</v>
      </c>
      <c r="B68" s="68" t="s">
        <v>368</v>
      </c>
      <c r="C68" t="s">
        <v>653</v>
      </c>
      <c r="D68" s="190" t="s">
        <v>651</v>
      </c>
    </row>
    <row r="69" spans="1:4" x14ac:dyDescent="0.75">
      <c r="A69" s="67" t="s">
        <v>369</v>
      </c>
      <c r="B69" s="68" t="s">
        <v>370</v>
      </c>
      <c r="C69" s="189" t="s">
        <v>654</v>
      </c>
      <c r="D69" s="190" t="s">
        <v>651</v>
      </c>
    </row>
    <row r="70" spans="1:4" x14ac:dyDescent="0.75">
      <c r="A70" s="67" t="s">
        <v>371</v>
      </c>
      <c r="B70" s="68" t="s">
        <v>372</v>
      </c>
      <c r="C70" t="s">
        <v>655</v>
      </c>
      <c r="D70" s="190" t="s">
        <v>651</v>
      </c>
    </row>
    <row r="71" spans="1:4" x14ac:dyDescent="0.75">
      <c r="A71" s="67" t="s">
        <v>373</v>
      </c>
      <c r="B71" s="68" t="s">
        <v>374</v>
      </c>
      <c r="C71" t="s">
        <v>656</v>
      </c>
      <c r="D71" s="190" t="s">
        <v>651</v>
      </c>
    </row>
    <row r="72" spans="1:4" x14ac:dyDescent="0.75">
      <c r="A72" s="67" t="s">
        <v>375</v>
      </c>
      <c r="B72" s="68" t="s">
        <v>376</v>
      </c>
      <c r="C72" t="s">
        <v>657</v>
      </c>
      <c r="D72" s="190" t="s">
        <v>651</v>
      </c>
    </row>
    <row r="73" spans="1:4" x14ac:dyDescent="0.75">
      <c r="A73" s="67" t="s">
        <v>377</v>
      </c>
      <c r="B73" s="68" t="s">
        <v>378</v>
      </c>
      <c r="C73" s="189" t="s">
        <v>658</v>
      </c>
      <c r="D73" s="190" t="s">
        <v>651</v>
      </c>
    </row>
    <row r="74" spans="1:4" x14ac:dyDescent="0.75">
      <c r="A74" s="67" t="s">
        <v>379</v>
      </c>
      <c r="B74" s="68" t="s">
        <v>380</v>
      </c>
      <c r="C74" t="s">
        <v>659</v>
      </c>
      <c r="D74" s="190" t="s">
        <v>651</v>
      </c>
    </row>
    <row r="75" spans="1:4" x14ac:dyDescent="0.75">
      <c r="A75" s="67" t="s">
        <v>381</v>
      </c>
      <c r="B75" s="68" t="s">
        <v>382</v>
      </c>
      <c r="C75" t="s">
        <v>660</v>
      </c>
      <c r="D75" s="190" t="s">
        <v>651</v>
      </c>
    </row>
    <row r="76" spans="1:4" x14ac:dyDescent="0.75">
      <c r="A76" s="67" t="s">
        <v>383</v>
      </c>
      <c r="B76" s="69" t="s">
        <v>384</v>
      </c>
      <c r="C76" t="s">
        <v>661</v>
      </c>
      <c r="D76" s="190" t="s">
        <v>651</v>
      </c>
    </row>
    <row r="77" spans="1:4" x14ac:dyDescent="0.75">
      <c r="A77" s="67" t="s">
        <v>385</v>
      </c>
      <c r="B77" s="69" t="s">
        <v>386</v>
      </c>
      <c r="C77" t="s">
        <v>662</v>
      </c>
      <c r="D77" s="190" t="s">
        <v>651</v>
      </c>
    </row>
    <row r="78" spans="1:4" x14ac:dyDescent="0.75">
      <c r="A78" s="67" t="s">
        <v>387</v>
      </c>
      <c r="B78" s="69" t="s">
        <v>388</v>
      </c>
      <c r="C78" t="s">
        <v>663</v>
      </c>
      <c r="D78" s="190" t="s">
        <v>651</v>
      </c>
    </row>
    <row r="79" spans="1:4" x14ac:dyDescent="0.75">
      <c r="A79" s="67" t="s">
        <v>389</v>
      </c>
      <c r="B79" s="69" t="s">
        <v>390</v>
      </c>
      <c r="C79" t="s">
        <v>664</v>
      </c>
      <c r="D79" s="190" t="s">
        <v>651</v>
      </c>
    </row>
    <row r="80" spans="1:4" x14ac:dyDescent="0.75">
      <c r="A80" s="67" t="s">
        <v>391</v>
      </c>
      <c r="B80" s="69" t="s">
        <v>392</v>
      </c>
      <c r="C80" s="189" t="s">
        <v>665</v>
      </c>
      <c r="D80" s="190" t="s">
        <v>651</v>
      </c>
    </row>
    <row r="81" spans="1:4" x14ac:dyDescent="0.75">
      <c r="A81" s="67" t="s">
        <v>393</v>
      </c>
      <c r="B81" s="69" t="s">
        <v>394</v>
      </c>
      <c r="C81" s="189" t="s">
        <v>666</v>
      </c>
      <c r="D81" s="190" t="s">
        <v>651</v>
      </c>
    </row>
    <row r="82" spans="1:4" x14ac:dyDescent="0.75">
      <c r="A82" s="67" t="s">
        <v>395</v>
      </c>
      <c r="B82" s="69" t="s">
        <v>396</v>
      </c>
    </row>
    <row r="83" spans="1:4" x14ac:dyDescent="0.75">
      <c r="A83" s="67" t="s">
        <v>397</v>
      </c>
      <c r="B83" s="69" t="s">
        <v>398</v>
      </c>
    </row>
    <row r="84" spans="1:4" x14ac:dyDescent="0.75">
      <c r="A84" s="67" t="s">
        <v>399</v>
      </c>
      <c r="B84" s="69" t="s">
        <v>400</v>
      </c>
    </row>
    <row r="85" spans="1:4" x14ac:dyDescent="0.75">
      <c r="A85" s="67" t="s">
        <v>401</v>
      </c>
      <c r="B85" s="69" t="s">
        <v>402</v>
      </c>
    </row>
    <row r="86" spans="1:4" x14ac:dyDescent="0.75">
      <c r="A86" s="67" t="s">
        <v>403</v>
      </c>
      <c r="B86" s="69" t="s">
        <v>404</v>
      </c>
    </row>
    <row r="87" spans="1:4" x14ac:dyDescent="0.75">
      <c r="A87" s="67" t="s">
        <v>405</v>
      </c>
      <c r="B87" s="69" t="s">
        <v>406</v>
      </c>
    </row>
    <row r="88" spans="1:4" x14ac:dyDescent="0.75">
      <c r="A88" s="67" t="s">
        <v>407</v>
      </c>
      <c r="B88" s="69" t="s">
        <v>408</v>
      </c>
    </row>
    <row r="89" spans="1:4" x14ac:dyDescent="0.75">
      <c r="A89" s="67" t="s">
        <v>409</v>
      </c>
      <c r="B89" s="69" t="s">
        <v>410</v>
      </c>
    </row>
    <row r="90" spans="1:4" x14ac:dyDescent="0.75">
      <c r="A90" s="67" t="s">
        <v>411</v>
      </c>
      <c r="B90" s="69" t="s">
        <v>412</v>
      </c>
    </row>
    <row r="91" spans="1:4" x14ac:dyDescent="0.75">
      <c r="A91" s="67" t="s">
        <v>413</v>
      </c>
      <c r="B91" s="69" t="s">
        <v>414</v>
      </c>
    </row>
    <row r="92" spans="1:4" x14ac:dyDescent="0.75">
      <c r="A92" s="67" t="s">
        <v>415</v>
      </c>
      <c r="B92" s="69" t="s">
        <v>416</v>
      </c>
    </row>
    <row r="93" spans="1:4" x14ac:dyDescent="0.75">
      <c r="A93" s="67" t="s">
        <v>417</v>
      </c>
      <c r="B93" s="69" t="s">
        <v>418</v>
      </c>
    </row>
    <row r="94" spans="1:4" x14ac:dyDescent="0.75">
      <c r="A94" s="67" t="s">
        <v>419</v>
      </c>
      <c r="B94" s="69" t="s">
        <v>420</v>
      </c>
    </row>
    <row r="95" spans="1:4" x14ac:dyDescent="0.75">
      <c r="A95" s="67" t="s">
        <v>421</v>
      </c>
      <c r="B95" s="69" t="s">
        <v>422</v>
      </c>
    </row>
    <row r="96" spans="1:4" x14ac:dyDescent="0.75">
      <c r="A96" s="67" t="s">
        <v>423</v>
      </c>
      <c r="B96" s="69" t="s">
        <v>424</v>
      </c>
    </row>
    <row r="97" spans="1:2" x14ac:dyDescent="0.75">
      <c r="A97" s="67" t="s">
        <v>425</v>
      </c>
      <c r="B97" s="69" t="s">
        <v>426</v>
      </c>
    </row>
    <row r="98" spans="1:2" x14ac:dyDescent="0.75">
      <c r="A98" s="67" t="s">
        <v>427</v>
      </c>
      <c r="B98" s="69" t="s">
        <v>428</v>
      </c>
    </row>
    <row r="99" spans="1:2" x14ac:dyDescent="0.75">
      <c r="A99" s="67" t="s">
        <v>429</v>
      </c>
      <c r="B99" s="69" t="s">
        <v>430</v>
      </c>
    </row>
    <row r="100" spans="1:2" x14ac:dyDescent="0.75">
      <c r="A100" s="67" t="s">
        <v>431</v>
      </c>
      <c r="B100" s="69" t="s">
        <v>432</v>
      </c>
    </row>
    <row r="101" spans="1:2" x14ac:dyDescent="0.75">
      <c r="A101" s="67" t="s">
        <v>433</v>
      </c>
      <c r="B101" s="69" t="s">
        <v>434</v>
      </c>
    </row>
    <row r="102" spans="1:2" x14ac:dyDescent="0.75">
      <c r="A102" s="67" t="s">
        <v>435</v>
      </c>
      <c r="B102" s="69" t="s">
        <v>436</v>
      </c>
    </row>
    <row r="103" spans="1:2" x14ac:dyDescent="0.75">
      <c r="A103" s="67" t="s">
        <v>437</v>
      </c>
      <c r="B103" s="69" t="s">
        <v>438</v>
      </c>
    </row>
    <row r="104" spans="1:2" x14ac:dyDescent="0.75">
      <c r="A104" s="67" t="s">
        <v>439</v>
      </c>
      <c r="B104" s="69" t="s">
        <v>440</v>
      </c>
    </row>
    <row r="105" spans="1:2" x14ac:dyDescent="0.75">
      <c r="A105" s="67" t="s">
        <v>441</v>
      </c>
      <c r="B105" s="69" t="s">
        <v>442</v>
      </c>
    </row>
    <row r="106" spans="1:2" x14ac:dyDescent="0.75">
      <c r="A106" s="67" t="s">
        <v>443</v>
      </c>
      <c r="B106" s="69" t="s">
        <v>444</v>
      </c>
    </row>
    <row r="107" spans="1:2" x14ac:dyDescent="0.75">
      <c r="A107" s="67" t="s">
        <v>445</v>
      </c>
      <c r="B107" s="69" t="s">
        <v>446</v>
      </c>
    </row>
    <row r="108" spans="1:2" x14ac:dyDescent="0.75">
      <c r="A108" s="67" t="s">
        <v>447</v>
      </c>
      <c r="B108" s="69" t="s">
        <v>448</v>
      </c>
    </row>
    <row r="109" spans="1:2" x14ac:dyDescent="0.75">
      <c r="A109" s="67" t="s">
        <v>449</v>
      </c>
      <c r="B109" s="69" t="s">
        <v>450</v>
      </c>
    </row>
    <row r="110" spans="1:2" x14ac:dyDescent="0.75">
      <c r="A110" s="67" t="s">
        <v>451</v>
      </c>
      <c r="B110" s="69" t="s">
        <v>452</v>
      </c>
    </row>
    <row r="111" spans="1:2" x14ac:dyDescent="0.75">
      <c r="A111" s="67" t="s">
        <v>453</v>
      </c>
      <c r="B111" s="69" t="s">
        <v>454</v>
      </c>
    </row>
    <row r="112" spans="1:2" x14ac:dyDescent="0.75">
      <c r="A112" s="67" t="s">
        <v>455</v>
      </c>
      <c r="B112" s="69" t="s">
        <v>456</v>
      </c>
    </row>
    <row r="113" spans="1:2" x14ac:dyDescent="0.75">
      <c r="A113" s="67" t="s">
        <v>457</v>
      </c>
      <c r="B113" s="69" t="s">
        <v>458</v>
      </c>
    </row>
    <row r="114" spans="1:2" x14ac:dyDescent="0.75">
      <c r="A114" s="67" t="s">
        <v>459</v>
      </c>
      <c r="B114" s="69" t="s">
        <v>460</v>
      </c>
    </row>
    <row r="115" spans="1:2" x14ac:dyDescent="0.75">
      <c r="A115" s="67" t="s">
        <v>461</v>
      </c>
      <c r="B115" s="69" t="s">
        <v>462</v>
      </c>
    </row>
    <row r="116" spans="1:2" x14ac:dyDescent="0.75">
      <c r="A116" s="67" t="s">
        <v>463</v>
      </c>
      <c r="B116" s="69" t="s">
        <v>464</v>
      </c>
    </row>
    <row r="117" spans="1:2" x14ac:dyDescent="0.75">
      <c r="A117" s="67" t="s">
        <v>465</v>
      </c>
      <c r="B117" s="69" t="s">
        <v>466</v>
      </c>
    </row>
    <row r="118" spans="1:2" x14ac:dyDescent="0.75">
      <c r="A118" s="67" t="s">
        <v>467</v>
      </c>
      <c r="B118" s="69" t="s">
        <v>468</v>
      </c>
    </row>
    <row r="119" spans="1:2" x14ac:dyDescent="0.75">
      <c r="A119" s="67" t="s">
        <v>469</v>
      </c>
      <c r="B119" s="69" t="s">
        <v>470</v>
      </c>
    </row>
    <row r="120" spans="1:2" x14ac:dyDescent="0.75">
      <c r="A120" s="67" t="s">
        <v>471</v>
      </c>
      <c r="B120" s="69" t="s">
        <v>472</v>
      </c>
    </row>
    <row r="121" spans="1:2" x14ac:dyDescent="0.75">
      <c r="A121" s="67" t="s">
        <v>473</v>
      </c>
      <c r="B121" s="69" t="s">
        <v>474</v>
      </c>
    </row>
    <row r="122" spans="1:2" x14ac:dyDescent="0.75">
      <c r="A122" s="67" t="s">
        <v>475</v>
      </c>
      <c r="B122" s="69" t="s">
        <v>476</v>
      </c>
    </row>
    <row r="123" spans="1:2" x14ac:dyDescent="0.75">
      <c r="A123" s="67" t="s">
        <v>477</v>
      </c>
      <c r="B123" s="69" t="s">
        <v>478</v>
      </c>
    </row>
    <row r="124" spans="1:2" x14ac:dyDescent="0.75">
      <c r="A124" s="67" t="s">
        <v>479</v>
      </c>
      <c r="B124" s="69" t="s">
        <v>480</v>
      </c>
    </row>
    <row r="125" spans="1:2" x14ac:dyDescent="0.75">
      <c r="A125" s="67" t="s">
        <v>481</v>
      </c>
      <c r="B125" s="69" t="s">
        <v>482</v>
      </c>
    </row>
    <row r="126" spans="1:2" x14ac:dyDescent="0.75">
      <c r="A126" s="67" t="s">
        <v>483</v>
      </c>
      <c r="B126" s="69" t="s">
        <v>484</v>
      </c>
    </row>
    <row r="127" spans="1:2" x14ac:dyDescent="0.75">
      <c r="A127" s="67" t="s">
        <v>485</v>
      </c>
      <c r="B127" s="69" t="s">
        <v>486</v>
      </c>
    </row>
    <row r="128" spans="1:2" x14ac:dyDescent="0.75">
      <c r="A128" s="67" t="s">
        <v>487</v>
      </c>
      <c r="B128" s="69" t="s">
        <v>488</v>
      </c>
    </row>
    <row r="129" spans="1:2" x14ac:dyDescent="0.75">
      <c r="A129" s="67" t="s">
        <v>489</v>
      </c>
      <c r="B129" s="69" t="s">
        <v>490</v>
      </c>
    </row>
    <row r="130" spans="1:2" x14ac:dyDescent="0.75">
      <c r="A130" s="67" t="s">
        <v>491</v>
      </c>
      <c r="B130" s="69" t="s">
        <v>492</v>
      </c>
    </row>
    <row r="131" spans="1:2" x14ac:dyDescent="0.75">
      <c r="A131" s="67" t="s">
        <v>493</v>
      </c>
      <c r="B131" s="69" t="s">
        <v>494</v>
      </c>
    </row>
    <row r="132" spans="1:2" x14ac:dyDescent="0.75">
      <c r="A132" s="67" t="s">
        <v>495</v>
      </c>
      <c r="B132" s="69" t="s">
        <v>496</v>
      </c>
    </row>
    <row r="133" spans="1:2" x14ac:dyDescent="0.75">
      <c r="A133" s="67" t="s">
        <v>497</v>
      </c>
      <c r="B133" s="69" t="s">
        <v>498</v>
      </c>
    </row>
    <row r="134" spans="1:2" x14ac:dyDescent="0.75">
      <c r="A134" s="67" t="s">
        <v>499</v>
      </c>
      <c r="B134" s="69" t="s">
        <v>500</v>
      </c>
    </row>
    <row r="135" spans="1:2" x14ac:dyDescent="0.75">
      <c r="A135" s="67" t="s">
        <v>501</v>
      </c>
      <c r="B135" s="69" t="s">
        <v>502</v>
      </c>
    </row>
    <row r="136" spans="1:2" x14ac:dyDescent="0.75">
      <c r="A136" s="67" t="s">
        <v>503</v>
      </c>
      <c r="B136" s="69" t="s">
        <v>504</v>
      </c>
    </row>
    <row r="137" spans="1:2" x14ac:dyDescent="0.75">
      <c r="A137" s="67" t="s">
        <v>505</v>
      </c>
      <c r="B137" s="69" t="s">
        <v>506</v>
      </c>
    </row>
    <row r="138" spans="1:2" x14ac:dyDescent="0.75">
      <c r="A138" s="67" t="s">
        <v>507</v>
      </c>
      <c r="B138" s="69" t="s">
        <v>508</v>
      </c>
    </row>
    <row r="139" spans="1:2" x14ac:dyDescent="0.75">
      <c r="A139" s="67" t="s">
        <v>509</v>
      </c>
      <c r="B139" s="69" t="s">
        <v>510</v>
      </c>
    </row>
    <row r="140" spans="1:2" x14ac:dyDescent="0.75">
      <c r="A140" s="67" t="s">
        <v>511</v>
      </c>
      <c r="B140" s="69" t="s">
        <v>512</v>
      </c>
    </row>
    <row r="141" spans="1:2" x14ac:dyDescent="0.75">
      <c r="A141" s="67" t="s">
        <v>513</v>
      </c>
      <c r="B141" s="69" t="s">
        <v>514</v>
      </c>
    </row>
    <row r="142" spans="1:2" x14ac:dyDescent="0.75">
      <c r="A142" s="67" t="s">
        <v>515</v>
      </c>
      <c r="B142" s="69" t="s">
        <v>516</v>
      </c>
    </row>
    <row r="143" spans="1:2" x14ac:dyDescent="0.75">
      <c r="A143" s="67" t="s">
        <v>517</v>
      </c>
      <c r="B143" s="69" t="s">
        <v>518</v>
      </c>
    </row>
    <row r="144" spans="1:2" x14ac:dyDescent="0.75">
      <c r="A144" s="67" t="s">
        <v>519</v>
      </c>
      <c r="B144" s="69" t="s">
        <v>520</v>
      </c>
    </row>
    <row r="145" spans="1:2" x14ac:dyDescent="0.75">
      <c r="A145" s="67" t="s">
        <v>521</v>
      </c>
      <c r="B145" s="69" t="s">
        <v>522</v>
      </c>
    </row>
    <row r="146" spans="1:2" x14ac:dyDescent="0.75">
      <c r="A146" s="67" t="s">
        <v>523</v>
      </c>
      <c r="B146" s="69" t="s">
        <v>524</v>
      </c>
    </row>
    <row r="147" spans="1:2" x14ac:dyDescent="0.75">
      <c r="A147" s="67" t="s">
        <v>525</v>
      </c>
      <c r="B147" s="69" t="s">
        <v>526</v>
      </c>
    </row>
    <row r="148" spans="1:2" x14ac:dyDescent="0.75">
      <c r="A148" s="67" t="s">
        <v>527</v>
      </c>
      <c r="B148" s="69" t="s">
        <v>528</v>
      </c>
    </row>
    <row r="149" spans="1:2" x14ac:dyDescent="0.75">
      <c r="A149" s="67" t="s">
        <v>529</v>
      </c>
      <c r="B149" s="69" t="s">
        <v>530</v>
      </c>
    </row>
    <row r="150" spans="1:2" x14ac:dyDescent="0.75">
      <c r="A150" s="67" t="s">
        <v>531</v>
      </c>
      <c r="B150" s="69" t="s">
        <v>532</v>
      </c>
    </row>
    <row r="151" spans="1:2" x14ac:dyDescent="0.75">
      <c r="A151" s="67" t="s">
        <v>533</v>
      </c>
      <c r="B151" s="69" t="s">
        <v>534</v>
      </c>
    </row>
    <row r="152" spans="1:2" x14ac:dyDescent="0.75">
      <c r="A152" s="67" t="s">
        <v>535</v>
      </c>
      <c r="B152" s="69" t="s">
        <v>536</v>
      </c>
    </row>
    <row r="153" spans="1:2" x14ac:dyDescent="0.75">
      <c r="A153" s="67" t="s">
        <v>537</v>
      </c>
      <c r="B153" s="69" t="s">
        <v>538</v>
      </c>
    </row>
    <row r="154" spans="1:2" x14ac:dyDescent="0.75">
      <c r="A154" s="67" t="s">
        <v>539</v>
      </c>
      <c r="B154" s="69" t="s">
        <v>540</v>
      </c>
    </row>
    <row r="155" spans="1:2" x14ac:dyDescent="0.75">
      <c r="A155" s="67" t="s">
        <v>541</v>
      </c>
      <c r="B155" s="69" t="s">
        <v>542</v>
      </c>
    </row>
    <row r="156" spans="1:2" x14ac:dyDescent="0.75">
      <c r="A156" s="67" t="s">
        <v>543</v>
      </c>
      <c r="B156" s="69" t="s">
        <v>544</v>
      </c>
    </row>
    <row r="157" spans="1:2" x14ac:dyDescent="0.75">
      <c r="A157" s="67" t="s">
        <v>545</v>
      </c>
      <c r="B157" s="69" t="s">
        <v>546</v>
      </c>
    </row>
    <row r="158" spans="1:2" x14ac:dyDescent="0.75">
      <c r="A158" s="67" t="s">
        <v>547</v>
      </c>
      <c r="B158" s="69" t="s">
        <v>548</v>
      </c>
    </row>
    <row r="159" spans="1:2" x14ac:dyDescent="0.75">
      <c r="A159" s="67" t="s">
        <v>549</v>
      </c>
      <c r="B159" s="69" t="s">
        <v>550</v>
      </c>
    </row>
    <row r="160" spans="1:2" x14ac:dyDescent="0.75">
      <c r="A160" s="67" t="s">
        <v>551</v>
      </c>
      <c r="B160" s="69" t="s">
        <v>552</v>
      </c>
    </row>
    <row r="161" spans="1:2" x14ac:dyDescent="0.75">
      <c r="A161" s="67" t="s">
        <v>553</v>
      </c>
      <c r="B161" s="69" t="s">
        <v>554</v>
      </c>
    </row>
    <row r="162" spans="1:2" x14ac:dyDescent="0.75">
      <c r="A162" s="67" t="s">
        <v>555</v>
      </c>
      <c r="B162" s="69" t="s">
        <v>556</v>
      </c>
    </row>
    <row r="163" spans="1:2" x14ac:dyDescent="0.75">
      <c r="A163" s="67" t="s">
        <v>557</v>
      </c>
      <c r="B163" s="69" t="s">
        <v>558</v>
      </c>
    </row>
    <row r="164" spans="1:2" x14ac:dyDescent="0.75">
      <c r="A164" s="67" t="s">
        <v>559</v>
      </c>
      <c r="B164" s="69" t="s">
        <v>560</v>
      </c>
    </row>
    <row r="165" spans="1:2" x14ac:dyDescent="0.75">
      <c r="A165" s="67" t="s">
        <v>561</v>
      </c>
      <c r="B165" s="69" t="s">
        <v>562</v>
      </c>
    </row>
    <row r="166" spans="1:2" x14ac:dyDescent="0.75">
      <c r="A166" s="67" t="s">
        <v>563</v>
      </c>
      <c r="B166" s="69" t="s">
        <v>564</v>
      </c>
    </row>
    <row r="167" spans="1:2" x14ac:dyDescent="0.75">
      <c r="A167" s="67" t="s">
        <v>565</v>
      </c>
      <c r="B167" s="69" t="s">
        <v>566</v>
      </c>
    </row>
    <row r="168" spans="1:2" x14ac:dyDescent="0.75">
      <c r="A168" s="67" t="s">
        <v>567</v>
      </c>
      <c r="B168" s="69" t="s">
        <v>568</v>
      </c>
    </row>
    <row r="169" spans="1:2" x14ac:dyDescent="0.75">
      <c r="A169" s="67" t="s">
        <v>569</v>
      </c>
      <c r="B169" s="69" t="s">
        <v>570</v>
      </c>
    </row>
    <row r="170" spans="1:2" x14ac:dyDescent="0.75">
      <c r="A170" s="67" t="s">
        <v>571</v>
      </c>
      <c r="B170" s="69" t="s">
        <v>572</v>
      </c>
    </row>
    <row r="171" spans="1:2" x14ac:dyDescent="0.75">
      <c r="A171" s="67" t="s">
        <v>573</v>
      </c>
      <c r="B171" s="69" t="s">
        <v>574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irene.limo@undp.org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MPTF_00006_00996</ProjectId>
    <FundCode xmlns="f9695bc1-6109-4dcd-a27a-f8a0370b00e2">MPTF_00006</FundCode>
    <Comments xmlns="f9695bc1-6109-4dcd-a27a-f8a0370b00e2">2025 Semi-Annual Financial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654EB7-5DB4-40A6-AEE8-186D72BF95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5D2F5F-B62B-480A-888E-D199D90CE76F}"/>
</file>

<file path=customXml/itemProps3.xml><?xml version="1.0" encoding="utf-8"?>
<ds:datastoreItem xmlns:ds="http://schemas.openxmlformats.org/officeDocument/2006/customXml" ds:itemID="{58D2AE27-346B-4D4E-BC3D-4902346686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Tables</vt:lpstr>
      <vt:lpstr>2) By Category</vt:lpstr>
      <vt:lpstr>3) Explanatory Notes</vt:lpstr>
      <vt:lpstr>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PBF_cso_budget-CRS Semi-Annual 2025.xlsx</dc:title>
  <dc:subject/>
  <dc:creator>Jelena Zelenovic</dc:creator>
  <cp:keywords/>
  <dc:description/>
  <cp:lastModifiedBy>Author</cp:lastModifiedBy>
  <cp:revision/>
  <dcterms:created xsi:type="dcterms:W3CDTF">2017-11-15T21:17:43Z</dcterms:created>
  <dcterms:modified xsi:type="dcterms:W3CDTF">2025-06-20T18:04:41Z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