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dp-my.sharepoint.com/personal/irene_limo_undp_org/Documents/PBF SL Reports 2025/CRS/"/>
    </mc:Choice>
  </mc:AlternateContent>
  <xr:revisionPtr revIDLastSave="13" documentId="8_{6195E392-1D25-427A-804E-E12850BC3DA2}" xr6:coauthVersionLast="47" xr6:coauthVersionMax="47" xr10:uidLastSave="{BB365DBC-15C5-4BC4-A97D-339A6986B118}"/>
  <bookViews>
    <workbookView xWindow="-90" yWindow="-90" windowWidth="19380" windowHeight="11460" tabRatio="754" firstSheet="1" activeTab="1" xr2:uid="{00000000-000D-0000-FFFF-FFFF00000000}"/>
  </bookViews>
  <sheets>
    <sheet name="Instructions" sheetId="8" r:id="rId1"/>
    <sheet name="1) Budget Tables" sheetId="1" r:id="rId2"/>
    <sheet name="2) By Category" sheetId="5" r:id="rId3"/>
    <sheet name="3) Explanatory Notes" sheetId="3" r:id="rId4"/>
    <sheet name="4)PBP &amp; SDGs codes" sheetId="6" r:id="rId5"/>
    <sheet name="SG Dashboard Codes" sheetId="10" r:id="rId6"/>
    <sheet name="5) For MPTF Use" sheetId="4" r:id="rId7"/>
    <sheet name="Dropdowns" sheetId="9" state="hidden" r:id="rId8"/>
    <sheet name="Sheet2"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9" i="1" l="1"/>
  <c r="D31" i="10" l="1"/>
  <c r="I180" i="1"/>
  <c r="D180" i="1"/>
  <c r="D188" i="5" s="1"/>
  <c r="G188" i="5" s="1"/>
  <c r="G175" i="1"/>
  <c r="G176" i="1"/>
  <c r="G177" i="1"/>
  <c r="G178" i="1"/>
  <c r="G180" i="1" s="1"/>
  <c r="C20" i="4"/>
  <c r="C6" i="4"/>
  <c r="D199" i="5"/>
  <c r="D6" i="5"/>
  <c r="D197" i="1"/>
  <c r="D207" i="1"/>
  <c r="F24" i="4"/>
  <c r="F23" i="4"/>
  <c r="F22" i="4"/>
  <c r="I172" i="1"/>
  <c r="I162" i="1"/>
  <c r="I152" i="1"/>
  <c r="I142" i="1"/>
  <c r="I130" i="1"/>
  <c r="I88" i="1"/>
  <c r="I46" i="1"/>
  <c r="G165" i="1"/>
  <c r="G166" i="1"/>
  <c r="G167" i="1"/>
  <c r="G168" i="1"/>
  <c r="G169" i="1"/>
  <c r="G170" i="1"/>
  <c r="G171" i="1"/>
  <c r="G164" i="1"/>
  <c r="G155" i="1"/>
  <c r="H162" i="1" s="1"/>
  <c r="G156" i="1"/>
  <c r="G157" i="1"/>
  <c r="G158" i="1"/>
  <c r="G159" i="1"/>
  <c r="G160" i="1"/>
  <c r="G161" i="1"/>
  <c r="G154" i="1"/>
  <c r="G145" i="1"/>
  <c r="G146" i="1"/>
  <c r="G147" i="1"/>
  <c r="G148" i="1"/>
  <c r="G149" i="1"/>
  <c r="G150" i="1"/>
  <c r="G151" i="1"/>
  <c r="G144" i="1"/>
  <c r="G135" i="1"/>
  <c r="G136" i="1"/>
  <c r="G137" i="1"/>
  <c r="G138" i="1"/>
  <c r="G139" i="1"/>
  <c r="G140" i="1"/>
  <c r="G141" i="1"/>
  <c r="G134" i="1"/>
  <c r="G123" i="1"/>
  <c r="G124" i="1"/>
  <c r="G125" i="1"/>
  <c r="G126" i="1"/>
  <c r="G127" i="1"/>
  <c r="G128" i="1"/>
  <c r="G129" i="1"/>
  <c r="G122" i="1"/>
  <c r="G113" i="1"/>
  <c r="G114" i="1"/>
  <c r="G115" i="1"/>
  <c r="G116" i="1"/>
  <c r="G117" i="1"/>
  <c r="G118" i="1"/>
  <c r="G119" i="1"/>
  <c r="G112" i="1"/>
  <c r="G103" i="1"/>
  <c r="G104" i="1"/>
  <c r="G105" i="1"/>
  <c r="G106" i="1"/>
  <c r="G107" i="1"/>
  <c r="G108" i="1"/>
  <c r="G109" i="1"/>
  <c r="G102" i="1"/>
  <c r="G93" i="1"/>
  <c r="G94" i="1"/>
  <c r="G95" i="1"/>
  <c r="G96" i="1"/>
  <c r="G97" i="1"/>
  <c r="G98" i="1"/>
  <c r="G99" i="1"/>
  <c r="G92" i="1"/>
  <c r="G100" i="1" s="1"/>
  <c r="G81" i="1"/>
  <c r="G82" i="1"/>
  <c r="G83" i="1"/>
  <c r="G84" i="1"/>
  <c r="G85" i="1"/>
  <c r="G86" i="1"/>
  <c r="G87" i="1"/>
  <c r="G80" i="1"/>
  <c r="G71" i="1"/>
  <c r="G72" i="1"/>
  <c r="G73" i="1"/>
  <c r="G74" i="1"/>
  <c r="G75" i="1"/>
  <c r="G76" i="1"/>
  <c r="G77" i="1"/>
  <c r="G70" i="1"/>
  <c r="G61" i="1"/>
  <c r="G62" i="1"/>
  <c r="G63" i="1"/>
  <c r="G64" i="1"/>
  <c r="G65" i="1"/>
  <c r="G66" i="1"/>
  <c r="G67" i="1"/>
  <c r="G60" i="1"/>
  <c r="G51" i="1"/>
  <c r="G52" i="1"/>
  <c r="G53" i="1"/>
  <c r="G54" i="1"/>
  <c r="G55" i="1"/>
  <c r="G56" i="1"/>
  <c r="G57" i="1"/>
  <c r="G50" i="1"/>
  <c r="G39" i="1"/>
  <c r="G40" i="1"/>
  <c r="G41" i="1"/>
  <c r="G42" i="1"/>
  <c r="G43" i="1"/>
  <c r="G44" i="1"/>
  <c r="G45" i="1"/>
  <c r="G38" i="1"/>
  <c r="G29" i="1"/>
  <c r="G30" i="1"/>
  <c r="G31" i="1"/>
  <c r="G32" i="1"/>
  <c r="G33" i="1"/>
  <c r="G34" i="1"/>
  <c r="G35" i="1"/>
  <c r="G28" i="1"/>
  <c r="G19" i="1"/>
  <c r="G20" i="1"/>
  <c r="G21" i="1"/>
  <c r="G22" i="1"/>
  <c r="G23" i="1"/>
  <c r="G24" i="1"/>
  <c r="G25" i="1"/>
  <c r="G18" i="1"/>
  <c r="G9" i="1"/>
  <c r="G10" i="1"/>
  <c r="G11" i="1"/>
  <c r="G12" i="1"/>
  <c r="G13" i="1"/>
  <c r="G14" i="1"/>
  <c r="G15" i="1"/>
  <c r="G8" i="1"/>
  <c r="D207" i="5"/>
  <c r="D202" i="5"/>
  <c r="D203" i="5"/>
  <c r="C10" i="4" s="1"/>
  <c r="D204" i="5"/>
  <c r="D205" i="5"/>
  <c r="C12" i="4" s="1"/>
  <c r="D206" i="5"/>
  <c r="D201" i="5"/>
  <c r="G201" i="5" s="1"/>
  <c r="D152" i="1"/>
  <c r="D155" i="5" s="1"/>
  <c r="G155" i="5" s="1"/>
  <c r="E152" i="1"/>
  <c r="E198" i="1"/>
  <c r="F198" i="1"/>
  <c r="E190" i="1"/>
  <c r="F190" i="1"/>
  <c r="F196" i="5"/>
  <c r="E196" i="5"/>
  <c r="D196" i="5"/>
  <c r="G195" i="5"/>
  <c r="G194" i="5"/>
  <c r="G193" i="5"/>
  <c r="G192" i="5"/>
  <c r="G191" i="5"/>
  <c r="G190" i="5"/>
  <c r="G189" i="5"/>
  <c r="E180" i="1"/>
  <c r="E188" i="5"/>
  <c r="F180" i="1"/>
  <c r="F188" i="5"/>
  <c r="G196" i="5"/>
  <c r="H36" i="1"/>
  <c r="E207" i="5"/>
  <c r="D14" i="4"/>
  <c r="F207" i="5"/>
  <c r="E14" i="4"/>
  <c r="E206" i="5"/>
  <c r="F206" i="5"/>
  <c r="E13" i="4"/>
  <c r="E205" i="5"/>
  <c r="D12" i="4"/>
  <c r="F205" i="5"/>
  <c r="E12" i="4"/>
  <c r="E204" i="5"/>
  <c r="D11" i="4"/>
  <c r="F204" i="5"/>
  <c r="E11" i="4"/>
  <c r="E203" i="5"/>
  <c r="D10" i="4"/>
  <c r="F203" i="5"/>
  <c r="E10" i="4"/>
  <c r="E202" i="5"/>
  <c r="D9" i="4"/>
  <c r="F202" i="5"/>
  <c r="E9" i="4"/>
  <c r="C14" i="4"/>
  <c r="C11" i="4"/>
  <c r="E201" i="5"/>
  <c r="D8" i="4"/>
  <c r="F201" i="5"/>
  <c r="E8" i="4"/>
  <c r="G156" i="5"/>
  <c r="G157" i="5"/>
  <c r="G158" i="5"/>
  <c r="G159" i="5"/>
  <c r="G160" i="5"/>
  <c r="G161" i="5"/>
  <c r="G162" i="5"/>
  <c r="D163" i="5"/>
  <c r="E163" i="5"/>
  <c r="F163" i="5"/>
  <c r="G167" i="5"/>
  <c r="G168" i="5"/>
  <c r="G169" i="5"/>
  <c r="G170" i="5"/>
  <c r="G171" i="5"/>
  <c r="G172" i="5"/>
  <c r="G173" i="5"/>
  <c r="D174" i="5"/>
  <c r="E174" i="5"/>
  <c r="F174" i="5"/>
  <c r="G178" i="5"/>
  <c r="G179" i="5"/>
  <c r="G180" i="5"/>
  <c r="G181" i="5"/>
  <c r="G182" i="5"/>
  <c r="G183" i="5"/>
  <c r="G184" i="5"/>
  <c r="D185" i="5"/>
  <c r="E185" i="5"/>
  <c r="F185" i="5"/>
  <c r="F152" i="5"/>
  <c r="E152" i="5"/>
  <c r="D152" i="5"/>
  <c r="G151" i="5"/>
  <c r="G150" i="5"/>
  <c r="G149" i="5"/>
  <c r="G148" i="5"/>
  <c r="G147" i="5"/>
  <c r="G146" i="5"/>
  <c r="G145" i="5"/>
  <c r="G111" i="5"/>
  <c r="G112" i="5"/>
  <c r="G113" i="5"/>
  <c r="G114" i="5"/>
  <c r="G115" i="5"/>
  <c r="G116" i="5"/>
  <c r="G117" i="5"/>
  <c r="D118" i="5"/>
  <c r="E118" i="5"/>
  <c r="F118" i="5"/>
  <c r="G122" i="5"/>
  <c r="G123" i="5"/>
  <c r="G124" i="5"/>
  <c r="G125" i="5"/>
  <c r="G126" i="5"/>
  <c r="G127" i="5"/>
  <c r="G128" i="5"/>
  <c r="D129" i="5"/>
  <c r="E129" i="5"/>
  <c r="F129" i="5"/>
  <c r="G133" i="5"/>
  <c r="G134" i="5"/>
  <c r="G135" i="5"/>
  <c r="G136" i="5"/>
  <c r="G137" i="5"/>
  <c r="G138" i="5"/>
  <c r="G139" i="5"/>
  <c r="D140" i="5"/>
  <c r="E140" i="5"/>
  <c r="F140" i="5"/>
  <c r="F107" i="5"/>
  <c r="E107" i="5"/>
  <c r="D107" i="5"/>
  <c r="G107" i="5" s="1"/>
  <c r="G106" i="5"/>
  <c r="G105" i="5"/>
  <c r="G104" i="5"/>
  <c r="G103" i="5"/>
  <c r="G102" i="5"/>
  <c r="G101" i="5"/>
  <c r="G100" i="5"/>
  <c r="G66" i="5"/>
  <c r="G67" i="5"/>
  <c r="G68" i="5"/>
  <c r="G69" i="5"/>
  <c r="G70" i="5"/>
  <c r="G71" i="5"/>
  <c r="G72" i="5"/>
  <c r="D73" i="5"/>
  <c r="G73" i="5" s="1"/>
  <c r="E73" i="5"/>
  <c r="F73" i="5"/>
  <c r="G77" i="5"/>
  <c r="G78" i="5"/>
  <c r="G79" i="5"/>
  <c r="G80" i="5"/>
  <c r="G81" i="5"/>
  <c r="G82" i="5"/>
  <c r="G83" i="5"/>
  <c r="D84" i="5"/>
  <c r="G84" i="5" s="1"/>
  <c r="E84" i="5"/>
  <c r="F84" i="5"/>
  <c r="G88" i="5"/>
  <c r="G89" i="5"/>
  <c r="G90" i="5"/>
  <c r="G91" i="5"/>
  <c r="G92" i="5"/>
  <c r="G93" i="5"/>
  <c r="G94" i="5"/>
  <c r="D95" i="5"/>
  <c r="E95" i="5"/>
  <c r="F95" i="5"/>
  <c r="G55" i="5"/>
  <c r="G56" i="5"/>
  <c r="G57" i="5"/>
  <c r="G58" i="5"/>
  <c r="G59" i="5"/>
  <c r="G60" i="5"/>
  <c r="G61" i="5"/>
  <c r="D62" i="5"/>
  <c r="E62" i="5"/>
  <c r="F62" i="5"/>
  <c r="G21" i="5"/>
  <c r="G22" i="5"/>
  <c r="G23" i="5"/>
  <c r="G24" i="5"/>
  <c r="G25" i="5"/>
  <c r="G26" i="5"/>
  <c r="G27" i="5"/>
  <c r="D28" i="5"/>
  <c r="E28" i="5"/>
  <c r="F28" i="5"/>
  <c r="G32" i="5"/>
  <c r="G33" i="5"/>
  <c r="G34" i="5"/>
  <c r="G35" i="5"/>
  <c r="G36" i="5"/>
  <c r="G37" i="5"/>
  <c r="G38" i="5"/>
  <c r="D39" i="5"/>
  <c r="E39" i="5"/>
  <c r="F39" i="5"/>
  <c r="G43" i="5"/>
  <c r="G44" i="5"/>
  <c r="G45" i="5"/>
  <c r="G46" i="5"/>
  <c r="G47" i="5"/>
  <c r="G48" i="5"/>
  <c r="G49" i="5"/>
  <c r="D50" i="5"/>
  <c r="E50" i="5"/>
  <c r="F50" i="5"/>
  <c r="E17" i="5"/>
  <c r="F17" i="5"/>
  <c r="G10" i="5"/>
  <c r="G11" i="5"/>
  <c r="G12" i="5"/>
  <c r="G13" i="5"/>
  <c r="G14" i="5"/>
  <c r="G15" i="5"/>
  <c r="G16" i="5"/>
  <c r="D17" i="5"/>
  <c r="G17" i="5" s="1"/>
  <c r="G129" i="5"/>
  <c r="C9" i="4"/>
  <c r="G174" i="5"/>
  <c r="D13" i="4"/>
  <c r="G204" i="5"/>
  <c r="G202" i="5"/>
  <c r="E15" i="4"/>
  <c r="G207" i="5"/>
  <c r="G203" i="5"/>
  <c r="F208" i="5"/>
  <c r="E208" i="5"/>
  <c r="G118" i="5"/>
  <c r="G152" i="5"/>
  <c r="G163" i="5"/>
  <c r="G140" i="5"/>
  <c r="G185" i="5"/>
  <c r="G95" i="5"/>
  <c r="G62" i="5"/>
  <c r="G39" i="5"/>
  <c r="G28" i="5"/>
  <c r="G50" i="5"/>
  <c r="E172" i="1"/>
  <c r="E177" i="5"/>
  <c r="F172" i="1"/>
  <c r="F177" i="5" s="1"/>
  <c r="E162" i="1"/>
  <c r="E166" i="5" s="1"/>
  <c r="F162" i="1"/>
  <c r="F166" i="5"/>
  <c r="E155" i="5"/>
  <c r="F152" i="1"/>
  <c r="F155" i="5"/>
  <c r="E142" i="1"/>
  <c r="E144" i="5"/>
  <c r="F142" i="1"/>
  <c r="F144" i="5" s="1"/>
  <c r="E130" i="1"/>
  <c r="E132" i="5"/>
  <c r="F130" i="1"/>
  <c r="F132" i="5" s="1"/>
  <c r="G132" i="5" s="1"/>
  <c r="E120" i="1"/>
  <c r="E121" i="5"/>
  <c r="F120" i="1"/>
  <c r="F121" i="5" s="1"/>
  <c r="E110" i="1"/>
  <c r="E110" i="5"/>
  <c r="F110" i="1"/>
  <c r="F110" i="5" s="1"/>
  <c r="E100" i="1"/>
  <c r="F100" i="1"/>
  <c r="F99" i="5"/>
  <c r="E88" i="1"/>
  <c r="E87" i="5" s="1"/>
  <c r="F88" i="1"/>
  <c r="E78" i="1"/>
  <c r="E76" i="5"/>
  <c r="F78" i="1"/>
  <c r="F76" i="5"/>
  <c r="E68" i="1"/>
  <c r="E65" i="5"/>
  <c r="F68" i="1"/>
  <c r="F65" i="5"/>
  <c r="E58" i="1"/>
  <c r="E54" i="5"/>
  <c r="F58" i="1"/>
  <c r="F54" i="5"/>
  <c r="E46" i="1"/>
  <c r="E42" i="5" s="1"/>
  <c r="F46" i="1"/>
  <c r="F42" i="5"/>
  <c r="E36" i="1"/>
  <c r="F36" i="1"/>
  <c r="F31" i="5"/>
  <c r="E26" i="1"/>
  <c r="E20" i="5"/>
  <c r="F26" i="1"/>
  <c r="F20" i="5"/>
  <c r="D26" i="1"/>
  <c r="D20" i="5" s="1"/>
  <c r="G20" i="5" s="1"/>
  <c r="F16" i="1"/>
  <c r="F9" i="5"/>
  <c r="E16" i="1"/>
  <c r="E9" i="5"/>
  <c r="D15" i="4"/>
  <c r="E99" i="5"/>
  <c r="F87" i="5"/>
  <c r="E31" i="5"/>
  <c r="D172" i="1"/>
  <c r="D177" i="5" s="1"/>
  <c r="G177" i="5" s="1"/>
  <c r="D162" i="1"/>
  <c r="D166" i="5"/>
  <c r="D142" i="1"/>
  <c r="D130" i="1"/>
  <c r="D132" i="5"/>
  <c r="D120" i="1"/>
  <c r="D121" i="5" s="1"/>
  <c r="D110" i="1"/>
  <c r="D110" i="5" s="1"/>
  <c r="D100" i="1"/>
  <c r="D88" i="1"/>
  <c r="D87" i="5" s="1"/>
  <c r="D78" i="1"/>
  <c r="D76" i="5"/>
  <c r="G76" i="5" s="1"/>
  <c r="D68" i="1"/>
  <c r="D58" i="1"/>
  <c r="D54" i="5" s="1"/>
  <c r="G54" i="5" s="1"/>
  <c r="D46" i="1"/>
  <c r="D42" i="5"/>
  <c r="D36" i="1"/>
  <c r="D16" i="1"/>
  <c r="D31" i="5"/>
  <c r="G31" i="5"/>
  <c r="G42" i="5" l="1"/>
  <c r="E191" i="1"/>
  <c r="E192" i="1" s="1"/>
  <c r="E200" i="1" s="1"/>
  <c r="D23" i="4" s="1"/>
  <c r="G87" i="5"/>
  <c r="G110" i="5"/>
  <c r="F191" i="1"/>
  <c r="F192" i="1" s="1"/>
  <c r="F199" i="1" s="1"/>
  <c r="H120" i="1"/>
  <c r="G121" i="5"/>
  <c r="G172" i="1"/>
  <c r="G34" i="6"/>
  <c r="H39" i="6" s="1"/>
  <c r="G166" i="5"/>
  <c r="G162" i="1"/>
  <c r="D208" i="5"/>
  <c r="G205" i="5"/>
  <c r="C8" i="4"/>
  <c r="G208" i="5"/>
  <c r="D209" i="5"/>
  <c r="D210" i="5"/>
  <c r="C13" i="4"/>
  <c r="C15" i="4" s="1"/>
  <c r="G206" i="5"/>
  <c r="H180" i="1"/>
  <c r="H172" i="1"/>
  <c r="G152" i="1"/>
  <c r="G142" i="1"/>
  <c r="G130" i="1"/>
  <c r="H130" i="1"/>
  <c r="G120" i="1"/>
  <c r="H110" i="1"/>
  <c r="G110" i="1"/>
  <c r="H88" i="1"/>
  <c r="G88" i="1"/>
  <c r="H78" i="1"/>
  <c r="G68" i="1"/>
  <c r="G58" i="1"/>
  <c r="H46" i="1"/>
  <c r="G36" i="1"/>
  <c r="C7" i="6"/>
  <c r="D12" i="6" s="1"/>
  <c r="H152" i="1"/>
  <c r="H142" i="1"/>
  <c r="G25" i="6"/>
  <c r="H28" i="6" s="1"/>
  <c r="H100" i="1"/>
  <c r="G16" i="6"/>
  <c r="H21" i="6" s="1"/>
  <c r="G78" i="1"/>
  <c r="D65" i="5"/>
  <c r="G65" i="5" s="1"/>
  <c r="H68" i="1"/>
  <c r="H58" i="1"/>
  <c r="G46" i="1"/>
  <c r="G26" i="1"/>
  <c r="H26" i="1"/>
  <c r="G16" i="1"/>
  <c r="H16" i="1"/>
  <c r="D9" i="5"/>
  <c r="G9" i="5" s="1"/>
  <c r="D191" i="1"/>
  <c r="D192" i="1" s="1"/>
  <c r="D193" i="1" s="1"/>
  <c r="D201" i="1" s="1"/>
  <c r="C24" i="4" s="1"/>
  <c r="D144" i="5"/>
  <c r="G144" i="5" s="1"/>
  <c r="C34" i="6"/>
  <c r="D39" i="6" s="1"/>
  <c r="D99" i="5"/>
  <c r="G99" i="5" s="1"/>
  <c r="C25" i="6"/>
  <c r="C16" i="6"/>
  <c r="G7" i="6"/>
  <c r="E193" i="1" l="1"/>
  <c r="E199" i="1"/>
  <c r="D22" i="4" s="1"/>
  <c r="F193" i="1"/>
  <c r="E22" i="4"/>
  <c r="F200" i="1"/>
  <c r="E23" i="4" s="1"/>
  <c r="H37" i="6"/>
  <c r="H38" i="6"/>
  <c r="C16" i="4"/>
  <c r="C17" i="4" s="1"/>
  <c r="H30" i="6"/>
  <c r="H29" i="6"/>
  <c r="D10" i="6"/>
  <c r="C8" i="6" s="1"/>
  <c r="D11" i="6"/>
  <c r="D204" i="1"/>
  <c r="D205" i="1" s="1"/>
  <c r="D38" i="6"/>
  <c r="D37" i="6"/>
  <c r="H20" i="6"/>
  <c r="H19" i="6"/>
  <c r="G191" i="1"/>
  <c r="G192" i="1" s="1"/>
  <c r="G193" i="1" s="1"/>
  <c r="G35" i="6"/>
  <c r="D208" i="1"/>
  <c r="D199" i="1"/>
  <c r="D200" i="1"/>
  <c r="C23" i="4" s="1"/>
  <c r="D29" i="6"/>
  <c r="D28" i="6"/>
  <c r="D30" i="6"/>
  <c r="D21" i="6"/>
  <c r="D20" i="6"/>
  <c r="D19" i="6"/>
  <c r="H12" i="6"/>
  <c r="H11" i="6"/>
  <c r="H10" i="6"/>
  <c r="E202" i="1" l="1"/>
  <c r="F202" i="1"/>
  <c r="C35" i="6"/>
  <c r="G26" i="6"/>
  <c r="G17" i="6"/>
  <c r="C17" i="6"/>
  <c r="G8" i="6"/>
  <c r="D202" i="1"/>
  <c r="C25" i="4" s="1"/>
  <c r="C22" i="4"/>
  <c r="C26" i="6"/>
  <c r="I110" i="1" l="1"/>
  <c r="I100" i="1"/>
  <c r="I68" i="1" l="1"/>
  <c r="I58" i="1"/>
  <c r="I36" i="1"/>
  <c r="I78" i="1"/>
  <c r="I26" i="1"/>
  <c r="I16" i="1"/>
  <c r="I120" i="1"/>
  <c r="I204" i="1" l="1"/>
  <c r="I20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3D233801-92A3-4708-B3B2-2763E165149A}">
      <text>
        <r>
          <rPr>
            <sz val="11"/>
            <color theme="1"/>
            <rFont val="Calibri"/>
            <family val="2"/>
            <scheme val="minor"/>
          </rPr>
          <t xml:space="preserve">This cell is pre-populated according to tab 1) Budget table
</t>
        </r>
      </text>
    </comment>
    <comment ref="G7" authorId="0" shapeId="0" xr:uid="{68FD1C98-5BB7-42C1-9010-77D09168B5F3}">
      <text>
        <r>
          <rPr>
            <sz val="11"/>
            <color theme="1"/>
            <rFont val="Calibri"/>
            <family val="2"/>
            <scheme val="minor"/>
          </rPr>
          <t xml:space="preserve">This cell is pre-populated according to tab 1) Budget table
</t>
        </r>
      </text>
    </comment>
    <comment ref="C8" authorId="0" shapeId="0" xr:uid="{01FA52F6-DBB3-4E05-9ED2-41522D28EEEC}">
      <text>
        <r>
          <rPr>
            <sz val="11"/>
            <color theme="1"/>
            <rFont val="Calibri"/>
            <family val="2"/>
            <scheme val="minor"/>
          </rPr>
          <t xml:space="preserve">this amount is calculated according to the % per SDG target that you need to enter in the cells below, highlighted in yellow </t>
        </r>
      </text>
    </comment>
    <comment ref="G8" authorId="0" shapeId="0" xr:uid="{56B2D417-A4AF-4C32-A2B3-C727D2126CAF}">
      <text>
        <r>
          <rPr>
            <sz val="11"/>
            <color theme="1"/>
            <rFont val="Calibri"/>
            <family val="2"/>
            <scheme val="minor"/>
          </rPr>
          <t xml:space="preserve">this amount is calculated according to the % per Peacebuilding priority, that you need to enter in the cells below, highlighted in yellow. 
</t>
        </r>
      </text>
    </comment>
    <comment ref="B10" authorId="0" shapeId="0" xr:uid="{CEC370E2-F714-4CA0-8A60-BB7158E6A773}">
      <text>
        <r>
          <rPr>
            <sz val="11"/>
            <color theme="1"/>
            <rFont val="Calibri"/>
            <family val="2"/>
            <scheme val="minor"/>
          </rPr>
          <t xml:space="preserve">Please use the drop down meanu, to select the relevant SDGs targets (maximum 3 SDGs targets per outcome) 
</t>
        </r>
      </text>
    </comment>
    <comment ref="F10" authorId="0" shapeId="0" xr:uid="{312E8998-8713-40F1-A6C1-2FF5DA41C49F}">
      <text>
        <r>
          <rPr>
            <sz val="11"/>
            <color theme="1"/>
            <rFont val="Calibri"/>
            <family val="2"/>
            <scheme val="minor"/>
          </rPr>
          <t xml:space="preserve">Please use the drop-down menu, to select the relevant Peacebuilding Priority areas (maximum 2 Peacebuilding priority area per outcome) Please see the PBP descriptions in the next tabs, for more details
</t>
        </r>
      </text>
    </comment>
  </commentList>
</comments>
</file>

<file path=xl/sharedStrings.xml><?xml version="1.0" encoding="utf-8"?>
<sst xmlns="http://schemas.openxmlformats.org/spreadsheetml/2006/main" count="1286" uniqueCount="929">
  <si>
    <t>Annex D - PBF Project Budget</t>
  </si>
  <si>
    <t>CSO Version</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</si>
  <si>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</si>
  <si>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 xml:space="preserve">Annex D - PBF Project Budget </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</si>
  <si>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</si>
  <si>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</si>
  <si>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</si>
  <si>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2 Budget</t>
  </si>
  <si>
    <t>Recipient Organization 3 Budget</t>
  </si>
  <si>
    <t>Total</t>
  </si>
  <si>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</si>
  <si>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t xml:space="preserve">Current level of </t>
    </r>
    <r>
      <rPr>
        <b/>
        <sz val="12"/>
        <color theme="1"/>
        <rFont val="Calibri"/>
        <family val="2"/>
        <scheme val="minor"/>
      </rPr>
      <t>expenditure/ commitment</t>
    </r>
    <r>
      <rPr>
        <sz val="12"/>
        <color theme="1"/>
        <rFont val="Calibri"/>
        <family val="2"/>
        <scheme val="minor"/>
      </rPr>
      <t xml:space="preserve"> (to be completed at time of project progress reporting)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</si>
  <si>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</si>
  <si>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</si>
  <si>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</si>
  <si>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</si>
  <si>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</si>
  <si>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</si>
  <si>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</si>
  <si>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</si>
  <si>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</si>
  <si>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</si>
  <si>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</si>
  <si>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</si>
  <si>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</si>
  <si>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</si>
  <si>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</si>
  <si>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</si>
  <si>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</si>
  <si>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</si>
  <si>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</si>
  <si>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</si>
  <si>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</si>
  <si>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</si>
  <si>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</si>
  <si>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</si>
  <si>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</si>
  <si>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</si>
  <si>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</si>
  <si>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</si>
  <si>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</si>
  <si>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</si>
  <si>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</si>
  <si>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</si>
  <si>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</si>
  <si>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</si>
  <si>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</si>
  <si>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</si>
  <si>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</si>
  <si>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</si>
  <si>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</si>
  <si>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</si>
  <si>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</si>
  <si>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</si>
  <si>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</si>
  <si>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</si>
  <si>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</si>
  <si>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</si>
  <si>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</si>
  <si>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</si>
  <si>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</si>
  <si>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</si>
  <si>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</si>
  <si>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</si>
  <si>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</si>
  <si>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</si>
  <si>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</si>
  <si>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</si>
  <si>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</si>
  <si>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</si>
  <si>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</si>
  <si>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</si>
  <si>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</si>
  <si>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</si>
  <si>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</si>
  <si>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</si>
  <si>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</si>
  <si>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</si>
  <si>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</si>
  <si>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</si>
  <si>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</si>
  <si>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</si>
  <si>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</si>
  <si>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</si>
  <si>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</si>
  <si>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</si>
  <si>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</si>
  <si>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</si>
  <si>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</si>
  <si>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</si>
  <si>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</si>
  <si>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</si>
  <si>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</si>
  <si>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</si>
  <si>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</si>
  <si>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</si>
  <si>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</si>
  <si>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</si>
  <si>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</si>
  <si>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</si>
  <si>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</si>
  <si>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</si>
  <si>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</si>
  <si>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</si>
  <si>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</si>
  <si>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</si>
  <si>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</si>
  <si>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</si>
  <si>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</si>
  <si>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</si>
  <si>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</si>
  <si>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</si>
  <si>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</si>
  <si>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</si>
  <si>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</si>
  <si>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</si>
  <si>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</si>
  <si>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</si>
  <si>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</si>
  <si>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</si>
  <si>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</si>
  <si>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</si>
  <si>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</si>
  <si>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</si>
  <si>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</si>
  <si>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</si>
  <si>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</si>
  <si>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</si>
  <si>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</si>
  <si>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</si>
  <si>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</si>
  <si>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</si>
  <si>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</si>
  <si>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</si>
  <si>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</si>
  <si>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</si>
  <si>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</si>
  <si>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</si>
  <si>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</si>
  <si>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</si>
  <si>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</si>
  <si>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</si>
  <si>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</si>
  <si>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</si>
  <si>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</si>
  <si>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</si>
  <si>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</si>
  <si>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</si>
  <si>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</si>
  <si>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</si>
  <si>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</si>
  <si>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</si>
  <si>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</si>
  <si>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</si>
  <si>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</si>
  <si>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</si>
  <si>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</si>
  <si>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</si>
  <si>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</si>
  <si>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</si>
  <si>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</si>
  <si>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</si>
  <si>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</si>
  <si>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</si>
  <si>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</si>
  <si>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</si>
  <si>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</si>
  <si>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Budget for independent audit</t>
  </si>
  <si>
    <t>Total Additional Costs</t>
  </si>
  <si>
    <t>Totals</t>
  </si>
  <si>
    <t>Recipient Organization 2</t>
  </si>
  <si>
    <t>Recipient Organization 3</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</si>
  <si>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</si>
  <si>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</si>
  <si>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</si>
  <si>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</si>
  <si>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</si>
  <si>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</si>
  <si>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</si>
  <si>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</si>
  <si>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</si>
  <si>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</si>
  <si>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</si>
  <si>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</si>
  <si>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</si>
  <si>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</si>
  <si>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</si>
  <si>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</si>
  <si>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Recipient Agency 2</t>
  </si>
  <si>
    <t>Recipient Agency 3</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</si>
  <si>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</si>
  <si>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</si>
  <si>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</si>
  <si>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</si>
  <si>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</si>
  <si>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</si>
  <si>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</si>
  <si>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</si>
  <si>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</si>
  <si>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</si>
  <si>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</si>
  <si>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</si>
  <si>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</si>
  <si>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</si>
  <si>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</si>
  <si>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</si>
  <si>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</si>
  <si>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</si>
  <si>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</si>
  <si>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</si>
  <si>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</si>
  <si>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Subtotal</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</si>
  <si>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</si>
  <si>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</si>
  <si>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</si>
  <si>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</si>
  <si>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</si>
  <si>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</si>
  <si>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</si>
  <si>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</si>
  <si>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</si>
  <si>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</si>
  <si>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Outcome 1</t>
  </si>
  <si>
    <t>Outcome Budget</t>
  </si>
  <si>
    <t>Total Outcome Budget Towards SDGs</t>
  </si>
  <si>
    <t>SDG %</t>
  </si>
  <si>
    <t>Total Towards SDG</t>
  </si>
  <si>
    <t>Outcome 2</t>
  </si>
  <si>
    <t>Outcome 3</t>
  </si>
  <si>
    <t>Outcome 4</t>
  </si>
  <si>
    <t>For MPTFO Use</t>
  </si>
  <si>
    <t xml:space="preserve">Sub-total </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</si>
  <si>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</si>
  <si>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</si>
  <si>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</si>
  <si>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</si>
  <si>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</si>
  <si>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</si>
  <si>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</si>
  <si>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</si>
  <si>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</si>
  <si>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</si>
  <si>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</si>
  <si>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</si>
  <si>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</si>
  <si>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</si>
  <si>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</si>
  <si>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</si>
  <si>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</si>
  <si>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</si>
  <si>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</si>
  <si>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</si>
  <si>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</si>
  <si>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</si>
  <si>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</si>
  <si>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</si>
  <si>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</si>
  <si>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</si>
  <si>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</si>
  <si>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</si>
  <si>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</si>
  <si>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</si>
  <si>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</si>
  <si>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</si>
  <si>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</si>
  <si>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</si>
  <si>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</si>
  <si>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</si>
  <si>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</si>
  <si>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</si>
  <si>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</si>
  <si>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</si>
  <si>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</si>
  <si>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</si>
  <si>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</si>
  <si>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</si>
  <si>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</si>
  <si>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</si>
  <si>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</si>
  <si>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</si>
  <si>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</si>
  <si>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</si>
  <si>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</si>
  <si>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</si>
  <si>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</si>
  <si>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</si>
  <si>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</si>
  <si>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</si>
  <si>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</si>
  <si>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</si>
  <si>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</si>
  <si>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</si>
  <si>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</si>
  <si>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</si>
  <si>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</si>
  <si>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</si>
  <si>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</si>
  <si>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</si>
  <si>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</si>
  <si>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</si>
  <si>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</si>
  <si>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</si>
  <si>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</si>
  <si>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</si>
  <si>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</si>
  <si>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</si>
  <si>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</si>
  <si>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</si>
  <si>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</si>
  <si>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</si>
  <si>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</si>
  <si>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</si>
  <si>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</si>
  <si>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</si>
  <si>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</si>
  <si>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</si>
  <si>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</si>
  <si>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</si>
  <si>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</si>
  <si>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</si>
  <si>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</si>
  <si>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</si>
  <si>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</si>
  <si>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</si>
  <si>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</si>
  <si>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</si>
  <si>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</si>
  <si>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</si>
  <si>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</si>
  <si>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</si>
  <si>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</si>
  <si>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</si>
  <si>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</si>
  <si>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</si>
  <si>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</si>
  <si>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</si>
  <si>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</si>
  <si>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</si>
  <si>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</si>
  <si>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</si>
  <si>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</si>
  <si>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</si>
  <si>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</si>
  <si>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</si>
  <si>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</si>
  <si>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</si>
  <si>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</si>
  <si>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</si>
  <si>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</si>
  <si>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</si>
  <si>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</si>
  <si>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</si>
  <si>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</si>
  <si>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</si>
  <si>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</si>
  <si>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</si>
  <si>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</si>
  <si>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</si>
  <si>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</si>
  <si>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</si>
  <si>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</si>
  <si>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</si>
  <si>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</si>
  <si>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</si>
  <si>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</si>
  <si>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</si>
  <si>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</si>
  <si>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</si>
  <si>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</si>
  <si>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</si>
  <si>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</si>
  <si>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</si>
  <si>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</si>
  <si>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</si>
  <si>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</si>
  <si>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</si>
  <si>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</si>
  <si>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</si>
  <si>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</si>
  <si>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</si>
  <si>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</si>
  <si>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</si>
  <si>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</si>
  <si>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</si>
  <si>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</si>
  <si>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</si>
  <si>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</si>
  <si>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</si>
  <si>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</si>
  <si>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</si>
  <si>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</si>
  <si>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</si>
  <si>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</si>
  <si>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</si>
  <si>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</si>
  <si>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</si>
  <si>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</si>
  <si>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</si>
  <si>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</si>
  <si>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</si>
  <si>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</si>
  <si>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</si>
  <si>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</si>
  <si>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</si>
  <si>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</si>
  <si>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</si>
  <si>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</si>
  <si>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</si>
  <si>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</si>
  <si>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</si>
  <si>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</si>
  <si>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</si>
  <si>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</si>
  <si>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</si>
  <si>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</si>
  <si>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</si>
  <si>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</si>
  <si>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</si>
  <si>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</si>
  <si>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</si>
  <si>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</si>
  <si>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</si>
  <si>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</si>
  <si>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</si>
  <si>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</si>
  <si>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</si>
  <si>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</si>
  <si>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</si>
  <si>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</si>
  <si>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</si>
  <si>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</si>
  <si>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</si>
  <si>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</si>
  <si>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</si>
  <si>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</si>
  <si>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</si>
  <si>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</si>
  <si>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</si>
  <si>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</si>
  <si>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</si>
  <si>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</si>
  <si>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</si>
  <si>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</si>
  <si>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</si>
  <si>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</si>
  <si>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</si>
  <si>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</si>
  <si>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</si>
  <si>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</si>
  <si>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</si>
  <si>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</si>
  <si>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</si>
  <si>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</si>
  <si>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</si>
  <si>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</si>
  <si>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</si>
  <si>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</si>
  <si>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</si>
  <si>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</si>
  <si>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</si>
  <si>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</si>
  <si>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</si>
  <si>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</si>
  <si>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</si>
  <si>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</si>
  <si>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</si>
  <si>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</si>
  <si>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</si>
  <si>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</si>
  <si>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</si>
  <si>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</si>
  <si>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</si>
  <si>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</si>
  <si>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</si>
  <si>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</si>
  <si>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</si>
  <si>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</si>
  <si>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</si>
  <si>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</si>
  <si>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</si>
  <si>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</si>
  <si>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</si>
  <si>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</si>
  <si>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</si>
  <si>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</si>
  <si>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</si>
  <si>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</si>
  <si>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</si>
  <si>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</si>
  <si>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</si>
  <si>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</si>
  <si>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</si>
  <si>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</si>
  <si>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</si>
  <si>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</si>
  <si>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</si>
  <si>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</si>
  <si>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</si>
  <si>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</si>
  <si>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</si>
  <si>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</si>
  <si>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</si>
  <si>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</si>
  <si>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</si>
  <si>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</si>
  <si>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</si>
  <si>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</si>
  <si>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</si>
  <si>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</si>
  <si>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</si>
  <si>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</si>
  <si>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</si>
  <si>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</si>
  <si>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</si>
  <si>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</si>
  <si>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</si>
  <si>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</si>
  <si>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</si>
  <si>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</si>
  <si>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</si>
  <si>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</si>
  <si>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</si>
  <si>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</si>
  <si>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</si>
  <si>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</si>
  <si>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</si>
  <si>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</si>
  <si>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</si>
  <si>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</si>
  <si>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</si>
  <si>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</si>
  <si>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</si>
  <si>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</si>
  <si>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</si>
  <si>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</si>
  <si>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</si>
  <si>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</si>
  <si>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</si>
  <si>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</si>
  <si>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</si>
  <si>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</si>
  <si>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</si>
  <si>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</si>
  <si>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</si>
  <si>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</si>
  <si>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</si>
  <si>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</si>
  <si>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</si>
  <si>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</si>
  <si>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</si>
  <si>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</si>
  <si>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</si>
  <si>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</si>
  <si>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</si>
  <si>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</si>
  <si>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</si>
  <si>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</si>
  <si>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</si>
  <si>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</si>
  <si>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</si>
  <si>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</si>
  <si>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</si>
  <si>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</si>
  <si>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</si>
  <si>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</si>
  <si>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</si>
  <si>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</si>
  <si>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</si>
  <si>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</si>
  <si>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</si>
  <si>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</si>
  <si>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</si>
  <si>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</si>
  <si>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</si>
  <si>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</si>
  <si>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Total Outcome Budget Towards Peacebuilding Priority Areas</t>
  </si>
  <si>
    <r>
      <rPr>
        <b/>
        <sz val="11"/>
        <color rgb="FF000000"/>
        <rFont val="Calibri"/>
        <family val="2"/>
        <scheme val="minor"/>
      </rPr>
      <t xml:space="preserve">SDG target </t>
    </r>
    <r>
      <rPr>
        <b/>
        <sz val="11"/>
        <color rgb="FFFF0000"/>
        <rFont val="Calibri"/>
        <family val="2"/>
        <scheme val="minor"/>
      </rPr>
      <t xml:space="preserve">( Please select a maximum of 3) </t>
    </r>
  </si>
  <si>
    <r>
      <rPr>
        <b/>
        <sz val="11"/>
        <color rgb="FF000000"/>
        <rFont val="Calibri"/>
        <family val="2"/>
      </rPr>
      <t xml:space="preserve">SG Dashboard Code </t>
    </r>
    <r>
      <rPr>
        <b/>
        <sz val="11"/>
        <color rgb="FFFF0000"/>
        <rFont val="Calibri"/>
        <family val="2"/>
      </rPr>
      <t>( Please select a maximum of 2)</t>
    </r>
  </si>
  <si>
    <t>PB Areas %</t>
  </si>
  <si>
    <t>Total Towards PB Areas</t>
  </si>
  <si>
    <r>
      <rPr>
        <b/>
        <sz val="11"/>
        <color rgb="FF000000"/>
        <rFont val="Calibri"/>
        <family val="2"/>
        <scheme val="minor"/>
      </rPr>
      <t xml:space="preserve">SG Dashboard Code </t>
    </r>
    <r>
      <rPr>
        <b/>
        <sz val="11"/>
        <color rgb="FFFF0000"/>
        <rFont val="Calibri"/>
        <family val="2"/>
        <scheme val="minor"/>
      </rPr>
      <t>( Please select a maximum of 2)</t>
    </r>
  </si>
  <si>
    <t>Other PB activities - Not PB areas related</t>
  </si>
  <si>
    <t>1.1 Electoral processes</t>
  </si>
  <si>
    <t>PB1 Political Process</t>
  </si>
  <si>
    <t>1.2 Facilitating and promoting inclusive dialogue</t>
  </si>
  <si>
    <t>1.3 Reconciliation</t>
  </si>
  <si>
    <t>1.4 Conflict management capacities, mediation and dialogue capacities and infrastructures for peace at national and subnational level</t>
  </si>
  <si>
    <t>1.4.1 Peace agreement implementation</t>
  </si>
  <si>
    <t>1.4.2 Mediation</t>
  </si>
  <si>
    <t>1.4.3 Early warning mechanisms</t>
  </si>
  <si>
    <t>1.4.4 Community violence reduction (CVR)</t>
  </si>
  <si>
    <t>1.4.5 Peace infrastructures</t>
  </si>
  <si>
    <t>1.4.6 Other</t>
  </si>
  <si>
    <t>1.5 Legislatures and political parties</t>
  </si>
  <si>
    <t>1.6 Democratic participation</t>
  </si>
  <si>
    <t>1.7 Civil society, communities and civic engagement</t>
  </si>
  <si>
    <t>1.7.1 Inter-community relationships</t>
  </si>
  <si>
    <t>1.7.2 State-society relationships</t>
  </si>
  <si>
    <t>1.7.3 Other</t>
  </si>
  <si>
    <t>1.8 Women empowerment and gender equality</t>
  </si>
  <si>
    <t>1.9 Youth empowerment and participation</t>
  </si>
  <si>
    <t>1.10 Media and free flow of information</t>
  </si>
  <si>
    <t>1.11 Other</t>
  </si>
  <si>
    <t>2.1 Mine action</t>
  </si>
  <si>
    <t>PB2 Safety and Security</t>
  </si>
  <si>
    <t>2.2 Small arms and light weapons</t>
  </si>
  <si>
    <t>2.3 Sexual and gender-based violence</t>
  </si>
  <si>
    <t>2.4 Child soldiers</t>
  </si>
  <si>
    <t>2.5 Disarmament, demobilization and reintegration (DDR)</t>
  </si>
  <si>
    <t>2.6 Police</t>
  </si>
  <si>
    <t>2.7 Security sector governance</t>
  </si>
  <si>
    <t>2.7.1 PVE</t>
  </si>
  <si>
    <t>2.7.2 Other</t>
  </si>
  <si>
    <t>2.8 Other</t>
  </si>
  <si>
    <t>3.1 Rule of law</t>
  </si>
  <si>
    <t>PB3 Rule of Law and Human Rights</t>
  </si>
  <si>
    <t>3.1.1 Constitutional reform</t>
  </si>
  <si>
    <t>3.1.2 Other</t>
  </si>
  <si>
    <t>3.2 Access to justice (including informal or traditional mechanisms)</t>
  </si>
  <si>
    <t>3.3 Performance and independence of justice institutions</t>
  </si>
  <si>
    <t>3.4 Capacity of justice institutions, including prisons</t>
  </si>
  <si>
    <t>3.4.1 Penitentiary system</t>
  </si>
  <si>
    <t>3.4.2 Other</t>
  </si>
  <si>
    <t>3.5 Transitional justice, including mechanisms for truth seeking, accountability, reparation and guarantee of non-recurrence</t>
  </si>
  <si>
    <t>3.6 Protection of civilians</t>
  </si>
  <si>
    <t>3.7 Human Rights</t>
  </si>
  <si>
    <t>3.7.1 Hate speech</t>
  </si>
  <si>
    <t>3.7.2 Protection of human rights defenders</t>
  </si>
  <si>
    <t>3.7.3 Other</t>
  </si>
  <si>
    <t>3.8 Other</t>
  </si>
  <si>
    <t>4.1 Center of government and executive coordination</t>
  </si>
  <si>
    <t>PB4 Core Government Functions</t>
  </si>
  <si>
    <t>4.2 Basic public administration at the national and subnational level</t>
  </si>
  <si>
    <t>4.3 Multi-dimensional risk management (violence, disasters, climate change, etc.)</t>
  </si>
  <si>
    <t>4.4 Anti-corruption organizations, institutions, measures and transparency</t>
  </si>
  <si>
    <t>4.4.1 Organized crime</t>
  </si>
  <si>
    <t>4.4.2 Other</t>
  </si>
  <si>
    <t>4.5 Public sector policy and administrative management</t>
  </si>
  <si>
    <t>4.6 Public finance management at national and subnational level</t>
  </si>
  <si>
    <t>4.7 Decentralization and subnational governance</t>
  </si>
  <si>
    <t>4.8 Other</t>
  </si>
  <si>
    <t>5.1 Water and sanitation</t>
  </si>
  <si>
    <t>PB5 Basic Services</t>
  </si>
  <si>
    <t>5.2 Health</t>
  </si>
  <si>
    <t>5.2.1 MHPSS/Trauma</t>
  </si>
  <si>
    <t>5.2.2 Other</t>
  </si>
  <si>
    <t>5.3 Education</t>
  </si>
  <si>
    <t>5.4 Food security</t>
  </si>
  <si>
    <t>5.5 Safe and sustainable return and (re-)integration of internally displaced persons, refugees and migrants</t>
  </si>
  <si>
    <t>5.6 Other</t>
  </si>
  <si>
    <t>6.1 Employment generation and livelihoods (e.g., in agriculture and public works), particularly for women, youth and demobilized former combatants</t>
  </si>
  <si>
    <t>PB6 Economy</t>
  </si>
  <si>
    <t>6.1.1 Small grants facility</t>
  </si>
  <si>
    <t>6.1.2 Other</t>
  </si>
  <si>
    <t>6.2 Economic recovery through enterprise recovery, including value chain</t>
  </si>
  <si>
    <t>6.2.1 Public-private partnership</t>
  </si>
  <si>
    <t>6.2.2 Innovative/blended finance</t>
  </si>
  <si>
    <t>6.2.3 Other</t>
  </si>
  <si>
    <t>6.3 Management of natural resources (including land and extractives) and climate change</t>
  </si>
  <si>
    <t>6.3.1 Transhumance</t>
  </si>
  <si>
    <t>6.3.2 Land</t>
  </si>
  <si>
    <t>6.3.3 Water</t>
  </si>
  <si>
    <t>6.3.4 Renewable energy</t>
  </si>
  <si>
    <t>6.3.5 Climate change adaptation</t>
  </si>
  <si>
    <t>6.3.6 Other</t>
  </si>
  <si>
    <t>6.4 Basic infrastructure rehabilitation and development</t>
  </si>
  <si>
    <t>6.5 Other</t>
  </si>
  <si>
    <t>Coverage/description</t>
  </si>
  <si>
    <t>OECD DAC CRS "Purpose" Code</t>
  </si>
  <si>
    <t>PB1</t>
  </si>
  <si>
    <t>Political process</t>
  </si>
  <si>
    <t>Electoral processes</t>
  </si>
  <si>
    <t>Support electoral management bodies and processes, election preparation and observation, voters' education.</t>
  </si>
  <si>
    <t>15151: Elections</t>
  </si>
  <si>
    <t>Facilitating and promoting inclusive dialogue</t>
  </si>
  <si>
    <t>Promote inclusive dialogue, enable different groups in society (e.g. youth, women, marginalized) to make their voices heard through participation in dialogue processes.</t>
  </si>
  <si>
    <t>15220: Civilian peace-building, conflict prevention and resolution</t>
  </si>
  <si>
    <t>Reconciliation</t>
  </si>
  <si>
    <t>Support reconciliation among groups in society, and between the state and the population by building or rebuilding relationships damaged by violence, which may include trauma healing, truth telling, truth and reconciliation commissions, defining a shared vision, addressing long-standing grievances and dialogue with the main goal to reconcile dialogue partners.</t>
  </si>
  <si>
    <t>Conflict management capacities, mediation and dialogue capacities and infrastructures for peace at national and subnational level</t>
  </si>
  <si>
    <t>Capacity building, monitoring, information exchange. Support formal mediation and dialogue mechanisms. Support to the implementation of peace agreements generally. Support conflict management institutions, such as ombudsmen, alternative dispute resolution, arbitration and mediation, traditional authorities (see also category “Access to justice”). Deliver equipment and training of civilian and military conflict management personnel. Participation in international civilian peace missions such as those supported by the UN Department of Political and Peacebuilding Affairs (UNDPPA) or the European Union (European Security and Defense Policy).</t>
  </si>
  <si>
    <t>1.4.1</t>
  </si>
  <si>
    <t>Peace agreement implementation</t>
  </si>
  <si>
    <t>Sub-category from the above description: "Support to the implementation of peace agreements generally."</t>
  </si>
  <si>
    <t>1.4.2</t>
  </si>
  <si>
    <t>Mediation</t>
  </si>
  <si>
    <t>Sub-category from the above description: "Support conflict management institutions, such as...mediation."</t>
  </si>
  <si>
    <t>1.4.3</t>
  </si>
  <si>
    <t>Early warning mechanisms</t>
  </si>
  <si>
    <t>Sub-category from the above description: "Support conflict management institutions, such as...alternative dispute resolution."</t>
  </si>
  <si>
    <t>1.4.4</t>
  </si>
  <si>
    <t>Community violence reduction (CVR)</t>
  </si>
  <si>
    <t>1.4.5</t>
  </si>
  <si>
    <t>Peace infrastructures</t>
  </si>
  <si>
    <t>Sub-category from the above description: "Support conflict management institutions...Deliver equipment and training of civilian...conflict management personnel..."</t>
  </si>
  <si>
    <t>Legislatures and political parties</t>
  </si>
  <si>
    <t>Strengthen key functions of legislatures/parliaments, including subnational assemblies and councils (representation; oversight; legislation); capacity building to improve legislatures’ committees and administrative procedures; research and information management systems; provide training programmes for legislators and support personnel. Strengthen party systems and assist political parties.</t>
  </si>
  <si>
    <t>15152: Legislatures and political parties</t>
  </si>
  <si>
    <t>Democratic participation</t>
  </si>
  <si>
    <t xml:space="preserve">Support the exercise of democracy and diverse forms of participation of citizens beyond elections; direct democracy instruments, such as referenda and citizens’ initiatives; curricula and teaching for democratic education at various levels. </t>
  </si>
  <si>
    <t>15150: Democratic participation and civil society</t>
  </si>
  <si>
    <t>Civil society, communities and civic engagement</t>
  </si>
  <si>
    <t>Support peacebuilding activities of civil society. Support organizations that support, represent and advocate for their members and/or social groups/communities (e.g. women, youth) and monitor, engage and hold governments accountable. Enable the population to participate and act in the public sphere, support the development and protection of a civic space beyond state-oriented democratic participation, mobilize communities for a specific cause.</t>
  </si>
  <si>
    <t>1.7.1</t>
  </si>
  <si>
    <t>Inter-community relationships</t>
  </si>
  <si>
    <t>Sub-category from the above description: "Support peacebuilding activities of civil society. Support organizations that support, represent and advocate for their members and/or social groups/communities...support the development and protection of a civic space beyond state-oriented democratic participation, mobilize communities for a specific cause."</t>
  </si>
  <si>
    <t>1.7.2</t>
  </si>
  <si>
    <t>State-society relationships</t>
  </si>
  <si>
    <t>Sub-category from the above description: "Support organizations that...monitor, engage and hold governments accountable. Enable the population to participate and act in the public sphere..."</t>
  </si>
  <si>
    <t>Women empowerment and gender equality</t>
  </si>
  <si>
    <t>Support women and girls (as well as men and boys) and institutions and organizations (governmental and non-governmental) working for gender equality and women’s empowerment.</t>
  </si>
  <si>
    <t>15170: Women's rights organisations and movements, and government institutions</t>
  </si>
  <si>
    <t>Youth empowerment and participation</t>
  </si>
  <si>
    <t>Support children, adolescents and young adults as well as institutions and organizations (governmental and non-governmental) working for youth empowerment and participation.</t>
  </si>
  <si>
    <t>N/A - When developing SG Dashboard codes, PBSO observed that there is no matching OECD DAC CRS Code for the youth empowerment and participation peacebuilding priority.</t>
  </si>
  <si>
    <t>Media and free flow of information</t>
  </si>
  <si>
    <t xml:space="preserve">Support free and uncensored flow of information on public issues; activities that increase the editorial and technical skills and the integrity of the print and broadcast media, e.g. training of journalists. </t>
  </si>
  <si>
    <t>15153: Media and free flow of information</t>
  </si>
  <si>
    <t>PB2</t>
  </si>
  <si>
    <t>Safety and Security</t>
  </si>
  <si>
    <t>Mine action</t>
  </si>
  <si>
    <t>All activities, related to land mines, explosive remnants of war, and improvised explosive devices (IEDs) which have benefits to developing countries as their main objective, including removal of land mines and explosive remnants of war, training on IED threat mitigation, and stockpile destruction and management; risk education and awareness raising; rehabilitation, reintegration and assistance to victims (if medical, see also category 5.2 "Health"); and research and development on demining and clearance, as well as capacity development of national institutions in the area of mine action.</t>
  </si>
  <si>
    <t>15250: Removal of land mines and explosive remnants of war</t>
  </si>
  <si>
    <t>Small arms and light weapons</t>
  </si>
  <si>
    <t>Control, prevent and/or reduce the proliferation of small arms and light weapons (SALW); support governmental and non-governmental initiatives in this area; conversion of production facilities from military to civilian outputs.</t>
  </si>
  <si>
    <t>15240: Reintegration and SALW control</t>
  </si>
  <si>
    <t>Sexual and gender-based violence</t>
  </si>
  <si>
    <t>Support programmes designed to prevent and eliminate all forms of violence against women and girls/gender-based violence, which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(see also category "Women empowerment and gender equality); change attitudes, norms and behaviour (see also category 1.7 "Civil society, communities and civic engagement"); adopt and enact legal reforms and strengthen implementation of laws and policies on ending violence against women and girls (see also category 3.1 "Rule of law"), including through strengthening institutional capacity (see also category 3.4 "Capacity of justice institutions").
Interventions to respond to violence against women and girls/gender-based violence may include expanding access to services, including legal assistance (see also category 3.2 "Access to justice"), psychosocial counselling and health care (see also category 5.2 "Health"); training personnel to respond more effectively to the needs of survivors; and ensuring investigation, prosecution and punishment of perpetrators of violence (see also category "Performance and independence of justice institutions").</t>
  </si>
  <si>
    <t>15180: Ending violence against women and girls</t>
  </si>
  <si>
    <t>Child soldiers</t>
  </si>
  <si>
    <t>Support adoption and application of legislation designed to prevent the recruitment of child soldiers, and to demobilize, disarm, reintegrate, repatriate and resettle (DDR) child soldiers (see also category 6.1 "Employment generation and livelihoods, particularly for youth and demobilized former combatants"); support governmental and non-governmental initiatives in this area.</t>
  </si>
  <si>
    <t>15261: Child soldiers (prevention and demobilisation)</t>
  </si>
  <si>
    <t>Disarmament, demobilization and reintegration  (DDR)</t>
  </si>
  <si>
    <t>Support the implementation of integrated disarmament, demobilization and reintegration processes, targeting former combatants, including women and children, persons formerly associated with armed forces and groups, as well as receiving communities. Support the development of national and local capacities on DDR, including coordination mechanisms and national strategies. Advance gender-responsive initiatives to ensure women’s meaningful participation across all stages of the DDR process. Promote the sustainable social, economic and political reintegration of former members of armed groups into society. Develop community-based initiatives aimed at reducing violence, promoting community resilience, preventing recruitment into armed groups, and increasing communities’ capacity to absorb ex-combatants. Promote effective weapons and ammunition management to reduce arms proliferation and increase security conditions. Support the rehabilitation and reintegration of combatants who voluntarily disengage from armed groups. Provide technical support to mediation processes, particularly on DDR provisions. Support the implementation of transitional security arrangements (other than "child soldiers"; see also category 6.1 "Employment generation and livelihoods, particularly for youth and demobilized former combatants").</t>
  </si>
  <si>
    <t>Police</t>
  </si>
  <si>
    <t>Support police affairs and services; improve police-community relations inland and at borders. Support the maintenance of law and order and public safety.</t>
  </si>
  <si>
    <t>15132: Police</t>
  </si>
  <si>
    <t>Security sector governance</t>
  </si>
  <si>
    <t>Assist parliament and government entities in reviewing and reforming the security system to improve democratic governance and civilian control as well as its ability to sustain peace; assist the legislature in improving civilian oversight and democratic control of budgeting, management, accountability and auditing of security expenditure, including military budgets, as part of a public expenditure management programme; assist civil society in enhancing its competence and capacity to scrutinize the security system so that it is managed in accordance with democratic norms and principles of accountability, transparency and good governance. Improving security sector-community relations (other than police), including of border security forces.</t>
  </si>
  <si>
    <t>15210: Security system management and reform</t>
  </si>
  <si>
    <t>2.7.1</t>
  </si>
  <si>
    <t>PVE</t>
  </si>
  <si>
    <t>Support preventative approaches to the underlying drivers that create vulnerabilities to violent extremism by enhancing the capacity of individuals and communities to resist it. Learn more here: www.international-alert.org/publications/preventing-violent-extremism-toolkit/</t>
  </si>
  <si>
    <t>N/A - No corresponding "purpose code" exists among OECD DAC CRS Codes</t>
  </si>
  <si>
    <t>PB3</t>
  </si>
  <si>
    <t>Rule of Law and Human Rights</t>
  </si>
  <si>
    <t>Rule of law</t>
  </si>
  <si>
    <t>Promote the equality of all persons before the law and prevent arbitrary use of power. Improve legal frameworks, constitutions, laws and regulations; legislative and constitutional drafting and review; legal reform; integration of formal and informal systems of law.</t>
  </si>
  <si>
    <t>3.1.1</t>
  </si>
  <si>
    <t>Constitutional reform</t>
  </si>
  <si>
    <t>Sub-category from the above description: "...Measures that support the improvement of legal frameworks, constitutions, laws and regulations; legislative and constitutional drafting and review; legal reform; integration of formal and informal systems of law..."</t>
  </si>
  <si>
    <t>15130: Legal and judicial development</t>
  </si>
  <si>
    <t>Acces to justice (including informal or traditional mechanisms)</t>
  </si>
  <si>
    <t>Improve individuals' access to justice, especially of marginalized groups, including displaced persons. Includes legal aid and counsel; public legal education; dissemination of information on entitlements and remedies for injustice; awareness campaigns. Includes access to traditional, indigenous and paralegal practices that fall outside the formal legal system, Ombudsmen, alternative dispute resolution, arbitration and mediation mechanisms.</t>
  </si>
  <si>
    <t>Performance and independence of justice institutions</t>
  </si>
  <si>
    <t>Support the performance and independence of institutions, systems and procedures of the justice sector, both formal and informal, including ministries of justice, the interior and home affairs. Strengthen the performance of judges and courts; legal drafting services; bar and lawyers associations. Including traditional, indigenous and paralegal practices that fall outside the formal legal system. Measures to enhance public trust in justice institutions.</t>
  </si>
  <si>
    <t>Capacity of justice institutions, including prisons</t>
  </si>
  <si>
    <t>Improve capacity of institutions, systems and procedures of the justice sector, including (but not limited to) prisons, e.g. through professional legal education; equipment.</t>
  </si>
  <si>
    <t>15137: Prisons</t>
  </si>
  <si>
    <t>3.4.1</t>
  </si>
  <si>
    <t>Penitentiary system</t>
  </si>
  <si>
    <t>Sub-category from the above description: "Improve capacity of...prisons." Support the improvement of penitentiary system and respond to protection needs, supporting resilience in places of detention, including prisons.</t>
  </si>
  <si>
    <t>Transitional justice, including mechanisms for truth seeking, accountability, reparation and guarantee of non-recurrence</t>
  </si>
  <si>
    <t>Support transitional justice arrangements and institutions, including mechanisms for truth seeking, accountability, reparation and guarantee of non-recurrence.</t>
  </si>
  <si>
    <t>15130: Legal and judicial development
15220: Civilian peace-building, conflict prevention and resolution</t>
  </si>
  <si>
    <t>Protection of civilians</t>
  </si>
  <si>
    <t>Activities aimed at protecting civilians from physical harm, protecting their lives and dignity, preventing destruction of livelihoods through violence and conflict, creating an environment conducive to the prevention of violence against civilians (e.g. community alert networks, non-armed protection force, reporting systems); includes compliance with and accountability for applicable international humanitarian and refugee law. Actions aimed at preventing forced displacement, and at protecting internally displaced persons (IDPs) and refugees, as well as migrants (see also category 5.5 “Safe and sustainable return and (re-) integration of internally displaced persons, refugees and migrants ).</t>
  </si>
  <si>
    <t>N/A - When developing SG Dashboard codes, PBSO observed that there is no matching OECD DAC CRS Code for the protection of civilians peacebuilding priority.</t>
  </si>
  <si>
    <t>Human Rights</t>
  </si>
  <si>
    <t>Support specialized official human rights institutions and mechanisms at universal, regional, national and local levels in their statutory roles to promote and protect civil and political, economic, social and cultural rights as defined in international treaties, conventions and covenants; translation of international human rights commitments into national legislation; reporting and follow-up; human rights dialogue. Support human rights defenders and human rights NGOs; human rights advocacy, activism, mobilization;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t>
  </si>
  <si>
    <t>15160: Human rights</t>
  </si>
  <si>
    <t>3.7.1</t>
  </si>
  <si>
    <t>Hate speech</t>
  </si>
  <si>
    <t>Sub-category from the above description: "...Human rights programming targeting specific groups, e.g. children, persons with disabilities, migrants, ethnic, religious, linguistic and sexual minorities, indigenous people and those suffering from caste discrimination, victims of trafficking, victims of torture."</t>
  </si>
  <si>
    <t>3.7.2</t>
  </si>
  <si>
    <t>Protection of human rights defenders</t>
  </si>
  <si>
    <t>Sub-category from the above description: "...Support human rights defenders and human rights NGOs..."</t>
  </si>
  <si>
    <t>PB4</t>
  </si>
  <si>
    <t>Core Government Functions</t>
  </si>
  <si>
    <t>Center of government and executive coordination</t>
  </si>
  <si>
    <t>Support the administration and operation of executive office. Capacity building in executive branch and office of the chief executive at all levels of government (monarch, governor-general, president, prime minister, governor, mayor, etc.).</t>
  </si>
  <si>
    <t>15154: Executive office</t>
  </si>
  <si>
    <t>Basic public administration at the national and subnational level</t>
  </si>
  <si>
    <t>Institution-building assistance to strengthen core public sector management systems and capacities, including human resource management. This includes support to ministries and all levels of public administration for the delivery of basic public services, interaction between civil servants and the population, including e-government.</t>
  </si>
  <si>
    <t>15110: Public sector policy and administrative management</t>
  </si>
  <si>
    <t>Multi-dimensional risk management (violence, disasters, climate change, etc.)</t>
  </si>
  <si>
    <t>Build the responsiveness, capability and capacity of international, regional, national and local actors to crises. Support institutional capacities of national and local government, specialized humanitarian bodies and civil society organizations to anticipate, respond and recover from the impact of potential, imminent and current risks, hazardous events and emergency situations that pose threats of humanitarian crisis or social/political destabilization. Including early-warning systems, risk analysis and assessment, mitigation, preparedness, such as stockpiling of emergency items and training and capacity building aimed to increase the speed and effectiveness of relevant action in the occurrence of crisis (see also category 6.3 “Management of natural resources and climate change”).</t>
  </si>
  <si>
    <t>74020: Multi-hazard response preparedness</t>
  </si>
  <si>
    <t>Anti-corruption organizations, institutions, measures and transparency</t>
  </si>
  <si>
    <t>Support specialized organizations, institutions and frameworks for the prevention of and combat against corruption, bribery, money-laundering and other aspects of organized crime, with or without law enforcement powers, e.g. anti-corruption commissions and monitoring bodies, special investigation services, institutions and initiatives of integrity and ethics oversight, specialized NGOs, other civil society and citizens’ organizations directly concerned with corruption. Awareness-raising among the population, civil society, local and national, formal and informal authorities.</t>
  </si>
  <si>
    <t>15113: Anti-corruption organisations and institutions</t>
  </si>
  <si>
    <t>4.4.1</t>
  </si>
  <si>
    <t>Organized crime</t>
  </si>
  <si>
    <t>Sub-category from the above description: "Support specialized organizations, institutions and frameworks for the prevention of and combat against...organized crime..."</t>
  </si>
  <si>
    <t>Public sector policy and administrative management</t>
  </si>
  <si>
    <t>Support the development and implementation of government policies, including support to ministries and all levels of public administration. This includes general public policy management, coordination, planning and reform; organizational development; civil service reform; development planning, monitoring and evaluation</t>
  </si>
  <si>
    <t>Public finance management at national and subnational level</t>
  </si>
  <si>
    <t>Support fiscal policy and planning; support to ministries of finance; strengthen financial and managerial accountability; public expenditure management; improve financial management systems; budget planning; inter-governmental fiscal relations, public audit, public debt. Including local and subnational government financial management.</t>
  </si>
  <si>
    <t>15111: Public finance management (PFM)</t>
  </si>
  <si>
    <t>Decentralization and subnational governance</t>
  </si>
  <si>
    <t>Decentralization processes (including political, administrative and fiscal dimensions); intergovernmental relations and federalism; strengthening departments of regional and local government, regional and local authorities and their national associations.</t>
  </si>
  <si>
    <t>15112: Decentralisation and support to subnational government</t>
  </si>
  <si>
    <t>PB5</t>
  </si>
  <si>
    <t>Basic Services</t>
  </si>
  <si>
    <t>Water and sanitation</t>
  </si>
  <si>
    <t>Water sector policy and administrative management; water resources conservation; water supply and sanitation; drinking water; waste management; education and training in water supply and sanitation.</t>
  </si>
  <si>
    <t>140: Water Supply &amp; Sanitation</t>
  </si>
  <si>
    <t>Health</t>
  </si>
  <si>
    <t>Health policy and administrative management; medical education, training, research; medical services; basic health care and infrastructure; disease control; control and treatment of substance abuse; mental health; population policy, reproductive health care; health education.</t>
  </si>
  <si>
    <t>120: Health
130: Population Policies/Programmes &amp; Reproductive Health</t>
  </si>
  <si>
    <t>5.2.1</t>
  </si>
  <si>
    <t>MHPSS/Trauma</t>
  </si>
  <si>
    <t>Promotion of programmes and interventions which support mental health and well-being resiliency; prevention, care and support to individuals vulnerable to suicide.</t>
  </si>
  <si>
    <t>12340: Promotion of mental health and well-being</t>
  </si>
  <si>
    <t>Education</t>
  </si>
  <si>
    <t>Support basic education of youth and adults through various means: Education policy and administrative management; education facilities and training; primary education for youth and adults; school feeding; secondary education; vocational training; tertiary education.</t>
  </si>
  <si>
    <t>110: Education</t>
  </si>
  <si>
    <t>Food security</t>
  </si>
  <si>
    <t>Food security policy, programs and activities; institution capacity strengthening; policies, programmes for the reduction of food loss/waste; food security information systems, data collection, statistics, analysis tools, methods; coordination and governance mechanism. Short- or longer-term household food security programmes and activities that improve the access of households to nutritionally adequate diets, and increase household resilience. Emergency food assistance, including 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t>
  </si>
  <si>
    <t>43071: Food security policy and administrative management
43072: Household food security programmes
52010: Food assistance
72040: Emergency food assistance</t>
  </si>
  <si>
    <t>Safe and sustainable return and (re-)integration of internally displaced persons, refugees and migrants</t>
  </si>
  <si>
    <t>Assist IDPs and refugees with their integration in host communities; assist refugees with their safe, dignified, informed and voluntary return to their country of origin; assist refugees with their sustainable reintegration in their country of origin (see also categories 3.2 “Access to justice” and 3.6 “Protection of civilians”); capacity building of for better (re-)integration of displaced persons; support governmental and non-governmental initiatives in this area. Supporting durable solutions for refugees and IDPs. Assist countries and communities to support orderly, safe, regular and responsible migration and mobility of people, including assistance to migrants for their sustainable integration, return and reintegration in their country of origin.</t>
  </si>
  <si>
    <t>15190: Facilitation of orderly, safe, regular and responsible migration and mobility</t>
  </si>
  <si>
    <t>PB6</t>
  </si>
  <si>
    <t>Economy</t>
  </si>
  <si>
    <t xml:space="preserve">Employment generation and livelihoods (e.g., in agriculture and public works), particularly for women, youth and demobilized </t>
  </si>
  <si>
    <t>Support conflict-sensitive and peacebuilding-relevant employment policy and planning; institution capacity building and advice; employment creation and income-generation programmes (e.g., in agriculture and public works), contributing to increased resilience; skills programmes, vocational training and apprenticeships, including activities specifically designed for the needs of women and vulnerable groups, such as youth and demobilized former combatants. Includes programmes on micro finance and credit co-operatives, etc. (see also category 2.5 “Disarmament, demobilization and reintegration (DDR)”).</t>
  </si>
  <si>
    <t>16020: Employment creation</t>
  </si>
  <si>
    <t>6.1.1</t>
  </si>
  <si>
    <t>Small grants facility</t>
  </si>
  <si>
    <t>Sub-category from the above description: "...Includes programmes on micro finance..."</t>
  </si>
  <si>
    <t>Economic recovery through enterprise recovery, including value chain</t>
  </si>
  <si>
    <t>Support economic recovery, enterprise recovery through conflict-sensitive and peacebuilding-relevant public sector policies and institutional support to the business environment and investment climate; public and private provision of business development services, including support to private organizations representing businesses. Direct support to improve the productive capacity and business management of micro, small and medium-sized enterprises, including accounting, auditing, advisory services, technological transfer and skill upgrading.</t>
  </si>
  <si>
    <t>250: Business &amp; Other Services
320: Industry, Mining, Construction</t>
  </si>
  <si>
    <t>6.2.1</t>
  </si>
  <si>
    <t>Public-private partnership</t>
  </si>
  <si>
    <t>Sub-category from the above description: "Support economic recovery, enterprise recovery through conflict-sensitive and peacebuilding-relevant public sector policies and institutional support to the business environment and investment climate; public and private provision of business development services..."</t>
  </si>
  <si>
    <t>250: Business &amp; Other Services</t>
  </si>
  <si>
    <t>6.2.2</t>
  </si>
  <si>
    <t>Innovative/blended finance</t>
  </si>
  <si>
    <t>Sub-category from the above description: "Support economic recovery, enterprise recovery through conflict-sensitive and peacebuilding-relevant...support to private organizations representing businesses. Direct support to improve the productive capacity...of micro, small and medium-sized enterprises..."</t>
  </si>
  <si>
    <t>Management of natural resources (including land and extractives) and climate change</t>
  </si>
  <si>
    <t>Support sustainable management of natural resources with a view to managing conflicts and sustaining peace.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 Sustainable water management, including fishery development, river basins development.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Support activities related to adaptation and mitigation to the impacts of climate change with a view to managing conflicts and sustaining peace.</t>
  </si>
  <si>
    <t>310: Agriculture, Forestry, Fishing
32210: Mineral/mining policy and administrative management
32220: Mineral prospection and exploration</t>
  </si>
  <si>
    <t>6.3.1</t>
  </si>
  <si>
    <t>Transhumance</t>
  </si>
  <si>
    <t>Sub-category from the above description: "Support sustainable management of natural resources with a view to managing conflicts and sustaining peace..."
"Agricultural sector policy, planning and programmes; aid to agricultural ministries;  institution capacity building and advice."
"Animal health and management, genetic resources, feed resources."</t>
  </si>
  <si>
    <t>310: Agriculture, Forestry, Fishing
31110: Agricultural policy and administrative management
31195: Livestock/veterinary services</t>
  </si>
  <si>
    <t>6.3.2</t>
  </si>
  <si>
    <t>Land</t>
  </si>
  <si>
    <t>Sub-category from the above description: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t>
  </si>
  <si>
    <t>6.3.3</t>
  </si>
  <si>
    <t>Water</t>
  </si>
  <si>
    <t>Sub-category from the above description: "Sustainable water management, including fishery development, river basins development."
"Water sector policy and governance, including legislation, regulation, planning and management as well as transboundary management of water; institutional capacity development; activities supporting the Integrated Water Resource Management approach (IWRM)."</t>
  </si>
  <si>
    <t>310: Agriculture, Forestry, Fishing
14010: Water sector policy and administrative management</t>
  </si>
  <si>
    <t>6.3.4</t>
  </si>
  <si>
    <t>Renewable energy</t>
  </si>
  <si>
    <t>Sub-category from the above description: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"Renewable energy generation programmes."</t>
  </si>
  <si>
    <t>32210: Mineral/mining policy and administrative management
32220: Mineral prospection and exploration
23210: Energy generation, renewable sources</t>
  </si>
  <si>
    <t>6.3.5</t>
  </si>
  <si>
    <t>Climate change adaptation</t>
  </si>
  <si>
    <t>Sub-category from the above description: "Support activities related to adaptation and mitigation to the impacts of climate change with a view to managing conflicts and sustaining peace."
"Environmental policy and administrative management;…Biodiversity;...Environmental education/training; Environmental research."</t>
  </si>
  <si>
    <t>310: Agriculture, Forestry, Fishing
32210: Mineral/mining policy and administrative management
32220: Mineral prospection and exploration
410: General Environment Protection</t>
  </si>
  <si>
    <t>Basic infrastructure rehabilitation and development</t>
  </si>
  <si>
    <t xml:space="preserve">Infrastructure rehabilitation and development to facilitate recovery and resilience building and enable populations to restore their livelihoods in the wake of an emergency situation: restoring pre-existing and building essential infrastructure and facilities (e.g. roads, bridges, irrigation, water and sanitation, shelter, health care services, education). Includes longer-term reconstruction (“build back better”) or construction of new infrastructure (see also categories 5.1 “Water and sanitation”, 5.2 “Health”, 5.3 “Education”, and other categories for relevant sectors). </t>
  </si>
  <si>
    <t>73010: Immediate post-emergency reconstruction and rehabilitation</t>
  </si>
  <si>
    <r>
      <rPr>
        <b/>
        <sz val="11"/>
        <color rgb="FF000000"/>
        <rFont val="Calibri"/>
        <family val="2"/>
        <scheme val="minor"/>
      </rPr>
      <t>For project team use</t>
    </r>
    <r>
      <rPr>
        <sz val="11"/>
        <color rgb="FFFF0000"/>
        <rFont val="Calibri"/>
        <family val="2"/>
        <scheme val="minor"/>
      </rPr>
      <t xml:space="preserve"> </t>
    </r>
    <r>
      <rPr>
        <b/>
        <sz val="11"/>
        <color rgb="FFFF0000"/>
        <rFont val="Calibri"/>
        <family val="2"/>
        <scheme val="minor"/>
      </rPr>
      <t>(Before completing this section, please read the SG dasboard coding guidelines)</t>
    </r>
  </si>
  <si>
    <t xml:space="preserve">SG Dashboard codes </t>
  </si>
  <si>
    <t xml:space="preserve">Personnel cost for CRS and Caritas </t>
  </si>
  <si>
    <t xml:space="preserve">Operational cost including equipment </t>
  </si>
  <si>
    <t>Monitoring budg for CRS and Caritas</t>
  </si>
  <si>
    <t xml:space="preserve">Final evalaluation </t>
  </si>
  <si>
    <t>Independent audit</t>
  </si>
  <si>
    <t>1.Train youth groups as Peer-to-peer educators on peace-building awareness approach and civic education in schools, local coffee shop (attaya base), and marketplaces targeting first-time voters and opportunity youths.</t>
  </si>
  <si>
    <t xml:space="preserve">2.Organize awareness raising session through static parades, drama and open space </t>
  </si>
  <si>
    <t xml:space="preserve">3.Radio panel discussion on civic rights and responsibilities </t>
  </si>
  <si>
    <t>4.Awareness raising and dialogue sessions among political parties for support and inclusion of young people in political and governance processes.</t>
  </si>
  <si>
    <t>5.Conduct simulcast discussion program on youths' civic rights, responsibilities and involvement in peace building and decision-making processes at districts and national levels.</t>
  </si>
  <si>
    <t>1.Project Start up Workshop</t>
  </si>
  <si>
    <t>2.Hold town hall and community dialogue discussion targeting first-time voters, women’s groups, and attaya base groups on their meaningful involvement in politics and promoting peace in Sierra Leone.</t>
  </si>
  <si>
    <t>3.Development of an inclusive community action plan on conflict prevention and management with youths and diverse stakeholders.</t>
  </si>
  <si>
    <t xml:space="preserve">4.Refresher Training for Volunteer Peer Educators </t>
  </si>
  <si>
    <t xml:space="preserve">5.Certification of Volunteer Peer Educators </t>
  </si>
  <si>
    <t>1.Establishment of civic education school clubs. CRS is currently working with a network.</t>
  </si>
  <si>
    <t xml:space="preserve">2.Form and strengthen 40 young women’s groups across the 5 target districts. </t>
  </si>
  <si>
    <t>3.Training of Trainer workshop on civic education and leadership skills for youth</t>
  </si>
  <si>
    <t>4.Conduct awareness raising sessions  on existing laws and policies that protect the rights  of women.</t>
  </si>
  <si>
    <t>5.Training youths (male) on CRS positive masculinity concept to advocate against GBV and advance women’s leadership</t>
  </si>
  <si>
    <t>6.Conduct basic social skills training such as public speaking, mobilization, lobbying, and advocacy skills for rural young women aspirants.</t>
  </si>
  <si>
    <t>1.Stakeholders’ engagement sessions with politicians, paramount chiefs, security apparatuses, National Electoral Commission.</t>
  </si>
  <si>
    <t>2.Dialogue sessions with the Inter-Religious Councils to promote and influence the positive involvement of young women in leadership.</t>
  </si>
  <si>
    <t>3.Regional dialogue sessions with political party structures, traditional and religious leaders, women’s groups, youth groups, and the person with disability organizations (PWD).</t>
  </si>
  <si>
    <t>1.Organize awareness-raising sessions on the importance of peace and youths' involvement in political processes through media engagements and production of IEC materials</t>
  </si>
  <si>
    <t>2.Organise inter-community sport activities</t>
  </si>
  <si>
    <t xml:space="preserve">3.Organise inter political party and inter community football matches  </t>
  </si>
  <si>
    <t>4.Radio panel discussion on conflict prevention and management</t>
  </si>
  <si>
    <t>5.Organise inter-district learning cycle  youth  conference</t>
  </si>
  <si>
    <t xml:space="preserve">1.Train youth-led groups on peacebuilding methods (education for peace, non-violent communication, conflict management. The training will include civic education for mitigating political conflict and increasing social cohesion
</t>
  </si>
  <si>
    <t>2.Strengthen the community’s existing structures through training, mentorship, meetings.</t>
  </si>
  <si>
    <t xml:space="preserve">3.ICT4D training for paralegals as violence incidence reporters. </t>
  </si>
  <si>
    <t xml:space="preserve">4.Procure ICT4D devices and develop incident monitoring tools. </t>
  </si>
  <si>
    <t xml:space="preserve">5.Training of district PPRC staff on the use of violence incident monitoring tools. </t>
  </si>
  <si>
    <t>3.Safeguarding ` to ensure their engagement and advocacy activities do no harm and protect communities and beneficiaries.</t>
  </si>
  <si>
    <t xml:space="preserve">1.Identification of existing youths' groups to be trained or linked to vocational training. </t>
  </si>
  <si>
    <t>2.Identify and strengthen the capacity of youths' cooperatives on climate smart agriculture.</t>
  </si>
  <si>
    <t>1.CRS will leverage its existing relationship with vocational and financial institutions.</t>
  </si>
  <si>
    <t xml:space="preserve">Project clouseout </t>
  </si>
  <si>
    <t xml:space="preserve">1.Establishment of saving and internal lending communities (SILC) at chiefdom levels targeting young women. </t>
  </si>
  <si>
    <t>2.Provide agricultural input materials to youths' Agric cooperatives</t>
  </si>
  <si>
    <t>Enhanced participation and representation of youth (including women and PWDs) in  decision-making processes.. This outcome will seek to improve on the participation of women, people living with disability and young people in decision-making processes in the targeted districts and chiefdoms around the country. To achieved this outcome, project staff will identify groups and strengthen them so they may engage in thorough awareness raising campaigns. These categories of people have a right to engage in decision-making for their communities, vote and be voted for in elections, be awarded symbols, be part of a management board, and make their voices heard in any process that will ultimately affect them, their families, and their communities. Enabling their right to political participation and representation is a necessary step to achieving nationwide gender equality and democratic governance.</t>
  </si>
  <si>
    <t>Youths (including women and PDWs) are aware of their civic rights and responsibilities in decision-making processes at community, chiefdom and district levelsTThis output aims to raise the awareness of youth's civic rights and responsibilities, through organizing and facilitating peer to peer awareness raising and sensitization sessions. To achieve this, the project will adopt various strategies and platforms that are friendly and adaptive to the target beneficiaries. These include local popular radio stations for discussion programmes, street parades using PA system and IEC materials to communicate civic education messages. Radio Maria is owned by Caritas Sierra Leone and it has one of the largest listening audience and a national coverage. The project will leverage the service of this radio station for information dissemination. Broadcast from radio Maria will be simulcast across districts and community stations.   Also, drama role plays will be organized at strategic points in the various intervention areas (including Ataya bases) for beneficiaries to understand their civic rights and responsibilities and understand the benefits of participating in decision-making processes. This will allow youths to dialogue on issues they face relating to conflict and peacebuilding through non adversarial approaches to conflict resolution. CRS will hire the services of a local drama group to develop a 2-hour radio series that will be broken down into ten episodes that will be broadcast twice a month for five months. These series will dramatize these groups’ journey through the electoral process and touch on key themes such as political manipulation, instigators of violence, and ways to positively participate in the election process and decision-making. The project will work with the disability commission to mobilize, train and provide technical accompaniment support to PWDs to influence their representation in governance processes at local and district levels. Town hall meetings will be organized to raise awareness on the civic rights and responsibilities of PWDs.</t>
  </si>
  <si>
    <t xml:space="preserve">Increased stakeholders' engagement with youth on equal rights and representation. </t>
  </si>
  <si>
    <t xml:space="preserve">Increased participation of young women, PWDs and Youth in local governanc decision-making processes at household, community, chiefdom and district levels    : The project will organize leadership trainings for young women focusing on skills that will support their participation in local and national leadership. The leadership skill training will include public speaking, mobilization, advocacy, and fund-raising skills. Forums will be organized for successful women in politics and entrepreneurship coach and mentor aspiring young female leaders. Dialogues forums will be organized with traditional leaders and religious leaders to amplify the benefits of the involvement of young women in governance and decision making. We will train men and boys to advocate against GBV and other harmful practices that limits young women’s socio-economic development.  </t>
  </si>
  <si>
    <t xml:space="preserve">Youths are capacitated to mitigate conflict and promote social cohesion. This outcome focuses on mitigating conflict and promoting social cohesion at national, district and community levels. The project will use the CRS’ innovative social cohesion framework which encompasses three spheres of society: socio-cultural, economic, and political to strengthen the social cohesion intervention areas. </t>
  </si>
  <si>
    <t xml:space="preserve">Youths and duty bearers dialogue  for improved governance:This output focuses on mitigating conflict and promoting Social Cohesion through constructive dialogue with community stakeholders, traditional leaders, inter-religious councils, Police, Office of National Security, City councils, district councils, Chiefdom Youth Councils, and political party structures. This will be achieved through facilitating dialogue sessions to develop actions plans which will be further integrated into district and chiefdom plans. Stakeholders (Paramount Chiefs and Youths) will be supported to develop communiques to mitigate community social and cultural conflicts as commitments to promoting peacebuilding and social cohesion within their localities and follow ups will be conducted to monitor progress on how the community dialogue sessions and communiques are contributing to conflict prevention and management. 
</t>
  </si>
  <si>
    <t>Youths are engaged in promoting social cohesion: This output seeks to reduce the risk of violence and promote social cohesion at district and chiefdom levels. The project will identify and train youths in each district and chiefdom to serve as champions for change and promote social cohesion. They will be trained to serve as peer educators and to conduct community outreach, raise awareness and sensitization on violence prevention and social cohesion. Media programs will be broadcast through radio simulcast discussions on issues of conflict mitigation and social cohesion for a just and peaceful society. In addition, regionally customized jingles will be developed in all languages focusing on various peace promotion messages. Messages will be designed in collaboration with the program targets to ensure issues affecting their various categories are captured. IEC materials on conflict mitigation and social cohesion will be produced and distributed.</t>
  </si>
  <si>
    <t xml:space="preserve">Youths trained   on Social Cohesion methods and practices: Under this output, trainings will be organized for a network of Catholic Youth Organization (CYO), District Youth Councils, Caritas paralegals and young journalists on conflict mitigation and social cohesion using the CRS innovative social cohesion framework and non-violence reporting. This training will be organized at the regional, district, and chiefdom/Ward levels and the CRS ICT4D tools will be used to track and report politically motivated violence to the Political Party Registration Commission particularly during elections. Existing new peace-building structures in the district and communities will be strengthened on their roles and responsibilities in peacebuilding, and social and cultural change. Youth groups would be trained in ways to positively engage and dialogue with their peers and senior leaders to promote youth political participation. 
</t>
  </si>
  <si>
    <t xml:space="preserve">Youths including young women and youths with disability engaged in diversified livelihoods. .This outcome seeks to increase the economic well-being of youths through diversified and sustainable livelihood approaches. This includes adopting empowerment approaches to deliver market driven skills through training. Coaching and mentorship to catalyze employment (formal and non-formal) and to invest in income generating activities. To achieve this, the project team will identify various youth groups and assess their livelihood options for further improvement through working with competent institutions and individuals to design and provide customized skills training, coaching and mentorship packages over the life of the project. </t>
  </si>
  <si>
    <t xml:space="preserve">Youths are trained  in  entrepreneurship methods and practices (including agribusiness  (including agribusiness ): This output focuses on capacity building for unemployed youths to identify and invest in diverse income generating activities in their local communities based on their areas of interest. The project will identify youth groups, and train them in business skills to invest in specific incoming generation activities of interest in partnership with National Commission for Social Action (NACSA), Mankind Accreditation Development Activity Movement (MADAM), MUNAFA and SLADEA organizations. CRS and Caritas will use their business and income generating models to enhance the livelihoods skills of target beneficiaries. Further to that, the project will map out market driven income generation activities in each of the project locations to measure and determine the market size for investment. Project participants will be supported with a business plan to guide investment and market the plans to microfinance institution for access to finance Considering the life of the project, the project will negotiate with training institutions to develop accelerated training manuals for various trainings and mode of delivery.
</t>
  </si>
  <si>
    <t xml:space="preserve">Youths are linked and deployed in internship and mentorship to acquire  alternative livelihood skills p (Formal/informal).  This output seeks to support ensure that youth trained in various  market driven vocational skills are linked and  deployed for internship and mentorship.. The project will coordinate with master trainers and vocational institutions in the project locations to provide internship and mentorship support to project targets that are interested in skills development. A skills map exercise will be conducted in all the project locations to determine the existing market for the various skills. Target participants will be guided to identify skills that are demanded in the market for mentorship and internship placement.  
 </t>
  </si>
  <si>
    <t xml:space="preserve">Youths are linked to access finance opportunities and mentorship. This output provides linkages for access to finance from both the formal and informal financial sectors. Considering that access to finance is critical to invest in income generating activities, and to a large extent sustainable livelihoods, youths, especially young women, and youths with disability will be supported through linking them up with Microfinance Institutions (MFIs) and facilitating Saving and Internal Lending Communities (SILC). or Village Savings and Loans Associations (VSLA) in the targeted communities. The project will map MFIs and financial services associations at local levels to inform the support needed for the project participants to meet their criteria to access their services. Also, the project will promote small scale savings to participate in SILC. Youths, particularly young women will be trained in the principles of SILC and provided with the tools to facilitate their savings. 
 </t>
  </si>
  <si>
    <t>Recipient Organization
Catholic Relief Services (CRS)</t>
  </si>
  <si>
    <t/>
  </si>
  <si>
    <t xml:space="preserve">4 radio discussion programmes per district per year, 1 per quarter </t>
  </si>
  <si>
    <t xml:space="preserve">3 Youth group,3 womens group, 40 per group, 2 days training. 2 training </t>
  </si>
  <si>
    <t>2 meetings per year</t>
  </si>
  <si>
    <t>The following staff and LOE will work for the grant, the salary cost are based on current salary scale for CRS and the Partners including allocated benefits in line with applicable policies and local legislation:                
CRS staffing 
Program Manager – LOE 100%
Project officer with Gender and Youths expertise  – LOE 100%
Advocacy and Communications Officer  – LOE 100%
MEAL Manager – LOE 20%
Partnership Advisor and Safeguarding Focal Point  – LOE 5%
Grant Accountant  – LOE 100%
Gender Focal Point   – LOE 15%
Caritas Staffing 
Caritas National office program manager – LOE 30%
Project Coordinators – LOE 100%
Caritas Finance Officers  X 4 – LOE 30%
Caritas MEAL officers X 4 – LOE 30%
Caritas Directors X 5 – LOE 30%</t>
  </si>
  <si>
    <t xml:space="preserve">Espenses under this category includes cost for running/operations costs for the sub recipients (Caritas) and CRS. These costs include fair share allocations for vehicles, facilities and project supports.
</t>
  </si>
  <si>
    <t>Expenses here represents the following Acivities 
- Baseline survey 
- MEAL Workshop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</si>
</sst>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1"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i/>
      <sz val="14"/>
      <color theme="1"/>
      <name val="Calibri"/>
      <family val="2"/>
      <scheme val="minor"/>
    </font>
    <font>
      <b/>
      <sz val="11"/>
      <color rgb="FF000000"/>
      <name val="Calibri"/>
      <family val="2"/>
      <scheme val="minor"/>
    </font>
    <font>
      <b/>
      <sz val="11"/>
      <color rgb="FFFF0000"/>
      <name val="Calibri"/>
      <family val="2"/>
      <scheme val="minor"/>
    </font>
    <font>
      <b/>
      <sz val="11"/>
      <color theme="1"/>
      <name val="Calibri"/>
      <family val="2"/>
    </font>
    <font>
      <b/>
      <sz val="11"/>
      <color rgb="FF000000"/>
      <name val="Calibri"/>
      <family val="2"/>
    </font>
    <font>
      <b/>
      <sz val="11"/>
      <color rgb="FFFF0000"/>
      <name val="Calibri"/>
      <family val="2"/>
    </font>
    <font>
      <sz val="10"/>
      <color rgb="FF000000"/>
      <name val="Arial"/>
      <family val="2"/>
    </font>
    <font>
      <u/>
      <sz val="11"/>
      <color theme="10"/>
      <name val="Calibri"/>
      <family val="2"/>
      <scheme val="minor"/>
    </font>
    <font>
      <i/>
      <sz val="11"/>
      <color theme="1"/>
      <name val="Calibri"/>
      <family val="2"/>
      <scheme val="minor"/>
    </font>
    <font>
      <sz val="11"/>
      <color rgb="FF000000"/>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s>
  <borders count="6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applyNumberFormat="0" applyFill="0" applyBorder="0" applyAlignment="0" applyProtection="0"/>
  </cellStyleXfs>
  <cellXfs count="326">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3" fillId="0" borderId="6" xfId="0" applyFont="1" applyBorder="1"/>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13"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2" fillId="0" borderId="0" xfId="0" applyFont="1" applyAlignment="1">
      <alignment wrapText="1"/>
    </xf>
    <xf numFmtId="0" fontId="13" fillId="0" borderId="0" xfId="0" applyFont="1" applyAlignment="1">
      <alignment wrapText="1"/>
    </xf>
    <xf numFmtId="0" fontId="0" fillId="0" borderId="0" xfId="0" applyAlignment="1">
      <alignment wrapText="1"/>
    </xf>
    <xf numFmtId="0" fontId="0" fillId="3" borderId="0" xfId="0" applyFill="1" applyAlignment="1">
      <alignment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44" fontId="2" fillId="2" borderId="3" xfId="0" applyNumberFormat="1" applyFont="1" applyFill="1" applyBorder="1" applyAlignment="1">
      <alignment horizontal="center"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0" fontId="2" fillId="2" borderId="40" xfId="0" applyFont="1" applyFill="1" applyBorder="1" applyAlignment="1">
      <alignment horizontal="center" wrapText="1"/>
    </xf>
    <xf numFmtId="44" fontId="2" fillId="2" borderId="3" xfId="0" applyNumberFormat="1" applyFont="1" applyFill="1" applyBorder="1" applyAlignment="1">
      <alignment wrapText="1"/>
    </xf>
    <xf numFmtId="0" fontId="6" fillId="2" borderId="40" xfId="0" applyFont="1" applyFill="1" applyBorder="1" applyAlignment="1">
      <alignment vertical="center" wrapText="1"/>
    </xf>
    <xf numFmtId="44" fontId="2" fillId="2" borderId="40" xfId="0" applyNumberFormat="1" applyFont="1" applyFill="1" applyBorder="1" applyAlignment="1">
      <alignment wrapText="1"/>
    </xf>
    <xf numFmtId="0" fontId="2" fillId="2" borderId="14" xfId="0" applyFont="1" applyFill="1" applyBorder="1" applyAlignment="1">
      <alignment horizontal="left" wrapText="1"/>
    </xf>
    <xf numFmtId="44" fontId="2" fillId="2" borderId="14" xfId="0" applyNumberFormat="1" applyFont="1" applyFill="1" applyBorder="1" applyAlignment="1">
      <alignment horizontal="center" wrapText="1"/>
    </xf>
    <xf numFmtId="44" fontId="2" fillId="2" borderId="14"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9" xfId="0" applyNumberFormat="1" applyFont="1" applyFill="1" applyBorder="1" applyAlignment="1">
      <alignment wrapText="1"/>
    </xf>
    <xf numFmtId="44" fontId="2" fillId="2" borderId="9" xfId="0" applyNumberFormat="1" applyFont="1" applyFill="1" applyBorder="1" applyAlignment="1">
      <alignment wrapText="1"/>
    </xf>
    <xf numFmtId="44" fontId="2" fillId="2" borderId="15" xfId="0" applyNumberFormat="1" applyFont="1" applyFill="1" applyBorder="1" applyAlignment="1">
      <alignment wrapText="1"/>
    </xf>
    <xf numFmtId="0" fontId="2" fillId="2" borderId="11" xfId="0" applyFont="1" applyFill="1" applyBorder="1" applyAlignment="1">
      <alignment horizontal="center" wrapText="1"/>
    </xf>
    <xf numFmtId="44" fontId="2" fillId="2" borderId="33" xfId="1" applyFont="1" applyFill="1" applyBorder="1" applyAlignment="1">
      <alignment wrapText="1"/>
    </xf>
    <xf numFmtId="44" fontId="2" fillId="2" borderId="34" xfId="0" applyNumberFormat="1" applyFont="1" applyFill="1" applyBorder="1" applyAlignment="1">
      <alignment wrapText="1"/>
    </xf>
    <xf numFmtId="0" fontId="5" fillId="0" borderId="0" xfId="0" applyFont="1"/>
    <xf numFmtId="0" fontId="14" fillId="0" borderId="0" xfId="0" applyFont="1"/>
    <xf numFmtId="49" fontId="0" fillId="0" borderId="0" xfId="0" applyNumberFormat="1"/>
    <xf numFmtId="0" fontId="14" fillId="0" borderId="0" xfId="0" applyFont="1" applyAlignment="1">
      <alignment vertical="center"/>
    </xf>
    <xf numFmtId="49" fontId="15" fillId="0" borderId="0" xfId="0" applyNumberFormat="1" applyFont="1" applyAlignment="1">
      <alignment horizontal="left"/>
    </xf>
    <xf numFmtId="49" fontId="15" fillId="0" borderId="0" xfId="0" applyNumberFormat="1" applyFont="1" applyAlignment="1">
      <alignment horizontal="left" wrapText="1"/>
    </xf>
    <xf numFmtId="0" fontId="2" fillId="2" borderId="3" xfId="0"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4" xfId="1" applyFont="1" applyFill="1" applyBorder="1" applyAlignment="1" applyProtection="1">
      <alignment vertical="center" wrapText="1"/>
    </xf>
    <xf numFmtId="44" fontId="2" fillId="2" borderId="38" xfId="1" applyFont="1" applyFill="1" applyBorder="1" applyAlignment="1" applyProtection="1">
      <alignment vertical="center" wrapText="1"/>
    </xf>
    <xf numFmtId="9" fontId="2" fillId="2" borderId="15" xfId="2" applyFont="1" applyFill="1" applyBorder="1" applyAlignment="1" applyProtection="1">
      <alignment vertical="center" wrapText="1"/>
    </xf>
    <xf numFmtId="0" fontId="3" fillId="2" borderId="29" xfId="0" applyFont="1" applyFill="1" applyBorder="1" applyAlignment="1">
      <alignment horizontal="left" vertical="center" wrapText="1"/>
    </xf>
    <xf numFmtId="44" fontId="2" fillId="2" borderId="17"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44" fontId="2" fillId="2" borderId="15" xfId="1" applyFont="1" applyFill="1" applyBorder="1" applyAlignment="1" applyProtection="1">
      <alignment vertical="center" wrapText="1"/>
    </xf>
    <xf numFmtId="0" fontId="2" fillId="2" borderId="40"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5" xfId="1" applyFont="1" applyFill="1" applyBorder="1" applyAlignment="1" applyProtection="1">
      <alignment vertical="center" wrapText="1"/>
    </xf>
    <xf numFmtId="44" fontId="2" fillId="2" borderId="41" xfId="1" applyFont="1" applyFill="1" applyBorder="1" applyAlignment="1" applyProtection="1">
      <alignment vertical="center" wrapText="1"/>
    </xf>
    <xf numFmtId="44" fontId="2" fillId="4" borderId="3" xfId="1" applyFont="1" applyFill="1" applyBorder="1" applyAlignment="1" applyProtection="1">
      <alignment vertical="center" wrapText="1"/>
    </xf>
    <xf numFmtId="0" fontId="2" fillId="2" borderId="3" xfId="1" applyNumberFormat="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4" borderId="43" xfId="0" applyFont="1" applyFill="1" applyBorder="1" applyAlignment="1">
      <alignment vertical="center" wrapText="1"/>
    </xf>
    <xf numFmtId="44" fontId="2" fillId="2" borderId="2" xfId="1" applyFont="1" applyFill="1" applyBorder="1" applyAlignment="1" applyProtection="1">
      <alignment horizontal="center" vertical="center" wrapText="1"/>
    </xf>
    <xf numFmtId="0" fontId="2" fillId="2" borderId="2" xfId="1" applyNumberFormat="1" applyFont="1" applyFill="1" applyBorder="1" applyAlignment="1" applyProtection="1">
      <alignment vertical="center" wrapText="1"/>
    </xf>
    <xf numFmtId="44" fontId="2" fillId="2" borderId="50" xfId="1" applyFont="1" applyFill="1" applyBorder="1" applyAlignment="1" applyProtection="1">
      <alignment vertical="center" wrapText="1"/>
    </xf>
    <xf numFmtId="44" fontId="2" fillId="2" borderId="0" xfId="1" applyFont="1" applyFill="1" applyBorder="1" applyAlignment="1">
      <alignment wrapText="1"/>
    </xf>
    <xf numFmtId="44" fontId="2" fillId="2" borderId="53" xfId="1" applyFont="1" applyFill="1" applyBorder="1" applyAlignment="1">
      <alignment wrapText="1"/>
    </xf>
    <xf numFmtId="0" fontId="7" fillId="2" borderId="35" xfId="0" applyFont="1" applyFill="1" applyBorder="1" applyAlignment="1">
      <alignment vertical="center" wrapText="1"/>
    </xf>
    <xf numFmtId="44" fontId="2" fillId="2" borderId="12" xfId="0" applyNumberFormat="1" applyFont="1" applyFill="1" applyBorder="1" applyAlignment="1">
      <alignment wrapText="1"/>
    </xf>
    <xf numFmtId="44" fontId="2" fillId="2" borderId="13" xfId="1" applyFont="1" applyFill="1" applyBorder="1" applyAlignment="1" applyProtection="1">
      <alignment wrapText="1"/>
    </xf>
    <xf numFmtId="44" fontId="2" fillId="2" borderId="14" xfId="1" applyFont="1" applyFill="1" applyBorder="1" applyAlignment="1">
      <alignment wrapText="1"/>
    </xf>
    <xf numFmtId="44" fontId="2" fillId="2" borderId="26" xfId="1" applyFont="1" applyFill="1" applyBorder="1" applyAlignment="1">
      <alignment wrapText="1"/>
    </xf>
    <xf numFmtId="44" fontId="2" fillId="2" borderId="21" xfId="0" applyNumberFormat="1" applyFont="1" applyFill="1" applyBorder="1" applyAlignment="1">
      <alignment wrapText="1"/>
    </xf>
    <xf numFmtId="0" fontId="2" fillId="2" borderId="28" xfId="0" applyFont="1" applyFill="1" applyBorder="1" applyAlignment="1">
      <alignment wrapText="1"/>
    </xf>
    <xf numFmtId="0" fontId="2" fillId="2" borderId="52" xfId="0" applyFont="1" applyFill="1" applyBorder="1" applyAlignment="1">
      <alignment horizontal="center" wrapText="1"/>
    </xf>
    <xf numFmtId="44" fontId="2" fillId="2" borderId="2" xfId="0" applyNumberFormat="1" applyFont="1" applyFill="1" applyBorder="1" applyAlignment="1">
      <alignment horizontal="center" wrapText="1"/>
    </xf>
    <xf numFmtId="0" fontId="16" fillId="0" borderId="0" xfId="0" applyFont="1" applyAlignment="1">
      <alignment wrapText="1"/>
    </xf>
    <xf numFmtId="9" fontId="2" fillId="3" borderId="9" xfId="2" applyFont="1" applyFill="1" applyBorder="1" applyAlignment="1" applyProtection="1">
      <alignment vertical="center" wrapText="1"/>
      <protection locked="0"/>
    </xf>
    <xf numFmtId="9" fontId="2" fillId="3" borderId="32" xfId="2" applyFont="1" applyFill="1" applyBorder="1" applyAlignment="1" applyProtection="1">
      <alignment vertical="center" wrapText="1"/>
      <protection locked="0"/>
    </xf>
    <xf numFmtId="44" fontId="2" fillId="2" borderId="15" xfId="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0" fillId="0" borderId="0" xfId="1" applyFont="1" applyBorder="1" applyAlignment="1">
      <alignment wrapText="1"/>
    </xf>
    <xf numFmtId="44" fontId="2" fillId="3"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2" fillId="0" borderId="0" xfId="1" applyFont="1" applyFill="1" applyBorder="1" applyAlignment="1">
      <alignment vertical="center" wrapText="1"/>
    </xf>
    <xf numFmtId="44" fontId="0" fillId="0" borderId="0" xfId="1" applyFont="1" applyFill="1" applyBorder="1" applyAlignment="1">
      <alignment wrapText="1"/>
    </xf>
    <xf numFmtId="44" fontId="13" fillId="0" borderId="0" xfId="1" applyFont="1" applyBorder="1" applyAlignment="1">
      <alignment wrapText="1"/>
    </xf>
    <xf numFmtId="44" fontId="2" fillId="2" borderId="29" xfId="0" applyNumberFormat="1" applyFont="1" applyFill="1" applyBorder="1" applyAlignment="1">
      <alignment vertical="center" wrapText="1"/>
    </xf>
    <xf numFmtId="44" fontId="0" fillId="2" borderId="17" xfId="1" applyFont="1" applyFill="1" applyBorder="1" applyAlignment="1">
      <alignment vertical="center" wrapText="1"/>
    </xf>
    <xf numFmtId="0" fontId="3" fillId="2" borderId="13" xfId="0" applyFont="1" applyFill="1" applyBorder="1" applyAlignment="1">
      <alignment wrapText="1"/>
    </xf>
    <xf numFmtId="44" fontId="0" fillId="2" borderId="14" xfId="0" applyNumberFormat="1" applyFill="1" applyBorder="1"/>
    <xf numFmtId="0" fontId="0" fillId="2" borderId="14" xfId="0" applyFill="1" applyBorder="1"/>
    <xf numFmtId="0" fontId="0" fillId="2" borderId="15" xfId="0" applyFill="1" applyBorder="1"/>
    <xf numFmtId="0" fontId="1" fillId="2" borderId="3" xfId="0" applyFont="1" applyFill="1" applyBorder="1" applyAlignment="1">
      <alignment horizontal="center" vertical="center" wrapText="1"/>
    </xf>
    <xf numFmtId="44" fontId="2" fillId="3" borderId="3" xfId="1" applyFont="1" applyFill="1" applyBorder="1" applyAlignment="1" applyProtection="1">
      <alignment horizontal="center" vertical="center" wrapText="1"/>
    </xf>
    <xf numFmtId="44" fontId="0" fillId="0" borderId="0" xfId="1" applyFont="1" applyFill="1" applyBorder="1" applyAlignment="1">
      <alignment vertical="center" wrapText="1"/>
    </xf>
    <xf numFmtId="9" fontId="3" fillId="0" borderId="0" xfId="2" applyFont="1" applyFill="1" applyBorder="1" applyAlignment="1">
      <alignment wrapText="1"/>
    </xf>
    <xf numFmtId="0" fontId="11" fillId="6"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0" fontId="17" fillId="0" borderId="0" xfId="0" applyFont="1" applyAlignment="1">
      <alignment horizontal="left" vertical="top" wrapText="1"/>
    </xf>
    <xf numFmtId="0" fontId="2" fillId="0" borderId="0" xfId="0" applyFont="1" applyAlignment="1">
      <alignment horizontal="center" vertical="center" wrapText="1"/>
    </xf>
    <xf numFmtId="0" fontId="19" fillId="0" borderId="57" xfId="0" applyFont="1" applyBorder="1" applyAlignment="1">
      <alignment horizontal="left" wrapText="1"/>
    </xf>
    <xf numFmtId="0" fontId="2" fillId="2" borderId="5" xfId="0" applyFont="1" applyFill="1" applyBorder="1" applyAlignment="1">
      <alignment horizontal="center" vertical="center" wrapText="1"/>
    </xf>
    <xf numFmtId="0" fontId="1" fillId="2" borderId="3" xfId="0" applyFont="1" applyFill="1" applyBorder="1" applyAlignment="1">
      <alignment vertical="center" wrapText="1"/>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9" xfId="0" applyNumberFormat="1" applyFont="1" applyFill="1" applyBorder="1" applyAlignment="1">
      <alignment vertical="center" wrapText="1"/>
    </xf>
    <xf numFmtId="44" fontId="1" fillId="2" borderId="2" xfId="0" applyNumberFormat="1"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4" xfId="0" applyNumberFormat="1" applyFont="1" applyFill="1" applyBorder="1" applyAlignment="1">
      <alignment vertical="center" wrapText="1"/>
    </xf>
    <xf numFmtId="0" fontId="1" fillId="0" borderId="0" xfId="0" applyFont="1" applyAlignment="1" applyProtection="1">
      <alignment vertical="center" wrapText="1"/>
      <protection locked="0"/>
    </xf>
    <xf numFmtId="44" fontId="1" fillId="0" borderId="0" xfId="1" applyFont="1" applyFill="1" applyBorder="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0" fontId="1" fillId="3" borderId="0" xfId="0" applyFont="1" applyFill="1" applyAlignment="1">
      <alignment wrapText="1"/>
    </xf>
    <xf numFmtId="44" fontId="1" fillId="0" borderId="40" xfId="0" applyNumberFormat="1" applyFont="1" applyBorder="1" applyAlignment="1" applyProtection="1">
      <alignment wrapText="1"/>
      <protection locked="0"/>
    </xf>
    <xf numFmtId="44" fontId="1" fillId="3" borderId="40"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 fillId="2" borderId="40" xfId="0" applyNumberFormat="1" applyFont="1" applyFill="1" applyBorder="1" applyAlignment="1">
      <alignment wrapText="1"/>
    </xf>
    <xf numFmtId="44" fontId="1" fillId="2" borderId="51"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52" xfId="0" applyNumberFormat="1" applyFont="1" applyFill="1" applyBorder="1" applyAlignment="1">
      <alignment wrapText="1"/>
    </xf>
    <xf numFmtId="44" fontId="1" fillId="2" borderId="50" xfId="0" applyNumberFormat="1" applyFont="1" applyFill="1" applyBorder="1" applyAlignment="1">
      <alignment wrapText="1"/>
    </xf>
    <xf numFmtId="44" fontId="1" fillId="2" borderId="14"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39" xfId="0" applyNumberFormat="1" applyFont="1" applyFill="1" applyBorder="1" applyAlignment="1">
      <alignment wrapText="1"/>
    </xf>
    <xf numFmtId="44" fontId="1" fillId="2" borderId="15" xfId="0" applyNumberFormat="1" applyFont="1" applyFill="1" applyBorder="1" applyAlignment="1">
      <alignment wrapText="1"/>
    </xf>
    <xf numFmtId="44" fontId="1" fillId="2" borderId="54" xfId="1" applyFont="1" applyFill="1" applyBorder="1" applyAlignment="1" applyProtection="1">
      <alignment wrapText="1"/>
    </xf>
    <xf numFmtId="44" fontId="1" fillId="2" borderId="30" xfId="1" applyFont="1" applyFill="1" applyBorder="1" applyAlignment="1">
      <alignment wrapText="1"/>
    </xf>
    <xf numFmtId="44" fontId="1" fillId="2" borderId="9" xfId="1" applyFont="1" applyFill="1" applyBorder="1" applyAlignment="1">
      <alignment wrapText="1"/>
    </xf>
    <xf numFmtId="44" fontId="1" fillId="2" borderId="3" xfId="1" applyFont="1" applyFill="1" applyBorder="1" applyAlignment="1">
      <alignment vertical="center" wrapText="1"/>
    </xf>
    <xf numFmtId="9" fontId="0" fillId="0" borderId="0" xfId="2" applyFont="1"/>
    <xf numFmtId="9" fontId="0" fillId="0" borderId="0" xfId="0" applyNumberFormat="1"/>
    <xf numFmtId="0" fontId="4" fillId="0" borderId="0" xfId="3"/>
    <xf numFmtId="0" fontId="27" fillId="8" borderId="0" xfId="0" applyFont="1" applyFill="1"/>
    <xf numFmtId="0" fontId="27" fillId="0" borderId="0" xfId="0" applyFont="1"/>
    <xf numFmtId="0" fontId="3" fillId="0" borderId="3" xfId="0" applyFont="1" applyBorder="1" applyAlignment="1">
      <alignment horizontal="center" vertical="center"/>
    </xf>
    <xf numFmtId="0" fontId="28" fillId="0" borderId="3" xfId="4" applyBorder="1" applyAlignment="1">
      <alignment horizontal="center" vertical="center" wrapText="1"/>
    </xf>
    <xf numFmtId="0" fontId="3" fillId="9" borderId="3" xfId="0" applyFont="1" applyFill="1" applyBorder="1" applyAlignment="1">
      <alignment horizontal="center" vertical="top" wrapText="1"/>
    </xf>
    <xf numFmtId="0" fontId="0" fillId="9" borderId="3" xfId="0" applyFill="1" applyBorder="1" applyAlignment="1">
      <alignment vertical="center"/>
    </xf>
    <xf numFmtId="0" fontId="0" fillId="9" borderId="3" xfId="0" applyFill="1" applyBorder="1" applyAlignment="1">
      <alignment horizontal="center" vertical="center" wrapText="1"/>
    </xf>
    <xf numFmtId="0" fontId="0" fillId="10" borderId="3" xfId="0" applyFill="1" applyBorder="1" applyAlignment="1">
      <alignment vertical="top"/>
    </xf>
    <xf numFmtId="0" fontId="0" fillId="10" borderId="3" xfId="0" applyFill="1" applyBorder="1" applyAlignment="1">
      <alignment vertical="top" wrapText="1"/>
    </xf>
    <xf numFmtId="0" fontId="0" fillId="10" borderId="3" xfId="0" applyFill="1" applyBorder="1" applyAlignment="1">
      <alignment vertical="center"/>
    </xf>
    <xf numFmtId="0" fontId="0" fillId="10" borderId="3" xfId="0" applyFill="1" applyBorder="1" applyAlignment="1">
      <alignment horizontal="center" vertical="center" wrapText="1"/>
    </xf>
    <xf numFmtId="0" fontId="0" fillId="11" borderId="3" xfId="0" applyFill="1" applyBorder="1" applyAlignment="1">
      <alignment vertical="top" wrapText="1"/>
    </xf>
    <xf numFmtId="0" fontId="0" fillId="10" borderId="5" xfId="0" applyFill="1" applyBorder="1" applyAlignment="1">
      <alignment vertical="top"/>
    </xf>
    <xf numFmtId="0" fontId="0" fillId="10" borderId="5" xfId="0" applyFill="1" applyBorder="1" applyAlignment="1">
      <alignment vertical="top" wrapText="1"/>
    </xf>
    <xf numFmtId="0" fontId="29" fillId="12" borderId="41" xfId="0" applyFont="1" applyFill="1" applyBorder="1" applyAlignment="1">
      <alignment horizontal="right" vertical="top"/>
    </xf>
    <xf numFmtId="0" fontId="29" fillId="12" borderId="58" xfId="0" applyFont="1" applyFill="1" applyBorder="1" applyAlignment="1">
      <alignment vertical="top" wrapText="1"/>
    </xf>
    <xf numFmtId="0" fontId="0" fillId="12" borderId="3" xfId="0" applyFill="1" applyBorder="1" applyAlignment="1">
      <alignment vertical="center"/>
    </xf>
    <xf numFmtId="0" fontId="0" fillId="12" borderId="3" xfId="0" applyFill="1" applyBorder="1" applyAlignment="1">
      <alignment horizontal="center" vertical="center" wrapText="1"/>
    </xf>
    <xf numFmtId="0" fontId="29" fillId="12" borderId="59" xfId="0" applyFont="1" applyFill="1" applyBorder="1" applyAlignment="1">
      <alignment horizontal="right" vertical="top"/>
    </xf>
    <xf numFmtId="0" fontId="29" fillId="12" borderId="60" xfId="0" applyFont="1" applyFill="1" applyBorder="1" applyAlignment="1">
      <alignment vertical="top" wrapText="1"/>
    </xf>
    <xf numFmtId="0" fontId="29" fillId="12" borderId="45" xfId="0" applyFont="1" applyFill="1" applyBorder="1" applyAlignment="1">
      <alignment horizontal="right" vertical="top"/>
    </xf>
    <xf numFmtId="0" fontId="29" fillId="12" borderId="52" xfId="0" applyFont="1" applyFill="1" applyBorder="1" applyAlignment="1">
      <alignment vertical="top" wrapText="1"/>
    </xf>
    <xf numFmtId="0" fontId="0" fillId="10" borderId="40" xfId="0" applyFill="1" applyBorder="1" applyAlignment="1">
      <alignment vertical="top"/>
    </xf>
    <xf numFmtId="0" fontId="0" fillId="10" borderId="40" xfId="0" applyFill="1" applyBorder="1" applyAlignment="1">
      <alignment vertical="top" wrapText="1"/>
    </xf>
    <xf numFmtId="2" fontId="0" fillId="10" borderId="3" xfId="0" applyNumberFormat="1" applyFill="1" applyBorder="1" applyAlignment="1">
      <alignment vertical="top"/>
    </xf>
    <xf numFmtId="2" fontId="8" fillId="10" borderId="3" xfId="0" applyNumberFormat="1" applyFont="1" applyFill="1" applyBorder="1" applyAlignment="1">
      <alignment vertical="top"/>
    </xf>
    <xf numFmtId="0" fontId="8" fillId="10" borderId="3" xfId="0" applyFont="1" applyFill="1" applyBorder="1" applyAlignment="1">
      <alignment vertical="top" wrapText="1"/>
    </xf>
    <xf numFmtId="2" fontId="3" fillId="9" borderId="3" xfId="0" applyNumberFormat="1" applyFont="1" applyFill="1" applyBorder="1" applyAlignment="1">
      <alignment horizontal="center" vertical="top"/>
    </xf>
    <xf numFmtId="0" fontId="0" fillId="10" borderId="3" xfId="0" applyFill="1" applyBorder="1" applyAlignment="1">
      <alignment vertical="center" wrapText="1"/>
    </xf>
    <xf numFmtId="0" fontId="29" fillId="12" borderId="3" xfId="0" applyFont="1" applyFill="1" applyBorder="1" applyAlignment="1">
      <alignment horizontal="right" vertical="top"/>
    </xf>
    <xf numFmtId="0" fontId="29" fillId="12" borderId="3" xfId="0" applyFont="1" applyFill="1" applyBorder="1" applyAlignment="1">
      <alignment vertical="top" wrapText="1"/>
    </xf>
    <xf numFmtId="0" fontId="3" fillId="9" borderId="3" xfId="0" applyFont="1" applyFill="1" applyBorder="1" applyAlignment="1">
      <alignment horizontal="center" vertical="top"/>
    </xf>
    <xf numFmtId="0" fontId="29" fillId="12" borderId="3" xfId="0" applyFont="1" applyFill="1" applyBorder="1" applyAlignment="1">
      <alignment horizontal="left" vertical="top" wrapText="1"/>
    </xf>
    <xf numFmtId="0" fontId="15" fillId="10" borderId="3" xfId="0" applyFont="1" applyFill="1" applyBorder="1" applyAlignment="1">
      <alignment vertical="center"/>
    </xf>
    <xf numFmtId="0" fontId="30" fillId="10" borderId="3" xfId="0" applyFont="1" applyFill="1" applyBorder="1" applyAlignment="1">
      <alignment vertical="center"/>
    </xf>
    <xf numFmtId="0" fontId="30" fillId="9" borderId="3" xfId="0" applyFont="1" applyFill="1" applyBorder="1" applyAlignment="1">
      <alignment vertical="center"/>
    </xf>
    <xf numFmtId="46" fontId="0" fillId="10" borderId="3" xfId="0" applyNumberFormat="1" applyFill="1" applyBorder="1" applyAlignment="1">
      <alignment horizontal="center" vertical="center" wrapText="1"/>
    </xf>
    <xf numFmtId="0" fontId="0" fillId="12" borderId="3" xfId="0" applyFill="1" applyBorder="1" applyAlignment="1">
      <alignment vertical="center" wrapText="1"/>
    </xf>
    <xf numFmtId="0" fontId="30" fillId="12" borderId="3" xfId="0" applyFont="1" applyFill="1" applyBorder="1" applyAlignment="1">
      <alignment vertical="center"/>
    </xf>
    <xf numFmtId="0" fontId="29" fillId="12" borderId="5" xfId="0" applyFont="1" applyFill="1" applyBorder="1" applyAlignment="1">
      <alignment horizontal="right" vertical="top"/>
    </xf>
    <xf numFmtId="0" fontId="29" fillId="12" borderId="5" xfId="0" applyFont="1" applyFill="1" applyBorder="1" applyAlignment="1">
      <alignment horizontal="left" vertical="top" wrapText="1"/>
    </xf>
    <xf numFmtId="44" fontId="0" fillId="2" borderId="9" xfId="0" applyNumberFormat="1" applyFill="1" applyBorder="1" applyAlignment="1">
      <alignment vertical="center" wrapText="1"/>
    </xf>
    <xf numFmtId="44" fontId="0" fillId="2" borderId="15"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0" fillId="13" borderId="8" xfId="0" applyFill="1" applyBorder="1" applyAlignment="1" applyProtection="1">
      <alignment horizontal="left" vertical="top" wrapText="1"/>
      <protection locked="0"/>
    </xf>
    <xf numFmtId="0" fontId="0" fillId="13" borderId="13" xfId="0" applyFill="1" applyBorder="1" applyAlignment="1" applyProtection="1">
      <alignment horizontal="left" vertical="top" wrapText="1"/>
      <protection locked="0"/>
    </xf>
    <xf numFmtId="9" fontId="0" fillId="7" borderId="3" xfId="2" applyFont="1" applyFill="1" applyBorder="1" applyAlignment="1" applyProtection="1">
      <alignment vertical="center" wrapText="1"/>
      <protection locked="0"/>
    </xf>
    <xf numFmtId="9" fontId="0" fillId="7" borderId="14" xfId="2" applyFont="1" applyFill="1" applyBorder="1" applyAlignment="1" applyProtection="1">
      <alignment vertical="center" wrapText="1"/>
      <protection locked="0"/>
    </xf>
    <xf numFmtId="49" fontId="1" fillId="3" borderId="3" xfId="0" applyNumberFormat="1" applyFont="1" applyFill="1" applyBorder="1" applyAlignment="1" applyProtection="1">
      <alignment horizontal="left" vertical="top" wrapText="1"/>
      <protection locked="0"/>
    </xf>
    <xf numFmtId="0" fontId="3" fillId="14" borderId="8" xfId="0" applyFont="1" applyFill="1" applyBorder="1" applyAlignment="1">
      <alignment vertical="center" wrapText="1"/>
    </xf>
    <xf numFmtId="0" fontId="25" fillId="14" borderId="11" xfId="0" applyFont="1" applyFill="1" applyBorder="1" applyAlignment="1">
      <alignment vertical="center" wrapText="1"/>
    </xf>
    <xf numFmtId="0" fontId="24" fillId="14" borderId="8" xfId="0" applyFont="1" applyFill="1" applyBorder="1" applyAlignment="1">
      <alignment vertical="center" wrapText="1"/>
    </xf>
    <xf numFmtId="0" fontId="3" fillId="15" borderId="8" xfId="0" applyFont="1" applyFill="1" applyBorder="1" applyAlignment="1">
      <alignment vertical="center" wrapText="1"/>
    </xf>
    <xf numFmtId="0" fontId="1" fillId="0" borderId="3" xfId="0" applyFont="1" applyBorder="1" applyAlignment="1" applyProtection="1">
      <alignment horizontal="left" vertical="top"/>
      <protection locked="0"/>
    </xf>
    <xf numFmtId="49" fontId="1" fillId="3" borderId="4" xfId="0" applyNumberFormat="1" applyFont="1" applyFill="1" applyBorder="1" applyAlignment="1" applyProtection="1">
      <alignment vertical="top"/>
      <protection locked="0"/>
    </xf>
    <xf numFmtId="44" fontId="1" fillId="3" borderId="4" xfId="1" applyFont="1" applyFill="1" applyBorder="1" applyAlignment="1" applyProtection="1">
      <alignment vertical="center"/>
      <protection locked="0"/>
    </xf>
    <xf numFmtId="44" fontId="1" fillId="3" borderId="3" xfId="1" applyFont="1" applyFill="1" applyBorder="1" applyAlignment="1" applyProtection="1">
      <alignment horizontal="center" vertical="center"/>
      <protection locked="0"/>
    </xf>
    <xf numFmtId="49" fontId="1" fillId="3" borderId="3" xfId="0" applyNumberFormat="1" applyFont="1" applyFill="1" applyBorder="1" applyAlignment="1" applyProtection="1">
      <alignment vertical="top"/>
      <protection locked="0"/>
    </xf>
    <xf numFmtId="49" fontId="1" fillId="0" borderId="3" xfId="1" quotePrefix="1" applyNumberFormat="1" applyFont="1" applyBorder="1" applyAlignment="1" applyProtection="1">
      <alignment horizontal="left" wrapText="1"/>
      <protection locked="0"/>
    </xf>
    <xf numFmtId="44" fontId="1" fillId="0" borderId="3" xfId="1" applyFont="1" applyBorder="1" applyAlignment="1" applyProtection="1">
      <alignment horizontal="center" vertical="center"/>
      <protection locked="0"/>
    </xf>
    <xf numFmtId="49" fontId="1" fillId="3" borderId="3" xfId="0" applyNumberFormat="1" applyFont="1" applyFill="1" applyBorder="1" applyAlignment="1" applyProtection="1">
      <alignment vertical="top" wrapText="1"/>
      <protection locked="0"/>
    </xf>
    <xf numFmtId="44" fontId="1" fillId="0" borderId="3" xfId="1" applyFont="1" applyBorder="1" applyAlignment="1" applyProtection="1">
      <alignment horizontal="left" vertical="center"/>
      <protection locked="0"/>
    </xf>
    <xf numFmtId="0" fontId="1" fillId="0" borderId="3" xfId="1" applyNumberFormat="1" applyFont="1" applyBorder="1" applyAlignment="1" applyProtection="1">
      <alignment horizontal="left" vertical="center" wrapText="1"/>
      <protection locked="0"/>
    </xf>
    <xf numFmtId="44" fontId="1" fillId="0" borderId="3" xfId="1" applyFont="1" applyBorder="1" applyAlignment="1" applyProtection="1">
      <alignment horizontal="left" vertical="center" wrapText="1"/>
      <protection locked="0"/>
    </xf>
    <xf numFmtId="9" fontId="3" fillId="2" borderId="15" xfId="2" applyFont="1" applyFill="1" applyBorder="1" applyAlignment="1">
      <alignment wrapText="1"/>
    </xf>
    <xf numFmtId="44" fontId="0" fillId="3" borderId="0" xfId="1" applyFont="1" applyFill="1" applyBorder="1" applyAlignment="1">
      <alignment wrapText="1"/>
    </xf>
    <xf numFmtId="0" fontId="17" fillId="0" borderId="0" xfId="0" applyFont="1" applyAlignment="1">
      <alignment horizontal="left" vertical="top" wrapText="1"/>
    </xf>
    <xf numFmtId="0" fontId="2" fillId="2" borderId="5"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0" borderId="0" xfId="0" applyFont="1" applyAlignment="1">
      <alignment horizontal="center" vertical="center" wrapTex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40"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0" fontId="19" fillId="0" borderId="57" xfId="0" applyFont="1" applyBorder="1" applyAlignment="1">
      <alignment horizontal="left"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5" xfId="1" applyFont="1" applyFill="1" applyBorder="1" applyAlignment="1" applyProtection="1">
      <alignment horizontal="center" vertical="center" wrapText="1"/>
    </xf>
    <xf numFmtId="44" fontId="2" fillId="2" borderId="40" xfId="1" applyFont="1" applyFill="1" applyBorder="1" applyAlignment="1" applyProtection="1">
      <alignment horizontal="center" vertical="center" wrapText="1"/>
    </xf>
    <xf numFmtId="0" fontId="2" fillId="4" borderId="42" xfId="0" applyFont="1" applyFill="1" applyBorder="1" applyAlignment="1">
      <alignment horizontal="center" vertical="center" wrapText="1"/>
    </xf>
    <xf numFmtId="0" fontId="2" fillId="4" borderId="44" xfId="0" applyFont="1" applyFill="1" applyBorder="1" applyAlignment="1">
      <alignment horizontal="center" vertical="center" wrapText="1"/>
    </xf>
    <xf numFmtId="44" fontId="2" fillId="2" borderId="32"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2" fillId="2" borderId="22" xfId="0" applyFont="1" applyFill="1" applyBorder="1" applyAlignment="1">
      <alignment horizontal="center" wrapText="1"/>
    </xf>
    <xf numFmtId="0" fontId="2" fillId="2" borderId="55" xfId="0" applyFont="1" applyFill="1" applyBorder="1" applyAlignment="1">
      <alignment horizontal="center" vertical="center" wrapText="1"/>
    </xf>
    <xf numFmtId="0" fontId="2" fillId="2" borderId="3" xfId="0" applyFont="1" applyFill="1" applyBorder="1" applyAlignment="1">
      <alignment horizontal="left" wrapText="1"/>
    </xf>
    <xf numFmtId="0" fontId="2" fillId="2" borderId="30"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1" xfId="0" applyFont="1" applyFill="1" applyBorder="1" applyAlignment="1">
      <alignment horizontal="center" vertical="center" wrapText="1"/>
    </xf>
    <xf numFmtId="44" fontId="3" fillId="2" borderId="45" xfId="0" applyNumberFormat="1" applyFont="1" applyFill="1" applyBorder="1" applyAlignment="1">
      <alignment horizontal="center" vertical="center" wrapText="1"/>
    </xf>
    <xf numFmtId="44" fontId="3" fillId="2" borderId="46" xfId="0" applyNumberFormat="1" applyFont="1" applyFill="1" applyBorder="1" applyAlignment="1">
      <alignment horizontal="center" vertical="center" wrapText="1"/>
    </xf>
    <xf numFmtId="49" fontId="0" fillId="2" borderId="47" xfId="0" applyNumberFormat="1" applyFill="1" applyBorder="1" applyAlignment="1">
      <alignment horizontal="center" vertical="center" wrapText="1"/>
    </xf>
    <xf numFmtId="49" fontId="0" fillId="2" borderId="48" xfId="0" applyNumberFormat="1" applyFill="1" applyBorder="1" applyAlignment="1">
      <alignment horizontal="center" vertical="center" wrapText="1"/>
    </xf>
    <xf numFmtId="49" fontId="0" fillId="2" borderId="49" xfId="0" applyNumberFormat="1" applyFill="1" applyBorder="1" applyAlignment="1">
      <alignment horizontal="center"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44" fontId="3" fillId="2" borderId="4" xfId="0" applyNumberFormat="1" applyFont="1" applyFill="1" applyBorder="1" applyAlignment="1">
      <alignment horizontal="center" vertical="center" wrapText="1"/>
    </xf>
    <xf numFmtId="44" fontId="3" fillId="2" borderId="36" xfId="0" applyNumberFormat="1" applyFont="1" applyFill="1" applyBorder="1" applyAlignment="1">
      <alignment horizontal="center" vertical="center" wrapText="1"/>
    </xf>
    <xf numFmtId="0" fontId="0" fillId="2" borderId="47"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8"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21" xfId="0" applyFont="1" applyFill="1" applyBorder="1" applyAlignment="1">
      <alignment horizontal="center" vertical="center"/>
    </xf>
    <xf numFmtId="0" fontId="2" fillId="2" borderId="56" xfId="0" applyFont="1" applyFill="1" applyBorder="1" applyAlignment="1">
      <alignment horizontal="center" vertical="center" wrapText="1"/>
    </xf>
  </cellXfs>
  <cellStyles count="5">
    <cellStyle name="Currency" xfId="1" builtinId="4"/>
    <cellStyle name="Hyperlink" xfId="4" builtinId="8"/>
    <cellStyle name="Normal" xfId="0" builtinId="0"/>
    <cellStyle name="Normal 2" xfId="3" xr:uid="{D9CA43CD-7FD0-4BFF-90E1-26C5A85A7903}"/>
    <cellStyle name="Percent" xfId="2" builtinId="5"/>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nam11.safelinks.protection.outlook.com/?url=https%3A%2F%2Fwww.oecd.org%2Fdac%2Ffinancing-sustainable-development%2Fdevelopment-finance-standards%2Fdacandcrscodelists.htm&amp;data=05%7C01%7Clhancoc2%40kent.edu%7Caf34cf85d90a4aecb29908da2ea51ab5%7Ce5a06f4a1ec44d018f73e7dd15f26134%7C1%7C0%7C637873583917475037%7CUnknown%7CTWFpbGZsb3d8eyJWIjoiMC4wLjAwMDAiLCJQIjoiV2luMzIiLCJBTiI6Ik1haWwiLCJXVCI6Mn0%3D%7C3000%7C%7C%7C&amp;sdata=pIFFA0s3XyowKy8oAo8YgPfYUBm9eCoBqJNnaNFRls4%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BB1C4-3C1B-4BDE-8361-A0D1018C0553}">
  <sheetPr>
    <tabColor theme="4" tint="0.79998168889431442"/>
  </sheetPr>
  <dimension ref="B2:E4"/>
  <sheetViews>
    <sheetView showGridLines="0" zoomScale="80" zoomScaleNormal="80" workbookViewId="0"/>
  </sheetViews>
  <sheetFormatPr defaultRowHeight="14.75" x14ac:dyDescent="0.75"/>
  <cols>
    <col min="2" max="2" width="127.26953125" customWidth="1"/>
  </cols>
  <sheetData>
    <row r="2" spans="2:5" ht="36.75" customHeight="1" x14ac:dyDescent="0.75">
      <c r="B2" s="258" t="s">
        <v>0</v>
      </c>
      <c r="C2" s="258"/>
      <c r="D2" s="258"/>
      <c r="E2" s="258"/>
    </row>
    <row r="3" spans="2:5" ht="21.75" customHeight="1" thickBot="1" x14ac:dyDescent="0.95">
      <c r="B3" s="105" t="s">
        <v>1</v>
      </c>
      <c r="C3" s="130"/>
      <c r="D3" s="130"/>
      <c r="E3" s="130"/>
    </row>
    <row r="4" spans="2:5" ht="300" customHeight="1" thickBot="1" x14ac:dyDescent="0.9">
      <c r="B4" s="128" t="s">
        <v>2</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3"/>
  <sheetViews>
    <sheetView showGridLines="0" showZeros="0" tabSelected="1" zoomScale="68" zoomScaleNormal="60" workbookViewId="0">
      <pane ySplit="5" topLeftCell="A184" activePane="bottomLeft" state="frozen"/>
      <selection pane="bottomLeft" activeCell="K176" sqref="K176"/>
    </sheetView>
  </sheetViews>
  <sheetFormatPr defaultColWidth="9.1796875" defaultRowHeight="14.75" x14ac:dyDescent="0.75"/>
  <cols>
    <col min="1" max="1" width="9.1796875" style="29"/>
    <col min="2" max="2" width="30.7265625" style="29" customWidth="1"/>
    <col min="3" max="3" width="60.81640625" style="29" customWidth="1"/>
    <col min="4" max="4" width="24.26953125" style="29" customWidth="1"/>
    <col min="5" max="6" width="23.1796875" style="29" hidden="1" customWidth="1"/>
    <col min="7" max="7" width="18.453125" style="29" hidden="1" customWidth="1"/>
    <col min="8" max="8" width="31.453125" style="29" customWidth="1"/>
    <col min="9" max="9" width="28.1796875" style="111" customWidth="1"/>
    <col min="10" max="10" width="28.26953125" style="111" customWidth="1"/>
    <col min="11" max="11" width="31.453125" style="29" customWidth="1"/>
    <col min="12" max="12" width="18.81640625" style="29" customWidth="1"/>
    <col min="13" max="13" width="9.1796875" style="29"/>
    <col min="14" max="14" width="17.7265625" style="29" customWidth="1"/>
    <col min="15" max="15" width="26.453125" style="29" customWidth="1"/>
    <col min="16" max="16" width="22.453125" style="29" customWidth="1"/>
    <col min="17" max="17" width="29.7265625" style="29" customWidth="1"/>
    <col min="18" max="18" width="23.453125" style="29" customWidth="1"/>
    <col min="19" max="19" width="18.453125" style="29" customWidth="1"/>
    <col min="20" max="20" width="17.453125" style="29" customWidth="1"/>
    <col min="21" max="21" width="25.1796875" style="29" customWidth="1"/>
    <col min="22" max="16384" width="9.1796875" style="29"/>
  </cols>
  <sheetData>
    <row r="1" spans="1:12" ht="30" customHeight="1" x14ac:dyDescent="2.1">
      <c r="B1" s="258" t="s">
        <v>3</v>
      </c>
      <c r="C1" s="258"/>
      <c r="D1" s="258"/>
      <c r="E1" s="258"/>
      <c r="F1" s="27"/>
      <c r="G1" s="27"/>
      <c r="H1" s="28"/>
      <c r="I1" s="117"/>
      <c r="J1" s="117"/>
      <c r="K1" s="28"/>
    </row>
    <row r="2" spans="1:12" ht="16" x14ac:dyDescent="0.8">
      <c r="B2" s="105" t="s">
        <v>1</v>
      </c>
      <c r="H2" s="30"/>
      <c r="I2" s="257"/>
      <c r="J2" s="257"/>
    </row>
    <row r="3" spans="1:12" ht="18.5" x14ac:dyDescent="0.9">
      <c r="B3" s="280" t="s">
        <v>4</v>
      </c>
      <c r="C3" s="280"/>
      <c r="D3" s="280"/>
      <c r="E3" s="280"/>
      <c r="H3" s="30"/>
      <c r="I3" s="257"/>
      <c r="J3" s="257"/>
    </row>
    <row r="4" spans="1:12" ht="18.5" x14ac:dyDescent="0.9">
      <c r="B4" s="132"/>
      <c r="C4" s="132"/>
      <c r="D4" s="132"/>
      <c r="E4" s="132"/>
    </row>
    <row r="5" spans="1:12" ht="99.75" customHeight="1" x14ac:dyDescent="0.75">
      <c r="B5" s="124" t="s">
        <v>5</v>
      </c>
      <c r="C5" s="124" t="s">
        <v>6</v>
      </c>
      <c r="D5" s="129" t="s">
        <v>921</v>
      </c>
      <c r="E5" s="124" t="s">
        <v>7</v>
      </c>
      <c r="F5" s="124" t="s">
        <v>8</v>
      </c>
      <c r="G5" s="124" t="s">
        <v>9</v>
      </c>
      <c r="H5" s="124" t="s">
        <v>10</v>
      </c>
      <c r="I5" s="124" t="s">
        <v>11</v>
      </c>
      <c r="J5" s="124" t="s">
        <v>12</v>
      </c>
      <c r="K5" s="124" t="s">
        <v>13</v>
      </c>
      <c r="L5" s="34"/>
    </row>
    <row r="6" spans="1:12" ht="51" customHeight="1" x14ac:dyDescent="0.75">
      <c r="B6" s="70" t="s">
        <v>14</v>
      </c>
      <c r="C6" s="278" t="s">
        <v>909</v>
      </c>
      <c r="D6" s="278"/>
      <c r="E6" s="278"/>
      <c r="F6" s="278"/>
      <c r="G6" s="278"/>
      <c r="H6" s="278"/>
      <c r="I6" s="275"/>
      <c r="J6" s="275"/>
      <c r="K6" s="278"/>
      <c r="L6" s="13"/>
    </row>
    <row r="7" spans="1:12" ht="51" customHeight="1" x14ac:dyDescent="0.75">
      <c r="B7" s="70" t="s">
        <v>15</v>
      </c>
      <c r="C7" s="279" t="s">
        <v>910</v>
      </c>
      <c r="D7" s="279"/>
      <c r="E7" s="279"/>
      <c r="F7" s="279"/>
      <c r="G7" s="279"/>
      <c r="H7" s="279"/>
      <c r="I7" s="277"/>
      <c r="J7" s="277"/>
      <c r="K7" s="279"/>
      <c r="L7" s="36"/>
    </row>
    <row r="8" spans="1:12" ht="16" x14ac:dyDescent="0.8">
      <c r="B8" s="134" t="s">
        <v>16</v>
      </c>
      <c r="C8" s="245" t="s">
        <v>873</v>
      </c>
      <c r="D8" s="135">
        <v>20166.824035087717</v>
      </c>
      <c r="E8" s="135"/>
      <c r="F8" s="135"/>
      <c r="G8" s="136">
        <f>D8</f>
        <v>20166.824035087717</v>
      </c>
      <c r="H8" s="137">
        <v>0.5</v>
      </c>
      <c r="I8" s="135">
        <v>20378.8</v>
      </c>
      <c r="J8" s="246"/>
      <c r="K8" s="250" t="s">
        <v>922</v>
      </c>
      <c r="L8" s="140"/>
    </row>
    <row r="9" spans="1:12" ht="16" x14ac:dyDescent="0.8">
      <c r="B9" s="134" t="s">
        <v>17</v>
      </c>
      <c r="C9" s="245" t="s">
        <v>874</v>
      </c>
      <c r="D9" s="135">
        <v>12526.412930130969</v>
      </c>
      <c r="E9" s="135"/>
      <c r="F9" s="135"/>
      <c r="G9" s="136">
        <f t="shared" ref="G9:G15" si="0">D9</f>
        <v>12526.412930130969</v>
      </c>
      <c r="H9" s="137">
        <v>0</v>
      </c>
      <c r="I9" s="135">
        <v>12795.02</v>
      </c>
      <c r="J9" s="247"/>
      <c r="K9" s="250" t="s">
        <v>922</v>
      </c>
      <c r="L9" s="140"/>
    </row>
    <row r="10" spans="1:12" ht="16" x14ac:dyDescent="0.8">
      <c r="B10" s="134" t="s">
        <v>18</v>
      </c>
      <c r="C10" s="245" t="s">
        <v>875</v>
      </c>
      <c r="D10" s="135">
        <v>9303.8780701754386</v>
      </c>
      <c r="E10" s="135"/>
      <c r="F10" s="135"/>
      <c r="G10" s="136">
        <f t="shared" si="0"/>
        <v>9303.8780701754386</v>
      </c>
      <c r="H10" s="137">
        <v>0</v>
      </c>
      <c r="I10" s="135">
        <v>9573.9699999999993</v>
      </c>
      <c r="J10" s="248"/>
      <c r="K10" s="250" t="s">
        <v>922</v>
      </c>
      <c r="L10" s="140"/>
    </row>
    <row r="11" spans="1:12" ht="16" x14ac:dyDescent="0.8">
      <c r="B11" s="134" t="s">
        <v>19</v>
      </c>
      <c r="C11" s="245" t="s">
        <v>876</v>
      </c>
      <c r="D11" s="135">
        <v>5820.322631578947</v>
      </c>
      <c r="E11" s="135"/>
      <c r="F11" s="135"/>
      <c r="G11" s="136">
        <f t="shared" si="0"/>
        <v>5820.322631578947</v>
      </c>
      <c r="H11" s="137">
        <v>0.5</v>
      </c>
      <c r="I11" s="135">
        <v>5951.43</v>
      </c>
      <c r="J11" s="249"/>
      <c r="K11" s="250" t="s">
        <v>922</v>
      </c>
      <c r="L11" s="140"/>
    </row>
    <row r="12" spans="1:12" ht="16" x14ac:dyDescent="0.8">
      <c r="B12" s="134" t="s">
        <v>20</v>
      </c>
      <c r="C12" s="245" t="s">
        <v>877</v>
      </c>
      <c r="D12" s="135">
        <v>1535.0877192982455</v>
      </c>
      <c r="E12" s="135"/>
      <c r="F12" s="135"/>
      <c r="G12" s="136">
        <f t="shared" si="0"/>
        <v>1535.0877192982455</v>
      </c>
      <c r="H12" s="137">
        <v>0.5</v>
      </c>
      <c r="I12" s="135">
        <v>2240.83</v>
      </c>
      <c r="J12" s="248"/>
      <c r="K12" s="250" t="s">
        <v>922</v>
      </c>
      <c r="L12" s="140"/>
    </row>
    <row r="13" spans="1:12" ht="16" x14ac:dyDescent="0.8">
      <c r="B13" s="134" t="s">
        <v>21</v>
      </c>
      <c r="C13" s="245">
        <v>0</v>
      </c>
      <c r="D13" s="135">
        <v>0</v>
      </c>
      <c r="E13" s="135"/>
      <c r="F13" s="135"/>
      <c r="G13" s="136">
        <f t="shared" si="0"/>
        <v>0</v>
      </c>
      <c r="H13" s="137">
        <v>0</v>
      </c>
      <c r="I13" s="135">
        <v>0</v>
      </c>
      <c r="J13" s="138"/>
      <c r="K13" s="250" t="s">
        <v>922</v>
      </c>
      <c r="L13" s="140"/>
    </row>
    <row r="14" spans="1:12" ht="16" x14ac:dyDescent="0.8">
      <c r="B14" s="134" t="s">
        <v>22</v>
      </c>
      <c r="C14" s="245">
        <v>0</v>
      </c>
      <c r="D14" s="135">
        <v>0</v>
      </c>
      <c r="E14" s="138"/>
      <c r="F14" s="138"/>
      <c r="G14" s="136">
        <f t="shared" si="0"/>
        <v>0</v>
      </c>
      <c r="H14" s="137">
        <v>0</v>
      </c>
      <c r="I14" s="135">
        <v>0</v>
      </c>
      <c r="J14" s="138"/>
      <c r="K14" s="250" t="s">
        <v>922</v>
      </c>
      <c r="L14" s="140"/>
    </row>
    <row r="15" spans="1:12" ht="16" x14ac:dyDescent="0.8">
      <c r="A15" s="30"/>
      <c r="B15" s="134" t="s">
        <v>23</v>
      </c>
      <c r="C15" s="245">
        <v>0</v>
      </c>
      <c r="D15" s="135">
        <v>0</v>
      </c>
      <c r="E15" s="138"/>
      <c r="F15" s="138"/>
      <c r="G15" s="136">
        <f t="shared" si="0"/>
        <v>0</v>
      </c>
      <c r="H15" s="137">
        <v>0</v>
      </c>
      <c r="I15" s="135">
        <v>0</v>
      </c>
      <c r="J15" s="138"/>
      <c r="K15" s="250" t="s">
        <v>922</v>
      </c>
    </row>
    <row r="16" spans="1:12" ht="16" x14ac:dyDescent="0.8">
      <c r="A16" s="30"/>
      <c r="C16" s="70" t="s">
        <v>24</v>
      </c>
      <c r="D16" s="14">
        <f>SUM(D8:D15)</f>
        <v>49352.525386271314</v>
      </c>
      <c r="E16" s="14">
        <f>SUM(E8:E15)</f>
        <v>0</v>
      </c>
      <c r="F16" s="14">
        <f>SUM(F8:F15)</f>
        <v>0</v>
      </c>
      <c r="G16" s="14">
        <f>SUM(G8:G15)</f>
        <v>49352.525386271314</v>
      </c>
      <c r="H16" s="14">
        <f>(H8*G8)+(H9*G9)+(H10*G10)+(H11*G11)+(H12*G12)+(H13*G13)+(H14*G14)+(H15*G15)</f>
        <v>13761.117192982454</v>
      </c>
      <c r="I16" s="14">
        <f>SUM(I8:I15)</f>
        <v>50940.05</v>
      </c>
      <c r="J16" s="125"/>
      <c r="K16" s="250" t="s">
        <v>922</v>
      </c>
      <c r="L16" s="37"/>
    </row>
    <row r="17" spans="1:12" ht="51" customHeight="1" x14ac:dyDescent="0.75">
      <c r="A17" s="30"/>
      <c r="B17" s="70" t="s">
        <v>25</v>
      </c>
      <c r="C17" s="274" t="s">
        <v>911</v>
      </c>
      <c r="D17" s="274"/>
      <c r="E17" s="274"/>
      <c r="F17" s="274"/>
      <c r="G17" s="274"/>
      <c r="H17" s="274"/>
      <c r="I17" s="275"/>
      <c r="J17" s="275"/>
      <c r="K17" s="274"/>
      <c r="L17" s="36"/>
    </row>
    <row r="18" spans="1:12" ht="16" x14ac:dyDescent="0.8">
      <c r="A18" s="30"/>
      <c r="B18" s="134" t="s">
        <v>26</v>
      </c>
      <c r="C18" s="245" t="s">
        <v>878</v>
      </c>
      <c r="D18" s="135">
        <v>5279.6089661085589</v>
      </c>
      <c r="E18" s="135"/>
      <c r="F18" s="135"/>
      <c r="G18" s="136">
        <f>D18</f>
        <v>5279.6089661085589</v>
      </c>
      <c r="H18" s="137">
        <v>0</v>
      </c>
      <c r="I18" s="135">
        <v>5335.5589661085569</v>
      </c>
      <c r="J18" s="251"/>
      <c r="K18" s="250" t="s">
        <v>922</v>
      </c>
      <c r="L18" s="140"/>
    </row>
    <row r="19" spans="1:12" ht="16.5" customHeight="1" x14ac:dyDescent="0.8">
      <c r="A19" s="30"/>
      <c r="B19" s="134" t="s">
        <v>27</v>
      </c>
      <c r="C19" s="245" t="s">
        <v>879</v>
      </c>
      <c r="D19" s="135">
        <v>5361.77</v>
      </c>
      <c r="E19" s="135"/>
      <c r="F19" s="135"/>
      <c r="G19" s="136">
        <f t="shared" ref="G19:G25" si="1">D19</f>
        <v>5361.77</v>
      </c>
      <c r="H19" s="137">
        <v>0.5</v>
      </c>
      <c r="I19" s="135">
        <v>5361.77</v>
      </c>
      <c r="J19" s="252"/>
      <c r="K19" s="139"/>
      <c r="L19" s="140"/>
    </row>
    <row r="20" spans="1:12" ht="16" x14ac:dyDescent="0.8">
      <c r="A20" s="30"/>
      <c r="B20" s="134" t="s">
        <v>28</v>
      </c>
      <c r="C20" s="245" t="s">
        <v>880</v>
      </c>
      <c r="D20" s="135">
        <v>5199.2042105263154</v>
      </c>
      <c r="E20" s="135"/>
      <c r="F20" s="135"/>
      <c r="G20" s="136">
        <f t="shared" si="1"/>
        <v>5199.2042105263154</v>
      </c>
      <c r="H20" s="137">
        <v>0.5</v>
      </c>
      <c r="I20" s="135">
        <v>5222.49</v>
      </c>
      <c r="J20" s="253"/>
      <c r="K20" s="250" t="s">
        <v>922</v>
      </c>
      <c r="L20" s="140"/>
    </row>
    <row r="21" spans="1:12" ht="16" x14ac:dyDescent="0.8">
      <c r="A21" s="30"/>
      <c r="B21" s="134" t="s">
        <v>29</v>
      </c>
      <c r="C21" s="245" t="s">
        <v>881</v>
      </c>
      <c r="D21" s="135">
        <v>15997.807017543859</v>
      </c>
      <c r="E21" s="135"/>
      <c r="F21" s="135"/>
      <c r="G21" s="136">
        <f t="shared" si="1"/>
        <v>15997.807017543859</v>
      </c>
      <c r="H21" s="137">
        <v>0</v>
      </c>
      <c r="I21" s="135">
        <v>14842</v>
      </c>
      <c r="J21" s="253"/>
      <c r="K21" s="250" t="s">
        <v>922</v>
      </c>
      <c r="L21" s="140"/>
    </row>
    <row r="22" spans="1:12" ht="16" x14ac:dyDescent="0.8">
      <c r="A22" s="30"/>
      <c r="B22" s="134" t="s">
        <v>30</v>
      </c>
      <c r="C22" s="245" t="s">
        <v>882</v>
      </c>
      <c r="D22" s="135">
        <v>0</v>
      </c>
      <c r="E22" s="135"/>
      <c r="F22" s="135"/>
      <c r="G22" s="136">
        <f t="shared" si="1"/>
        <v>0</v>
      </c>
      <c r="H22" s="137">
        <v>0</v>
      </c>
      <c r="I22" s="135">
        <v>0</v>
      </c>
      <c r="J22" s="253"/>
      <c r="K22" s="250" t="s">
        <v>922</v>
      </c>
      <c r="L22" s="140"/>
    </row>
    <row r="23" spans="1:12" ht="16" x14ac:dyDescent="0.8">
      <c r="A23" s="30"/>
      <c r="B23" s="134" t="s">
        <v>31</v>
      </c>
      <c r="C23" s="245">
        <v>0</v>
      </c>
      <c r="D23" s="135">
        <v>0</v>
      </c>
      <c r="E23" s="135"/>
      <c r="F23" s="135"/>
      <c r="G23" s="136">
        <f t="shared" si="1"/>
        <v>0</v>
      </c>
      <c r="H23" s="137">
        <v>0</v>
      </c>
      <c r="I23" s="135">
        <v>0</v>
      </c>
      <c r="J23" s="135"/>
      <c r="K23" s="139"/>
      <c r="L23" s="140"/>
    </row>
    <row r="24" spans="1:12" ht="16" x14ac:dyDescent="0.8">
      <c r="A24" s="30"/>
      <c r="B24" s="134" t="s">
        <v>32</v>
      </c>
      <c r="C24" s="245">
        <v>0</v>
      </c>
      <c r="D24" s="135">
        <v>0</v>
      </c>
      <c r="E24" s="138"/>
      <c r="F24" s="138"/>
      <c r="G24" s="136">
        <f t="shared" si="1"/>
        <v>0</v>
      </c>
      <c r="H24" s="137">
        <v>0</v>
      </c>
      <c r="I24" s="135">
        <v>0</v>
      </c>
      <c r="J24" s="138"/>
      <c r="K24" s="142"/>
      <c r="L24" s="140"/>
    </row>
    <row r="25" spans="1:12" ht="16" x14ac:dyDescent="0.8">
      <c r="A25" s="30"/>
      <c r="B25" s="134" t="s">
        <v>33</v>
      </c>
      <c r="C25" s="245">
        <v>0</v>
      </c>
      <c r="D25" s="135">
        <v>0</v>
      </c>
      <c r="E25" s="138"/>
      <c r="F25" s="138"/>
      <c r="G25" s="136">
        <f t="shared" si="1"/>
        <v>0</v>
      </c>
      <c r="H25" s="137">
        <v>0</v>
      </c>
      <c r="I25" s="135">
        <v>0</v>
      </c>
      <c r="J25" s="138"/>
      <c r="K25" s="142"/>
      <c r="L25" s="140"/>
    </row>
    <row r="26" spans="1:12" ht="16" x14ac:dyDescent="0.8">
      <c r="A26" s="30"/>
      <c r="C26" s="70" t="s">
        <v>24</v>
      </c>
      <c r="D26" s="17">
        <f>SUM(D18:D25)</f>
        <v>31838.390194178734</v>
      </c>
      <c r="E26" s="17">
        <f t="shared" ref="E26:G26" si="2">SUM(E18:E25)</f>
        <v>0</v>
      </c>
      <c r="F26" s="17">
        <f t="shared" si="2"/>
        <v>0</v>
      </c>
      <c r="G26" s="17">
        <f t="shared" si="2"/>
        <v>31838.390194178734</v>
      </c>
      <c r="H26" s="14">
        <f>(H18*G18)+(H19*G19)+(H20*G20)+(H21*G21)+(H22*G22)+(H23*G23)+(H24*G24)+(H25*G25)</f>
        <v>5280.4871052631579</v>
      </c>
      <c r="I26" s="14">
        <f>SUM(I18:I25)</f>
        <v>30761.818966108556</v>
      </c>
      <c r="J26" s="125"/>
      <c r="K26" s="142"/>
      <c r="L26" s="37"/>
    </row>
    <row r="27" spans="1:12" ht="51" customHeight="1" x14ac:dyDescent="0.75">
      <c r="A27" s="30"/>
      <c r="B27" s="70" t="s">
        <v>34</v>
      </c>
      <c r="C27" s="274" t="s">
        <v>912</v>
      </c>
      <c r="D27" s="274"/>
      <c r="E27" s="274"/>
      <c r="F27" s="274"/>
      <c r="G27" s="274"/>
      <c r="H27" s="274"/>
      <c r="I27" s="275"/>
      <c r="J27" s="275"/>
      <c r="K27" s="274"/>
      <c r="L27" s="36"/>
    </row>
    <row r="28" spans="1:12" ht="17.5" customHeight="1" x14ac:dyDescent="0.8">
      <c r="A28" s="30"/>
      <c r="B28" s="134" t="s">
        <v>35</v>
      </c>
      <c r="C28" s="245" t="s">
        <v>883</v>
      </c>
      <c r="D28" s="135">
        <v>5054.5705263157888</v>
      </c>
      <c r="E28" s="135"/>
      <c r="F28" s="135"/>
      <c r="G28" s="136">
        <f>D28</f>
        <v>5054.5705263157888</v>
      </c>
      <c r="H28" s="137">
        <v>0</v>
      </c>
      <c r="I28" s="135">
        <v>5055.8949557696988</v>
      </c>
      <c r="J28" s="240"/>
      <c r="K28" s="139"/>
      <c r="L28" s="140"/>
    </row>
    <row r="29" spans="1:12" ht="17.5" customHeight="1" x14ac:dyDescent="0.8">
      <c r="A29" s="30"/>
      <c r="B29" s="134" t="s">
        <v>36</v>
      </c>
      <c r="C29" s="245" t="s">
        <v>884</v>
      </c>
      <c r="D29" s="135">
        <v>41936.60263157895</v>
      </c>
      <c r="E29" s="135"/>
      <c r="F29" s="135"/>
      <c r="G29" s="136">
        <f t="shared" ref="G29:G35" si="3">D29</f>
        <v>41936.60263157895</v>
      </c>
      <c r="H29" s="137">
        <v>1</v>
      </c>
      <c r="I29" s="135">
        <v>41769.773256989727</v>
      </c>
      <c r="J29" s="240"/>
      <c r="K29" s="139"/>
      <c r="L29" s="140"/>
    </row>
    <row r="30" spans="1:12" ht="17.5" customHeight="1" x14ac:dyDescent="0.8">
      <c r="A30" s="30"/>
      <c r="B30" s="134" t="s">
        <v>37</v>
      </c>
      <c r="C30" s="245" t="s">
        <v>885</v>
      </c>
      <c r="D30" s="135">
        <v>25009.481228070177</v>
      </c>
      <c r="E30" s="135"/>
      <c r="F30" s="135"/>
      <c r="G30" s="136">
        <f t="shared" si="3"/>
        <v>25009.481228070177</v>
      </c>
      <c r="H30" s="137">
        <v>0.5</v>
      </c>
      <c r="I30" s="135">
        <v>18644.420000000002</v>
      </c>
      <c r="J30" s="240"/>
      <c r="K30" s="139"/>
      <c r="L30" s="140"/>
    </row>
    <row r="31" spans="1:12" ht="17.5" customHeight="1" x14ac:dyDescent="0.8">
      <c r="A31" s="30"/>
      <c r="B31" s="134" t="s">
        <v>38</v>
      </c>
      <c r="C31" s="245" t="s">
        <v>886</v>
      </c>
      <c r="D31" s="135">
        <v>44418.721052631583</v>
      </c>
      <c r="E31" s="135"/>
      <c r="F31" s="135"/>
      <c r="G31" s="136">
        <f t="shared" si="3"/>
        <v>44418.721052631583</v>
      </c>
      <c r="H31" s="137">
        <v>1</v>
      </c>
      <c r="I31" s="135">
        <v>44415.519580689404</v>
      </c>
      <c r="J31" s="240"/>
      <c r="K31" s="139"/>
      <c r="L31" s="140"/>
    </row>
    <row r="32" spans="1:12" s="30" customFormat="1" ht="17.5" customHeight="1" x14ac:dyDescent="0.8">
      <c r="B32" s="134" t="s">
        <v>39</v>
      </c>
      <c r="C32" s="245" t="s">
        <v>887</v>
      </c>
      <c r="D32" s="135">
        <v>27870.526324469094</v>
      </c>
      <c r="E32" s="135"/>
      <c r="F32" s="135"/>
      <c r="G32" s="136">
        <f t="shared" si="3"/>
        <v>27870.526324469094</v>
      </c>
      <c r="H32" s="137">
        <v>0</v>
      </c>
      <c r="I32" s="135">
        <v>27653.33266344597</v>
      </c>
      <c r="J32" s="240"/>
      <c r="K32" s="139"/>
      <c r="L32" s="140"/>
    </row>
    <row r="33" spans="1:12" s="30" customFormat="1" ht="17.5" customHeight="1" x14ac:dyDescent="0.8">
      <c r="B33" s="134" t="s">
        <v>40</v>
      </c>
      <c r="C33" s="245" t="s">
        <v>888</v>
      </c>
      <c r="D33" s="135">
        <v>4838.3461403508772</v>
      </c>
      <c r="E33" s="135"/>
      <c r="F33" s="135"/>
      <c r="G33" s="136">
        <f t="shared" si="3"/>
        <v>4838.3461403508772</v>
      </c>
      <c r="H33" s="137">
        <v>0</v>
      </c>
      <c r="I33" s="135">
        <v>4873.9099999999989</v>
      </c>
      <c r="J33" s="240"/>
      <c r="K33" s="139"/>
      <c r="L33" s="140"/>
    </row>
    <row r="34" spans="1:12" s="30" customFormat="1" ht="16" x14ac:dyDescent="0.8">
      <c r="A34" s="29"/>
      <c r="B34" s="134" t="s">
        <v>41</v>
      </c>
      <c r="C34" s="245">
        <v>0</v>
      </c>
      <c r="D34" s="135">
        <v>0</v>
      </c>
      <c r="E34" s="138"/>
      <c r="F34" s="138"/>
      <c r="G34" s="136">
        <f t="shared" si="3"/>
        <v>0</v>
      </c>
      <c r="H34" s="137">
        <v>0</v>
      </c>
      <c r="I34" s="135">
        <v>0</v>
      </c>
      <c r="J34" s="138"/>
      <c r="K34" s="142"/>
      <c r="L34" s="140"/>
    </row>
    <row r="35" spans="1:12" ht="16" x14ac:dyDescent="0.8">
      <c r="B35" s="134" t="s">
        <v>42</v>
      </c>
      <c r="C35" s="245">
        <v>0</v>
      </c>
      <c r="D35" s="135">
        <v>0</v>
      </c>
      <c r="E35" s="138"/>
      <c r="F35" s="138"/>
      <c r="G35" s="136">
        <f t="shared" si="3"/>
        <v>0</v>
      </c>
      <c r="H35" s="137">
        <v>0</v>
      </c>
      <c r="I35" s="135">
        <v>0</v>
      </c>
      <c r="J35" s="138"/>
      <c r="K35" s="142"/>
      <c r="L35" s="140"/>
    </row>
    <row r="36" spans="1:12" ht="16" x14ac:dyDescent="0.8">
      <c r="C36" s="70" t="s">
        <v>24</v>
      </c>
      <c r="D36" s="17">
        <f>SUM(D28:D35)</f>
        <v>149128.24790341649</v>
      </c>
      <c r="E36" s="17">
        <f t="shared" ref="E36:G36" si="4">SUM(E28:E35)</f>
        <v>0</v>
      </c>
      <c r="F36" s="17">
        <f t="shared" si="4"/>
        <v>0</v>
      </c>
      <c r="G36" s="17">
        <f t="shared" si="4"/>
        <v>149128.24790341649</v>
      </c>
      <c r="H36" s="14">
        <f>(H28*G28)+(H29*G29)+(H30*G30)+(H31*G31)+(H32*G32)+(H33*G33)+(H34*G34)+(H35*G35)</f>
        <v>98860.064298245619</v>
      </c>
      <c r="I36" s="14">
        <f>SUM(I28:I35)</f>
        <v>142412.85045689481</v>
      </c>
      <c r="J36" s="125"/>
      <c r="K36" s="142"/>
      <c r="L36" s="37"/>
    </row>
    <row r="37" spans="1:12" ht="51" hidden="1" customHeight="1" x14ac:dyDescent="0.75">
      <c r="B37" s="70" t="s">
        <v>43</v>
      </c>
      <c r="C37" s="276"/>
      <c r="D37" s="276"/>
      <c r="E37" s="276"/>
      <c r="F37" s="276"/>
      <c r="G37" s="276"/>
      <c r="H37" s="276"/>
      <c r="I37" s="277"/>
      <c r="J37" s="277"/>
      <c r="K37" s="276"/>
      <c r="L37" s="36"/>
    </row>
    <row r="38" spans="1:12" ht="16" hidden="1" x14ac:dyDescent="0.8">
      <c r="B38" s="134" t="s">
        <v>44</v>
      </c>
      <c r="C38" s="245">
        <v>0</v>
      </c>
      <c r="D38" s="135">
        <v>0</v>
      </c>
      <c r="E38" s="135"/>
      <c r="F38" s="135"/>
      <c r="G38" s="136">
        <f>D38</f>
        <v>0</v>
      </c>
      <c r="H38" s="137">
        <v>0</v>
      </c>
      <c r="I38" s="135">
        <v>0</v>
      </c>
      <c r="J38" s="135"/>
      <c r="K38" s="139"/>
      <c r="L38" s="140"/>
    </row>
    <row r="39" spans="1:12" ht="16" hidden="1" x14ac:dyDescent="0.8">
      <c r="B39" s="134" t="s">
        <v>45</v>
      </c>
      <c r="C39" s="245">
        <v>0</v>
      </c>
      <c r="D39" s="135">
        <v>0</v>
      </c>
      <c r="E39" s="135"/>
      <c r="F39" s="135"/>
      <c r="G39" s="136">
        <f t="shared" ref="G39:G45" si="5">D39</f>
        <v>0</v>
      </c>
      <c r="H39" s="137">
        <v>0</v>
      </c>
      <c r="I39" s="135">
        <v>0</v>
      </c>
      <c r="J39" s="135"/>
      <c r="K39" s="139"/>
      <c r="L39" s="140"/>
    </row>
    <row r="40" spans="1:12" ht="16" hidden="1" x14ac:dyDescent="0.8">
      <c r="B40" s="134" t="s">
        <v>46</v>
      </c>
      <c r="C40" s="245">
        <v>0</v>
      </c>
      <c r="D40" s="135">
        <v>0</v>
      </c>
      <c r="E40" s="135"/>
      <c r="F40" s="135"/>
      <c r="G40" s="136">
        <f t="shared" si="5"/>
        <v>0</v>
      </c>
      <c r="H40" s="137">
        <v>0</v>
      </c>
      <c r="I40" s="135">
        <v>0</v>
      </c>
      <c r="J40" s="135"/>
      <c r="K40" s="139"/>
      <c r="L40" s="140"/>
    </row>
    <row r="41" spans="1:12" ht="16" hidden="1" x14ac:dyDescent="0.8">
      <c r="B41" s="134" t="s">
        <v>47</v>
      </c>
      <c r="C41" s="245">
        <v>0</v>
      </c>
      <c r="D41" s="135">
        <v>0</v>
      </c>
      <c r="E41" s="135"/>
      <c r="F41" s="135"/>
      <c r="G41" s="136">
        <f t="shared" si="5"/>
        <v>0</v>
      </c>
      <c r="H41" s="137">
        <v>0</v>
      </c>
      <c r="I41" s="135">
        <v>0</v>
      </c>
      <c r="J41" s="135"/>
      <c r="K41" s="139"/>
      <c r="L41" s="140"/>
    </row>
    <row r="42" spans="1:12" ht="16" hidden="1" x14ac:dyDescent="0.8">
      <c r="B42" s="134" t="s">
        <v>48</v>
      </c>
      <c r="C42" s="245">
        <v>0</v>
      </c>
      <c r="D42" s="135">
        <v>0</v>
      </c>
      <c r="E42" s="135"/>
      <c r="F42" s="135"/>
      <c r="G42" s="136">
        <f t="shared" si="5"/>
        <v>0</v>
      </c>
      <c r="H42" s="137">
        <v>0</v>
      </c>
      <c r="I42" s="135">
        <v>0</v>
      </c>
      <c r="J42" s="135"/>
      <c r="K42" s="139"/>
      <c r="L42" s="140"/>
    </row>
    <row r="43" spans="1:12" ht="16" hidden="1" x14ac:dyDescent="0.8">
      <c r="A43" s="30"/>
      <c r="B43" s="134" t="s">
        <v>49</v>
      </c>
      <c r="C43" s="245">
        <v>0</v>
      </c>
      <c r="D43" s="135">
        <v>0</v>
      </c>
      <c r="E43" s="135"/>
      <c r="F43" s="135"/>
      <c r="G43" s="136">
        <f t="shared" si="5"/>
        <v>0</v>
      </c>
      <c r="H43" s="137">
        <v>0</v>
      </c>
      <c r="I43" s="135">
        <v>0</v>
      </c>
      <c r="J43" s="135"/>
      <c r="K43" s="139"/>
      <c r="L43" s="140"/>
    </row>
    <row r="44" spans="1:12" s="30" customFormat="1" ht="16" hidden="1" x14ac:dyDescent="0.8">
      <c r="A44" s="29"/>
      <c r="B44" s="134" t="s">
        <v>50</v>
      </c>
      <c r="C44" s="245">
        <v>0</v>
      </c>
      <c r="D44" s="135">
        <v>0</v>
      </c>
      <c r="E44" s="138"/>
      <c r="F44" s="138"/>
      <c r="G44" s="136">
        <f t="shared" si="5"/>
        <v>0</v>
      </c>
      <c r="H44" s="137">
        <v>0</v>
      </c>
      <c r="I44" s="135">
        <v>0</v>
      </c>
      <c r="J44" s="138"/>
      <c r="K44" s="142"/>
      <c r="L44" s="140"/>
    </row>
    <row r="45" spans="1:12" ht="16" hidden="1" x14ac:dyDescent="0.8">
      <c r="B45" s="134" t="s">
        <v>51</v>
      </c>
      <c r="C45" s="245">
        <v>0</v>
      </c>
      <c r="D45" s="135">
        <v>0</v>
      </c>
      <c r="E45" s="138"/>
      <c r="F45" s="138"/>
      <c r="G45" s="136">
        <f t="shared" si="5"/>
        <v>0</v>
      </c>
      <c r="H45" s="137">
        <v>0</v>
      </c>
      <c r="I45" s="135">
        <v>0</v>
      </c>
      <c r="J45" s="138"/>
      <c r="K45" s="142"/>
      <c r="L45" s="140"/>
    </row>
    <row r="46" spans="1:12" ht="16" hidden="1" x14ac:dyDescent="0.8">
      <c r="C46" s="70" t="s">
        <v>24</v>
      </c>
      <c r="D46" s="14">
        <f>SUM(D38:D45)</f>
        <v>0</v>
      </c>
      <c r="E46" s="14">
        <f t="shared" ref="E46:G46" si="6">SUM(E38:E45)</f>
        <v>0</v>
      </c>
      <c r="F46" s="14">
        <f t="shared" si="6"/>
        <v>0</v>
      </c>
      <c r="G46" s="14">
        <f t="shared" si="6"/>
        <v>0</v>
      </c>
      <c r="H46" s="14">
        <f>(H38*G38)+(H39*G39)+(H40*G40)+(H41*G41)+(H42*G42)+(H43*G43)+(H44*G44)+(H45*G45)</f>
        <v>0</v>
      </c>
      <c r="I46" s="14">
        <f>SUM(I38:I45)</f>
        <v>0</v>
      </c>
      <c r="J46" s="125"/>
      <c r="K46" s="142"/>
      <c r="L46" s="37"/>
    </row>
    <row r="47" spans="1:12" ht="16" x14ac:dyDescent="0.75">
      <c r="B47" s="143"/>
      <c r="C47" s="144"/>
      <c r="D47" s="145"/>
      <c r="E47" s="145"/>
      <c r="F47" s="145"/>
      <c r="G47" s="145"/>
      <c r="H47" s="145"/>
      <c r="I47" s="145"/>
      <c r="J47" s="145"/>
      <c r="K47" s="145"/>
      <c r="L47" s="140"/>
    </row>
    <row r="48" spans="1:12" ht="51" customHeight="1" x14ac:dyDescent="0.75">
      <c r="B48" s="70" t="s">
        <v>52</v>
      </c>
      <c r="C48" s="274" t="s">
        <v>913</v>
      </c>
      <c r="D48" s="274"/>
      <c r="E48" s="274"/>
      <c r="F48" s="274"/>
      <c r="G48" s="274"/>
      <c r="H48" s="274"/>
      <c r="I48" s="275"/>
      <c r="J48" s="275"/>
      <c r="K48" s="274"/>
      <c r="L48" s="13"/>
    </row>
    <row r="49" spans="1:12" ht="51" customHeight="1" x14ac:dyDescent="0.75">
      <c r="B49" s="70" t="s">
        <v>53</v>
      </c>
      <c r="C49" s="276" t="s">
        <v>914</v>
      </c>
      <c r="D49" s="276"/>
      <c r="E49" s="276"/>
      <c r="F49" s="276"/>
      <c r="G49" s="276"/>
      <c r="H49" s="276"/>
      <c r="I49" s="277"/>
      <c r="J49" s="277"/>
      <c r="K49" s="276"/>
      <c r="L49" s="36"/>
    </row>
    <row r="50" spans="1:12" ht="16" x14ac:dyDescent="0.8">
      <c r="B50" s="134" t="s">
        <v>54</v>
      </c>
      <c r="C50" s="245" t="s">
        <v>889</v>
      </c>
      <c r="D50" s="135">
        <v>30953.356062974843</v>
      </c>
      <c r="E50" s="135"/>
      <c r="F50" s="135"/>
      <c r="G50" s="136">
        <f>D50</f>
        <v>30953.356062974843</v>
      </c>
      <c r="H50" s="137">
        <v>0</v>
      </c>
      <c r="I50" s="135">
        <v>30862.85</v>
      </c>
      <c r="J50" s="253" t="s">
        <v>923</v>
      </c>
      <c r="K50" s="250" t="s">
        <v>922</v>
      </c>
      <c r="L50" s="140"/>
    </row>
    <row r="51" spans="1:12" ht="16" x14ac:dyDescent="0.8">
      <c r="B51" s="134" t="s">
        <v>55</v>
      </c>
      <c r="C51" s="245" t="s">
        <v>890</v>
      </c>
      <c r="D51" s="135">
        <v>45987.261146496814</v>
      </c>
      <c r="E51" s="135"/>
      <c r="F51" s="135"/>
      <c r="G51" s="136">
        <f t="shared" ref="G51:G57" si="7">D51</f>
        <v>45987.261146496814</v>
      </c>
      <c r="H51" s="137">
        <v>0</v>
      </c>
      <c r="I51" s="135">
        <v>45931.67</v>
      </c>
      <c r="J51" s="253" t="s">
        <v>924</v>
      </c>
      <c r="K51" s="250" t="s">
        <v>922</v>
      </c>
      <c r="L51" s="140"/>
    </row>
    <row r="52" spans="1:12" ht="16" x14ac:dyDescent="0.8">
      <c r="B52" s="134" t="s">
        <v>56</v>
      </c>
      <c r="C52" s="245" t="s">
        <v>891</v>
      </c>
      <c r="D52" s="135">
        <v>25402.060526315785</v>
      </c>
      <c r="E52" s="135"/>
      <c r="F52" s="135"/>
      <c r="G52" s="136">
        <f t="shared" si="7"/>
        <v>25402.060526315785</v>
      </c>
      <c r="H52" s="137">
        <v>1</v>
      </c>
      <c r="I52" s="135">
        <v>25460.48</v>
      </c>
      <c r="J52" s="253" t="s">
        <v>925</v>
      </c>
      <c r="K52" s="139"/>
      <c r="L52" s="140"/>
    </row>
    <row r="53" spans="1:12" ht="16" x14ac:dyDescent="0.8">
      <c r="B53" s="134" t="s">
        <v>57</v>
      </c>
      <c r="C53" s="245">
        <v>0</v>
      </c>
      <c r="D53" s="135">
        <v>0</v>
      </c>
      <c r="E53" s="135"/>
      <c r="F53" s="135"/>
      <c r="G53" s="136">
        <f t="shared" si="7"/>
        <v>0</v>
      </c>
      <c r="H53" s="137">
        <v>0</v>
      </c>
      <c r="I53" s="135">
        <v>0</v>
      </c>
      <c r="J53" s="135"/>
      <c r="K53" s="139"/>
      <c r="L53" s="140"/>
    </row>
    <row r="54" spans="1:12" ht="16" x14ac:dyDescent="0.8">
      <c r="B54" s="134" t="s">
        <v>58</v>
      </c>
      <c r="C54" s="245">
        <v>0</v>
      </c>
      <c r="D54" s="135">
        <v>0</v>
      </c>
      <c r="E54" s="135"/>
      <c r="F54" s="135"/>
      <c r="G54" s="136">
        <f t="shared" si="7"/>
        <v>0</v>
      </c>
      <c r="H54" s="137">
        <v>0</v>
      </c>
      <c r="I54" s="135">
        <v>0</v>
      </c>
      <c r="J54" s="135"/>
      <c r="K54" s="139"/>
      <c r="L54" s="140"/>
    </row>
    <row r="55" spans="1:12" ht="16" x14ac:dyDescent="0.8">
      <c r="B55" s="134" t="s">
        <v>59</v>
      </c>
      <c r="C55" s="245">
        <v>0</v>
      </c>
      <c r="D55" s="135">
        <v>0</v>
      </c>
      <c r="E55" s="135"/>
      <c r="F55" s="135"/>
      <c r="G55" s="136">
        <f t="shared" si="7"/>
        <v>0</v>
      </c>
      <c r="H55" s="137">
        <v>0</v>
      </c>
      <c r="I55" s="135">
        <v>0</v>
      </c>
      <c r="J55" s="135"/>
      <c r="K55" s="139"/>
      <c r="L55" s="140"/>
    </row>
    <row r="56" spans="1:12" ht="16" x14ac:dyDescent="0.8">
      <c r="A56" s="30"/>
      <c r="B56" s="134" t="s">
        <v>60</v>
      </c>
      <c r="C56" s="245">
        <v>0</v>
      </c>
      <c r="D56" s="135">
        <v>0</v>
      </c>
      <c r="E56" s="138"/>
      <c r="F56" s="138"/>
      <c r="G56" s="136">
        <f t="shared" si="7"/>
        <v>0</v>
      </c>
      <c r="H56" s="137">
        <v>0</v>
      </c>
      <c r="I56" s="135">
        <v>0</v>
      </c>
      <c r="J56" s="138"/>
      <c r="K56" s="142"/>
      <c r="L56" s="140"/>
    </row>
    <row r="57" spans="1:12" s="30" customFormat="1" ht="16" x14ac:dyDescent="0.8">
      <c r="B57" s="134" t="s">
        <v>61</v>
      </c>
      <c r="C57" s="245">
        <v>0</v>
      </c>
      <c r="D57" s="135">
        <v>0</v>
      </c>
      <c r="E57" s="138"/>
      <c r="F57" s="138"/>
      <c r="G57" s="136">
        <f t="shared" si="7"/>
        <v>0</v>
      </c>
      <c r="H57" s="141"/>
      <c r="I57" s="135">
        <v>0</v>
      </c>
      <c r="J57" s="138"/>
      <c r="K57" s="142"/>
      <c r="L57" s="140"/>
    </row>
    <row r="58" spans="1:12" s="30" customFormat="1" ht="16" x14ac:dyDescent="0.8">
      <c r="A58" s="29"/>
      <c r="B58" s="29"/>
      <c r="C58" s="70" t="s">
        <v>24</v>
      </c>
      <c r="D58" s="14">
        <f>SUM(D50:D57)</f>
        <v>102342.67773578744</v>
      </c>
      <c r="E58" s="14">
        <f t="shared" ref="E58:G58" si="8">SUM(E50:E57)</f>
        <v>0</v>
      </c>
      <c r="F58" s="14">
        <f t="shared" si="8"/>
        <v>0</v>
      </c>
      <c r="G58" s="17">
        <f t="shared" si="8"/>
        <v>102342.67773578744</v>
      </c>
      <c r="H58" s="14">
        <f>(H50*G50)+(H51*G51)+(H52*G52)+(H53*G53)+(H54*G54)+(H55*G55)+(H56*G56)+(H57*G57)</f>
        <v>25402.060526315785</v>
      </c>
      <c r="I58" s="14">
        <f>SUM(I50:I57)</f>
        <v>102254.99999999999</v>
      </c>
      <c r="J58" s="125"/>
      <c r="K58" s="142"/>
      <c r="L58" s="37"/>
    </row>
    <row r="59" spans="1:12" ht="51" customHeight="1" x14ac:dyDescent="0.75">
      <c r="B59" s="70" t="s">
        <v>62</v>
      </c>
      <c r="C59" s="276" t="s">
        <v>915</v>
      </c>
      <c r="D59" s="276"/>
      <c r="E59" s="276"/>
      <c r="F59" s="276"/>
      <c r="G59" s="276"/>
      <c r="H59" s="276"/>
      <c r="I59" s="277"/>
      <c r="J59" s="277"/>
      <c r="K59" s="276"/>
      <c r="L59" s="36"/>
    </row>
    <row r="60" spans="1:12" ht="16" x14ac:dyDescent="0.8">
      <c r="B60" s="134" t="s">
        <v>63</v>
      </c>
      <c r="C60" s="245" t="s">
        <v>892</v>
      </c>
      <c r="D60" s="135">
        <v>10350.318471337579</v>
      </c>
      <c r="E60" s="135"/>
      <c r="F60" s="135"/>
      <c r="G60" s="136">
        <f>D60</f>
        <v>10350.318471337579</v>
      </c>
      <c r="H60" s="137">
        <v>0</v>
      </c>
      <c r="I60" s="135">
        <v>10415.609999999999</v>
      </c>
      <c r="J60" s="253"/>
      <c r="K60" s="250" t="s">
        <v>922</v>
      </c>
      <c r="L60" s="140"/>
    </row>
    <row r="61" spans="1:12" ht="16" x14ac:dyDescent="0.8">
      <c r="B61" s="134" t="s">
        <v>64</v>
      </c>
      <c r="C61" s="245" t="s">
        <v>893</v>
      </c>
      <c r="D61" s="135">
        <v>11552.631578947368</v>
      </c>
      <c r="E61" s="135"/>
      <c r="F61" s="135"/>
      <c r="G61" s="136">
        <f t="shared" ref="G61:G67" si="9">D61</f>
        <v>11552.631578947368</v>
      </c>
      <c r="H61" s="137">
        <v>0</v>
      </c>
      <c r="I61" s="135">
        <v>8052.1900000000005</v>
      </c>
      <c r="J61" s="253"/>
      <c r="K61" s="250" t="s">
        <v>922</v>
      </c>
      <c r="L61" s="140"/>
    </row>
    <row r="62" spans="1:12" ht="16" x14ac:dyDescent="0.8">
      <c r="B62" s="134" t="s">
        <v>65</v>
      </c>
      <c r="C62" s="245" t="s">
        <v>894</v>
      </c>
      <c r="D62" s="135">
        <v>15169.997017543858</v>
      </c>
      <c r="E62" s="135"/>
      <c r="F62" s="135"/>
      <c r="G62" s="136">
        <f t="shared" si="9"/>
        <v>15169.997017543858</v>
      </c>
      <c r="H62" s="137">
        <v>1</v>
      </c>
      <c r="I62" s="135">
        <v>8265.41</v>
      </c>
      <c r="J62" s="253"/>
      <c r="K62" s="139"/>
      <c r="L62" s="140"/>
    </row>
    <row r="63" spans="1:12" ht="16" x14ac:dyDescent="0.8">
      <c r="B63" s="134" t="s">
        <v>66</v>
      </c>
      <c r="C63" s="245" t="s">
        <v>895</v>
      </c>
      <c r="D63" s="135">
        <v>6514.2026315789481</v>
      </c>
      <c r="E63" s="135"/>
      <c r="F63" s="135"/>
      <c r="G63" s="136">
        <f t="shared" si="9"/>
        <v>6514.2026315789481</v>
      </c>
      <c r="H63" s="137">
        <v>1</v>
      </c>
      <c r="I63" s="135">
        <v>4711.9600000000009</v>
      </c>
      <c r="J63" s="253"/>
      <c r="K63" s="139"/>
      <c r="L63" s="140"/>
    </row>
    <row r="64" spans="1:12" ht="16" x14ac:dyDescent="0.8">
      <c r="B64" s="134" t="s">
        <v>67</v>
      </c>
      <c r="C64" s="245" t="s">
        <v>896</v>
      </c>
      <c r="D64" s="135">
        <v>50000</v>
      </c>
      <c r="E64" s="135"/>
      <c r="F64" s="135"/>
      <c r="G64" s="136">
        <f t="shared" si="9"/>
        <v>50000</v>
      </c>
      <c r="H64" s="137">
        <v>0</v>
      </c>
      <c r="I64" s="135">
        <v>17403.810000000001</v>
      </c>
      <c r="J64" s="253"/>
      <c r="K64" s="139"/>
      <c r="L64" s="140"/>
    </row>
    <row r="65" spans="1:12" ht="16" x14ac:dyDescent="0.8">
      <c r="B65" s="134" t="s">
        <v>68</v>
      </c>
      <c r="C65" s="245">
        <v>0</v>
      </c>
      <c r="D65" s="135">
        <v>0</v>
      </c>
      <c r="E65" s="135"/>
      <c r="F65" s="135"/>
      <c r="G65" s="136">
        <f t="shared" si="9"/>
        <v>0</v>
      </c>
      <c r="H65" s="137">
        <v>0</v>
      </c>
      <c r="I65" s="135">
        <v>0</v>
      </c>
      <c r="J65" s="135"/>
      <c r="K65" s="139"/>
      <c r="L65" s="140"/>
    </row>
    <row r="66" spans="1:12" ht="16" x14ac:dyDescent="0.8">
      <c r="B66" s="134" t="s">
        <v>69</v>
      </c>
      <c r="C66" s="245">
        <v>0</v>
      </c>
      <c r="D66" s="135">
        <v>0</v>
      </c>
      <c r="E66" s="138"/>
      <c r="F66" s="138"/>
      <c r="G66" s="136">
        <f t="shared" si="9"/>
        <v>0</v>
      </c>
      <c r="H66" s="137">
        <v>0</v>
      </c>
      <c r="I66" s="135">
        <v>0</v>
      </c>
      <c r="J66" s="138"/>
      <c r="K66" s="142"/>
      <c r="L66" s="140"/>
    </row>
    <row r="67" spans="1:12" ht="16" x14ac:dyDescent="0.8">
      <c r="B67" s="134" t="s">
        <v>70</v>
      </c>
      <c r="C67" s="245">
        <v>0</v>
      </c>
      <c r="D67" s="135">
        <v>0</v>
      </c>
      <c r="E67" s="138"/>
      <c r="F67" s="138"/>
      <c r="G67" s="136">
        <f t="shared" si="9"/>
        <v>0</v>
      </c>
      <c r="H67" s="137">
        <v>0</v>
      </c>
      <c r="I67" s="135">
        <v>0</v>
      </c>
      <c r="J67" s="138"/>
      <c r="K67" s="142"/>
      <c r="L67" s="140"/>
    </row>
    <row r="68" spans="1:12" ht="16" x14ac:dyDescent="0.8">
      <c r="C68" s="70" t="s">
        <v>24</v>
      </c>
      <c r="D68" s="17">
        <f>SUM(D60:D67)</f>
        <v>93587.149699407746</v>
      </c>
      <c r="E68" s="17">
        <f t="shared" ref="E68:G68" si="10">SUM(E60:E67)</f>
        <v>0</v>
      </c>
      <c r="F68" s="17">
        <f t="shared" si="10"/>
        <v>0</v>
      </c>
      <c r="G68" s="17">
        <f t="shared" si="10"/>
        <v>93587.149699407746</v>
      </c>
      <c r="H68" s="14">
        <f>(H60*G60)+(H61*G61)+(H62*G62)+(H63*G63)+(H64*G64)+(H65*G65)+(H66*G66)+(H67*G67)</f>
        <v>21684.199649122806</v>
      </c>
      <c r="I68" s="14">
        <f>SUM(I60:I67)</f>
        <v>48848.979999999996</v>
      </c>
      <c r="J68" s="125"/>
      <c r="K68" s="142"/>
      <c r="L68" s="37"/>
    </row>
    <row r="69" spans="1:12" ht="51" customHeight="1" x14ac:dyDescent="0.75">
      <c r="B69" s="70" t="s">
        <v>71</v>
      </c>
      <c r="C69" s="276" t="s">
        <v>916</v>
      </c>
      <c r="D69" s="276"/>
      <c r="E69" s="276"/>
      <c r="F69" s="276"/>
      <c r="G69" s="276"/>
      <c r="H69" s="276"/>
      <c r="I69" s="277"/>
      <c r="J69" s="277"/>
      <c r="K69" s="276"/>
      <c r="L69" s="36"/>
    </row>
    <row r="70" spans="1:12" ht="16" x14ac:dyDescent="0.8">
      <c r="B70" s="134" t="s">
        <v>72</v>
      </c>
      <c r="C70" s="245" t="s">
        <v>897</v>
      </c>
      <c r="D70" s="135">
        <v>32532.894736842103</v>
      </c>
      <c r="E70" s="135"/>
      <c r="F70" s="135"/>
      <c r="G70" s="136">
        <f>D70</f>
        <v>32532.894736842103</v>
      </c>
      <c r="H70" s="137">
        <v>0.5</v>
      </c>
      <c r="I70" s="135">
        <v>22786.38</v>
      </c>
      <c r="J70" s="253"/>
      <c r="K70" s="250" t="s">
        <v>922</v>
      </c>
      <c r="L70" s="140"/>
    </row>
    <row r="71" spans="1:12" ht="16" x14ac:dyDescent="0.8">
      <c r="B71" s="134" t="s">
        <v>73</v>
      </c>
      <c r="C71" s="245" t="s">
        <v>898</v>
      </c>
      <c r="D71" s="135">
        <v>86345.13416148402</v>
      </c>
      <c r="E71" s="135"/>
      <c r="F71" s="135"/>
      <c r="G71" s="136">
        <f t="shared" ref="G71:G77" si="11">D71</f>
        <v>86345.13416148402</v>
      </c>
      <c r="H71" s="137">
        <v>0.5</v>
      </c>
      <c r="I71" s="135">
        <v>53564.98</v>
      </c>
      <c r="J71" s="253"/>
      <c r="K71" s="250" t="s">
        <v>922</v>
      </c>
      <c r="L71" s="140"/>
    </row>
    <row r="72" spans="1:12" ht="16" x14ac:dyDescent="0.8">
      <c r="B72" s="134" t="s">
        <v>74</v>
      </c>
      <c r="C72" s="245" t="s">
        <v>899</v>
      </c>
      <c r="D72" s="135">
        <v>20661.484290792007</v>
      </c>
      <c r="E72" s="135"/>
      <c r="F72" s="135"/>
      <c r="G72" s="136">
        <f t="shared" si="11"/>
        <v>20661.484290792007</v>
      </c>
      <c r="H72" s="137">
        <v>0</v>
      </c>
      <c r="I72" s="135">
        <v>20873.391325677469</v>
      </c>
      <c r="J72" s="253"/>
      <c r="K72" s="250" t="s">
        <v>922</v>
      </c>
      <c r="L72" s="140"/>
    </row>
    <row r="73" spans="1:12" ht="16" x14ac:dyDescent="0.8">
      <c r="A73" s="30"/>
      <c r="B73" s="134" t="s">
        <v>75</v>
      </c>
      <c r="C73" s="245" t="s">
        <v>900</v>
      </c>
      <c r="D73" s="135">
        <v>8138.6500000000005</v>
      </c>
      <c r="E73" s="135"/>
      <c r="F73" s="135"/>
      <c r="G73" s="136">
        <f t="shared" si="11"/>
        <v>8138.6500000000005</v>
      </c>
      <c r="H73" s="137">
        <v>0</v>
      </c>
      <c r="I73" s="135">
        <v>8729.2100000000009</v>
      </c>
      <c r="J73" s="253"/>
      <c r="K73" s="139"/>
      <c r="L73" s="140"/>
    </row>
    <row r="74" spans="1:12" s="30" customFormat="1" ht="16" x14ac:dyDescent="0.8">
      <c r="A74" s="29"/>
      <c r="B74" s="134" t="s">
        <v>76</v>
      </c>
      <c r="C74" s="245" t="s">
        <v>901</v>
      </c>
      <c r="D74" s="135">
        <v>2866.2420382165606</v>
      </c>
      <c r="E74" s="135"/>
      <c r="F74" s="135"/>
      <c r="G74" s="136">
        <f t="shared" si="11"/>
        <v>2866.2420382165606</v>
      </c>
      <c r="H74" s="137">
        <v>0</v>
      </c>
      <c r="I74" s="135">
        <v>2871.49</v>
      </c>
      <c r="J74" s="253"/>
      <c r="K74" s="250" t="s">
        <v>922</v>
      </c>
      <c r="L74" s="140"/>
    </row>
    <row r="75" spans="1:12" ht="16" x14ac:dyDescent="0.8">
      <c r="B75" s="134" t="s">
        <v>77</v>
      </c>
      <c r="C75" s="245" t="s">
        <v>902</v>
      </c>
      <c r="D75" s="135">
        <v>8407.6433121019109</v>
      </c>
      <c r="E75" s="135"/>
      <c r="F75" s="135"/>
      <c r="G75" s="136">
        <f t="shared" si="11"/>
        <v>8407.6433121019109</v>
      </c>
      <c r="H75" s="137">
        <v>1</v>
      </c>
      <c r="I75" s="135">
        <v>8259.5474887892415</v>
      </c>
      <c r="J75" s="253"/>
      <c r="K75" s="139"/>
      <c r="L75" s="140"/>
    </row>
    <row r="76" spans="1:12" ht="16" x14ac:dyDescent="0.8">
      <c r="B76" s="134" t="s">
        <v>78</v>
      </c>
      <c r="C76" s="245">
        <v>0</v>
      </c>
      <c r="D76" s="135">
        <v>0</v>
      </c>
      <c r="E76" s="138"/>
      <c r="F76" s="138"/>
      <c r="G76" s="136">
        <f t="shared" si="11"/>
        <v>0</v>
      </c>
      <c r="H76" s="137">
        <v>0</v>
      </c>
      <c r="I76" s="135">
        <v>0</v>
      </c>
      <c r="J76" s="138"/>
      <c r="K76" s="142"/>
      <c r="L76" s="140"/>
    </row>
    <row r="77" spans="1:12" ht="16" x14ac:dyDescent="0.8">
      <c r="B77" s="134" t="s">
        <v>79</v>
      </c>
      <c r="C77" s="245">
        <v>0</v>
      </c>
      <c r="D77" s="135">
        <v>0</v>
      </c>
      <c r="E77" s="138"/>
      <c r="F77" s="138"/>
      <c r="G77" s="136">
        <f t="shared" si="11"/>
        <v>0</v>
      </c>
      <c r="H77" s="137">
        <v>0</v>
      </c>
      <c r="I77" s="135">
        <v>0</v>
      </c>
      <c r="J77" s="138"/>
      <c r="K77" s="142"/>
      <c r="L77" s="140"/>
    </row>
    <row r="78" spans="1:12" ht="16" x14ac:dyDescent="0.8">
      <c r="C78" s="70" t="s">
        <v>24</v>
      </c>
      <c r="D78" s="17">
        <f>SUM(D70:D77)</f>
        <v>158952.0485394366</v>
      </c>
      <c r="E78" s="17">
        <f t="shared" ref="E78:G78" si="12">SUM(E70:E77)</f>
        <v>0</v>
      </c>
      <c r="F78" s="17">
        <f t="shared" si="12"/>
        <v>0</v>
      </c>
      <c r="G78" s="17">
        <f t="shared" si="12"/>
        <v>158952.0485394366</v>
      </c>
      <c r="H78" s="14">
        <f>(H70*G70)+(H71*G71)+(H72*G72)+(H73*G73)+(H74*G74)+(H75*G75)+(H76*G76)+(H77*G77)</f>
        <v>67846.657761264971</v>
      </c>
      <c r="I78" s="14">
        <f>SUM(I70:I77)</f>
        <v>117084.99881446673</v>
      </c>
      <c r="J78" s="125"/>
      <c r="K78" s="142"/>
      <c r="L78" s="37"/>
    </row>
    <row r="79" spans="1:12" ht="51" hidden="1" customHeight="1" x14ac:dyDescent="0.75">
      <c r="B79" s="70" t="s">
        <v>80</v>
      </c>
      <c r="C79" s="276"/>
      <c r="D79" s="276"/>
      <c r="E79" s="276"/>
      <c r="F79" s="276"/>
      <c r="G79" s="276"/>
      <c r="H79" s="276"/>
      <c r="I79" s="277"/>
      <c r="J79" s="277"/>
      <c r="K79" s="276"/>
      <c r="L79" s="36"/>
    </row>
    <row r="80" spans="1:12" ht="16" hidden="1" x14ac:dyDescent="0.8">
      <c r="B80" s="134" t="s">
        <v>81</v>
      </c>
      <c r="C80" s="245">
        <v>0</v>
      </c>
      <c r="D80" s="135">
        <v>0</v>
      </c>
      <c r="E80" s="135"/>
      <c r="F80" s="135"/>
      <c r="G80" s="136">
        <f>D80</f>
        <v>0</v>
      </c>
      <c r="H80" s="137">
        <v>0</v>
      </c>
      <c r="I80" s="135">
        <v>0</v>
      </c>
      <c r="J80" s="135"/>
      <c r="K80" s="139"/>
      <c r="L80" s="140"/>
    </row>
    <row r="81" spans="2:12" ht="16" hidden="1" x14ac:dyDescent="0.8">
      <c r="B81" s="134" t="s">
        <v>82</v>
      </c>
      <c r="C81" s="245">
        <v>0</v>
      </c>
      <c r="D81" s="135">
        <v>0</v>
      </c>
      <c r="E81" s="135"/>
      <c r="F81" s="135"/>
      <c r="G81" s="136">
        <f t="shared" ref="G81:G87" si="13">D81</f>
        <v>0</v>
      </c>
      <c r="H81" s="137">
        <v>0</v>
      </c>
      <c r="I81" s="135">
        <v>0</v>
      </c>
      <c r="J81" s="135"/>
      <c r="K81" s="139"/>
      <c r="L81" s="140"/>
    </row>
    <row r="82" spans="2:12" ht="16" hidden="1" x14ac:dyDescent="0.8">
      <c r="B82" s="134" t="s">
        <v>83</v>
      </c>
      <c r="C82" s="245">
        <v>0</v>
      </c>
      <c r="D82" s="135">
        <v>0</v>
      </c>
      <c r="E82" s="135"/>
      <c r="F82" s="135"/>
      <c r="G82" s="136">
        <f t="shared" si="13"/>
        <v>0</v>
      </c>
      <c r="H82" s="137">
        <v>0</v>
      </c>
      <c r="I82" s="135">
        <v>0</v>
      </c>
      <c r="J82" s="135"/>
      <c r="K82" s="139"/>
      <c r="L82" s="140"/>
    </row>
    <row r="83" spans="2:12" ht="16" hidden="1" x14ac:dyDescent="0.8">
      <c r="B83" s="134" t="s">
        <v>84</v>
      </c>
      <c r="C83" s="245">
        <v>0</v>
      </c>
      <c r="D83" s="135">
        <v>0</v>
      </c>
      <c r="E83" s="135"/>
      <c r="F83" s="135"/>
      <c r="G83" s="136">
        <f t="shared" si="13"/>
        <v>0</v>
      </c>
      <c r="H83" s="137">
        <v>0</v>
      </c>
      <c r="I83" s="135">
        <v>0</v>
      </c>
      <c r="J83" s="135"/>
      <c r="K83" s="139"/>
      <c r="L83" s="140"/>
    </row>
    <row r="84" spans="2:12" ht="16" hidden="1" x14ac:dyDescent="0.8">
      <c r="B84" s="134" t="s">
        <v>85</v>
      </c>
      <c r="C84" s="245">
        <v>0</v>
      </c>
      <c r="D84" s="135">
        <v>0</v>
      </c>
      <c r="E84" s="135"/>
      <c r="F84" s="135"/>
      <c r="G84" s="136">
        <f t="shared" si="13"/>
        <v>0</v>
      </c>
      <c r="H84" s="137">
        <v>0</v>
      </c>
      <c r="I84" s="135">
        <v>0</v>
      </c>
      <c r="J84" s="135"/>
      <c r="K84" s="139"/>
      <c r="L84" s="140"/>
    </row>
    <row r="85" spans="2:12" ht="16" hidden="1" x14ac:dyDescent="0.8">
      <c r="B85" s="134" t="s">
        <v>86</v>
      </c>
      <c r="C85" s="245">
        <v>0</v>
      </c>
      <c r="D85" s="135">
        <v>0</v>
      </c>
      <c r="E85" s="135"/>
      <c r="F85" s="135"/>
      <c r="G85" s="136">
        <f t="shared" si="13"/>
        <v>0</v>
      </c>
      <c r="H85" s="137">
        <v>0</v>
      </c>
      <c r="I85" s="135">
        <v>0</v>
      </c>
      <c r="J85" s="135"/>
      <c r="K85" s="139"/>
      <c r="L85" s="140"/>
    </row>
    <row r="86" spans="2:12" ht="16" hidden="1" x14ac:dyDescent="0.8">
      <c r="B86" s="134" t="s">
        <v>87</v>
      </c>
      <c r="C86" s="245">
        <v>0</v>
      </c>
      <c r="D86" s="135">
        <v>0</v>
      </c>
      <c r="E86" s="138"/>
      <c r="F86" s="138"/>
      <c r="G86" s="136">
        <f t="shared" si="13"/>
        <v>0</v>
      </c>
      <c r="H86" s="137">
        <v>0</v>
      </c>
      <c r="I86" s="135">
        <v>0</v>
      </c>
      <c r="J86" s="138"/>
      <c r="K86" s="142"/>
      <c r="L86" s="140"/>
    </row>
    <row r="87" spans="2:12" ht="16" hidden="1" x14ac:dyDescent="0.8">
      <c r="B87" s="134" t="s">
        <v>88</v>
      </c>
      <c r="C87" s="245">
        <v>0</v>
      </c>
      <c r="D87" s="135">
        <v>0</v>
      </c>
      <c r="E87" s="138"/>
      <c r="F87" s="138"/>
      <c r="G87" s="136">
        <f t="shared" si="13"/>
        <v>0</v>
      </c>
      <c r="H87" s="137">
        <v>0</v>
      </c>
      <c r="I87" s="135">
        <v>0</v>
      </c>
      <c r="J87" s="138"/>
      <c r="K87" s="142"/>
      <c r="L87" s="140"/>
    </row>
    <row r="88" spans="2:12" ht="16" hidden="1" x14ac:dyDescent="0.8">
      <c r="C88" s="70" t="s">
        <v>24</v>
      </c>
      <c r="D88" s="14">
        <f>SUM(D80:D87)</f>
        <v>0</v>
      </c>
      <c r="E88" s="14">
        <f t="shared" ref="E88:G88" si="14">SUM(E80:E87)</f>
        <v>0</v>
      </c>
      <c r="F88" s="14">
        <f t="shared" si="14"/>
        <v>0</v>
      </c>
      <c r="G88" s="14">
        <f t="shared" si="14"/>
        <v>0</v>
      </c>
      <c r="H88" s="14">
        <f>(H80*G80)+(H81*G81)+(H82*G82)+(H83*G83)+(H84*G84)+(H85*G85)+(H86*G86)+(H87*G87)</f>
        <v>0</v>
      </c>
      <c r="I88" s="14">
        <f>SUM(I80:I87)</f>
        <v>0</v>
      </c>
      <c r="J88" s="125"/>
      <c r="K88" s="142"/>
      <c r="L88" s="37"/>
    </row>
    <row r="89" spans="2:12" ht="15.75" customHeight="1" x14ac:dyDescent="0.75">
      <c r="B89" s="4"/>
      <c r="C89" s="143"/>
      <c r="D89" s="146"/>
      <c r="E89" s="146"/>
      <c r="F89" s="146"/>
      <c r="G89" s="146"/>
      <c r="H89" s="146"/>
      <c r="I89" s="146"/>
      <c r="J89" s="146"/>
      <c r="K89" s="143"/>
      <c r="L89" s="2"/>
    </row>
    <row r="90" spans="2:12" ht="51" customHeight="1" x14ac:dyDescent="0.75">
      <c r="B90" s="70" t="s">
        <v>89</v>
      </c>
      <c r="C90" s="274" t="s">
        <v>917</v>
      </c>
      <c r="D90" s="274"/>
      <c r="E90" s="274"/>
      <c r="F90" s="274"/>
      <c r="G90" s="274"/>
      <c r="H90" s="274"/>
      <c r="I90" s="275"/>
      <c r="J90" s="275"/>
      <c r="K90" s="274"/>
      <c r="L90" s="13"/>
    </row>
    <row r="91" spans="2:12" ht="51" customHeight="1" x14ac:dyDescent="0.75">
      <c r="B91" s="70" t="s">
        <v>90</v>
      </c>
      <c r="C91" s="276" t="s">
        <v>918</v>
      </c>
      <c r="D91" s="276"/>
      <c r="E91" s="276"/>
      <c r="F91" s="276"/>
      <c r="G91" s="276"/>
      <c r="H91" s="276"/>
      <c r="I91" s="277"/>
      <c r="J91" s="277"/>
      <c r="K91" s="276"/>
      <c r="L91" s="36"/>
    </row>
    <row r="92" spans="2:12" ht="16" x14ac:dyDescent="0.8">
      <c r="B92" s="134" t="s">
        <v>91</v>
      </c>
      <c r="C92" s="245" t="s">
        <v>903</v>
      </c>
      <c r="D92" s="135">
        <v>39605.263157894733</v>
      </c>
      <c r="E92" s="135"/>
      <c r="F92" s="135"/>
      <c r="G92" s="136">
        <f>D92</f>
        <v>39605.263157894733</v>
      </c>
      <c r="H92" s="137">
        <v>0.5</v>
      </c>
      <c r="I92" s="135">
        <v>39706.950000000004</v>
      </c>
      <c r="J92" s="135"/>
      <c r="K92" s="139"/>
      <c r="L92" s="140"/>
    </row>
    <row r="93" spans="2:12" ht="16" x14ac:dyDescent="0.8">
      <c r="B93" s="134" t="s">
        <v>92</v>
      </c>
      <c r="C93" s="245" t="s">
        <v>904</v>
      </c>
      <c r="D93" s="135">
        <v>240717.89251341758</v>
      </c>
      <c r="E93" s="135"/>
      <c r="F93" s="135"/>
      <c r="G93" s="136">
        <f t="shared" ref="G93:G99" si="15">D93</f>
        <v>240717.89251341758</v>
      </c>
      <c r="H93" s="137">
        <v>1</v>
      </c>
      <c r="I93" s="135">
        <v>200567.94999999998</v>
      </c>
      <c r="J93" s="135"/>
      <c r="K93" s="139"/>
      <c r="L93" s="140"/>
    </row>
    <row r="94" spans="2:12" ht="16" x14ac:dyDescent="0.8">
      <c r="B94" s="134" t="s">
        <v>93</v>
      </c>
      <c r="C94" s="245">
        <v>0</v>
      </c>
      <c r="D94" s="135">
        <v>0</v>
      </c>
      <c r="E94" s="135"/>
      <c r="F94" s="135"/>
      <c r="G94" s="136">
        <f t="shared" si="15"/>
        <v>0</v>
      </c>
      <c r="H94" s="137">
        <v>0</v>
      </c>
      <c r="I94" s="135">
        <v>0</v>
      </c>
      <c r="J94" s="135"/>
      <c r="K94" s="139"/>
      <c r="L94" s="140"/>
    </row>
    <row r="95" spans="2:12" ht="16" x14ac:dyDescent="0.8">
      <c r="B95" s="134" t="s">
        <v>94</v>
      </c>
      <c r="C95" s="245">
        <v>0</v>
      </c>
      <c r="D95" s="135">
        <v>0</v>
      </c>
      <c r="E95" s="135"/>
      <c r="F95" s="135"/>
      <c r="G95" s="136">
        <f t="shared" si="15"/>
        <v>0</v>
      </c>
      <c r="H95" s="137">
        <v>0</v>
      </c>
      <c r="I95" s="135">
        <v>0</v>
      </c>
      <c r="J95" s="135"/>
      <c r="K95" s="139"/>
      <c r="L95" s="140"/>
    </row>
    <row r="96" spans="2:12" ht="16" x14ac:dyDescent="0.8">
      <c r="B96" s="134" t="s">
        <v>95</v>
      </c>
      <c r="C96" s="245">
        <v>0</v>
      </c>
      <c r="D96" s="135">
        <v>0</v>
      </c>
      <c r="E96" s="135"/>
      <c r="F96" s="135"/>
      <c r="G96" s="136">
        <f t="shared" si="15"/>
        <v>0</v>
      </c>
      <c r="H96" s="137">
        <v>0</v>
      </c>
      <c r="I96" s="135">
        <v>0</v>
      </c>
      <c r="J96" s="135"/>
      <c r="K96" s="139"/>
      <c r="L96" s="140"/>
    </row>
    <row r="97" spans="2:12" ht="16" x14ac:dyDescent="0.8">
      <c r="B97" s="134" t="s">
        <v>96</v>
      </c>
      <c r="C97" s="245">
        <v>0</v>
      </c>
      <c r="D97" s="135">
        <v>0</v>
      </c>
      <c r="E97" s="135"/>
      <c r="F97" s="135"/>
      <c r="G97" s="136">
        <f t="shared" si="15"/>
        <v>0</v>
      </c>
      <c r="H97" s="137">
        <v>0</v>
      </c>
      <c r="I97" s="135">
        <v>0</v>
      </c>
      <c r="J97" s="135"/>
      <c r="K97" s="139"/>
      <c r="L97" s="140"/>
    </row>
    <row r="98" spans="2:12" ht="16" x14ac:dyDescent="0.8">
      <c r="B98" s="134" t="s">
        <v>97</v>
      </c>
      <c r="C98" s="245">
        <v>0</v>
      </c>
      <c r="D98" s="135">
        <v>0</v>
      </c>
      <c r="E98" s="138"/>
      <c r="F98" s="138"/>
      <c r="G98" s="136">
        <f t="shared" si="15"/>
        <v>0</v>
      </c>
      <c r="H98" s="137">
        <v>0</v>
      </c>
      <c r="I98" s="135">
        <v>0</v>
      </c>
      <c r="J98" s="138"/>
      <c r="K98" s="142"/>
      <c r="L98" s="140"/>
    </row>
    <row r="99" spans="2:12" ht="16" x14ac:dyDescent="0.8">
      <c r="B99" s="134" t="s">
        <v>98</v>
      </c>
      <c r="C99" s="245">
        <v>0</v>
      </c>
      <c r="D99" s="135">
        <v>0</v>
      </c>
      <c r="E99" s="138"/>
      <c r="F99" s="138"/>
      <c r="G99" s="136">
        <f t="shared" si="15"/>
        <v>0</v>
      </c>
      <c r="H99" s="137">
        <v>0</v>
      </c>
      <c r="I99" s="135">
        <v>0</v>
      </c>
      <c r="J99" s="138"/>
      <c r="K99" s="142"/>
      <c r="L99" s="140"/>
    </row>
    <row r="100" spans="2:12" ht="16" x14ac:dyDescent="0.8">
      <c r="C100" s="70" t="s">
        <v>24</v>
      </c>
      <c r="D100" s="14">
        <f>SUM(D92:D99)</f>
        <v>280323.1556713123</v>
      </c>
      <c r="E100" s="14">
        <f t="shared" ref="E100:G100" si="16">SUM(E92:E99)</f>
        <v>0</v>
      </c>
      <c r="F100" s="14">
        <f t="shared" si="16"/>
        <v>0</v>
      </c>
      <c r="G100" s="17">
        <f t="shared" si="16"/>
        <v>280323.1556713123</v>
      </c>
      <c r="H100" s="14">
        <f>(H92*G92)+(H93*G93)+(H94*G94)+(H95*G95)+(H96*G96)+(H97*G97)+(H98*G98)+(H99*G99)</f>
        <v>260520.52409236494</v>
      </c>
      <c r="I100" s="14">
        <f>SUM(I92:I99)</f>
        <v>240274.9</v>
      </c>
      <c r="J100" s="125"/>
      <c r="K100" s="142"/>
      <c r="L100" s="37"/>
    </row>
    <row r="101" spans="2:12" ht="51" customHeight="1" x14ac:dyDescent="0.75">
      <c r="B101" s="70" t="s">
        <v>99</v>
      </c>
      <c r="C101" s="276" t="s">
        <v>919</v>
      </c>
      <c r="D101" s="276"/>
      <c r="E101" s="276"/>
      <c r="F101" s="276"/>
      <c r="G101" s="276"/>
      <c r="H101" s="276"/>
      <c r="I101" s="277"/>
      <c r="J101" s="277"/>
      <c r="K101" s="276"/>
      <c r="L101" s="36"/>
    </row>
    <row r="102" spans="2:12" ht="16" x14ac:dyDescent="0.8">
      <c r="B102" s="134" t="s">
        <v>100</v>
      </c>
      <c r="C102" s="245" t="s">
        <v>905</v>
      </c>
      <c r="D102" s="135">
        <v>0</v>
      </c>
      <c r="E102" s="135"/>
      <c r="F102" s="135"/>
      <c r="G102" s="136">
        <f>D102</f>
        <v>0</v>
      </c>
      <c r="H102" s="137">
        <v>1</v>
      </c>
      <c r="I102" s="135">
        <v>0</v>
      </c>
      <c r="J102" s="135"/>
      <c r="K102" s="139"/>
      <c r="L102" s="140"/>
    </row>
    <row r="103" spans="2:12" ht="16" x14ac:dyDescent="0.8">
      <c r="B103" s="134" t="s">
        <v>101</v>
      </c>
      <c r="C103" s="245" t="s">
        <v>906</v>
      </c>
      <c r="D103" s="135">
        <v>23050.880298746699</v>
      </c>
      <c r="E103" s="135"/>
      <c r="F103" s="135"/>
      <c r="G103" s="136">
        <f t="shared" ref="G103:G109" si="17">D103</f>
        <v>23050.880298746699</v>
      </c>
      <c r="H103" s="137">
        <v>0</v>
      </c>
      <c r="I103" s="135">
        <v>0</v>
      </c>
      <c r="J103" s="135"/>
      <c r="K103" s="139"/>
      <c r="L103" s="140"/>
    </row>
    <row r="104" spans="2:12" ht="16" hidden="1" x14ac:dyDescent="0.8">
      <c r="B104" s="134" t="s">
        <v>102</v>
      </c>
      <c r="C104" s="245">
        <v>0</v>
      </c>
      <c r="D104" s="135">
        <v>0</v>
      </c>
      <c r="E104" s="135"/>
      <c r="F104" s="135"/>
      <c r="G104" s="136">
        <f t="shared" si="17"/>
        <v>0</v>
      </c>
      <c r="H104" s="137">
        <v>0</v>
      </c>
      <c r="I104" s="135">
        <v>0</v>
      </c>
      <c r="J104" s="135"/>
      <c r="K104" s="139"/>
      <c r="L104" s="140"/>
    </row>
    <row r="105" spans="2:12" ht="16" hidden="1" x14ac:dyDescent="0.8">
      <c r="B105" s="134" t="s">
        <v>103</v>
      </c>
      <c r="C105" s="245">
        <v>0</v>
      </c>
      <c r="D105" s="135">
        <v>0</v>
      </c>
      <c r="E105" s="135"/>
      <c r="F105" s="135"/>
      <c r="G105" s="136">
        <f t="shared" si="17"/>
        <v>0</v>
      </c>
      <c r="H105" s="137">
        <v>0</v>
      </c>
      <c r="I105" s="135">
        <v>0</v>
      </c>
      <c r="J105" s="135"/>
      <c r="K105" s="139"/>
      <c r="L105" s="140"/>
    </row>
    <row r="106" spans="2:12" ht="16" hidden="1" x14ac:dyDescent="0.8">
      <c r="B106" s="134" t="s">
        <v>104</v>
      </c>
      <c r="C106" s="245">
        <v>0</v>
      </c>
      <c r="D106" s="135">
        <v>0</v>
      </c>
      <c r="E106" s="135"/>
      <c r="F106" s="135"/>
      <c r="G106" s="136">
        <f t="shared" si="17"/>
        <v>0</v>
      </c>
      <c r="H106" s="137">
        <v>0</v>
      </c>
      <c r="I106" s="135">
        <v>0</v>
      </c>
      <c r="J106" s="135"/>
      <c r="K106" s="139"/>
      <c r="L106" s="140"/>
    </row>
    <row r="107" spans="2:12" ht="16" hidden="1" x14ac:dyDescent="0.8">
      <c r="B107" s="134" t="s">
        <v>105</v>
      </c>
      <c r="C107" s="245">
        <v>0</v>
      </c>
      <c r="D107" s="135">
        <v>0</v>
      </c>
      <c r="E107" s="135"/>
      <c r="F107" s="135"/>
      <c r="G107" s="136">
        <f t="shared" si="17"/>
        <v>0</v>
      </c>
      <c r="H107" s="137">
        <v>0</v>
      </c>
      <c r="I107" s="135">
        <v>0</v>
      </c>
      <c r="J107" s="135"/>
      <c r="K107" s="139"/>
      <c r="L107" s="140"/>
    </row>
    <row r="108" spans="2:12" ht="16" hidden="1" x14ac:dyDescent="0.8">
      <c r="B108" s="134" t="s">
        <v>106</v>
      </c>
      <c r="C108" s="245">
        <v>0</v>
      </c>
      <c r="D108" s="135">
        <v>0</v>
      </c>
      <c r="E108" s="138"/>
      <c r="F108" s="138"/>
      <c r="G108" s="136">
        <f t="shared" si="17"/>
        <v>0</v>
      </c>
      <c r="H108" s="137">
        <v>0</v>
      </c>
      <c r="I108" s="135">
        <v>0</v>
      </c>
      <c r="J108" s="138"/>
      <c r="K108" s="142"/>
      <c r="L108" s="140"/>
    </row>
    <row r="109" spans="2:12" ht="16" hidden="1" x14ac:dyDescent="0.8">
      <c r="B109" s="134" t="s">
        <v>107</v>
      </c>
      <c r="C109" s="245">
        <v>0</v>
      </c>
      <c r="D109" s="135">
        <v>0</v>
      </c>
      <c r="E109" s="138"/>
      <c r="F109" s="138"/>
      <c r="G109" s="136">
        <f t="shared" si="17"/>
        <v>0</v>
      </c>
      <c r="H109" s="137">
        <v>0</v>
      </c>
      <c r="I109" s="135">
        <v>0</v>
      </c>
      <c r="J109" s="138"/>
      <c r="K109" s="142"/>
      <c r="L109" s="140"/>
    </row>
    <row r="110" spans="2:12" ht="16" x14ac:dyDescent="0.8">
      <c r="C110" s="70" t="s">
        <v>24</v>
      </c>
      <c r="D110" s="17">
        <f>SUM(D102:D109)</f>
        <v>23050.880298746699</v>
      </c>
      <c r="E110" s="17">
        <f t="shared" ref="E110:G110" si="18">SUM(E102:E109)</f>
        <v>0</v>
      </c>
      <c r="F110" s="17">
        <f t="shared" si="18"/>
        <v>0</v>
      </c>
      <c r="G110" s="17">
        <f t="shared" si="18"/>
        <v>23050.880298746699</v>
      </c>
      <c r="H110" s="14">
        <f>(H102*G102)+(H103*G103)+(H104*G104)+(H105*G105)+(H106*G106)+(H107*G107)+(H108*G108)+(H109*G109)</f>
        <v>0</v>
      </c>
      <c r="I110" s="14">
        <f>SUM(I102:I109)</f>
        <v>0</v>
      </c>
      <c r="J110" s="125"/>
      <c r="K110" s="142"/>
      <c r="L110" s="37"/>
    </row>
    <row r="111" spans="2:12" ht="51" customHeight="1" x14ac:dyDescent="0.75">
      <c r="B111" s="70" t="s">
        <v>108</v>
      </c>
      <c r="C111" s="276" t="s">
        <v>920</v>
      </c>
      <c r="D111" s="276"/>
      <c r="E111" s="276"/>
      <c r="F111" s="276"/>
      <c r="G111" s="276"/>
      <c r="H111" s="276"/>
      <c r="I111" s="277"/>
      <c r="J111" s="277"/>
      <c r="K111" s="276"/>
      <c r="L111" s="36"/>
    </row>
    <row r="112" spans="2:12" ht="16" x14ac:dyDescent="0.8">
      <c r="B112" s="134" t="s">
        <v>109</v>
      </c>
      <c r="C112" s="245" t="s">
        <v>907</v>
      </c>
      <c r="D112" s="135">
        <v>35000</v>
      </c>
      <c r="E112" s="135"/>
      <c r="F112" s="135"/>
      <c r="G112" s="136">
        <f>D112</f>
        <v>35000</v>
      </c>
      <c r="H112" s="137">
        <v>1</v>
      </c>
      <c r="I112" s="135">
        <v>34347.776634682035</v>
      </c>
      <c r="J112" s="135"/>
      <c r="K112" s="139"/>
      <c r="L112" s="140"/>
    </row>
    <row r="113" spans="2:12" ht="16" x14ac:dyDescent="0.8">
      <c r="B113" s="134" t="s">
        <v>110</v>
      </c>
      <c r="C113" s="245" t="s">
        <v>908</v>
      </c>
      <c r="D113" s="135">
        <v>0</v>
      </c>
      <c r="E113" s="135"/>
      <c r="F113" s="135"/>
      <c r="G113" s="136">
        <f t="shared" ref="G113:G119" si="19">D113</f>
        <v>0</v>
      </c>
      <c r="H113" s="137">
        <v>0.5</v>
      </c>
      <c r="I113" s="135">
        <v>0</v>
      </c>
      <c r="J113" s="135"/>
      <c r="K113" s="139"/>
      <c r="L113" s="140"/>
    </row>
    <row r="114" spans="2:12" ht="16" hidden="1" x14ac:dyDescent="0.8">
      <c r="B114" s="134" t="s">
        <v>111</v>
      </c>
      <c r="C114" s="245">
        <v>0</v>
      </c>
      <c r="D114" s="135">
        <v>0</v>
      </c>
      <c r="E114" s="135"/>
      <c r="F114" s="135"/>
      <c r="G114" s="136">
        <f t="shared" si="19"/>
        <v>0</v>
      </c>
      <c r="H114" s="137">
        <v>0</v>
      </c>
      <c r="I114" s="135">
        <v>0</v>
      </c>
      <c r="J114" s="135"/>
      <c r="K114" s="139"/>
      <c r="L114" s="140"/>
    </row>
    <row r="115" spans="2:12" ht="16" hidden="1" x14ac:dyDescent="0.8">
      <c r="B115" s="134" t="s">
        <v>112</v>
      </c>
      <c r="C115" s="245">
        <v>0</v>
      </c>
      <c r="D115" s="135">
        <v>0</v>
      </c>
      <c r="E115" s="135"/>
      <c r="F115" s="135"/>
      <c r="G115" s="136">
        <f t="shared" si="19"/>
        <v>0</v>
      </c>
      <c r="H115" s="137">
        <v>0</v>
      </c>
      <c r="I115" s="135">
        <v>0</v>
      </c>
      <c r="J115" s="135"/>
      <c r="K115" s="139"/>
      <c r="L115" s="140"/>
    </row>
    <row r="116" spans="2:12" ht="16" hidden="1" x14ac:dyDescent="0.8">
      <c r="B116" s="134" t="s">
        <v>113</v>
      </c>
      <c r="C116" s="245">
        <v>0</v>
      </c>
      <c r="D116" s="135">
        <v>0</v>
      </c>
      <c r="E116" s="135"/>
      <c r="F116" s="135"/>
      <c r="G116" s="136">
        <f t="shared" si="19"/>
        <v>0</v>
      </c>
      <c r="H116" s="137">
        <v>0</v>
      </c>
      <c r="I116" s="135">
        <v>0</v>
      </c>
      <c r="J116" s="135"/>
      <c r="K116" s="139"/>
      <c r="L116" s="140"/>
    </row>
    <row r="117" spans="2:12" ht="16" hidden="1" x14ac:dyDescent="0.8">
      <c r="B117" s="134" t="s">
        <v>114</v>
      </c>
      <c r="C117" s="245">
        <v>0</v>
      </c>
      <c r="D117" s="135">
        <v>0</v>
      </c>
      <c r="E117" s="135"/>
      <c r="F117" s="135"/>
      <c r="G117" s="136">
        <f t="shared" si="19"/>
        <v>0</v>
      </c>
      <c r="H117" s="137">
        <v>0</v>
      </c>
      <c r="I117" s="135">
        <v>0</v>
      </c>
      <c r="J117" s="135"/>
      <c r="K117" s="139"/>
      <c r="L117" s="140"/>
    </row>
    <row r="118" spans="2:12" ht="16" hidden="1" x14ac:dyDescent="0.8">
      <c r="B118" s="134" t="s">
        <v>115</v>
      </c>
      <c r="C118" s="245">
        <v>0</v>
      </c>
      <c r="D118" s="135">
        <v>0</v>
      </c>
      <c r="E118" s="138"/>
      <c r="F118" s="138"/>
      <c r="G118" s="136">
        <f t="shared" si="19"/>
        <v>0</v>
      </c>
      <c r="H118" s="137">
        <v>0</v>
      </c>
      <c r="I118" s="135">
        <v>0</v>
      </c>
      <c r="J118" s="138"/>
      <c r="K118" s="142"/>
      <c r="L118" s="140"/>
    </row>
    <row r="119" spans="2:12" ht="16" hidden="1" x14ac:dyDescent="0.8">
      <c r="B119" s="134" t="s">
        <v>116</v>
      </c>
      <c r="C119" s="245">
        <v>0</v>
      </c>
      <c r="D119" s="135">
        <v>0</v>
      </c>
      <c r="E119" s="138"/>
      <c r="F119" s="138"/>
      <c r="G119" s="136">
        <f t="shared" si="19"/>
        <v>0</v>
      </c>
      <c r="H119" s="137">
        <v>0</v>
      </c>
      <c r="I119" s="135">
        <v>0</v>
      </c>
      <c r="J119" s="138"/>
      <c r="K119" s="142"/>
      <c r="L119" s="140"/>
    </row>
    <row r="120" spans="2:12" ht="16" x14ac:dyDescent="0.8">
      <c r="C120" s="70" t="s">
        <v>24</v>
      </c>
      <c r="D120" s="17">
        <f>SUM(D112:D119)</f>
        <v>35000</v>
      </c>
      <c r="E120" s="17">
        <f t="shared" ref="E120:G120" si="20">SUM(E112:E119)</f>
        <v>0</v>
      </c>
      <c r="F120" s="17">
        <f t="shared" si="20"/>
        <v>0</v>
      </c>
      <c r="G120" s="17">
        <f t="shared" si="20"/>
        <v>35000</v>
      </c>
      <c r="H120" s="14">
        <f>(H112*G112)+(H113*G113)+(H114*G114)+(H115*G115)+(H116*G116)+(H117*G117)+(H118*G118)+(H119*G119)</f>
        <v>35000</v>
      </c>
      <c r="I120" s="14">
        <f>SUM(I112:I119)</f>
        <v>34347.776634682035</v>
      </c>
      <c r="J120" s="125"/>
      <c r="K120" s="142"/>
      <c r="L120" s="37"/>
    </row>
    <row r="121" spans="2:12" ht="51" hidden="1" customHeight="1" x14ac:dyDescent="0.75">
      <c r="B121" s="70" t="s">
        <v>117</v>
      </c>
      <c r="C121" s="276"/>
      <c r="D121" s="276"/>
      <c r="E121" s="276"/>
      <c r="F121" s="276"/>
      <c r="G121" s="276"/>
      <c r="H121" s="276"/>
      <c r="I121" s="277"/>
      <c r="J121" s="277"/>
      <c r="K121" s="276"/>
      <c r="L121" s="36"/>
    </row>
    <row r="122" spans="2:12" ht="16" hidden="1" x14ac:dyDescent="0.8">
      <c r="B122" s="134" t="s">
        <v>118</v>
      </c>
      <c r="C122" s="245">
        <v>0</v>
      </c>
      <c r="D122" s="135">
        <v>0</v>
      </c>
      <c r="E122" s="135"/>
      <c r="F122" s="135"/>
      <c r="G122" s="136">
        <f>D122</f>
        <v>0</v>
      </c>
      <c r="H122" s="137">
        <v>0</v>
      </c>
      <c r="I122" s="135">
        <v>0</v>
      </c>
      <c r="J122" s="135"/>
      <c r="K122" s="139"/>
      <c r="L122" s="140"/>
    </row>
    <row r="123" spans="2:12" ht="16" hidden="1" x14ac:dyDescent="0.8">
      <c r="B123" s="134" t="s">
        <v>119</v>
      </c>
      <c r="C123" s="245">
        <v>0</v>
      </c>
      <c r="D123" s="135">
        <v>0</v>
      </c>
      <c r="E123" s="135"/>
      <c r="F123" s="135"/>
      <c r="G123" s="136">
        <f t="shared" ref="G123:G129" si="21">D123</f>
        <v>0</v>
      </c>
      <c r="H123" s="137">
        <v>0</v>
      </c>
      <c r="I123" s="135">
        <v>0</v>
      </c>
      <c r="J123" s="135"/>
      <c r="K123" s="139"/>
      <c r="L123" s="140"/>
    </row>
    <row r="124" spans="2:12" ht="16" hidden="1" x14ac:dyDescent="0.8">
      <c r="B124" s="134" t="s">
        <v>120</v>
      </c>
      <c r="C124" s="245">
        <v>0</v>
      </c>
      <c r="D124" s="135">
        <v>0</v>
      </c>
      <c r="E124" s="135"/>
      <c r="F124" s="135"/>
      <c r="G124" s="136">
        <f t="shared" si="21"/>
        <v>0</v>
      </c>
      <c r="H124" s="137">
        <v>0</v>
      </c>
      <c r="I124" s="135">
        <v>0</v>
      </c>
      <c r="J124" s="135"/>
      <c r="K124" s="139"/>
      <c r="L124" s="140"/>
    </row>
    <row r="125" spans="2:12" ht="16" hidden="1" x14ac:dyDescent="0.8">
      <c r="B125" s="134" t="s">
        <v>121</v>
      </c>
      <c r="C125" s="245">
        <v>0</v>
      </c>
      <c r="D125" s="135">
        <v>0</v>
      </c>
      <c r="E125" s="135"/>
      <c r="F125" s="135"/>
      <c r="G125" s="136">
        <f t="shared" si="21"/>
        <v>0</v>
      </c>
      <c r="H125" s="137">
        <v>0</v>
      </c>
      <c r="I125" s="135">
        <v>0</v>
      </c>
      <c r="J125" s="135"/>
      <c r="K125" s="139"/>
      <c r="L125" s="140"/>
    </row>
    <row r="126" spans="2:12" ht="16" hidden="1" x14ac:dyDescent="0.8">
      <c r="B126" s="134" t="s">
        <v>122</v>
      </c>
      <c r="C126" s="245">
        <v>0</v>
      </c>
      <c r="D126" s="135">
        <v>0</v>
      </c>
      <c r="E126" s="135"/>
      <c r="F126" s="135"/>
      <c r="G126" s="136">
        <f t="shared" si="21"/>
        <v>0</v>
      </c>
      <c r="H126" s="137">
        <v>0</v>
      </c>
      <c r="I126" s="135">
        <v>0</v>
      </c>
      <c r="J126" s="135"/>
      <c r="K126" s="139"/>
      <c r="L126" s="140"/>
    </row>
    <row r="127" spans="2:12" ht="16" hidden="1" x14ac:dyDescent="0.8">
      <c r="B127" s="134" t="s">
        <v>123</v>
      </c>
      <c r="C127" s="245">
        <v>0</v>
      </c>
      <c r="D127" s="135">
        <v>0</v>
      </c>
      <c r="E127" s="135"/>
      <c r="F127" s="135"/>
      <c r="G127" s="136">
        <f t="shared" si="21"/>
        <v>0</v>
      </c>
      <c r="H127" s="137">
        <v>0</v>
      </c>
      <c r="I127" s="135">
        <v>0</v>
      </c>
      <c r="J127" s="135"/>
      <c r="K127" s="139"/>
      <c r="L127" s="140"/>
    </row>
    <row r="128" spans="2:12" ht="16" hidden="1" x14ac:dyDescent="0.8">
      <c r="B128" s="134" t="s">
        <v>124</v>
      </c>
      <c r="C128" s="245">
        <v>0</v>
      </c>
      <c r="D128" s="135">
        <v>0</v>
      </c>
      <c r="E128" s="138"/>
      <c r="F128" s="138"/>
      <c r="G128" s="136">
        <f t="shared" si="21"/>
        <v>0</v>
      </c>
      <c r="H128" s="137">
        <v>0</v>
      </c>
      <c r="I128" s="135">
        <v>0</v>
      </c>
      <c r="J128" s="138"/>
      <c r="K128" s="142"/>
      <c r="L128" s="140"/>
    </row>
    <row r="129" spans="2:12" ht="16" hidden="1" x14ac:dyDescent="0.8">
      <c r="B129" s="134" t="s">
        <v>125</v>
      </c>
      <c r="C129" s="245">
        <v>0</v>
      </c>
      <c r="D129" s="135">
        <v>0</v>
      </c>
      <c r="E129" s="138"/>
      <c r="F129" s="138"/>
      <c r="G129" s="136">
        <f t="shared" si="21"/>
        <v>0</v>
      </c>
      <c r="H129" s="137">
        <v>0</v>
      </c>
      <c r="I129" s="135">
        <v>0</v>
      </c>
      <c r="J129" s="138"/>
      <c r="K129" s="142"/>
      <c r="L129" s="140"/>
    </row>
    <row r="130" spans="2:12" ht="16" hidden="1" x14ac:dyDescent="0.8">
      <c r="C130" s="70" t="s">
        <v>24</v>
      </c>
      <c r="D130" s="14">
        <f>SUM(D122:D129)</f>
        <v>0</v>
      </c>
      <c r="E130" s="14">
        <f t="shared" ref="E130:G130" si="22">SUM(E122:E129)</f>
        <v>0</v>
      </c>
      <c r="F130" s="14">
        <f t="shared" si="22"/>
        <v>0</v>
      </c>
      <c r="G130" s="14">
        <f t="shared" si="22"/>
        <v>0</v>
      </c>
      <c r="H130" s="14">
        <f>(H122*G122)+(H123*G123)+(H124*G124)+(H125*G125)+(H126*G126)+(H127*G127)+(H128*G128)+(H129*G129)</f>
        <v>0</v>
      </c>
      <c r="I130" s="14">
        <f>SUM(I122:I129)</f>
        <v>0</v>
      </c>
      <c r="J130" s="125"/>
      <c r="K130" s="142"/>
      <c r="L130" s="37"/>
    </row>
    <row r="131" spans="2:12" ht="15.75" hidden="1" customHeight="1" x14ac:dyDescent="0.75">
      <c r="B131" s="4"/>
      <c r="C131" s="143"/>
      <c r="D131" s="146"/>
      <c r="E131" s="146"/>
      <c r="F131" s="146"/>
      <c r="G131" s="146"/>
      <c r="H131" s="146"/>
      <c r="I131" s="146"/>
      <c r="J131" s="146"/>
      <c r="K131" s="147"/>
      <c r="L131" s="2"/>
    </row>
    <row r="132" spans="2:12" ht="51" hidden="1" customHeight="1" x14ac:dyDescent="0.75">
      <c r="B132" s="70" t="s">
        <v>126</v>
      </c>
      <c r="C132" s="274"/>
      <c r="D132" s="274"/>
      <c r="E132" s="274"/>
      <c r="F132" s="274"/>
      <c r="G132" s="274"/>
      <c r="H132" s="274"/>
      <c r="I132" s="275"/>
      <c r="J132" s="275"/>
      <c r="K132" s="274"/>
      <c r="L132" s="13"/>
    </row>
    <row r="133" spans="2:12" ht="51" hidden="1" customHeight="1" x14ac:dyDescent="0.75">
      <c r="B133" s="70" t="s">
        <v>127</v>
      </c>
      <c r="C133" s="276"/>
      <c r="D133" s="276"/>
      <c r="E133" s="276"/>
      <c r="F133" s="276"/>
      <c r="G133" s="276"/>
      <c r="H133" s="276"/>
      <c r="I133" s="277"/>
      <c r="J133" s="277"/>
      <c r="K133" s="276"/>
      <c r="L133" s="36"/>
    </row>
    <row r="134" spans="2:12" ht="16" hidden="1" x14ac:dyDescent="0.8">
      <c r="B134" s="134" t="s">
        <v>128</v>
      </c>
      <c r="C134" s="245">
        <v>0</v>
      </c>
      <c r="D134" s="135">
        <v>0</v>
      </c>
      <c r="E134" s="135"/>
      <c r="F134" s="135"/>
      <c r="G134" s="136">
        <f>D134</f>
        <v>0</v>
      </c>
      <c r="H134" s="137">
        <v>0</v>
      </c>
      <c r="I134" s="135">
        <v>0</v>
      </c>
      <c r="J134" s="135"/>
      <c r="K134" s="139"/>
      <c r="L134" s="140"/>
    </row>
    <row r="135" spans="2:12" ht="16" hidden="1" x14ac:dyDescent="0.8">
      <c r="B135" s="134" t="s">
        <v>129</v>
      </c>
      <c r="C135" s="245">
        <v>0</v>
      </c>
      <c r="D135" s="135">
        <v>0</v>
      </c>
      <c r="E135" s="135"/>
      <c r="F135" s="135"/>
      <c r="G135" s="136">
        <f t="shared" ref="G135:G141" si="23">D135</f>
        <v>0</v>
      </c>
      <c r="H135" s="137">
        <v>0</v>
      </c>
      <c r="I135" s="135">
        <v>0</v>
      </c>
      <c r="J135" s="135"/>
      <c r="K135" s="139"/>
      <c r="L135" s="140"/>
    </row>
    <row r="136" spans="2:12" ht="16" hidden="1" x14ac:dyDescent="0.8">
      <c r="B136" s="134" t="s">
        <v>130</v>
      </c>
      <c r="C136" s="245">
        <v>0</v>
      </c>
      <c r="D136" s="135">
        <v>0</v>
      </c>
      <c r="E136" s="135"/>
      <c r="F136" s="135"/>
      <c r="G136" s="136">
        <f t="shared" si="23"/>
        <v>0</v>
      </c>
      <c r="H136" s="137">
        <v>0</v>
      </c>
      <c r="I136" s="135">
        <v>0</v>
      </c>
      <c r="J136" s="135"/>
      <c r="K136" s="139"/>
      <c r="L136" s="140"/>
    </row>
    <row r="137" spans="2:12" ht="16" hidden="1" x14ac:dyDescent="0.8">
      <c r="B137" s="134" t="s">
        <v>131</v>
      </c>
      <c r="C137" s="245">
        <v>0</v>
      </c>
      <c r="D137" s="135">
        <v>0</v>
      </c>
      <c r="E137" s="135"/>
      <c r="F137" s="135"/>
      <c r="G137" s="136">
        <f t="shared" si="23"/>
        <v>0</v>
      </c>
      <c r="H137" s="137">
        <v>0</v>
      </c>
      <c r="I137" s="135">
        <v>0</v>
      </c>
      <c r="J137" s="135"/>
      <c r="K137" s="139"/>
      <c r="L137" s="140"/>
    </row>
    <row r="138" spans="2:12" ht="16" hidden="1" x14ac:dyDescent="0.8">
      <c r="B138" s="134" t="s">
        <v>132</v>
      </c>
      <c r="C138" s="245">
        <v>0</v>
      </c>
      <c r="D138" s="135">
        <v>0</v>
      </c>
      <c r="E138" s="135"/>
      <c r="F138" s="135"/>
      <c r="G138" s="136">
        <f t="shared" si="23"/>
        <v>0</v>
      </c>
      <c r="H138" s="137">
        <v>0</v>
      </c>
      <c r="I138" s="135">
        <v>0</v>
      </c>
      <c r="J138" s="135"/>
      <c r="K138" s="139"/>
      <c r="L138" s="140"/>
    </row>
    <row r="139" spans="2:12" ht="16" hidden="1" x14ac:dyDescent="0.8">
      <c r="B139" s="134" t="s">
        <v>133</v>
      </c>
      <c r="C139" s="245">
        <v>0</v>
      </c>
      <c r="D139" s="135">
        <v>0</v>
      </c>
      <c r="E139" s="135"/>
      <c r="F139" s="135"/>
      <c r="G139" s="136">
        <f t="shared" si="23"/>
        <v>0</v>
      </c>
      <c r="H139" s="137">
        <v>0</v>
      </c>
      <c r="I139" s="135">
        <v>0</v>
      </c>
      <c r="J139" s="135"/>
      <c r="K139" s="139"/>
      <c r="L139" s="140"/>
    </row>
    <row r="140" spans="2:12" ht="16" hidden="1" x14ac:dyDescent="0.8">
      <c r="B140" s="134" t="s">
        <v>134</v>
      </c>
      <c r="C140" s="245">
        <v>0</v>
      </c>
      <c r="D140" s="135">
        <v>0</v>
      </c>
      <c r="E140" s="138"/>
      <c r="F140" s="138"/>
      <c r="G140" s="136">
        <f t="shared" si="23"/>
        <v>0</v>
      </c>
      <c r="H140" s="137">
        <v>0</v>
      </c>
      <c r="I140" s="135">
        <v>0</v>
      </c>
      <c r="J140" s="138"/>
      <c r="K140" s="142"/>
      <c r="L140" s="140"/>
    </row>
    <row r="141" spans="2:12" ht="16" hidden="1" x14ac:dyDescent="0.8">
      <c r="B141" s="134" t="s">
        <v>135</v>
      </c>
      <c r="C141" s="245">
        <v>0</v>
      </c>
      <c r="D141" s="135">
        <v>0</v>
      </c>
      <c r="E141" s="138"/>
      <c r="F141" s="138"/>
      <c r="G141" s="136">
        <f t="shared" si="23"/>
        <v>0</v>
      </c>
      <c r="H141" s="137">
        <v>0</v>
      </c>
      <c r="I141" s="135">
        <v>0</v>
      </c>
      <c r="J141" s="138"/>
      <c r="K141" s="142"/>
      <c r="L141" s="140"/>
    </row>
    <row r="142" spans="2:12" ht="16" hidden="1" x14ac:dyDescent="0.8">
      <c r="C142" s="70" t="s">
        <v>24</v>
      </c>
      <c r="D142" s="14">
        <f>SUM(D134:D141)</f>
        <v>0</v>
      </c>
      <c r="E142" s="14">
        <f t="shared" ref="E142:G142" si="24">SUM(E134:E141)</f>
        <v>0</v>
      </c>
      <c r="F142" s="14">
        <f t="shared" si="24"/>
        <v>0</v>
      </c>
      <c r="G142" s="17">
        <f t="shared" si="24"/>
        <v>0</v>
      </c>
      <c r="H142" s="14">
        <f>(H134*G134)+(H135*G135)+(H136*G136)+(H137*G137)+(H138*G138)+(H139*G139)+(H140*G140)+(H141*G141)</f>
        <v>0</v>
      </c>
      <c r="I142" s="14">
        <f>SUM(I134:I141)</f>
        <v>0</v>
      </c>
      <c r="J142" s="125"/>
      <c r="K142" s="142"/>
      <c r="L142" s="37"/>
    </row>
    <row r="143" spans="2:12" ht="51" hidden="1" customHeight="1" x14ac:dyDescent="0.75">
      <c r="B143" s="70" t="s">
        <v>136</v>
      </c>
      <c r="C143" s="276"/>
      <c r="D143" s="276"/>
      <c r="E143" s="276"/>
      <c r="F143" s="276"/>
      <c r="G143" s="276"/>
      <c r="H143" s="276"/>
      <c r="I143" s="277"/>
      <c r="J143" s="277"/>
      <c r="K143" s="276"/>
      <c r="L143" s="36"/>
    </row>
    <row r="144" spans="2:12" ht="16" hidden="1" x14ac:dyDescent="0.8">
      <c r="B144" s="134" t="s">
        <v>137</v>
      </c>
      <c r="C144" s="245">
        <v>0</v>
      </c>
      <c r="D144" s="135">
        <v>0</v>
      </c>
      <c r="E144" s="135"/>
      <c r="F144" s="135"/>
      <c r="G144" s="136">
        <f>D144</f>
        <v>0</v>
      </c>
      <c r="H144" s="137">
        <v>0</v>
      </c>
      <c r="I144" s="135">
        <v>0</v>
      </c>
      <c r="J144" s="135"/>
      <c r="K144" s="139"/>
      <c r="L144" s="140"/>
    </row>
    <row r="145" spans="2:12" ht="16" hidden="1" x14ac:dyDescent="0.8">
      <c r="B145" s="134" t="s">
        <v>138</v>
      </c>
      <c r="C145" s="245">
        <v>0</v>
      </c>
      <c r="D145" s="135">
        <v>0</v>
      </c>
      <c r="E145" s="135"/>
      <c r="F145" s="135"/>
      <c r="G145" s="136">
        <f t="shared" ref="G145:G151" si="25">D145</f>
        <v>0</v>
      </c>
      <c r="H145" s="137">
        <v>0</v>
      </c>
      <c r="I145" s="135">
        <v>0</v>
      </c>
      <c r="J145" s="135"/>
      <c r="K145" s="139"/>
      <c r="L145" s="140"/>
    </row>
    <row r="146" spans="2:12" ht="16" hidden="1" x14ac:dyDescent="0.8">
      <c r="B146" s="134" t="s">
        <v>139</v>
      </c>
      <c r="C146" s="245">
        <v>0</v>
      </c>
      <c r="D146" s="135">
        <v>0</v>
      </c>
      <c r="E146" s="135"/>
      <c r="F146" s="135"/>
      <c r="G146" s="136">
        <f t="shared" si="25"/>
        <v>0</v>
      </c>
      <c r="H146" s="137">
        <v>0</v>
      </c>
      <c r="I146" s="135">
        <v>0</v>
      </c>
      <c r="J146" s="135"/>
      <c r="K146" s="139"/>
      <c r="L146" s="140"/>
    </row>
    <row r="147" spans="2:12" ht="16" hidden="1" x14ac:dyDescent="0.8">
      <c r="B147" s="134" t="s">
        <v>140</v>
      </c>
      <c r="C147" s="245">
        <v>0</v>
      </c>
      <c r="D147" s="135">
        <v>0</v>
      </c>
      <c r="E147" s="135"/>
      <c r="F147" s="135"/>
      <c r="G147" s="136">
        <f t="shared" si="25"/>
        <v>0</v>
      </c>
      <c r="H147" s="137">
        <v>0</v>
      </c>
      <c r="I147" s="135">
        <v>0</v>
      </c>
      <c r="J147" s="135"/>
      <c r="K147" s="139"/>
      <c r="L147" s="140"/>
    </row>
    <row r="148" spans="2:12" ht="16" hidden="1" x14ac:dyDescent="0.8">
      <c r="B148" s="134" t="s">
        <v>141</v>
      </c>
      <c r="C148" s="245">
        <v>0</v>
      </c>
      <c r="D148" s="135">
        <v>0</v>
      </c>
      <c r="E148" s="135"/>
      <c r="F148" s="135"/>
      <c r="G148" s="136">
        <f t="shared" si="25"/>
        <v>0</v>
      </c>
      <c r="H148" s="137">
        <v>0</v>
      </c>
      <c r="I148" s="135">
        <v>0</v>
      </c>
      <c r="J148" s="135"/>
      <c r="K148" s="139"/>
      <c r="L148" s="140"/>
    </row>
    <row r="149" spans="2:12" ht="16" hidden="1" x14ac:dyDescent="0.8">
      <c r="B149" s="134" t="s">
        <v>142</v>
      </c>
      <c r="C149" s="245">
        <v>0</v>
      </c>
      <c r="D149" s="135">
        <v>0</v>
      </c>
      <c r="E149" s="135"/>
      <c r="F149" s="135"/>
      <c r="G149" s="136">
        <f t="shared" si="25"/>
        <v>0</v>
      </c>
      <c r="H149" s="137">
        <v>0</v>
      </c>
      <c r="I149" s="135">
        <v>0</v>
      </c>
      <c r="J149" s="135"/>
      <c r="K149" s="139"/>
      <c r="L149" s="140"/>
    </row>
    <row r="150" spans="2:12" ht="16" hidden="1" x14ac:dyDescent="0.8">
      <c r="B150" s="134" t="s">
        <v>143</v>
      </c>
      <c r="C150" s="245">
        <v>0</v>
      </c>
      <c r="D150" s="135">
        <v>0</v>
      </c>
      <c r="E150" s="138"/>
      <c r="F150" s="138"/>
      <c r="G150" s="136">
        <f t="shared" si="25"/>
        <v>0</v>
      </c>
      <c r="H150" s="137">
        <v>0</v>
      </c>
      <c r="I150" s="135">
        <v>0</v>
      </c>
      <c r="J150" s="138"/>
      <c r="K150" s="142"/>
      <c r="L150" s="140"/>
    </row>
    <row r="151" spans="2:12" ht="16" hidden="1" x14ac:dyDescent="0.8">
      <c r="B151" s="134" t="s">
        <v>144</v>
      </c>
      <c r="C151" s="245">
        <v>0</v>
      </c>
      <c r="D151" s="135">
        <v>0</v>
      </c>
      <c r="E151" s="138"/>
      <c r="F151" s="138"/>
      <c r="G151" s="136">
        <f t="shared" si="25"/>
        <v>0</v>
      </c>
      <c r="H151" s="137">
        <v>0</v>
      </c>
      <c r="I151" s="135">
        <v>0</v>
      </c>
      <c r="J151" s="138"/>
      <c r="K151" s="142"/>
      <c r="L151" s="140"/>
    </row>
    <row r="152" spans="2:12" ht="16" hidden="1" x14ac:dyDescent="0.8">
      <c r="C152" s="70" t="s">
        <v>24</v>
      </c>
      <c r="D152" s="17">
        <f>SUM(D144:D151)</f>
        <v>0</v>
      </c>
      <c r="E152" s="17">
        <f t="shared" ref="E152:G152" si="26">SUM(E144:E151)</f>
        <v>0</v>
      </c>
      <c r="F152" s="17">
        <f t="shared" si="26"/>
        <v>0</v>
      </c>
      <c r="G152" s="17">
        <f t="shared" si="26"/>
        <v>0</v>
      </c>
      <c r="H152" s="14">
        <f>(H144*G144)+(H145*G145)+(H146*G146)+(H147*G147)+(H148*G148)+(H149*G149)+(H150*G150)+(H151*G151)</f>
        <v>0</v>
      </c>
      <c r="I152" s="14">
        <f>SUM(I144:I151)</f>
        <v>0</v>
      </c>
      <c r="J152" s="125"/>
      <c r="K152" s="142"/>
      <c r="L152" s="37"/>
    </row>
    <row r="153" spans="2:12" ht="51" hidden="1" customHeight="1" x14ac:dyDescent="0.75">
      <c r="B153" s="70" t="s">
        <v>145</v>
      </c>
      <c r="C153" s="276"/>
      <c r="D153" s="276"/>
      <c r="E153" s="276"/>
      <c r="F153" s="276"/>
      <c r="G153" s="276"/>
      <c r="H153" s="276"/>
      <c r="I153" s="277"/>
      <c r="J153" s="277"/>
      <c r="K153" s="276"/>
      <c r="L153" s="36"/>
    </row>
    <row r="154" spans="2:12" ht="16" hidden="1" x14ac:dyDescent="0.8">
      <c r="B154" s="134" t="s">
        <v>146</v>
      </c>
      <c r="C154" s="245">
        <v>0</v>
      </c>
      <c r="D154" s="135">
        <v>0</v>
      </c>
      <c r="E154" s="135"/>
      <c r="F154" s="135"/>
      <c r="G154" s="136">
        <f>D154</f>
        <v>0</v>
      </c>
      <c r="H154" s="137">
        <v>0</v>
      </c>
      <c r="I154" s="135">
        <v>0</v>
      </c>
      <c r="J154" s="135"/>
      <c r="K154" s="139"/>
      <c r="L154" s="140"/>
    </row>
    <row r="155" spans="2:12" ht="16" hidden="1" x14ac:dyDescent="0.8">
      <c r="B155" s="134" t="s">
        <v>147</v>
      </c>
      <c r="C155" s="245">
        <v>0</v>
      </c>
      <c r="D155" s="135">
        <v>0</v>
      </c>
      <c r="E155" s="135"/>
      <c r="F155" s="135"/>
      <c r="G155" s="136">
        <f t="shared" ref="G155:G161" si="27">D155</f>
        <v>0</v>
      </c>
      <c r="H155" s="137">
        <v>0</v>
      </c>
      <c r="I155" s="135">
        <v>0</v>
      </c>
      <c r="J155" s="135"/>
      <c r="K155" s="139"/>
      <c r="L155" s="140"/>
    </row>
    <row r="156" spans="2:12" ht="16" hidden="1" x14ac:dyDescent="0.8">
      <c r="B156" s="134" t="s">
        <v>148</v>
      </c>
      <c r="C156" s="245">
        <v>0</v>
      </c>
      <c r="D156" s="135">
        <v>0</v>
      </c>
      <c r="E156" s="135"/>
      <c r="F156" s="135"/>
      <c r="G156" s="136">
        <f t="shared" si="27"/>
        <v>0</v>
      </c>
      <c r="H156" s="137">
        <v>0</v>
      </c>
      <c r="I156" s="135">
        <v>0</v>
      </c>
      <c r="J156" s="135"/>
      <c r="K156" s="139"/>
      <c r="L156" s="140"/>
    </row>
    <row r="157" spans="2:12" ht="16" hidden="1" x14ac:dyDescent="0.8">
      <c r="B157" s="134" t="s">
        <v>149</v>
      </c>
      <c r="C157" s="245">
        <v>0</v>
      </c>
      <c r="D157" s="135">
        <v>0</v>
      </c>
      <c r="E157" s="135"/>
      <c r="F157" s="135"/>
      <c r="G157" s="136">
        <f t="shared" si="27"/>
        <v>0</v>
      </c>
      <c r="H157" s="137">
        <v>0</v>
      </c>
      <c r="I157" s="135">
        <v>0</v>
      </c>
      <c r="J157" s="135"/>
      <c r="K157" s="139"/>
      <c r="L157" s="140"/>
    </row>
    <row r="158" spans="2:12" ht="16" hidden="1" x14ac:dyDescent="0.8">
      <c r="B158" s="134" t="s">
        <v>150</v>
      </c>
      <c r="C158" s="245">
        <v>0</v>
      </c>
      <c r="D158" s="135">
        <v>0</v>
      </c>
      <c r="E158" s="135"/>
      <c r="F158" s="135"/>
      <c r="G158" s="136">
        <f t="shared" si="27"/>
        <v>0</v>
      </c>
      <c r="H158" s="137">
        <v>0</v>
      </c>
      <c r="I158" s="135">
        <v>0</v>
      </c>
      <c r="J158" s="135"/>
      <c r="K158" s="139"/>
      <c r="L158" s="140"/>
    </row>
    <row r="159" spans="2:12" ht="16" hidden="1" x14ac:dyDescent="0.8">
      <c r="B159" s="134" t="s">
        <v>151</v>
      </c>
      <c r="C159" s="245">
        <v>0</v>
      </c>
      <c r="D159" s="135">
        <v>0</v>
      </c>
      <c r="E159" s="135"/>
      <c r="F159" s="135"/>
      <c r="G159" s="136">
        <f t="shared" si="27"/>
        <v>0</v>
      </c>
      <c r="H159" s="137">
        <v>0</v>
      </c>
      <c r="I159" s="135">
        <v>0</v>
      </c>
      <c r="J159" s="135"/>
      <c r="K159" s="139"/>
      <c r="L159" s="140"/>
    </row>
    <row r="160" spans="2:12" ht="16" hidden="1" x14ac:dyDescent="0.8">
      <c r="B160" s="134" t="s">
        <v>152</v>
      </c>
      <c r="C160" s="245">
        <v>0</v>
      </c>
      <c r="D160" s="135">
        <v>0</v>
      </c>
      <c r="E160" s="138"/>
      <c r="F160" s="138"/>
      <c r="G160" s="136">
        <f t="shared" si="27"/>
        <v>0</v>
      </c>
      <c r="H160" s="137">
        <v>0</v>
      </c>
      <c r="I160" s="135">
        <v>0</v>
      </c>
      <c r="J160" s="138"/>
      <c r="K160" s="142"/>
      <c r="L160" s="140"/>
    </row>
    <row r="161" spans="2:12" ht="16" hidden="1" x14ac:dyDescent="0.8">
      <c r="B161" s="134" t="s">
        <v>153</v>
      </c>
      <c r="C161" s="245">
        <v>0</v>
      </c>
      <c r="D161" s="135">
        <v>0</v>
      </c>
      <c r="E161" s="138"/>
      <c r="F161" s="138"/>
      <c r="G161" s="136">
        <f t="shared" si="27"/>
        <v>0</v>
      </c>
      <c r="H161" s="137">
        <v>0</v>
      </c>
      <c r="I161" s="135">
        <v>0</v>
      </c>
      <c r="J161" s="138"/>
      <c r="K161" s="142"/>
      <c r="L161" s="140"/>
    </row>
    <row r="162" spans="2:12" ht="16" hidden="1" x14ac:dyDescent="0.8">
      <c r="C162" s="70" t="s">
        <v>24</v>
      </c>
      <c r="D162" s="17">
        <f>SUM(D154:D161)</f>
        <v>0</v>
      </c>
      <c r="E162" s="17">
        <f t="shared" ref="E162:G162" si="28">SUM(E154:E161)</f>
        <v>0</v>
      </c>
      <c r="F162" s="17">
        <f t="shared" si="28"/>
        <v>0</v>
      </c>
      <c r="G162" s="17">
        <f t="shared" si="28"/>
        <v>0</v>
      </c>
      <c r="H162" s="14">
        <f>(H154*G154)+(H155*G155)+(H156*G156)+(H157*G157)+(H158*G158)+(H159*G159)+(H160*G160)+(H161*G161)</f>
        <v>0</v>
      </c>
      <c r="I162" s="14">
        <f>SUM(I154:I161)</f>
        <v>0</v>
      </c>
      <c r="J162" s="125"/>
      <c r="K162" s="142"/>
      <c r="L162" s="37"/>
    </row>
    <row r="163" spans="2:12" ht="51" hidden="1" customHeight="1" x14ac:dyDescent="0.75">
      <c r="B163" s="70" t="s">
        <v>154</v>
      </c>
      <c r="C163" s="276"/>
      <c r="D163" s="276"/>
      <c r="E163" s="276"/>
      <c r="F163" s="276"/>
      <c r="G163" s="276"/>
      <c r="H163" s="276"/>
      <c r="I163" s="277"/>
      <c r="J163" s="277"/>
      <c r="K163" s="276"/>
      <c r="L163" s="36"/>
    </row>
    <row r="164" spans="2:12" ht="16" hidden="1" x14ac:dyDescent="0.8">
      <c r="B164" s="134" t="s">
        <v>155</v>
      </c>
      <c r="C164" s="245">
        <v>0</v>
      </c>
      <c r="D164" s="135">
        <v>0</v>
      </c>
      <c r="E164" s="135"/>
      <c r="F164" s="135"/>
      <c r="G164" s="136">
        <f>D164</f>
        <v>0</v>
      </c>
      <c r="H164" s="137">
        <v>0</v>
      </c>
      <c r="I164" s="135">
        <v>0</v>
      </c>
      <c r="J164" s="135"/>
      <c r="K164" s="139"/>
      <c r="L164" s="140"/>
    </row>
    <row r="165" spans="2:12" ht="16" hidden="1" x14ac:dyDescent="0.8">
      <c r="B165" s="134" t="s">
        <v>156</v>
      </c>
      <c r="C165" s="245">
        <v>0</v>
      </c>
      <c r="D165" s="135">
        <v>0</v>
      </c>
      <c r="E165" s="135"/>
      <c r="F165" s="135"/>
      <c r="G165" s="136">
        <f t="shared" ref="G165:G171" si="29">D165</f>
        <v>0</v>
      </c>
      <c r="H165" s="137">
        <v>0</v>
      </c>
      <c r="I165" s="135">
        <v>0</v>
      </c>
      <c r="J165" s="135"/>
      <c r="K165" s="139"/>
      <c r="L165" s="140"/>
    </row>
    <row r="166" spans="2:12" ht="16" hidden="1" x14ac:dyDescent="0.8">
      <c r="B166" s="134" t="s">
        <v>157</v>
      </c>
      <c r="C166" s="245">
        <v>0</v>
      </c>
      <c r="D166" s="135">
        <v>0</v>
      </c>
      <c r="E166" s="135"/>
      <c r="F166" s="135"/>
      <c r="G166" s="136">
        <f t="shared" si="29"/>
        <v>0</v>
      </c>
      <c r="H166" s="137">
        <v>0</v>
      </c>
      <c r="I166" s="135">
        <v>0</v>
      </c>
      <c r="J166" s="135"/>
      <c r="K166" s="139"/>
      <c r="L166" s="140"/>
    </row>
    <row r="167" spans="2:12" ht="16" hidden="1" x14ac:dyDescent="0.8">
      <c r="B167" s="134" t="s">
        <v>158</v>
      </c>
      <c r="C167" s="245">
        <v>0</v>
      </c>
      <c r="D167" s="135">
        <v>0</v>
      </c>
      <c r="E167" s="135"/>
      <c r="F167" s="135"/>
      <c r="G167" s="136">
        <f t="shared" si="29"/>
        <v>0</v>
      </c>
      <c r="H167" s="137">
        <v>0</v>
      </c>
      <c r="I167" s="135">
        <v>0</v>
      </c>
      <c r="J167" s="135"/>
      <c r="K167" s="139"/>
      <c r="L167" s="140"/>
    </row>
    <row r="168" spans="2:12" ht="16" hidden="1" x14ac:dyDescent="0.8">
      <c r="B168" s="134" t="s">
        <v>159</v>
      </c>
      <c r="C168" s="245">
        <v>0</v>
      </c>
      <c r="D168" s="135">
        <v>0</v>
      </c>
      <c r="E168" s="135"/>
      <c r="F168" s="135"/>
      <c r="G168" s="136">
        <f t="shared" si="29"/>
        <v>0</v>
      </c>
      <c r="H168" s="137">
        <v>0</v>
      </c>
      <c r="I168" s="135">
        <v>0</v>
      </c>
      <c r="J168" s="135"/>
      <c r="K168" s="139"/>
      <c r="L168" s="140"/>
    </row>
    <row r="169" spans="2:12" ht="16" hidden="1" x14ac:dyDescent="0.8">
      <c r="B169" s="134" t="s">
        <v>160</v>
      </c>
      <c r="C169" s="245">
        <v>0</v>
      </c>
      <c r="D169" s="135">
        <v>0</v>
      </c>
      <c r="E169" s="135"/>
      <c r="F169" s="135"/>
      <c r="G169" s="136">
        <f t="shared" si="29"/>
        <v>0</v>
      </c>
      <c r="H169" s="137">
        <v>0</v>
      </c>
      <c r="I169" s="135">
        <v>0</v>
      </c>
      <c r="J169" s="135"/>
      <c r="K169" s="139"/>
      <c r="L169" s="140"/>
    </row>
    <row r="170" spans="2:12" ht="16" hidden="1" x14ac:dyDescent="0.8">
      <c r="B170" s="134" t="s">
        <v>161</v>
      </c>
      <c r="C170" s="245">
        <v>0</v>
      </c>
      <c r="D170" s="135">
        <v>0</v>
      </c>
      <c r="E170" s="138"/>
      <c r="F170" s="138"/>
      <c r="G170" s="136">
        <f t="shared" si="29"/>
        <v>0</v>
      </c>
      <c r="H170" s="137">
        <v>0</v>
      </c>
      <c r="I170" s="135">
        <v>0</v>
      </c>
      <c r="J170" s="138"/>
      <c r="K170" s="142"/>
      <c r="L170" s="140"/>
    </row>
    <row r="171" spans="2:12" ht="16" hidden="1" x14ac:dyDescent="0.8">
      <c r="B171" s="134" t="s">
        <v>162</v>
      </c>
      <c r="C171" s="245">
        <v>0</v>
      </c>
      <c r="D171" s="135">
        <v>0</v>
      </c>
      <c r="E171" s="138"/>
      <c r="F171" s="138"/>
      <c r="G171" s="136">
        <f t="shared" si="29"/>
        <v>0</v>
      </c>
      <c r="H171" s="137">
        <v>0</v>
      </c>
      <c r="I171" s="135">
        <v>0</v>
      </c>
      <c r="J171" s="138"/>
      <c r="K171" s="142"/>
      <c r="L171" s="140"/>
    </row>
    <row r="172" spans="2:12" ht="16" hidden="1" x14ac:dyDescent="0.8">
      <c r="C172" s="70" t="s">
        <v>24</v>
      </c>
      <c r="D172" s="14">
        <f>SUM(D164:D171)</f>
        <v>0</v>
      </c>
      <c r="E172" s="14">
        <f t="shared" ref="E172:G172" si="30">SUM(E164:E171)</f>
        <v>0</v>
      </c>
      <c r="F172" s="14">
        <f t="shared" si="30"/>
        <v>0</v>
      </c>
      <c r="G172" s="14">
        <f t="shared" si="30"/>
        <v>0</v>
      </c>
      <c r="H172" s="14">
        <f>(H164*G164)+(H165*G165)+(H166*G166)+(H167*G167)+(H168*G168)+(H169*G169)+(H170*G170)+(H171*G171)</f>
        <v>0</v>
      </c>
      <c r="I172" s="14">
        <f>SUM(I164:I171)</f>
        <v>0</v>
      </c>
      <c r="J172" s="125"/>
      <c r="K172" s="142"/>
      <c r="L172" s="37"/>
    </row>
    <row r="173" spans="2:12" ht="15.75" customHeight="1" x14ac:dyDescent="0.75">
      <c r="B173" s="4"/>
      <c r="C173" s="143"/>
      <c r="D173" s="146"/>
      <c r="E173" s="146"/>
      <c r="F173" s="146"/>
      <c r="G173" s="146"/>
      <c r="H173" s="146"/>
      <c r="I173" s="146"/>
      <c r="J173" s="146"/>
      <c r="K173" s="143"/>
      <c r="L173" s="2"/>
    </row>
    <row r="174" spans="2:12" ht="15.75" customHeight="1" x14ac:dyDescent="0.75">
      <c r="B174" s="4"/>
      <c r="C174" s="143"/>
      <c r="D174" s="146"/>
      <c r="E174" s="146"/>
      <c r="F174" s="146"/>
      <c r="G174" s="146"/>
      <c r="H174" s="146"/>
      <c r="I174" s="146"/>
      <c r="J174" s="146"/>
      <c r="K174" s="143"/>
      <c r="L174" s="2"/>
    </row>
    <row r="175" spans="2:12" ht="63.75" customHeight="1" x14ac:dyDescent="0.8">
      <c r="B175" s="70" t="s">
        <v>163</v>
      </c>
      <c r="C175" s="148" t="s">
        <v>868</v>
      </c>
      <c r="D175" s="149">
        <v>322577.29578602099</v>
      </c>
      <c r="E175" s="149"/>
      <c r="F175" s="149"/>
      <c r="G175" s="150">
        <f>D175</f>
        <v>322577.29578602099</v>
      </c>
      <c r="H175" s="151"/>
      <c r="I175" s="138">
        <v>285519.92370142409</v>
      </c>
      <c r="J175" s="254" t="s">
        <v>926</v>
      </c>
      <c r="K175" s="152"/>
      <c r="L175" s="37"/>
    </row>
    <row r="176" spans="2:12" ht="69.75" customHeight="1" x14ac:dyDescent="0.8">
      <c r="B176" s="70" t="s">
        <v>164</v>
      </c>
      <c r="C176" s="148" t="s">
        <v>869</v>
      </c>
      <c r="D176" s="149">
        <v>456854.27836287202</v>
      </c>
      <c r="E176" s="149"/>
      <c r="F176" s="149"/>
      <c r="G176" s="150">
        <f t="shared" ref="G176:G178" si="31">D176</f>
        <v>456854.27836287202</v>
      </c>
      <c r="H176" s="151"/>
      <c r="I176" s="138">
        <v>422101.60556378885</v>
      </c>
      <c r="J176" s="254" t="s">
        <v>927</v>
      </c>
      <c r="K176" s="152"/>
      <c r="L176" s="37"/>
    </row>
    <row r="177" spans="2:12" ht="57" customHeight="1" x14ac:dyDescent="0.8">
      <c r="B177" s="70" t="s">
        <v>165</v>
      </c>
      <c r="C177" s="153" t="s">
        <v>870</v>
      </c>
      <c r="D177" s="149">
        <v>40000</v>
      </c>
      <c r="E177" s="149"/>
      <c r="F177" s="149"/>
      <c r="G177" s="150">
        <f t="shared" si="31"/>
        <v>40000</v>
      </c>
      <c r="H177" s="151"/>
      <c r="I177" s="138">
        <v>37290.144322156273</v>
      </c>
      <c r="J177" s="255" t="s">
        <v>928</v>
      </c>
      <c r="K177" s="152"/>
      <c r="L177" s="37"/>
    </row>
    <row r="178" spans="2:12" ht="65.25" customHeight="1" x14ac:dyDescent="0.8">
      <c r="B178" s="81" t="s">
        <v>166</v>
      </c>
      <c r="C178" s="148" t="s">
        <v>871</v>
      </c>
      <c r="D178" s="149">
        <v>25000</v>
      </c>
      <c r="E178" s="149"/>
      <c r="F178" s="149"/>
      <c r="G178" s="150">
        <f t="shared" si="31"/>
        <v>25000</v>
      </c>
      <c r="H178" s="151"/>
      <c r="I178" s="135">
        <v>0</v>
      </c>
      <c r="J178" s="149"/>
      <c r="K178" s="152"/>
      <c r="L178" s="37"/>
    </row>
    <row r="179" spans="2:12" ht="65.25" customHeight="1" x14ac:dyDescent="0.8">
      <c r="B179" s="70" t="s">
        <v>167</v>
      </c>
      <c r="C179" s="148" t="s">
        <v>872</v>
      </c>
      <c r="D179" s="149">
        <v>25000</v>
      </c>
      <c r="E179" s="149"/>
      <c r="F179" s="149"/>
      <c r="G179" s="150"/>
      <c r="H179" s="151"/>
      <c r="I179" s="135">
        <v>0</v>
      </c>
      <c r="J179" s="149"/>
      <c r="K179" s="152"/>
      <c r="L179" s="37"/>
    </row>
    <row r="180" spans="2:12" ht="21.75" customHeight="1" x14ac:dyDescent="0.75">
      <c r="B180" s="4"/>
      <c r="C180" s="82" t="s">
        <v>168</v>
      </c>
      <c r="D180" s="86">
        <f>SUM(D175:D179)</f>
        <v>869431.57414889301</v>
      </c>
      <c r="E180" s="86">
        <f>SUM(E175:E178)</f>
        <v>0</v>
      </c>
      <c r="F180" s="86">
        <f>SUM(F175:F178)</f>
        <v>0</v>
      </c>
      <c r="G180" s="86">
        <f>SUM(G175:G178)</f>
        <v>844431.57414889301</v>
      </c>
      <c r="H180" s="14">
        <f>(H175*G175)+(H176*G176)+(H177*G177)+(H178*G178)+(H179*G179)</f>
        <v>0</v>
      </c>
      <c r="I180" s="14">
        <f>SUM(I175:I179)</f>
        <v>744911.67358736927</v>
      </c>
      <c r="J180" s="125"/>
      <c r="K180" s="148"/>
      <c r="L180" s="12"/>
    </row>
    <row r="181" spans="2:12" ht="15.75" customHeight="1" x14ac:dyDescent="0.75">
      <c r="B181" s="4"/>
      <c r="C181" s="143"/>
      <c r="D181" s="146"/>
      <c r="E181" s="146"/>
      <c r="F181" s="146"/>
      <c r="G181" s="146"/>
      <c r="H181" s="146"/>
      <c r="I181" s="146"/>
      <c r="J181" s="146"/>
      <c r="K181" s="143"/>
      <c r="L181" s="12"/>
    </row>
    <row r="182" spans="2:12" ht="15.75" customHeight="1" x14ac:dyDescent="0.75">
      <c r="B182" s="4"/>
      <c r="C182" s="143"/>
      <c r="D182" s="146"/>
      <c r="E182" s="146"/>
      <c r="F182" s="146"/>
      <c r="G182" s="146"/>
      <c r="H182" s="146"/>
      <c r="I182" s="146"/>
      <c r="J182" s="146"/>
      <c r="K182" s="143"/>
      <c r="L182" s="12"/>
    </row>
    <row r="183" spans="2:12" ht="15.75" customHeight="1" x14ac:dyDescent="0.75">
      <c r="B183" s="4"/>
      <c r="C183" s="143"/>
      <c r="D183" s="146"/>
      <c r="E183" s="146"/>
      <c r="F183" s="146"/>
      <c r="G183" s="146"/>
      <c r="H183" s="146"/>
      <c r="I183" s="146"/>
      <c r="J183" s="146"/>
      <c r="K183" s="143"/>
      <c r="L183" s="12"/>
    </row>
    <row r="184" spans="2:12" ht="15.75" customHeight="1" x14ac:dyDescent="0.75">
      <c r="B184" s="4"/>
      <c r="C184" s="143"/>
      <c r="D184" s="146"/>
      <c r="E184" s="146"/>
      <c r="F184" s="146"/>
      <c r="G184" s="146"/>
      <c r="H184" s="146"/>
      <c r="I184" s="146"/>
      <c r="J184" s="146"/>
      <c r="K184" s="143"/>
      <c r="L184" s="12"/>
    </row>
    <row r="185" spans="2:12" ht="15.75" customHeight="1" x14ac:dyDescent="0.75">
      <c r="B185" s="4"/>
      <c r="C185" s="143"/>
      <c r="D185" s="146"/>
      <c r="E185" s="146"/>
      <c r="F185" s="146"/>
      <c r="G185" s="146"/>
      <c r="H185" s="146"/>
      <c r="I185" s="146"/>
      <c r="J185" s="146"/>
      <c r="K185" s="143"/>
      <c r="L185" s="12"/>
    </row>
    <row r="186" spans="2:12" ht="15.75" customHeight="1" x14ac:dyDescent="0.75">
      <c r="B186" s="4"/>
      <c r="C186" s="143"/>
      <c r="D186" s="146"/>
      <c r="E186" s="146"/>
      <c r="F186" s="146"/>
      <c r="G186" s="146"/>
      <c r="H186" s="146"/>
      <c r="I186" s="146"/>
      <c r="J186" s="146"/>
      <c r="K186" s="143"/>
      <c r="L186" s="12"/>
    </row>
    <row r="187" spans="2:12" ht="15.75" customHeight="1" thickBot="1" x14ac:dyDescent="0.9">
      <c r="B187" s="4"/>
      <c r="C187" s="143"/>
      <c r="D187" s="146"/>
      <c r="E187" s="146"/>
      <c r="F187" s="146"/>
      <c r="G187" s="146"/>
      <c r="H187" s="146"/>
      <c r="I187" s="146"/>
      <c r="J187" s="146"/>
      <c r="K187" s="143"/>
      <c r="L187" s="12"/>
    </row>
    <row r="188" spans="2:12" ht="16" x14ac:dyDescent="0.75">
      <c r="B188" s="4"/>
      <c r="C188" s="285" t="s">
        <v>169</v>
      </c>
      <c r="D188" s="286"/>
      <c r="E188" s="90"/>
      <c r="F188" s="90"/>
      <c r="G188" s="90"/>
      <c r="H188" s="12"/>
      <c r="I188" s="110"/>
      <c r="J188" s="110"/>
      <c r="K188" s="12"/>
    </row>
    <row r="189" spans="2:12" ht="40.5" customHeight="1" x14ac:dyDescent="0.75">
      <c r="B189" s="4"/>
      <c r="C189" s="281"/>
      <c r="D189" s="287" t="str">
        <f>D5</f>
        <v>Recipient Organization
Catholic Relief Services (CRS)</v>
      </c>
      <c r="E189" s="91" t="s">
        <v>170</v>
      </c>
      <c r="F189" s="14" t="s">
        <v>171</v>
      </c>
      <c r="G189" s="283" t="s">
        <v>9</v>
      </c>
      <c r="H189" s="143"/>
      <c r="I189" s="146"/>
      <c r="J189" s="146"/>
      <c r="K189" s="12"/>
    </row>
    <row r="190" spans="2:12" ht="24.75" customHeight="1" x14ac:dyDescent="0.75">
      <c r="B190" s="4"/>
      <c r="C190" s="282"/>
      <c r="D190" s="288"/>
      <c r="E190" s="92" t="e">
        <f>#REF!</f>
        <v>#REF!</v>
      </c>
      <c r="F190" s="87" t="e">
        <f>#REF!</f>
        <v>#REF!</v>
      </c>
      <c r="G190" s="284"/>
      <c r="H190" s="143"/>
      <c r="I190" s="146"/>
      <c r="J190" s="146"/>
      <c r="K190" s="12"/>
    </row>
    <row r="191" spans="2:12" ht="41.25" customHeight="1" x14ac:dyDescent="0.75">
      <c r="B191" s="154"/>
      <c r="C191" s="155" t="s">
        <v>172</v>
      </c>
      <c r="D191" s="156">
        <f>SUM(D16,D26,D36,D46,D58,D68,D78,D88,D100,D110,D120,D130,D142,D152,D162,D172,D175,D176,D177,D178,D179)</f>
        <v>1793006.6495774505</v>
      </c>
      <c r="E191" s="157">
        <f>SUM(E16,E26,E36,E46,E58,E68,E78,E88,E100,E110,E120,E130,E142,E152,E162,E172,E175,E176,E177)</f>
        <v>0</v>
      </c>
      <c r="F191" s="158">
        <f>SUM(F16,F26,F36,F46,F58,F68,F78,F88,F100,F110,F120,F130,F142,F152,F162,F172,F175,F176,F177)</f>
        <v>0</v>
      </c>
      <c r="G191" s="159">
        <f>SUM(D191:F191)</f>
        <v>1793006.6495774505</v>
      </c>
      <c r="H191" s="143"/>
      <c r="I191" s="146"/>
      <c r="J191" s="146"/>
      <c r="K191" s="154"/>
    </row>
    <row r="192" spans="2:12" ht="51.75" customHeight="1" x14ac:dyDescent="0.75">
      <c r="B192" s="160"/>
      <c r="C192" s="155" t="s">
        <v>173</v>
      </c>
      <c r="D192" s="156">
        <f>D191*0.07</f>
        <v>125510.46547042155</v>
      </c>
      <c r="E192" s="157">
        <f t="shared" ref="E192:F192" si="32">E191*0.07</f>
        <v>0</v>
      </c>
      <c r="F192" s="158">
        <f t="shared" si="32"/>
        <v>0</v>
      </c>
      <c r="G192" s="159">
        <f>G191*0.07</f>
        <v>125510.46547042155</v>
      </c>
      <c r="H192" s="160"/>
      <c r="I192" s="161"/>
      <c r="J192" s="161"/>
      <c r="K192" s="162"/>
    </row>
    <row r="193" spans="2:12" ht="51.75" customHeight="1" thickBot="1" x14ac:dyDescent="0.9">
      <c r="B193" s="160"/>
      <c r="C193" s="11" t="s">
        <v>9</v>
      </c>
      <c r="D193" s="80">
        <f>SUM(D191:D192)</f>
        <v>1918517.1150478721</v>
      </c>
      <c r="E193" s="93">
        <f t="shared" ref="E193:F193" si="33">SUM(E191:E192)</f>
        <v>0</v>
      </c>
      <c r="F193" s="73">
        <f t="shared" si="33"/>
        <v>0</v>
      </c>
      <c r="G193" s="73">
        <f>SUM(G191:G192)</f>
        <v>1918517.1150478721</v>
      </c>
      <c r="H193" s="160"/>
      <c r="I193" s="161"/>
      <c r="J193" s="161"/>
      <c r="K193" s="162"/>
    </row>
    <row r="194" spans="2:12" ht="42" customHeight="1" x14ac:dyDescent="0.75">
      <c r="B194" s="160"/>
      <c r="K194" s="2"/>
      <c r="L194" s="162"/>
    </row>
    <row r="195" spans="2:12" s="30" customFormat="1" ht="29.25" customHeight="1" thickBot="1" x14ac:dyDescent="0.9">
      <c r="B195" s="143"/>
      <c r="C195" s="4"/>
      <c r="D195" s="25"/>
      <c r="E195" s="25"/>
      <c r="F195" s="25"/>
      <c r="G195" s="25"/>
      <c r="H195" s="25"/>
      <c r="I195" s="112"/>
      <c r="J195" s="112"/>
      <c r="K195" s="12"/>
      <c r="L195" s="154"/>
    </row>
    <row r="196" spans="2:12" ht="23.25" customHeight="1" x14ac:dyDescent="0.75">
      <c r="B196" s="162"/>
      <c r="C196" s="266" t="s">
        <v>174</v>
      </c>
      <c r="D196" s="267"/>
      <c r="E196" s="268"/>
      <c r="F196" s="268"/>
      <c r="G196" s="268"/>
      <c r="H196" s="269"/>
      <c r="I196" s="113"/>
      <c r="J196" s="113"/>
      <c r="K196" s="162"/>
    </row>
    <row r="197" spans="2:12" ht="41.25" customHeight="1" x14ac:dyDescent="0.75">
      <c r="B197" s="162"/>
      <c r="C197" s="21"/>
      <c r="D197" s="272" t="str">
        <f>D5</f>
        <v>Recipient Organization
Catholic Relief Services (CRS)</v>
      </c>
      <c r="E197" s="19" t="s">
        <v>170</v>
      </c>
      <c r="F197" s="19" t="s">
        <v>171</v>
      </c>
      <c r="G197" s="259" t="s">
        <v>9</v>
      </c>
      <c r="H197" s="261" t="s">
        <v>175</v>
      </c>
      <c r="I197" s="113"/>
      <c r="J197" s="113"/>
      <c r="K197" s="162"/>
    </row>
    <row r="198" spans="2:12" ht="27.75" customHeight="1" x14ac:dyDescent="0.75">
      <c r="B198" s="162"/>
      <c r="C198" s="21"/>
      <c r="D198" s="273"/>
      <c r="E198" s="19" t="e">
        <f>#REF!</f>
        <v>#REF!</v>
      </c>
      <c r="F198" s="19" t="e">
        <f>#REF!</f>
        <v>#REF!</v>
      </c>
      <c r="G198" s="260"/>
      <c r="H198" s="262"/>
      <c r="I198" s="113"/>
      <c r="J198" s="113"/>
      <c r="K198" s="162"/>
    </row>
    <row r="199" spans="2:12" ht="55.5" customHeight="1" x14ac:dyDescent="0.75">
      <c r="B199" s="162"/>
      <c r="C199" s="20" t="s">
        <v>176</v>
      </c>
      <c r="D199" s="71">
        <f>D193*H199</f>
        <v>671480.99026675522</v>
      </c>
      <c r="E199" s="72">
        <f>SUM(E191:E192)*0.7</f>
        <v>0</v>
      </c>
      <c r="F199" s="72">
        <f>SUM(F191:F192)*0.7</f>
        <v>0</v>
      </c>
      <c r="G199" s="72"/>
      <c r="H199" s="106">
        <v>0.35</v>
      </c>
      <c r="I199" s="110"/>
      <c r="J199" s="110"/>
      <c r="K199" s="162"/>
    </row>
    <row r="200" spans="2:12" ht="57.75" customHeight="1" x14ac:dyDescent="0.75">
      <c r="B200" s="265"/>
      <c r="C200" s="83" t="s">
        <v>177</v>
      </c>
      <c r="D200" s="84">
        <f>D193*H200</f>
        <v>671480.99026675522</v>
      </c>
      <c r="E200" s="85">
        <f>SUM(E191:E192)*0.3</f>
        <v>0</v>
      </c>
      <c r="F200" s="85">
        <f>SUM(F191:F192)*0.3</f>
        <v>0</v>
      </c>
      <c r="G200" s="85"/>
      <c r="H200" s="107">
        <v>0.35</v>
      </c>
      <c r="I200" s="110"/>
      <c r="J200" s="110"/>
    </row>
    <row r="201" spans="2:12" ht="57.75" customHeight="1" x14ac:dyDescent="0.75">
      <c r="B201" s="265"/>
      <c r="C201" s="83" t="s">
        <v>178</v>
      </c>
      <c r="D201" s="84">
        <f>D193*H201</f>
        <v>575555.13451436162</v>
      </c>
      <c r="E201" s="85"/>
      <c r="F201" s="85"/>
      <c r="G201" s="85"/>
      <c r="H201" s="107">
        <v>0.3</v>
      </c>
      <c r="I201" s="110"/>
      <c r="J201" s="110"/>
    </row>
    <row r="202" spans="2:12" ht="38.25" customHeight="1" thickBot="1" x14ac:dyDescent="0.9">
      <c r="B202" s="265"/>
      <c r="C202" s="11" t="s">
        <v>179</v>
      </c>
      <c r="D202" s="73">
        <f>SUM(D199:D201)</f>
        <v>1918517.1150478721</v>
      </c>
      <c r="E202" s="73">
        <f t="shared" ref="E202:F202" si="34">SUM(E199:E200)</f>
        <v>0</v>
      </c>
      <c r="F202" s="73">
        <f t="shared" si="34"/>
        <v>0</v>
      </c>
      <c r="G202" s="74"/>
      <c r="H202" s="75"/>
      <c r="I202" s="114"/>
      <c r="J202" s="114"/>
    </row>
    <row r="203" spans="2:12" ht="21.75" customHeight="1" thickBot="1" x14ac:dyDescent="0.9">
      <c r="B203" s="265"/>
      <c r="C203" s="1"/>
      <c r="D203" s="9"/>
      <c r="E203" s="9"/>
      <c r="F203" s="9"/>
      <c r="G203" s="9"/>
      <c r="H203" s="9"/>
      <c r="I203" s="115"/>
      <c r="J203" s="115"/>
    </row>
    <row r="204" spans="2:12" ht="49.5" customHeight="1" x14ac:dyDescent="0.75">
      <c r="B204" s="265"/>
      <c r="C204" s="76" t="s">
        <v>180</v>
      </c>
      <c r="D204" s="77">
        <f>SUM(H16,H26,H36,H46,H58,H68,H78,H88,H100,H110,H120,H130,H142,H152,H162,H172,H180)*1.07</f>
        <v>565339.96836934891</v>
      </c>
      <c r="E204" s="25"/>
      <c r="F204" s="25"/>
      <c r="G204" s="25"/>
      <c r="H204" s="118" t="s">
        <v>181</v>
      </c>
      <c r="I204" s="119">
        <f>SUM(I180,I172,I162,I152,I142,I130,I120,I110,I100,I88,I78,I68,I58,I46,I36,I26,I16)</f>
        <v>1511838.0484595215</v>
      </c>
      <c r="J204" s="126"/>
    </row>
    <row r="205" spans="2:12" ht="28.5" customHeight="1" thickBot="1" x14ac:dyDescent="0.95">
      <c r="B205" s="265"/>
      <c r="C205" s="78" t="s">
        <v>182</v>
      </c>
      <c r="D205" s="109">
        <f>D204/D193</f>
        <v>0.29467548865481047</v>
      </c>
      <c r="E205" s="31"/>
      <c r="F205" s="31"/>
      <c r="G205" s="31"/>
      <c r="H205" s="120" t="s">
        <v>183</v>
      </c>
      <c r="I205" s="256">
        <f>I204/D191</f>
        <v>0.84318596856057915</v>
      </c>
      <c r="J205" s="127"/>
    </row>
    <row r="206" spans="2:12" ht="28.5" customHeight="1" x14ac:dyDescent="0.75">
      <c r="B206" s="265"/>
      <c r="C206" s="263"/>
      <c r="D206" s="264"/>
      <c r="E206" s="32"/>
      <c r="F206" s="32"/>
      <c r="G206" s="32"/>
    </row>
    <row r="207" spans="2:12" ht="28.5" customHeight="1" x14ac:dyDescent="0.8">
      <c r="B207" s="265"/>
      <c r="C207" s="78" t="s">
        <v>184</v>
      </c>
      <c r="D207" s="79">
        <f>SUM(D177:F179)*1.07</f>
        <v>96300</v>
      </c>
      <c r="E207" s="33"/>
      <c r="F207" s="33"/>
      <c r="G207" s="33"/>
    </row>
    <row r="208" spans="2:12" ht="23.25" customHeight="1" x14ac:dyDescent="0.8">
      <c r="B208" s="265"/>
      <c r="C208" s="78" t="s">
        <v>185</v>
      </c>
      <c r="D208" s="109">
        <f>D207/D193</f>
        <v>5.019501741458119E-2</v>
      </c>
      <c r="E208" s="33"/>
      <c r="F208" s="33"/>
      <c r="G208" s="33"/>
    </row>
    <row r="209" spans="2:12" ht="68.25" customHeight="1" thickBot="1" x14ac:dyDescent="0.9">
      <c r="B209" s="265"/>
      <c r="C209" s="270" t="s">
        <v>186</v>
      </c>
      <c r="D209" s="271"/>
      <c r="E209" s="26"/>
      <c r="F209" s="26"/>
      <c r="G209" s="26"/>
      <c r="I209" s="116"/>
      <c r="J209" s="116"/>
    </row>
    <row r="210" spans="2:12" ht="55.5" customHeight="1" x14ac:dyDescent="0.75">
      <c r="B210" s="265"/>
      <c r="L210" s="30"/>
    </row>
    <row r="211" spans="2:12" ht="42.75" customHeight="1" x14ac:dyDescent="0.75">
      <c r="B211" s="265"/>
    </row>
    <row r="212" spans="2:12" ht="21.75" customHeight="1" x14ac:dyDescent="0.75">
      <c r="B212" s="265"/>
    </row>
    <row r="213" spans="2:12" ht="21.75" customHeight="1" x14ac:dyDescent="0.75">
      <c r="B213" s="265"/>
    </row>
    <row r="214" spans="2:12" ht="23.25" customHeight="1" x14ac:dyDescent="0.75">
      <c r="B214" s="265"/>
    </row>
    <row r="215" spans="2:12" ht="23.25" customHeight="1" x14ac:dyDescent="0.75"/>
    <row r="216" spans="2:12" ht="21.75" customHeight="1" x14ac:dyDescent="0.75"/>
    <row r="217" spans="2:12" ht="16.5" customHeight="1" x14ac:dyDescent="0.75"/>
    <row r="218" spans="2:12" ht="29.25" customHeight="1" x14ac:dyDescent="0.75"/>
    <row r="219" spans="2:12" ht="24.75" customHeight="1" x14ac:dyDescent="0.75"/>
    <row r="220" spans="2:12" ht="33" customHeight="1" x14ac:dyDescent="0.75"/>
    <row r="222" spans="2:12" ht="15" customHeight="1" x14ac:dyDescent="0.75"/>
    <row r="223" spans="2:12" ht="25.5" customHeight="1" x14ac:dyDescent="0.75"/>
  </sheetData>
  <sheetProtection sheet="1" formatCells="0" formatColumns="0" formatRows="0"/>
  <mergeCells count="33">
    <mergeCell ref="C189:C190"/>
    <mergeCell ref="G189:G190"/>
    <mergeCell ref="C132:K132"/>
    <mergeCell ref="C143:K143"/>
    <mergeCell ref="C133:K133"/>
    <mergeCell ref="C153:K153"/>
    <mergeCell ref="C188:D188"/>
    <mergeCell ref="C163:K163"/>
    <mergeCell ref="D189:D190"/>
    <mergeCell ref="C37:K37"/>
    <mergeCell ref="C6:K6"/>
    <mergeCell ref="B1:E1"/>
    <mergeCell ref="C17:K17"/>
    <mergeCell ref="C7:K7"/>
    <mergeCell ref="C27:K27"/>
    <mergeCell ref="B3:E3"/>
    <mergeCell ref="C90:K90"/>
    <mergeCell ref="C91:K91"/>
    <mergeCell ref="C101:K101"/>
    <mergeCell ref="C111:K111"/>
    <mergeCell ref="C121:K121"/>
    <mergeCell ref="C48:K48"/>
    <mergeCell ref="C49:K49"/>
    <mergeCell ref="C59:K59"/>
    <mergeCell ref="C69:K69"/>
    <mergeCell ref="C79:K79"/>
    <mergeCell ref="G197:G198"/>
    <mergeCell ref="H197:H198"/>
    <mergeCell ref="C206:D206"/>
    <mergeCell ref="B200:B214"/>
    <mergeCell ref="C196:H196"/>
    <mergeCell ref="C209:D209"/>
    <mergeCell ref="D197:D198"/>
  </mergeCells>
  <conditionalFormatting sqref="D205">
    <cfRule type="cellIs" dxfId="44" priority="47" operator="lessThan">
      <formula>0.15</formula>
    </cfRule>
  </conditionalFormatting>
  <conditionalFormatting sqref="D208">
    <cfRule type="cellIs" dxfId="43" priority="45" operator="lessThan">
      <formula>0.05</formula>
    </cfRule>
  </conditionalFormatting>
  <dataValidations xWindow="431" yWindow="475" count="6">
    <dataValidation allowBlank="1" showInputMessage="1" showErrorMessage="1" prompt="% Towards Gender Equality and Women's Empowerment Must be Higher than 15%_x000a_" sqref="D205:G205" xr:uid="{E72508C7-C8DD-46A5-878C-E4FA07CAB6AF}"/>
    <dataValidation allowBlank="1" showInputMessage="1" showErrorMessage="1" prompt="M&amp;E Budget Cannot be Less than 5%_x000a_" sqref="D208:G208"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7:G207"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9"/>
  <sheetViews>
    <sheetView showGridLines="0" showZeros="0" topLeftCell="A185" zoomScale="88" zoomScaleNormal="80" workbookViewId="0">
      <selection activeCell="D208" sqref="D208"/>
    </sheetView>
  </sheetViews>
  <sheetFormatPr defaultColWidth="9.1796875" defaultRowHeight="16" x14ac:dyDescent="0.8"/>
  <cols>
    <col min="1" max="1" width="4.453125" style="40" customWidth="1"/>
    <col min="2" max="2" width="3.26953125" style="40" customWidth="1"/>
    <col min="3" max="3" width="51.453125" style="40" customWidth="1"/>
    <col min="4" max="4" width="34.26953125" style="42" customWidth="1"/>
    <col min="5" max="5" width="35" style="42" hidden="1" customWidth="1"/>
    <col min="6" max="6" width="34" style="42" hidden="1" customWidth="1"/>
    <col min="7" max="7" width="25.7265625" style="40" hidden="1" customWidth="1"/>
    <col min="8" max="8" width="21.453125" style="40" customWidth="1"/>
    <col min="9" max="9" width="16.81640625" style="40" customWidth="1"/>
    <col min="10" max="10" width="19.453125" style="40" customWidth="1"/>
    <col min="11" max="11" width="19" style="40" customWidth="1"/>
    <col min="12" max="12" width="26" style="40" customWidth="1"/>
    <col min="13" max="13" width="21.1796875" style="40" customWidth="1"/>
    <col min="14" max="14" width="7" style="40" customWidth="1"/>
    <col min="15" max="15" width="24.26953125" style="40" customWidth="1"/>
    <col min="16" max="16" width="26.453125" style="40" customWidth="1"/>
    <col min="17" max="17" width="30.1796875" style="40" customWidth="1"/>
    <col min="18" max="18" width="33" style="40" customWidth="1"/>
    <col min="19" max="20" width="22.7265625" style="40" customWidth="1"/>
    <col min="21" max="21" width="23.453125" style="40" customWidth="1"/>
    <col min="22" max="22" width="32.1796875" style="40" customWidth="1"/>
    <col min="23" max="23" width="9.1796875" style="40"/>
    <col min="24" max="24" width="17.7265625" style="40" customWidth="1"/>
    <col min="25" max="25" width="26.453125" style="40" customWidth="1"/>
    <col min="26" max="26" width="22.453125" style="40" customWidth="1"/>
    <col min="27" max="27" width="29.7265625" style="40" customWidth="1"/>
    <col min="28" max="28" width="23.453125" style="40" customWidth="1"/>
    <col min="29" max="29" width="18.453125" style="40" customWidth="1"/>
    <col min="30" max="30" width="17.453125" style="40" customWidth="1"/>
    <col min="31" max="31" width="25.1796875" style="40" customWidth="1"/>
    <col min="32" max="16384" width="9.1796875" style="40"/>
  </cols>
  <sheetData>
    <row r="1" spans="2:14" ht="24" customHeight="1" x14ac:dyDescent="0.8">
      <c r="B1" s="163"/>
      <c r="C1" s="163"/>
      <c r="D1" s="164"/>
      <c r="E1" s="164"/>
      <c r="F1" s="164"/>
      <c r="G1" s="163"/>
      <c r="H1" s="163"/>
      <c r="I1" s="163"/>
      <c r="J1" s="163"/>
      <c r="K1" s="163"/>
      <c r="L1" s="16"/>
      <c r="M1" s="3"/>
      <c r="N1" s="163"/>
    </row>
    <row r="2" spans="2:14" ht="26.25" customHeight="1" x14ac:dyDescent="2.1">
      <c r="B2" s="163"/>
      <c r="C2" s="258" t="s">
        <v>0</v>
      </c>
      <c r="D2" s="258"/>
      <c r="E2" s="258"/>
      <c r="F2" s="258"/>
      <c r="G2" s="27"/>
      <c r="H2" s="28"/>
      <c r="I2" s="28"/>
      <c r="J2" s="163"/>
      <c r="K2" s="163"/>
      <c r="L2" s="16"/>
      <c r="M2" s="3"/>
      <c r="N2" s="163"/>
    </row>
    <row r="3" spans="2:14" ht="15" customHeight="1" x14ac:dyDescent="0.8">
      <c r="B3" s="163"/>
      <c r="C3" s="105" t="s">
        <v>1</v>
      </c>
      <c r="D3" s="29"/>
      <c r="E3" s="29"/>
      <c r="F3" s="29"/>
      <c r="G3" s="29"/>
      <c r="H3" s="29"/>
      <c r="I3" s="29"/>
      <c r="J3" s="163"/>
      <c r="K3" s="163"/>
      <c r="L3" s="16"/>
      <c r="M3" s="3"/>
      <c r="N3" s="163"/>
    </row>
    <row r="4" spans="2:14" ht="17.25" customHeight="1" x14ac:dyDescent="0.9">
      <c r="B4" s="163"/>
      <c r="C4" s="280" t="s">
        <v>187</v>
      </c>
      <c r="D4" s="280"/>
      <c r="E4" s="280"/>
      <c r="F4" s="29"/>
      <c r="G4" s="29"/>
      <c r="H4" s="29"/>
      <c r="I4" s="29"/>
      <c r="J4" s="163"/>
      <c r="K4" s="163"/>
      <c r="L4" s="16"/>
      <c r="M4" s="3"/>
      <c r="N4" s="163"/>
    </row>
    <row r="5" spans="2:14" ht="13.5" customHeight="1" x14ac:dyDescent="0.8">
      <c r="B5" s="163"/>
      <c r="C5" s="35"/>
      <c r="D5" s="35"/>
      <c r="E5" s="35"/>
      <c r="F5" s="35"/>
      <c r="G5" s="163"/>
      <c r="H5" s="163"/>
      <c r="I5" s="163"/>
      <c r="J5" s="163"/>
      <c r="K5" s="163"/>
      <c r="L5" s="16"/>
      <c r="M5" s="3"/>
      <c r="N5" s="163"/>
    </row>
    <row r="6" spans="2:14" ht="24" customHeight="1" x14ac:dyDescent="0.8">
      <c r="B6" s="163"/>
      <c r="C6" s="35"/>
      <c r="D6" s="17" t="str">
        <f>'1) Budget Tables'!D5</f>
        <v>Recipient Organization
Catholic Relief Services (CRS)</v>
      </c>
      <c r="E6" s="17" t="s">
        <v>188</v>
      </c>
      <c r="F6" s="17" t="s">
        <v>189</v>
      </c>
      <c r="G6" s="133" t="s">
        <v>9</v>
      </c>
      <c r="H6" s="163"/>
      <c r="I6" s="163"/>
      <c r="J6" s="163"/>
      <c r="K6" s="163"/>
      <c r="L6" s="16"/>
      <c r="M6" s="3"/>
      <c r="N6" s="163"/>
    </row>
    <row r="7" spans="2:14" ht="24" customHeight="1" x14ac:dyDescent="0.8">
      <c r="B7" s="296" t="s">
        <v>190</v>
      </c>
      <c r="C7" s="296"/>
      <c r="D7" s="296"/>
      <c r="E7" s="296"/>
      <c r="F7" s="296"/>
      <c r="G7" s="296"/>
      <c r="H7" s="163"/>
      <c r="I7" s="163"/>
      <c r="J7" s="163"/>
      <c r="K7" s="163"/>
      <c r="L7" s="16"/>
      <c r="M7" s="3"/>
      <c r="N7" s="163"/>
    </row>
    <row r="8" spans="2:14" ht="22.5" customHeight="1" x14ac:dyDescent="0.8">
      <c r="B8" s="163"/>
      <c r="C8" s="296" t="s">
        <v>191</v>
      </c>
      <c r="D8" s="296"/>
      <c r="E8" s="296"/>
      <c r="F8" s="296"/>
      <c r="G8" s="296"/>
      <c r="H8" s="163"/>
      <c r="I8" s="163"/>
      <c r="J8" s="163"/>
      <c r="K8" s="163"/>
      <c r="L8" s="16"/>
      <c r="M8" s="3"/>
      <c r="N8" s="163"/>
    </row>
    <row r="9" spans="2:14" ht="24.75" customHeight="1" thickBot="1" x14ac:dyDescent="0.95">
      <c r="B9" s="163"/>
      <c r="C9" s="50" t="s">
        <v>192</v>
      </c>
      <c r="D9" s="51">
        <f>'1) Budget Tables'!D16</f>
        <v>49352.525386271314</v>
      </c>
      <c r="E9" s="51">
        <f>'1) Budget Tables'!E16</f>
        <v>0</v>
      </c>
      <c r="F9" s="51">
        <f>'1) Budget Tables'!F16</f>
        <v>0</v>
      </c>
      <c r="G9" s="52">
        <f>SUM(D9:F9)</f>
        <v>49352.525386271314</v>
      </c>
      <c r="H9" s="163"/>
      <c r="I9" s="163"/>
      <c r="J9" s="163"/>
      <c r="K9" s="163"/>
      <c r="L9" s="16"/>
      <c r="M9" s="3"/>
      <c r="N9" s="163"/>
    </row>
    <row r="10" spans="2:14" ht="21.75" customHeight="1" x14ac:dyDescent="0.8">
      <c r="B10" s="163"/>
      <c r="C10" s="48" t="s">
        <v>193</v>
      </c>
      <c r="D10" s="165"/>
      <c r="E10" s="166"/>
      <c r="F10" s="166"/>
      <c r="G10" s="49">
        <f t="shared" ref="G10:G17" si="0">SUM(D10:F10)</f>
        <v>0</v>
      </c>
      <c r="H10" s="163"/>
      <c r="I10" s="163"/>
      <c r="J10" s="163"/>
      <c r="K10" s="163"/>
      <c r="L10" s="163"/>
      <c r="M10" s="163"/>
      <c r="N10" s="163"/>
    </row>
    <row r="11" spans="2:14" x14ac:dyDescent="0.8">
      <c r="B11" s="163"/>
      <c r="C11" s="38" t="s">
        <v>194</v>
      </c>
      <c r="D11" s="167"/>
      <c r="E11" s="138"/>
      <c r="F11" s="138"/>
      <c r="G11" s="47">
        <f t="shared" si="0"/>
        <v>0</v>
      </c>
      <c r="H11" s="163"/>
      <c r="I11" s="163"/>
      <c r="J11" s="163"/>
      <c r="K11" s="163"/>
      <c r="L11" s="163"/>
      <c r="M11" s="163"/>
      <c r="N11" s="163"/>
    </row>
    <row r="12" spans="2:14" ht="15.75" customHeight="1" x14ac:dyDescent="0.8">
      <c r="B12" s="163"/>
      <c r="C12" s="38" t="s">
        <v>195</v>
      </c>
      <c r="D12" s="167"/>
      <c r="E12" s="167"/>
      <c r="F12" s="167"/>
      <c r="G12" s="47">
        <f t="shared" si="0"/>
        <v>0</v>
      </c>
      <c r="H12" s="163"/>
      <c r="I12" s="163"/>
      <c r="J12" s="163"/>
      <c r="K12" s="163"/>
      <c r="L12" s="163"/>
      <c r="M12" s="163"/>
      <c r="N12" s="163"/>
    </row>
    <row r="13" spans="2:14" x14ac:dyDescent="0.8">
      <c r="B13" s="163"/>
      <c r="C13" s="39" t="s">
        <v>196</v>
      </c>
      <c r="D13" s="167"/>
      <c r="E13" s="167"/>
      <c r="F13" s="167"/>
      <c r="G13" s="47">
        <f t="shared" si="0"/>
        <v>0</v>
      </c>
      <c r="H13" s="163"/>
      <c r="I13" s="163"/>
      <c r="J13" s="163"/>
      <c r="K13" s="163"/>
      <c r="L13" s="163"/>
      <c r="M13" s="163"/>
      <c r="N13" s="163"/>
    </row>
    <row r="14" spans="2:14" x14ac:dyDescent="0.8">
      <c r="B14" s="163"/>
      <c r="C14" s="38" t="s">
        <v>197</v>
      </c>
      <c r="D14" s="167"/>
      <c r="E14" s="167"/>
      <c r="F14" s="167"/>
      <c r="G14" s="47">
        <f t="shared" si="0"/>
        <v>0</v>
      </c>
      <c r="H14" s="163"/>
      <c r="I14" s="163"/>
      <c r="J14" s="163"/>
      <c r="K14" s="163"/>
      <c r="L14" s="163"/>
      <c r="M14" s="163"/>
      <c r="N14" s="163"/>
    </row>
    <row r="15" spans="2:14" ht="21.75" customHeight="1" x14ac:dyDescent="0.8">
      <c r="B15" s="163"/>
      <c r="C15" s="38" t="s">
        <v>198</v>
      </c>
      <c r="D15" s="167">
        <v>49352.525386271314</v>
      </c>
      <c r="E15" s="167"/>
      <c r="F15" s="167"/>
      <c r="G15" s="47">
        <f t="shared" si="0"/>
        <v>49352.525386271314</v>
      </c>
      <c r="H15" s="163"/>
      <c r="I15" s="163"/>
      <c r="J15" s="163"/>
      <c r="K15" s="163"/>
      <c r="L15" s="163"/>
      <c r="M15" s="163"/>
      <c r="N15" s="163"/>
    </row>
    <row r="16" spans="2:14" ht="21.75" customHeight="1" x14ac:dyDescent="0.8">
      <c r="B16" s="163"/>
      <c r="C16" s="38" t="s">
        <v>199</v>
      </c>
      <c r="D16" s="167"/>
      <c r="E16" s="167"/>
      <c r="F16" s="167"/>
      <c r="G16" s="47">
        <f t="shared" si="0"/>
        <v>0</v>
      </c>
      <c r="H16" s="163"/>
      <c r="I16" s="163"/>
      <c r="J16" s="163"/>
      <c r="K16" s="163"/>
      <c r="L16" s="163"/>
      <c r="M16" s="163"/>
      <c r="N16" s="163"/>
    </row>
    <row r="17" spans="3:14" ht="15.75" customHeight="1" x14ac:dyDescent="0.8">
      <c r="C17" s="43" t="s">
        <v>200</v>
      </c>
      <c r="D17" s="53">
        <f>SUM(D10:D16)</f>
        <v>49352.525386271314</v>
      </c>
      <c r="E17" s="53">
        <f>SUM(E10:E16)</f>
        <v>0</v>
      </c>
      <c r="F17" s="53">
        <f t="shared" ref="F17" si="1">SUM(F10:F16)</f>
        <v>0</v>
      </c>
      <c r="G17" s="88">
        <f t="shared" si="0"/>
        <v>49352.525386271314</v>
      </c>
      <c r="H17" s="163"/>
      <c r="I17" s="163"/>
      <c r="J17" s="163"/>
      <c r="K17" s="163"/>
      <c r="L17" s="163"/>
      <c r="M17" s="163"/>
      <c r="N17" s="163"/>
    </row>
    <row r="18" spans="3:14" s="42" customFormat="1" x14ac:dyDescent="0.8">
      <c r="C18" s="54"/>
      <c r="D18" s="55"/>
      <c r="E18" s="55"/>
      <c r="F18" s="55"/>
      <c r="G18" s="89"/>
      <c r="H18" s="164"/>
      <c r="I18" s="164"/>
      <c r="J18" s="164"/>
      <c r="K18" s="164"/>
      <c r="L18" s="164"/>
      <c r="M18" s="164"/>
      <c r="N18" s="164"/>
    </row>
    <row r="19" spans="3:14" x14ac:dyDescent="0.8">
      <c r="C19" s="296" t="s">
        <v>201</v>
      </c>
      <c r="D19" s="296"/>
      <c r="E19" s="296"/>
      <c r="F19" s="296"/>
      <c r="G19" s="296"/>
      <c r="H19" s="163"/>
      <c r="I19" s="163"/>
      <c r="J19" s="163"/>
      <c r="K19" s="163"/>
      <c r="L19" s="163"/>
      <c r="M19" s="163"/>
      <c r="N19" s="163"/>
    </row>
    <row r="20" spans="3:14" ht="27" customHeight="1" thickBot="1" x14ac:dyDescent="0.95">
      <c r="C20" s="50" t="s">
        <v>192</v>
      </c>
      <c r="D20" s="51">
        <f>'1) Budget Tables'!D26</f>
        <v>31838.390194178734</v>
      </c>
      <c r="E20" s="51">
        <f>'1) Budget Tables'!E26</f>
        <v>0</v>
      </c>
      <c r="F20" s="51">
        <f>'1) Budget Tables'!F26</f>
        <v>0</v>
      </c>
      <c r="G20" s="52">
        <f t="shared" ref="G20:G28" si="2">SUM(D20:F20)</f>
        <v>31838.390194178734</v>
      </c>
      <c r="H20" s="163"/>
      <c r="I20" s="163"/>
      <c r="J20" s="163"/>
      <c r="K20" s="163"/>
      <c r="L20" s="163"/>
      <c r="M20" s="163"/>
      <c r="N20" s="163"/>
    </row>
    <row r="21" spans="3:14" x14ac:dyDescent="0.8">
      <c r="C21" s="48" t="s">
        <v>193</v>
      </c>
      <c r="D21" s="165"/>
      <c r="E21" s="166"/>
      <c r="F21" s="166"/>
      <c r="G21" s="49">
        <f t="shared" si="2"/>
        <v>0</v>
      </c>
      <c r="H21" s="163"/>
      <c r="I21" s="163"/>
      <c r="J21" s="163"/>
      <c r="K21" s="163"/>
      <c r="L21" s="163"/>
      <c r="M21" s="163"/>
      <c r="N21" s="163"/>
    </row>
    <row r="22" spans="3:14" x14ac:dyDescent="0.8">
      <c r="C22" s="38" t="s">
        <v>194</v>
      </c>
      <c r="D22" s="167"/>
      <c r="E22" s="138"/>
      <c r="F22" s="138"/>
      <c r="G22" s="47">
        <f t="shared" si="2"/>
        <v>0</v>
      </c>
      <c r="H22" s="163"/>
      <c r="I22" s="163"/>
      <c r="J22" s="163"/>
      <c r="K22" s="163"/>
      <c r="L22" s="163"/>
      <c r="M22" s="163"/>
      <c r="N22" s="163"/>
    </row>
    <row r="23" spans="3:14" ht="32" x14ac:dyDescent="0.8">
      <c r="C23" s="38" t="s">
        <v>195</v>
      </c>
      <c r="D23" s="167"/>
      <c r="E23" s="167"/>
      <c r="F23" s="167"/>
      <c r="G23" s="47">
        <f t="shared" si="2"/>
        <v>0</v>
      </c>
      <c r="H23" s="163"/>
      <c r="I23" s="163"/>
      <c r="J23" s="163"/>
      <c r="K23" s="163"/>
      <c r="L23" s="163"/>
      <c r="M23" s="163"/>
      <c r="N23" s="163"/>
    </row>
    <row r="24" spans="3:14" x14ac:dyDescent="0.8">
      <c r="C24" s="39" t="s">
        <v>196</v>
      </c>
      <c r="D24" s="167"/>
      <c r="E24" s="167"/>
      <c r="F24" s="167"/>
      <c r="G24" s="47">
        <f t="shared" si="2"/>
        <v>0</v>
      </c>
      <c r="H24" s="163"/>
      <c r="I24" s="163"/>
      <c r="J24" s="163"/>
      <c r="K24" s="163"/>
      <c r="L24" s="163"/>
      <c r="M24" s="163"/>
      <c r="N24" s="163"/>
    </row>
    <row r="25" spans="3:14" x14ac:dyDescent="0.8">
      <c r="C25" s="38" t="s">
        <v>197</v>
      </c>
      <c r="D25" s="167"/>
      <c r="E25" s="167"/>
      <c r="F25" s="167"/>
      <c r="G25" s="47">
        <f t="shared" si="2"/>
        <v>0</v>
      </c>
      <c r="H25" s="163"/>
      <c r="I25" s="163"/>
      <c r="J25" s="163"/>
      <c r="K25" s="163"/>
      <c r="L25" s="163"/>
      <c r="M25" s="163"/>
      <c r="N25" s="163"/>
    </row>
    <row r="26" spans="3:14" x14ac:dyDescent="0.8">
      <c r="C26" s="38" t="s">
        <v>198</v>
      </c>
      <c r="D26" s="167">
        <v>31838.390194178734</v>
      </c>
      <c r="E26" s="167"/>
      <c r="F26" s="167"/>
      <c r="G26" s="47">
        <f t="shared" si="2"/>
        <v>31838.390194178734</v>
      </c>
      <c r="H26" s="163"/>
      <c r="I26" s="163"/>
      <c r="J26" s="163"/>
      <c r="K26" s="163"/>
      <c r="L26" s="163"/>
      <c r="M26" s="163"/>
      <c r="N26" s="163"/>
    </row>
    <row r="27" spans="3:14" x14ac:dyDescent="0.8">
      <c r="C27" s="38" t="s">
        <v>199</v>
      </c>
      <c r="D27" s="167"/>
      <c r="E27" s="167"/>
      <c r="F27" s="167"/>
      <c r="G27" s="47">
        <f t="shared" si="2"/>
        <v>0</v>
      </c>
      <c r="H27" s="163"/>
      <c r="I27" s="163"/>
      <c r="J27" s="163"/>
      <c r="K27" s="163"/>
      <c r="L27" s="163"/>
      <c r="M27" s="163"/>
      <c r="N27" s="163"/>
    </row>
    <row r="28" spans="3:14" x14ac:dyDescent="0.8">
      <c r="C28" s="43" t="s">
        <v>200</v>
      </c>
      <c r="D28" s="53">
        <f t="shared" ref="D28:E28" si="3">SUM(D21:D27)</f>
        <v>31838.390194178734</v>
      </c>
      <c r="E28" s="53">
        <f t="shared" si="3"/>
        <v>0</v>
      </c>
      <c r="F28" s="53">
        <f t="shared" ref="F28" si="4">SUM(F21:F27)</f>
        <v>0</v>
      </c>
      <c r="G28" s="47">
        <f t="shared" si="2"/>
        <v>31838.390194178734</v>
      </c>
      <c r="H28" s="163"/>
      <c r="I28" s="163"/>
      <c r="J28" s="163"/>
      <c r="K28" s="163"/>
      <c r="L28" s="163"/>
      <c r="M28" s="163"/>
      <c r="N28" s="163"/>
    </row>
    <row r="29" spans="3:14" s="42" customFormat="1" x14ac:dyDescent="0.8">
      <c r="C29" s="54"/>
      <c r="D29" s="55"/>
      <c r="E29" s="55"/>
      <c r="F29" s="55"/>
      <c r="G29" s="56"/>
      <c r="H29" s="164"/>
      <c r="I29" s="164"/>
      <c r="J29" s="164"/>
      <c r="K29" s="164"/>
      <c r="L29" s="164"/>
      <c r="M29" s="164"/>
      <c r="N29" s="164"/>
    </row>
    <row r="30" spans="3:14" x14ac:dyDescent="0.8">
      <c r="C30" s="289" t="s">
        <v>202</v>
      </c>
      <c r="D30" s="290"/>
      <c r="E30" s="290"/>
      <c r="F30" s="290"/>
      <c r="G30" s="291"/>
      <c r="H30" s="163"/>
      <c r="I30" s="163"/>
      <c r="J30" s="163"/>
      <c r="K30" s="163"/>
      <c r="L30" s="163"/>
      <c r="M30" s="163"/>
      <c r="N30" s="163"/>
    </row>
    <row r="31" spans="3:14" ht="21.75" customHeight="1" thickBot="1" x14ac:dyDescent="0.95">
      <c r="C31" s="50" t="s">
        <v>192</v>
      </c>
      <c r="D31" s="51">
        <f>'1) Budget Tables'!D36</f>
        <v>149128.24790341649</v>
      </c>
      <c r="E31" s="51">
        <f>'1) Budget Tables'!E36</f>
        <v>0</v>
      </c>
      <c r="F31" s="51">
        <f>'1) Budget Tables'!F36</f>
        <v>0</v>
      </c>
      <c r="G31" s="52">
        <f t="shared" ref="G31:G39" si="5">SUM(D31:F31)</f>
        <v>149128.24790341649</v>
      </c>
      <c r="H31" s="163"/>
      <c r="I31" s="163"/>
      <c r="J31" s="163"/>
      <c r="K31" s="163"/>
      <c r="L31" s="163"/>
      <c r="M31" s="163"/>
      <c r="N31" s="163"/>
    </row>
    <row r="32" spans="3:14" x14ac:dyDescent="0.8">
      <c r="C32" s="48" t="s">
        <v>193</v>
      </c>
      <c r="D32" s="165"/>
      <c r="E32" s="166"/>
      <c r="F32" s="166"/>
      <c r="G32" s="49">
        <f t="shared" si="5"/>
        <v>0</v>
      </c>
      <c r="H32" s="163"/>
      <c r="I32" s="163"/>
      <c r="J32" s="163"/>
      <c r="K32" s="163"/>
      <c r="L32" s="163"/>
      <c r="M32" s="163"/>
      <c r="N32" s="163"/>
    </row>
    <row r="33" spans="3:14" s="42" customFormat="1" ht="15.75" customHeight="1" x14ac:dyDescent="0.8">
      <c r="C33" s="38" t="s">
        <v>194</v>
      </c>
      <c r="D33" s="167"/>
      <c r="E33" s="138"/>
      <c r="F33" s="138"/>
      <c r="G33" s="47">
        <f t="shared" si="5"/>
        <v>0</v>
      </c>
      <c r="H33" s="164"/>
      <c r="I33" s="164"/>
      <c r="J33" s="164"/>
      <c r="K33" s="164"/>
      <c r="L33" s="164"/>
      <c r="M33" s="164"/>
      <c r="N33" s="164"/>
    </row>
    <row r="34" spans="3:14" s="42" customFormat="1" ht="32" x14ac:dyDescent="0.8">
      <c r="C34" s="38" t="s">
        <v>195</v>
      </c>
      <c r="D34" s="167"/>
      <c r="E34" s="167"/>
      <c r="F34" s="167"/>
      <c r="G34" s="47">
        <f t="shared" si="5"/>
        <v>0</v>
      </c>
      <c r="H34" s="164"/>
      <c r="I34" s="164"/>
      <c r="J34" s="164"/>
      <c r="K34" s="164"/>
      <c r="L34" s="164"/>
      <c r="M34" s="164"/>
      <c r="N34" s="164"/>
    </row>
    <row r="35" spans="3:14" s="42" customFormat="1" x14ac:dyDescent="0.8">
      <c r="C35" s="39" t="s">
        <v>196</v>
      </c>
      <c r="D35" s="167"/>
      <c r="E35" s="167"/>
      <c r="F35" s="167"/>
      <c r="G35" s="47">
        <f t="shared" si="5"/>
        <v>0</v>
      </c>
      <c r="H35" s="164"/>
      <c r="I35" s="164"/>
      <c r="J35" s="164"/>
      <c r="K35" s="164"/>
      <c r="L35" s="164"/>
      <c r="M35" s="164"/>
      <c r="N35" s="164"/>
    </row>
    <row r="36" spans="3:14" x14ac:dyDescent="0.8">
      <c r="C36" s="38" t="s">
        <v>197</v>
      </c>
      <c r="D36" s="167"/>
      <c r="E36" s="167"/>
      <c r="F36" s="167"/>
      <c r="G36" s="47">
        <f t="shared" si="5"/>
        <v>0</v>
      </c>
      <c r="H36" s="163"/>
      <c r="I36" s="163"/>
      <c r="J36" s="163"/>
      <c r="K36" s="163"/>
      <c r="L36" s="163"/>
      <c r="M36" s="163"/>
      <c r="N36" s="163"/>
    </row>
    <row r="37" spans="3:14" x14ac:dyDescent="0.8">
      <c r="C37" s="38" t="s">
        <v>198</v>
      </c>
      <c r="D37" s="167">
        <v>149128.24790341649</v>
      </c>
      <c r="E37" s="167"/>
      <c r="F37" s="167"/>
      <c r="G37" s="47">
        <f t="shared" si="5"/>
        <v>149128.24790341649</v>
      </c>
      <c r="H37" s="163"/>
      <c r="I37" s="163"/>
      <c r="J37" s="163"/>
      <c r="K37" s="163"/>
      <c r="L37" s="163"/>
      <c r="M37" s="163"/>
      <c r="N37" s="163"/>
    </row>
    <row r="38" spans="3:14" x14ac:dyDescent="0.8">
      <c r="C38" s="38" t="s">
        <v>199</v>
      </c>
      <c r="D38" s="167"/>
      <c r="E38" s="167"/>
      <c r="F38" s="167"/>
      <c r="G38" s="47">
        <f t="shared" si="5"/>
        <v>0</v>
      </c>
      <c r="H38" s="163"/>
      <c r="I38" s="163"/>
      <c r="J38" s="163"/>
      <c r="K38" s="163"/>
      <c r="L38" s="163"/>
      <c r="M38" s="163"/>
      <c r="N38" s="163"/>
    </row>
    <row r="39" spans="3:14" x14ac:dyDescent="0.8">
      <c r="C39" s="43" t="s">
        <v>200</v>
      </c>
      <c r="D39" s="53">
        <f t="shared" ref="D39:E39" si="6">SUM(D32:D38)</f>
        <v>149128.24790341649</v>
      </c>
      <c r="E39" s="53">
        <f t="shared" si="6"/>
        <v>0</v>
      </c>
      <c r="F39" s="53">
        <f t="shared" ref="F39" si="7">SUM(F32:F38)</f>
        <v>0</v>
      </c>
      <c r="G39" s="47">
        <f t="shared" si="5"/>
        <v>149128.24790341649</v>
      </c>
      <c r="H39" s="163"/>
      <c r="I39" s="163"/>
      <c r="J39" s="163"/>
      <c r="K39" s="163"/>
      <c r="L39" s="163"/>
      <c r="M39" s="163"/>
      <c r="N39" s="163"/>
    </row>
    <row r="40" spans="3:14" s="42" customFormat="1" x14ac:dyDescent="0.8">
      <c r="C40" s="54"/>
      <c r="D40" s="55"/>
      <c r="E40" s="55"/>
      <c r="F40" s="55"/>
      <c r="G40" s="56"/>
      <c r="H40" s="164"/>
      <c r="I40" s="164"/>
      <c r="J40" s="164"/>
      <c r="K40" s="164"/>
      <c r="L40" s="164"/>
      <c r="M40" s="164"/>
      <c r="N40" s="164"/>
    </row>
    <row r="41" spans="3:14" x14ac:dyDescent="0.8">
      <c r="C41" s="289" t="s">
        <v>203</v>
      </c>
      <c r="D41" s="290"/>
      <c r="E41" s="290"/>
      <c r="F41" s="290"/>
      <c r="G41" s="291"/>
      <c r="H41" s="163"/>
      <c r="I41" s="163"/>
      <c r="J41" s="163"/>
      <c r="K41" s="163"/>
      <c r="L41" s="163"/>
      <c r="M41" s="163"/>
      <c r="N41" s="163"/>
    </row>
    <row r="42" spans="3:14" ht="20.25" customHeight="1" thickBot="1" x14ac:dyDescent="0.95">
      <c r="C42" s="50" t="s">
        <v>192</v>
      </c>
      <c r="D42" s="51">
        <f>'1) Budget Tables'!D46</f>
        <v>0</v>
      </c>
      <c r="E42" s="51">
        <f>'1) Budget Tables'!E46</f>
        <v>0</v>
      </c>
      <c r="F42" s="51">
        <f>'1) Budget Tables'!F46</f>
        <v>0</v>
      </c>
      <c r="G42" s="52">
        <f t="shared" ref="G42:G50" si="8">SUM(D42:F42)</f>
        <v>0</v>
      </c>
      <c r="H42" s="163"/>
      <c r="I42" s="163"/>
      <c r="J42" s="163"/>
      <c r="K42" s="163"/>
      <c r="L42" s="163"/>
      <c r="M42" s="163"/>
      <c r="N42" s="163"/>
    </row>
    <row r="43" spans="3:14" x14ac:dyDescent="0.8">
      <c r="C43" s="48" t="s">
        <v>193</v>
      </c>
      <c r="D43" s="165"/>
      <c r="E43" s="166"/>
      <c r="F43" s="166"/>
      <c r="G43" s="49">
        <f t="shared" si="8"/>
        <v>0</v>
      </c>
      <c r="H43" s="163"/>
      <c r="I43" s="163"/>
      <c r="J43" s="163"/>
      <c r="K43" s="163"/>
      <c r="L43" s="163"/>
      <c r="M43" s="163"/>
      <c r="N43" s="163"/>
    </row>
    <row r="44" spans="3:14" ht="15.75" customHeight="1" x14ac:dyDescent="0.8">
      <c r="C44" s="38" t="s">
        <v>194</v>
      </c>
      <c r="D44" s="167"/>
      <c r="E44" s="138"/>
      <c r="F44" s="138"/>
      <c r="G44" s="47">
        <f t="shared" si="8"/>
        <v>0</v>
      </c>
      <c r="H44" s="163"/>
      <c r="I44" s="163"/>
      <c r="J44" s="163"/>
      <c r="K44" s="163"/>
      <c r="L44" s="163"/>
      <c r="M44" s="163"/>
      <c r="N44" s="163"/>
    </row>
    <row r="45" spans="3:14" ht="32.25" customHeight="1" x14ac:dyDescent="0.8">
      <c r="C45" s="38" t="s">
        <v>195</v>
      </c>
      <c r="D45" s="167"/>
      <c r="E45" s="167"/>
      <c r="F45" s="167"/>
      <c r="G45" s="47">
        <f t="shared" si="8"/>
        <v>0</v>
      </c>
      <c r="H45" s="163"/>
      <c r="I45" s="163"/>
      <c r="J45" s="163"/>
      <c r="K45" s="163"/>
      <c r="L45" s="163"/>
      <c r="M45" s="163"/>
      <c r="N45" s="163"/>
    </row>
    <row r="46" spans="3:14" s="42" customFormat="1" x14ac:dyDescent="0.8">
      <c r="C46" s="39" t="s">
        <v>196</v>
      </c>
      <c r="D46" s="167"/>
      <c r="E46" s="167"/>
      <c r="F46" s="167"/>
      <c r="G46" s="47">
        <f t="shared" si="8"/>
        <v>0</v>
      </c>
      <c r="H46" s="164"/>
      <c r="I46" s="164"/>
      <c r="J46" s="164"/>
      <c r="K46" s="164"/>
      <c r="L46" s="164"/>
      <c r="M46" s="164"/>
      <c r="N46" s="164"/>
    </row>
    <row r="47" spans="3:14" x14ac:dyDescent="0.8">
      <c r="C47" s="38" t="s">
        <v>197</v>
      </c>
      <c r="D47" s="167"/>
      <c r="E47" s="167"/>
      <c r="F47" s="167"/>
      <c r="G47" s="47">
        <f t="shared" si="8"/>
        <v>0</v>
      </c>
      <c r="H47" s="163"/>
      <c r="I47" s="163"/>
      <c r="J47" s="163"/>
      <c r="K47" s="163"/>
      <c r="L47" s="163"/>
      <c r="M47" s="163"/>
      <c r="N47" s="163"/>
    </row>
    <row r="48" spans="3:14" x14ac:dyDescent="0.8">
      <c r="C48" s="38" t="s">
        <v>198</v>
      </c>
      <c r="D48" s="167"/>
      <c r="E48" s="167"/>
      <c r="F48" s="167"/>
      <c r="G48" s="47">
        <f t="shared" si="8"/>
        <v>0</v>
      </c>
      <c r="H48" s="163"/>
      <c r="I48" s="163"/>
      <c r="J48" s="163"/>
      <c r="K48" s="163"/>
      <c r="L48" s="163"/>
      <c r="M48" s="163"/>
      <c r="N48" s="163"/>
    </row>
    <row r="49" spans="2:14" x14ac:dyDescent="0.8">
      <c r="B49" s="163"/>
      <c r="C49" s="38" t="s">
        <v>199</v>
      </c>
      <c r="D49" s="167"/>
      <c r="E49" s="167"/>
      <c r="F49" s="167"/>
      <c r="G49" s="47">
        <f t="shared" si="8"/>
        <v>0</v>
      </c>
      <c r="H49" s="163"/>
      <c r="I49" s="163"/>
      <c r="J49" s="163"/>
      <c r="K49" s="163"/>
      <c r="L49" s="163"/>
      <c r="M49" s="163"/>
      <c r="N49" s="163"/>
    </row>
    <row r="50" spans="2:14" ht="21" customHeight="1" x14ac:dyDescent="0.8">
      <c r="B50" s="163"/>
      <c r="C50" s="43" t="s">
        <v>200</v>
      </c>
      <c r="D50" s="53">
        <f t="shared" ref="D50:E50" si="9">SUM(D43:D49)</f>
        <v>0</v>
      </c>
      <c r="E50" s="53">
        <f t="shared" si="9"/>
        <v>0</v>
      </c>
      <c r="F50" s="53">
        <f t="shared" ref="F50" si="10">SUM(F43:F49)</f>
        <v>0</v>
      </c>
      <c r="G50" s="47">
        <f t="shared" si="8"/>
        <v>0</v>
      </c>
      <c r="H50" s="163"/>
      <c r="I50" s="163"/>
      <c r="J50" s="163"/>
      <c r="K50" s="163"/>
      <c r="L50" s="163"/>
      <c r="M50" s="163"/>
      <c r="N50" s="163"/>
    </row>
    <row r="51" spans="2:14" s="42" customFormat="1" ht="22.5" customHeight="1" x14ac:dyDescent="0.8">
      <c r="B51" s="164"/>
      <c r="C51" s="57"/>
      <c r="D51" s="55"/>
      <c r="E51" s="55"/>
      <c r="F51" s="55"/>
      <c r="G51" s="56"/>
      <c r="H51" s="164"/>
      <c r="I51" s="164"/>
      <c r="J51" s="164"/>
      <c r="K51" s="164"/>
      <c r="L51" s="164"/>
      <c r="M51" s="164"/>
      <c r="N51" s="164"/>
    </row>
    <row r="52" spans="2:14" x14ac:dyDescent="0.8">
      <c r="B52" s="289" t="s">
        <v>204</v>
      </c>
      <c r="C52" s="290"/>
      <c r="D52" s="290"/>
      <c r="E52" s="290"/>
      <c r="F52" s="290"/>
      <c r="G52" s="291"/>
      <c r="H52" s="163"/>
      <c r="I52" s="163"/>
      <c r="J52" s="163"/>
      <c r="K52" s="163"/>
      <c r="L52" s="163"/>
      <c r="M52" s="163"/>
      <c r="N52" s="163"/>
    </row>
    <row r="53" spans="2:14" x14ac:dyDescent="0.8">
      <c r="B53" s="163"/>
      <c r="C53" s="289" t="s">
        <v>205</v>
      </c>
      <c r="D53" s="290"/>
      <c r="E53" s="290"/>
      <c r="F53" s="290"/>
      <c r="G53" s="291"/>
      <c r="H53" s="163"/>
      <c r="I53" s="163"/>
      <c r="J53" s="163"/>
      <c r="K53" s="163"/>
      <c r="L53" s="163"/>
      <c r="M53" s="163"/>
      <c r="N53" s="163"/>
    </row>
    <row r="54" spans="2:14" ht="24" customHeight="1" thickBot="1" x14ac:dyDescent="0.95">
      <c r="B54" s="163"/>
      <c r="C54" s="50" t="s">
        <v>192</v>
      </c>
      <c r="D54" s="51">
        <f>'1) Budget Tables'!D58</f>
        <v>102342.67773578744</v>
      </c>
      <c r="E54" s="51">
        <f>'1) Budget Tables'!E58</f>
        <v>0</v>
      </c>
      <c r="F54" s="51">
        <f>'1) Budget Tables'!F58</f>
        <v>0</v>
      </c>
      <c r="G54" s="52">
        <f>SUM(D54:F54)</f>
        <v>102342.67773578744</v>
      </c>
      <c r="H54" s="163"/>
      <c r="I54" s="163"/>
      <c r="J54" s="163"/>
      <c r="K54" s="163"/>
      <c r="L54" s="163"/>
      <c r="M54" s="163"/>
      <c r="N54" s="163"/>
    </row>
    <row r="55" spans="2:14" ht="15.75" customHeight="1" x14ac:dyDescent="0.8">
      <c r="B55" s="163"/>
      <c r="C55" s="48" t="s">
        <v>193</v>
      </c>
      <c r="D55" s="165"/>
      <c r="E55" s="166"/>
      <c r="F55" s="166"/>
      <c r="G55" s="49">
        <f t="shared" ref="G55:G62" si="11">SUM(D55:F55)</f>
        <v>0</v>
      </c>
      <c r="H55" s="163"/>
      <c r="I55" s="163"/>
      <c r="J55" s="163"/>
      <c r="K55" s="163"/>
      <c r="L55" s="163"/>
      <c r="M55" s="163"/>
      <c r="N55" s="163"/>
    </row>
    <row r="56" spans="2:14" ht="15.75" customHeight="1" x14ac:dyDescent="0.8">
      <c r="B56" s="163"/>
      <c r="C56" s="38" t="s">
        <v>194</v>
      </c>
      <c r="D56" s="167"/>
      <c r="E56" s="138"/>
      <c r="F56" s="138"/>
      <c r="G56" s="47">
        <f t="shared" si="11"/>
        <v>0</v>
      </c>
      <c r="H56" s="163"/>
      <c r="I56" s="163"/>
      <c r="J56" s="163"/>
      <c r="K56" s="163"/>
      <c r="L56" s="163"/>
      <c r="M56" s="163"/>
      <c r="N56" s="163"/>
    </row>
    <row r="57" spans="2:14" ht="15.75" customHeight="1" x14ac:dyDescent="0.8">
      <c r="B57" s="163"/>
      <c r="C57" s="38" t="s">
        <v>195</v>
      </c>
      <c r="D57" s="167"/>
      <c r="E57" s="167"/>
      <c r="F57" s="167"/>
      <c r="G57" s="47">
        <f t="shared" si="11"/>
        <v>0</v>
      </c>
      <c r="H57" s="163"/>
      <c r="I57" s="163"/>
      <c r="J57" s="163"/>
      <c r="K57" s="163"/>
      <c r="L57" s="163"/>
      <c r="M57" s="163"/>
      <c r="N57" s="163"/>
    </row>
    <row r="58" spans="2:14" ht="18.75" customHeight="1" x14ac:dyDescent="0.8">
      <c r="B58" s="163"/>
      <c r="C58" s="39" t="s">
        <v>196</v>
      </c>
      <c r="D58" s="167"/>
      <c r="E58" s="167"/>
      <c r="F58" s="167"/>
      <c r="G58" s="47">
        <f t="shared" si="11"/>
        <v>0</v>
      </c>
      <c r="H58" s="163"/>
      <c r="I58" s="163"/>
      <c r="J58" s="163"/>
      <c r="K58" s="163"/>
      <c r="L58" s="163"/>
      <c r="M58" s="163"/>
      <c r="N58" s="163"/>
    </row>
    <row r="59" spans="2:14" x14ac:dyDescent="0.8">
      <c r="B59" s="163"/>
      <c r="C59" s="38" t="s">
        <v>197</v>
      </c>
      <c r="D59" s="167"/>
      <c r="E59" s="167"/>
      <c r="F59" s="167"/>
      <c r="G59" s="47">
        <f t="shared" si="11"/>
        <v>0</v>
      </c>
      <c r="H59" s="163"/>
      <c r="I59" s="163"/>
      <c r="J59" s="163"/>
      <c r="K59" s="163"/>
      <c r="L59" s="163"/>
      <c r="M59" s="163"/>
      <c r="N59" s="163"/>
    </row>
    <row r="60" spans="2:14" s="42" customFormat="1" ht="21.75" customHeight="1" x14ac:dyDescent="0.8">
      <c r="B60" s="163"/>
      <c r="C60" s="38" t="s">
        <v>198</v>
      </c>
      <c r="D60" s="167">
        <v>102342.67773578744</v>
      </c>
      <c r="E60" s="167"/>
      <c r="F60" s="167"/>
      <c r="G60" s="47">
        <f t="shared" si="11"/>
        <v>102342.67773578744</v>
      </c>
      <c r="H60" s="164"/>
      <c r="I60" s="164"/>
      <c r="J60" s="164"/>
      <c r="K60" s="164"/>
      <c r="L60" s="164"/>
      <c r="M60" s="164"/>
      <c r="N60" s="164"/>
    </row>
    <row r="61" spans="2:14" s="42" customFormat="1" x14ac:dyDescent="0.8">
      <c r="B61" s="163"/>
      <c r="C61" s="38" t="s">
        <v>199</v>
      </c>
      <c r="D61" s="167"/>
      <c r="E61" s="167"/>
      <c r="F61" s="167"/>
      <c r="G61" s="47">
        <f t="shared" si="11"/>
        <v>0</v>
      </c>
      <c r="H61" s="164"/>
      <c r="I61" s="164"/>
      <c r="J61" s="164"/>
      <c r="K61" s="164"/>
      <c r="L61" s="164"/>
      <c r="M61" s="164"/>
      <c r="N61" s="164"/>
    </row>
    <row r="62" spans="2:14" x14ac:dyDescent="0.8">
      <c r="B62" s="163"/>
      <c r="C62" s="43" t="s">
        <v>200</v>
      </c>
      <c r="D62" s="53">
        <f>SUM(D55:D61)</f>
        <v>102342.67773578744</v>
      </c>
      <c r="E62" s="53">
        <f>SUM(E55:E61)</f>
        <v>0</v>
      </c>
      <c r="F62" s="53">
        <f t="shared" ref="F62" si="12">SUM(F55:F61)</f>
        <v>0</v>
      </c>
      <c r="G62" s="47">
        <f t="shared" si="11"/>
        <v>102342.67773578744</v>
      </c>
      <c r="H62" s="163"/>
      <c r="I62" s="163"/>
      <c r="J62" s="163"/>
      <c r="K62" s="163"/>
      <c r="L62" s="163"/>
      <c r="M62" s="163"/>
      <c r="N62" s="163"/>
    </row>
    <row r="63" spans="2:14" s="42" customFormat="1" x14ac:dyDescent="0.8">
      <c r="B63" s="164"/>
      <c r="C63" s="54"/>
      <c r="D63" s="55"/>
      <c r="E63" s="55"/>
      <c r="F63" s="55"/>
      <c r="G63" s="56"/>
      <c r="H63" s="164"/>
      <c r="I63" s="164"/>
      <c r="J63" s="164"/>
      <c r="K63" s="164"/>
      <c r="L63" s="164"/>
      <c r="M63" s="164"/>
      <c r="N63" s="164"/>
    </row>
    <row r="64" spans="2:14" x14ac:dyDescent="0.8">
      <c r="B64" s="164"/>
      <c r="C64" s="289" t="s">
        <v>62</v>
      </c>
      <c r="D64" s="290"/>
      <c r="E64" s="290"/>
      <c r="F64" s="290"/>
      <c r="G64" s="291"/>
      <c r="H64" s="163"/>
      <c r="I64" s="163"/>
      <c r="J64" s="163"/>
      <c r="K64" s="163"/>
      <c r="L64" s="163"/>
      <c r="M64" s="163"/>
      <c r="N64" s="163"/>
    </row>
    <row r="65" spans="2:14" ht="21.75" customHeight="1" thickBot="1" x14ac:dyDescent="0.95">
      <c r="B65" s="163"/>
      <c r="C65" s="50" t="s">
        <v>192</v>
      </c>
      <c r="D65" s="51">
        <f>'1) Budget Tables'!D68</f>
        <v>93587.149699407746</v>
      </c>
      <c r="E65" s="51">
        <f>'1) Budget Tables'!E68</f>
        <v>0</v>
      </c>
      <c r="F65" s="51">
        <f>'1) Budget Tables'!F68</f>
        <v>0</v>
      </c>
      <c r="G65" s="52">
        <f t="shared" ref="G65:G73" si="13">SUM(D65:F65)</f>
        <v>93587.149699407746</v>
      </c>
      <c r="H65" s="163"/>
      <c r="I65" s="163"/>
      <c r="J65" s="163"/>
      <c r="K65" s="163"/>
      <c r="L65" s="163"/>
      <c r="M65" s="163"/>
      <c r="N65" s="163"/>
    </row>
    <row r="66" spans="2:14" ht="15.75" customHeight="1" x14ac:dyDescent="0.8">
      <c r="B66" s="163"/>
      <c r="C66" s="48" t="s">
        <v>193</v>
      </c>
      <c r="D66" s="165"/>
      <c r="E66" s="166"/>
      <c r="F66" s="166"/>
      <c r="G66" s="49">
        <f t="shared" si="13"/>
        <v>0</v>
      </c>
      <c r="H66" s="163"/>
      <c r="I66" s="163"/>
      <c r="J66" s="163"/>
      <c r="K66" s="163"/>
      <c r="L66" s="163"/>
      <c r="M66" s="163"/>
      <c r="N66" s="163"/>
    </row>
    <row r="67" spans="2:14" ht="15.75" customHeight="1" x14ac:dyDescent="0.8">
      <c r="B67" s="163"/>
      <c r="C67" s="38" t="s">
        <v>194</v>
      </c>
      <c r="D67" s="167"/>
      <c r="E67" s="138"/>
      <c r="F67" s="138"/>
      <c r="G67" s="47">
        <f t="shared" si="13"/>
        <v>0</v>
      </c>
      <c r="H67" s="163"/>
      <c r="I67" s="163"/>
      <c r="J67" s="163"/>
      <c r="K67" s="163"/>
      <c r="L67" s="163"/>
      <c r="M67" s="163"/>
      <c r="N67" s="163"/>
    </row>
    <row r="68" spans="2:14" ht="15.75" customHeight="1" x14ac:dyDescent="0.8">
      <c r="B68" s="163"/>
      <c r="C68" s="38" t="s">
        <v>195</v>
      </c>
      <c r="D68" s="167"/>
      <c r="E68" s="167"/>
      <c r="F68" s="167"/>
      <c r="G68" s="47">
        <f t="shared" si="13"/>
        <v>0</v>
      </c>
      <c r="H68" s="163"/>
      <c r="I68" s="163"/>
      <c r="J68" s="163"/>
      <c r="K68" s="163"/>
      <c r="L68" s="163"/>
      <c r="M68" s="163"/>
      <c r="N68" s="163"/>
    </row>
    <row r="69" spans="2:14" x14ac:dyDescent="0.8">
      <c r="B69" s="163"/>
      <c r="C69" s="39" t="s">
        <v>196</v>
      </c>
      <c r="D69" s="167"/>
      <c r="E69" s="167"/>
      <c r="F69" s="167"/>
      <c r="G69" s="47">
        <f t="shared" si="13"/>
        <v>0</v>
      </c>
      <c r="H69" s="163"/>
      <c r="I69" s="163"/>
      <c r="J69" s="163"/>
      <c r="K69" s="163"/>
      <c r="L69" s="163"/>
      <c r="M69" s="163"/>
      <c r="N69" s="163"/>
    </row>
    <row r="70" spans="2:14" x14ac:dyDescent="0.8">
      <c r="B70" s="163"/>
      <c r="C70" s="38" t="s">
        <v>197</v>
      </c>
      <c r="D70" s="167"/>
      <c r="E70" s="167"/>
      <c r="F70" s="167"/>
      <c r="G70" s="47">
        <f t="shared" si="13"/>
        <v>0</v>
      </c>
      <c r="H70" s="163"/>
      <c r="I70" s="163"/>
      <c r="J70" s="163"/>
      <c r="K70" s="163"/>
      <c r="L70" s="163"/>
      <c r="M70" s="163"/>
      <c r="N70" s="163"/>
    </row>
    <row r="71" spans="2:14" x14ac:dyDescent="0.8">
      <c r="B71" s="163"/>
      <c r="C71" s="38" t="s">
        <v>198</v>
      </c>
      <c r="D71" s="167">
        <v>93587.149699407746</v>
      </c>
      <c r="E71" s="167"/>
      <c r="F71" s="167"/>
      <c r="G71" s="47">
        <f t="shared" si="13"/>
        <v>93587.149699407746</v>
      </c>
      <c r="H71" s="163"/>
      <c r="I71" s="163"/>
      <c r="J71" s="163"/>
      <c r="K71" s="163"/>
      <c r="L71" s="163"/>
      <c r="M71" s="163"/>
      <c r="N71" s="163"/>
    </row>
    <row r="72" spans="2:14" x14ac:dyDescent="0.8">
      <c r="B72" s="163"/>
      <c r="C72" s="38" t="s">
        <v>199</v>
      </c>
      <c r="D72" s="167"/>
      <c r="E72" s="167"/>
      <c r="F72" s="167"/>
      <c r="G72" s="47">
        <f t="shared" si="13"/>
        <v>0</v>
      </c>
      <c r="H72" s="163"/>
      <c r="I72" s="163"/>
      <c r="J72" s="163"/>
      <c r="K72" s="163"/>
      <c r="L72" s="163"/>
      <c r="M72" s="163"/>
      <c r="N72" s="163"/>
    </row>
    <row r="73" spans="2:14" x14ac:dyDescent="0.8">
      <c r="B73" s="163"/>
      <c r="C73" s="43" t="s">
        <v>200</v>
      </c>
      <c r="D73" s="53">
        <f t="shared" ref="D73:E73" si="14">SUM(D66:D72)</f>
        <v>93587.149699407746</v>
      </c>
      <c r="E73" s="53">
        <f t="shared" si="14"/>
        <v>0</v>
      </c>
      <c r="F73" s="53">
        <f t="shared" ref="F73" si="15">SUM(F66:F72)</f>
        <v>0</v>
      </c>
      <c r="G73" s="47">
        <f t="shared" si="13"/>
        <v>93587.149699407746</v>
      </c>
      <c r="H73" s="163"/>
      <c r="I73" s="163"/>
      <c r="J73" s="163"/>
      <c r="K73" s="163"/>
      <c r="L73" s="163"/>
      <c r="M73" s="163"/>
      <c r="N73" s="163"/>
    </row>
    <row r="74" spans="2:14" s="42" customFormat="1" x14ac:dyDescent="0.8">
      <c r="B74" s="164"/>
      <c r="C74" s="54"/>
      <c r="D74" s="55"/>
      <c r="E74" s="55"/>
      <c r="F74" s="55"/>
      <c r="G74" s="56"/>
      <c r="H74" s="164"/>
      <c r="I74" s="164"/>
      <c r="J74" s="164"/>
      <c r="K74" s="164"/>
      <c r="L74" s="164"/>
      <c r="M74" s="164"/>
      <c r="N74" s="164"/>
    </row>
    <row r="75" spans="2:14" x14ac:dyDescent="0.8">
      <c r="B75" s="163"/>
      <c r="C75" s="289" t="s">
        <v>71</v>
      </c>
      <c r="D75" s="290"/>
      <c r="E75" s="290"/>
      <c r="F75" s="290"/>
      <c r="G75" s="291"/>
      <c r="H75" s="163"/>
      <c r="I75" s="163"/>
      <c r="J75" s="163"/>
      <c r="K75" s="163"/>
      <c r="L75" s="163"/>
      <c r="M75" s="163"/>
      <c r="N75" s="163"/>
    </row>
    <row r="76" spans="2:14" ht="21.75" customHeight="1" thickBot="1" x14ac:dyDescent="0.95">
      <c r="B76" s="164"/>
      <c r="C76" s="50" t="s">
        <v>192</v>
      </c>
      <c r="D76" s="51">
        <f>'1) Budget Tables'!D78</f>
        <v>158952.0485394366</v>
      </c>
      <c r="E76" s="51">
        <f>'1) Budget Tables'!E78</f>
        <v>0</v>
      </c>
      <c r="F76" s="51">
        <f>'1) Budget Tables'!F78</f>
        <v>0</v>
      </c>
      <c r="G76" s="52">
        <f t="shared" ref="G76:G84" si="16">SUM(D76:F76)</f>
        <v>158952.0485394366</v>
      </c>
      <c r="H76" s="163"/>
      <c r="I76" s="163"/>
      <c r="J76" s="163"/>
      <c r="K76" s="163"/>
      <c r="L76" s="163"/>
      <c r="M76" s="163"/>
      <c r="N76" s="163"/>
    </row>
    <row r="77" spans="2:14" ht="18" customHeight="1" x14ac:dyDescent="0.8">
      <c r="B77" s="163"/>
      <c r="C77" s="48" t="s">
        <v>193</v>
      </c>
      <c r="D77" s="165"/>
      <c r="E77" s="166"/>
      <c r="F77" s="166"/>
      <c r="G77" s="49">
        <f t="shared" si="16"/>
        <v>0</v>
      </c>
      <c r="H77" s="163"/>
      <c r="I77" s="163"/>
      <c r="J77" s="163"/>
      <c r="K77" s="163"/>
      <c r="L77" s="163"/>
      <c r="M77" s="163"/>
      <c r="N77" s="163"/>
    </row>
    <row r="78" spans="2:14" ht="15.75" customHeight="1" x14ac:dyDescent="0.8">
      <c r="B78" s="163"/>
      <c r="C78" s="38" t="s">
        <v>194</v>
      </c>
      <c r="D78" s="167"/>
      <c r="E78" s="138"/>
      <c r="F78" s="138"/>
      <c r="G78" s="47">
        <f t="shared" si="16"/>
        <v>0</v>
      </c>
      <c r="H78" s="163"/>
      <c r="I78" s="163"/>
      <c r="J78" s="163"/>
      <c r="K78" s="163"/>
      <c r="L78" s="163"/>
      <c r="M78" s="163"/>
      <c r="N78" s="163"/>
    </row>
    <row r="79" spans="2:14" s="42" customFormat="1" ht="15.75" customHeight="1" x14ac:dyDescent="0.8">
      <c r="B79" s="163"/>
      <c r="C79" s="38" t="s">
        <v>195</v>
      </c>
      <c r="D79" s="167"/>
      <c r="E79" s="167"/>
      <c r="F79" s="167"/>
      <c r="G79" s="47">
        <f t="shared" si="16"/>
        <v>0</v>
      </c>
      <c r="H79" s="164"/>
      <c r="I79" s="164"/>
      <c r="J79" s="164"/>
      <c r="K79" s="164"/>
      <c r="L79" s="164"/>
      <c r="M79" s="164"/>
      <c r="N79" s="164"/>
    </row>
    <row r="80" spans="2:14" x14ac:dyDescent="0.8">
      <c r="B80" s="164"/>
      <c r="C80" s="39" t="s">
        <v>196</v>
      </c>
      <c r="D80" s="167"/>
      <c r="E80" s="167"/>
      <c r="F80" s="167"/>
      <c r="G80" s="47">
        <f t="shared" si="16"/>
        <v>0</v>
      </c>
      <c r="H80" s="163"/>
      <c r="I80" s="163"/>
      <c r="J80" s="163"/>
      <c r="K80" s="163"/>
      <c r="L80" s="163"/>
      <c r="M80" s="163"/>
      <c r="N80" s="163"/>
    </row>
    <row r="81" spans="2:14" x14ac:dyDescent="0.8">
      <c r="B81" s="164"/>
      <c r="C81" s="38" t="s">
        <v>197</v>
      </c>
      <c r="D81" s="167"/>
      <c r="E81" s="167"/>
      <c r="F81" s="167"/>
      <c r="G81" s="47">
        <f t="shared" si="16"/>
        <v>0</v>
      </c>
      <c r="H81" s="163"/>
      <c r="I81" s="163"/>
      <c r="J81" s="163"/>
      <c r="K81" s="163"/>
      <c r="L81" s="163"/>
      <c r="M81" s="163"/>
      <c r="N81" s="163"/>
    </row>
    <row r="82" spans="2:14" x14ac:dyDescent="0.8">
      <c r="B82" s="164"/>
      <c r="C82" s="38" t="s">
        <v>198</v>
      </c>
      <c r="D82" s="167">
        <v>158952.0485394366</v>
      </c>
      <c r="E82" s="167"/>
      <c r="F82" s="167"/>
      <c r="G82" s="47">
        <f t="shared" si="16"/>
        <v>158952.0485394366</v>
      </c>
      <c r="H82" s="163"/>
      <c r="I82" s="163"/>
      <c r="J82" s="163"/>
      <c r="K82" s="163"/>
      <c r="L82" s="163"/>
      <c r="M82" s="163"/>
      <c r="N82" s="163"/>
    </row>
    <row r="83" spans="2:14" x14ac:dyDescent="0.8">
      <c r="B83" s="163"/>
      <c r="C83" s="38" t="s">
        <v>199</v>
      </c>
      <c r="D83" s="167"/>
      <c r="E83" s="167"/>
      <c r="F83" s="167"/>
      <c r="G83" s="47">
        <f t="shared" si="16"/>
        <v>0</v>
      </c>
      <c r="H83" s="163"/>
      <c r="I83" s="163"/>
      <c r="J83" s="163"/>
      <c r="K83" s="163"/>
      <c r="L83" s="163"/>
      <c r="M83" s="163"/>
      <c r="N83" s="163"/>
    </row>
    <row r="84" spans="2:14" x14ac:dyDescent="0.8">
      <c r="B84" s="163"/>
      <c r="C84" s="43" t="s">
        <v>200</v>
      </c>
      <c r="D84" s="53">
        <f t="shared" ref="D84:E84" si="17">SUM(D77:D83)</f>
        <v>158952.0485394366</v>
      </c>
      <c r="E84" s="53">
        <f t="shared" si="17"/>
        <v>0</v>
      </c>
      <c r="F84" s="53">
        <f t="shared" ref="F84" si="18">SUM(F77:F83)</f>
        <v>0</v>
      </c>
      <c r="G84" s="47">
        <f t="shared" si="16"/>
        <v>158952.0485394366</v>
      </c>
      <c r="H84" s="163"/>
      <c r="I84" s="163"/>
      <c r="J84" s="163"/>
      <c r="K84" s="163"/>
      <c r="L84" s="163"/>
      <c r="M84" s="163"/>
      <c r="N84" s="163"/>
    </row>
    <row r="85" spans="2:14" s="42" customFormat="1" x14ac:dyDescent="0.8">
      <c r="B85" s="164"/>
      <c r="C85" s="54"/>
      <c r="D85" s="55"/>
      <c r="E85" s="55"/>
      <c r="F85" s="55"/>
      <c r="G85" s="56"/>
      <c r="H85" s="164"/>
      <c r="I85" s="164"/>
      <c r="J85" s="164"/>
      <c r="K85" s="164"/>
      <c r="L85" s="164"/>
      <c r="M85" s="164"/>
      <c r="N85" s="164"/>
    </row>
    <row r="86" spans="2:14" x14ac:dyDescent="0.8">
      <c r="B86" s="163"/>
      <c r="C86" s="289" t="s">
        <v>80</v>
      </c>
      <c r="D86" s="290"/>
      <c r="E86" s="290"/>
      <c r="F86" s="290"/>
      <c r="G86" s="291"/>
      <c r="H86" s="163"/>
      <c r="I86" s="163"/>
      <c r="J86" s="163"/>
      <c r="K86" s="163"/>
      <c r="L86" s="163"/>
      <c r="M86" s="163"/>
      <c r="N86" s="163"/>
    </row>
    <row r="87" spans="2:14" ht="21.75" customHeight="1" thickBot="1" x14ac:dyDescent="0.95">
      <c r="B87" s="163"/>
      <c r="C87" s="50" t="s">
        <v>192</v>
      </c>
      <c r="D87" s="51">
        <f>'1) Budget Tables'!D88</f>
        <v>0</v>
      </c>
      <c r="E87" s="51">
        <f>'1) Budget Tables'!E88</f>
        <v>0</v>
      </c>
      <c r="F87" s="51">
        <f>'1) Budget Tables'!F88</f>
        <v>0</v>
      </c>
      <c r="G87" s="52">
        <f t="shared" ref="G87:G95" si="19">SUM(D87:F87)</f>
        <v>0</v>
      </c>
      <c r="H87" s="163"/>
      <c r="I87" s="163"/>
      <c r="J87" s="163"/>
      <c r="K87" s="163"/>
      <c r="L87" s="163"/>
      <c r="M87" s="163"/>
      <c r="N87" s="163"/>
    </row>
    <row r="88" spans="2:14" ht="15.75" customHeight="1" x14ac:dyDescent="0.8">
      <c r="B88" s="163"/>
      <c r="C88" s="48" t="s">
        <v>193</v>
      </c>
      <c r="D88" s="165"/>
      <c r="E88" s="166"/>
      <c r="F88" s="166"/>
      <c r="G88" s="49">
        <f t="shared" si="19"/>
        <v>0</v>
      </c>
      <c r="H88" s="163"/>
      <c r="I88" s="163"/>
      <c r="J88" s="163"/>
      <c r="K88" s="163"/>
      <c r="L88" s="163"/>
      <c r="M88" s="163"/>
      <c r="N88" s="163"/>
    </row>
    <row r="89" spans="2:14" ht="15.75" customHeight="1" x14ac:dyDescent="0.8">
      <c r="B89" s="164"/>
      <c r="C89" s="38" t="s">
        <v>194</v>
      </c>
      <c r="D89" s="167"/>
      <c r="E89" s="138"/>
      <c r="F89" s="138"/>
      <c r="G89" s="47">
        <f t="shared" si="19"/>
        <v>0</v>
      </c>
      <c r="H89" s="163"/>
      <c r="I89" s="163"/>
      <c r="J89" s="163"/>
      <c r="K89" s="163"/>
      <c r="L89" s="163"/>
      <c r="M89" s="163"/>
      <c r="N89" s="163"/>
    </row>
    <row r="90" spans="2:14" ht="15.75" customHeight="1" x14ac:dyDescent="0.8">
      <c r="B90" s="163"/>
      <c r="C90" s="38" t="s">
        <v>195</v>
      </c>
      <c r="D90" s="167"/>
      <c r="E90" s="167"/>
      <c r="F90" s="167"/>
      <c r="G90" s="47">
        <f t="shared" si="19"/>
        <v>0</v>
      </c>
      <c r="H90" s="163"/>
      <c r="I90" s="163"/>
      <c r="J90" s="163"/>
      <c r="K90" s="163"/>
      <c r="L90" s="163"/>
      <c r="M90" s="163"/>
      <c r="N90" s="163"/>
    </row>
    <row r="91" spans="2:14" x14ac:dyDescent="0.8">
      <c r="B91" s="163"/>
      <c r="C91" s="39" t="s">
        <v>196</v>
      </c>
      <c r="D91" s="167"/>
      <c r="E91" s="167"/>
      <c r="F91" s="167"/>
      <c r="G91" s="47">
        <f t="shared" si="19"/>
        <v>0</v>
      </c>
      <c r="H91" s="163"/>
      <c r="I91" s="163"/>
      <c r="J91" s="163"/>
      <c r="K91" s="163"/>
      <c r="L91" s="163"/>
      <c r="M91" s="163"/>
      <c r="N91" s="163"/>
    </row>
    <row r="92" spans="2:14" x14ac:dyDescent="0.8">
      <c r="B92" s="163"/>
      <c r="C92" s="38" t="s">
        <v>197</v>
      </c>
      <c r="D92" s="167"/>
      <c r="E92" s="167"/>
      <c r="F92" s="167"/>
      <c r="G92" s="47">
        <f t="shared" si="19"/>
        <v>0</v>
      </c>
      <c r="H92" s="163"/>
      <c r="I92" s="163"/>
      <c r="J92" s="163"/>
      <c r="K92" s="163"/>
      <c r="L92" s="163"/>
      <c r="M92" s="163"/>
      <c r="N92" s="163"/>
    </row>
    <row r="93" spans="2:14" ht="25.5" customHeight="1" x14ac:dyDescent="0.8">
      <c r="B93" s="163"/>
      <c r="C93" s="38" t="s">
        <v>198</v>
      </c>
      <c r="D93" s="167"/>
      <c r="E93" s="167"/>
      <c r="F93" s="167"/>
      <c r="G93" s="47">
        <f t="shared" si="19"/>
        <v>0</v>
      </c>
      <c r="H93" s="163"/>
      <c r="I93" s="163"/>
      <c r="J93" s="163"/>
      <c r="K93" s="163"/>
      <c r="L93" s="163"/>
      <c r="M93" s="163"/>
      <c r="N93" s="163"/>
    </row>
    <row r="94" spans="2:14" x14ac:dyDescent="0.8">
      <c r="B94" s="164"/>
      <c r="C94" s="38" t="s">
        <v>199</v>
      </c>
      <c r="D94" s="167"/>
      <c r="E94" s="167"/>
      <c r="F94" s="167"/>
      <c r="G94" s="47">
        <f t="shared" si="19"/>
        <v>0</v>
      </c>
      <c r="H94" s="163"/>
      <c r="I94" s="163"/>
      <c r="J94" s="163"/>
      <c r="K94" s="163"/>
      <c r="L94" s="163"/>
      <c r="M94" s="163"/>
      <c r="N94" s="163"/>
    </row>
    <row r="95" spans="2:14" ht="15.75" customHeight="1" x14ac:dyDescent="0.8">
      <c r="B95" s="163"/>
      <c r="C95" s="43" t="s">
        <v>200</v>
      </c>
      <c r="D95" s="53">
        <f t="shared" ref="D95:E95" si="20">SUM(D88:D94)</f>
        <v>0</v>
      </c>
      <c r="E95" s="53">
        <f t="shared" si="20"/>
        <v>0</v>
      </c>
      <c r="F95" s="53">
        <f t="shared" ref="F95" si="21">SUM(F88:F94)</f>
        <v>0</v>
      </c>
      <c r="G95" s="47">
        <f t="shared" si="19"/>
        <v>0</v>
      </c>
      <c r="H95" s="163"/>
      <c r="I95" s="163"/>
      <c r="J95" s="163"/>
      <c r="K95" s="163"/>
      <c r="L95" s="163"/>
      <c r="M95" s="163"/>
      <c r="N95" s="163"/>
    </row>
    <row r="96" spans="2:14" ht="25.5" customHeight="1" x14ac:dyDescent="0.8">
      <c r="B96" s="163"/>
      <c r="C96" s="163"/>
      <c r="D96" s="163"/>
      <c r="E96" s="163"/>
      <c r="F96" s="163"/>
      <c r="G96" s="163"/>
      <c r="H96" s="163"/>
      <c r="I96" s="163"/>
      <c r="J96" s="163"/>
      <c r="K96" s="163"/>
      <c r="L96" s="163"/>
      <c r="M96" s="163"/>
      <c r="N96" s="163"/>
    </row>
    <row r="97" spans="2:14" x14ac:dyDescent="0.8">
      <c r="B97" s="289" t="s">
        <v>206</v>
      </c>
      <c r="C97" s="290"/>
      <c r="D97" s="290"/>
      <c r="E97" s="290"/>
      <c r="F97" s="290"/>
      <c r="G97" s="291"/>
      <c r="H97" s="163"/>
      <c r="I97" s="163"/>
      <c r="J97" s="163"/>
      <c r="K97" s="163"/>
      <c r="L97" s="163"/>
      <c r="M97" s="163"/>
      <c r="N97" s="163"/>
    </row>
    <row r="98" spans="2:14" x14ac:dyDescent="0.8">
      <c r="B98" s="163"/>
      <c r="C98" s="289" t="s">
        <v>90</v>
      </c>
      <c r="D98" s="290"/>
      <c r="E98" s="290"/>
      <c r="F98" s="290"/>
      <c r="G98" s="291"/>
      <c r="H98" s="163"/>
      <c r="I98" s="163"/>
      <c r="J98" s="163"/>
      <c r="K98" s="163"/>
      <c r="L98" s="163"/>
      <c r="M98" s="163"/>
      <c r="N98" s="163"/>
    </row>
    <row r="99" spans="2:14" ht="22.5" customHeight="1" thickBot="1" x14ac:dyDescent="0.95">
      <c r="B99" s="163"/>
      <c r="C99" s="50" t="s">
        <v>192</v>
      </c>
      <c r="D99" s="51">
        <f>'1) Budget Tables'!D100</f>
        <v>280323.1556713123</v>
      </c>
      <c r="E99" s="51">
        <f>'1) Budget Tables'!E100</f>
        <v>0</v>
      </c>
      <c r="F99" s="51">
        <f>'1) Budget Tables'!F100</f>
        <v>0</v>
      </c>
      <c r="G99" s="52">
        <f>SUM(D99:F99)</f>
        <v>280323.1556713123</v>
      </c>
      <c r="H99" s="163"/>
      <c r="I99" s="163"/>
      <c r="J99" s="163"/>
      <c r="K99" s="163"/>
      <c r="L99" s="163"/>
      <c r="M99" s="163"/>
      <c r="N99" s="163"/>
    </row>
    <row r="100" spans="2:14" x14ac:dyDescent="0.8">
      <c r="B100" s="163"/>
      <c r="C100" s="48" t="s">
        <v>193</v>
      </c>
      <c r="D100" s="165"/>
      <c r="E100" s="166"/>
      <c r="F100" s="166"/>
      <c r="G100" s="49">
        <f t="shared" ref="G100:G107" si="22">SUM(D100:F100)</f>
        <v>0</v>
      </c>
      <c r="H100" s="163"/>
      <c r="I100" s="163"/>
      <c r="J100" s="163"/>
      <c r="K100" s="163"/>
      <c r="L100" s="163"/>
      <c r="M100" s="163"/>
      <c r="N100" s="163"/>
    </row>
    <row r="101" spans="2:14" x14ac:dyDescent="0.8">
      <c r="B101" s="163"/>
      <c r="C101" s="38" t="s">
        <v>194</v>
      </c>
      <c r="D101" s="167"/>
      <c r="E101" s="138"/>
      <c r="F101" s="138"/>
      <c r="G101" s="47">
        <f t="shared" si="22"/>
        <v>0</v>
      </c>
      <c r="H101" s="163"/>
      <c r="I101" s="163"/>
      <c r="J101" s="163"/>
      <c r="K101" s="163"/>
      <c r="L101" s="163"/>
      <c r="M101" s="163"/>
      <c r="N101" s="163"/>
    </row>
    <row r="102" spans="2:14" ht="15.75" customHeight="1" x14ac:dyDescent="0.8">
      <c r="B102" s="163"/>
      <c r="C102" s="38" t="s">
        <v>195</v>
      </c>
      <c r="D102" s="167"/>
      <c r="E102" s="167"/>
      <c r="F102" s="167"/>
      <c r="G102" s="47">
        <f t="shared" si="22"/>
        <v>0</v>
      </c>
      <c r="H102" s="163"/>
      <c r="I102" s="163"/>
      <c r="J102" s="163"/>
      <c r="K102" s="163"/>
      <c r="L102" s="163"/>
      <c r="M102" s="163"/>
      <c r="N102" s="163"/>
    </row>
    <row r="103" spans="2:14" x14ac:dyDescent="0.8">
      <c r="B103" s="163"/>
      <c r="C103" s="39" t="s">
        <v>196</v>
      </c>
      <c r="D103" s="167"/>
      <c r="E103" s="167"/>
      <c r="F103" s="167"/>
      <c r="G103" s="47">
        <f t="shared" si="22"/>
        <v>0</v>
      </c>
      <c r="H103" s="163"/>
      <c r="I103" s="163"/>
      <c r="J103" s="163"/>
      <c r="K103" s="163"/>
      <c r="L103" s="163"/>
      <c r="M103" s="163"/>
      <c r="N103" s="163"/>
    </row>
    <row r="104" spans="2:14" x14ac:dyDescent="0.8">
      <c r="B104" s="163"/>
      <c r="C104" s="38" t="s">
        <v>197</v>
      </c>
      <c r="D104" s="167"/>
      <c r="E104" s="167"/>
      <c r="F104" s="167"/>
      <c r="G104" s="47">
        <f t="shared" si="22"/>
        <v>0</v>
      </c>
      <c r="H104" s="163"/>
      <c r="I104" s="163"/>
      <c r="J104" s="163"/>
      <c r="K104" s="163"/>
      <c r="L104" s="163"/>
      <c r="M104" s="163"/>
      <c r="N104" s="163"/>
    </row>
    <row r="105" spans="2:14" x14ac:dyDescent="0.8">
      <c r="B105" s="163"/>
      <c r="C105" s="38" t="s">
        <v>198</v>
      </c>
      <c r="D105" s="167">
        <v>280323.1556713123</v>
      </c>
      <c r="E105" s="167"/>
      <c r="F105" s="167"/>
      <c r="G105" s="47">
        <f t="shared" si="22"/>
        <v>280323.1556713123</v>
      </c>
      <c r="H105" s="163"/>
      <c r="I105" s="163"/>
      <c r="J105" s="163"/>
      <c r="K105" s="163"/>
      <c r="L105" s="163"/>
      <c r="M105" s="163"/>
      <c r="N105" s="163"/>
    </row>
    <row r="106" spans="2:14" x14ac:dyDescent="0.8">
      <c r="B106" s="163"/>
      <c r="C106" s="38" t="s">
        <v>199</v>
      </c>
      <c r="D106" s="167"/>
      <c r="E106" s="167"/>
      <c r="F106" s="167"/>
      <c r="G106" s="47">
        <f t="shared" si="22"/>
        <v>0</v>
      </c>
      <c r="H106" s="163"/>
      <c r="I106" s="163"/>
      <c r="J106" s="163"/>
      <c r="K106" s="163"/>
      <c r="L106" s="163"/>
      <c r="M106" s="163"/>
      <c r="N106" s="163"/>
    </row>
    <row r="107" spans="2:14" x14ac:dyDescent="0.8">
      <c r="B107" s="163"/>
      <c r="C107" s="43" t="s">
        <v>200</v>
      </c>
      <c r="D107" s="53">
        <f>SUM(D100:D106)</f>
        <v>280323.1556713123</v>
      </c>
      <c r="E107" s="53">
        <f>SUM(E100:E106)</f>
        <v>0</v>
      </c>
      <c r="F107" s="53">
        <f t="shared" ref="F107" si="23">SUM(F100:F106)</f>
        <v>0</v>
      </c>
      <c r="G107" s="47">
        <f t="shared" si="22"/>
        <v>280323.1556713123</v>
      </c>
      <c r="H107" s="163"/>
      <c r="I107" s="163"/>
      <c r="J107" s="163"/>
      <c r="K107" s="163"/>
      <c r="L107" s="163"/>
      <c r="M107" s="163"/>
      <c r="N107" s="163"/>
    </row>
    <row r="108" spans="2:14" s="42" customFormat="1" x14ac:dyDescent="0.8">
      <c r="B108" s="164"/>
      <c r="C108" s="54"/>
      <c r="D108" s="55"/>
      <c r="E108" s="55"/>
      <c r="F108" s="55"/>
      <c r="G108" s="56"/>
      <c r="H108" s="164"/>
      <c r="I108" s="164"/>
      <c r="J108" s="164"/>
      <c r="K108" s="164"/>
      <c r="L108" s="164"/>
      <c r="M108" s="164"/>
      <c r="N108" s="164"/>
    </row>
    <row r="109" spans="2:14" ht="15.75" customHeight="1" x14ac:dyDescent="0.8">
      <c r="B109" s="163"/>
      <c r="C109" s="289" t="s">
        <v>207</v>
      </c>
      <c r="D109" s="290"/>
      <c r="E109" s="290"/>
      <c r="F109" s="290"/>
      <c r="G109" s="291"/>
      <c r="H109" s="163"/>
      <c r="I109" s="163"/>
      <c r="J109" s="163"/>
      <c r="K109" s="163"/>
      <c r="L109" s="163"/>
      <c r="M109" s="163"/>
      <c r="N109" s="163"/>
    </row>
    <row r="110" spans="2:14" ht="21.75" customHeight="1" thickBot="1" x14ac:dyDescent="0.95">
      <c r="B110" s="163"/>
      <c r="C110" s="50" t="s">
        <v>192</v>
      </c>
      <c r="D110" s="51">
        <f>'1) Budget Tables'!D110</f>
        <v>23050.880298746699</v>
      </c>
      <c r="E110" s="51">
        <f>'1) Budget Tables'!E110</f>
        <v>0</v>
      </c>
      <c r="F110" s="51">
        <f>'1) Budget Tables'!F110</f>
        <v>0</v>
      </c>
      <c r="G110" s="52">
        <f t="shared" ref="G110:G118" si="24">SUM(D110:F110)</f>
        <v>23050.880298746699</v>
      </c>
      <c r="H110" s="163"/>
      <c r="I110" s="163"/>
      <c r="J110" s="163"/>
      <c r="K110" s="163"/>
      <c r="L110" s="163"/>
      <c r="M110" s="163"/>
      <c r="N110" s="163"/>
    </row>
    <row r="111" spans="2:14" x14ac:dyDescent="0.8">
      <c r="B111" s="163"/>
      <c r="C111" s="48" t="s">
        <v>193</v>
      </c>
      <c r="D111" s="165"/>
      <c r="E111" s="166"/>
      <c r="F111" s="166"/>
      <c r="G111" s="49">
        <f t="shared" si="24"/>
        <v>0</v>
      </c>
      <c r="H111" s="163"/>
      <c r="I111" s="163"/>
      <c r="J111" s="163"/>
      <c r="K111" s="163"/>
      <c r="L111" s="163"/>
      <c r="M111" s="163"/>
      <c r="N111" s="163"/>
    </row>
    <row r="112" spans="2:14" x14ac:dyDescent="0.8">
      <c r="B112" s="163"/>
      <c r="C112" s="38" t="s">
        <v>194</v>
      </c>
      <c r="D112" s="167"/>
      <c r="E112" s="138"/>
      <c r="F112" s="138"/>
      <c r="G112" s="47">
        <f t="shared" si="24"/>
        <v>0</v>
      </c>
      <c r="H112" s="163"/>
      <c r="I112" s="163"/>
      <c r="J112" s="163"/>
      <c r="K112" s="163"/>
      <c r="L112" s="163"/>
      <c r="M112" s="163"/>
      <c r="N112" s="163"/>
    </row>
    <row r="113" spans="3:14" ht="32" x14ac:dyDescent="0.8">
      <c r="C113" s="38" t="s">
        <v>195</v>
      </c>
      <c r="D113" s="167"/>
      <c r="E113" s="167"/>
      <c r="F113" s="167"/>
      <c r="G113" s="47">
        <f t="shared" si="24"/>
        <v>0</v>
      </c>
      <c r="H113" s="163"/>
      <c r="I113" s="163"/>
      <c r="J113" s="163"/>
      <c r="K113" s="163"/>
      <c r="L113" s="163"/>
      <c r="M113" s="163"/>
      <c r="N113" s="163"/>
    </row>
    <row r="114" spans="3:14" x14ac:dyDescent="0.8">
      <c r="C114" s="39" t="s">
        <v>196</v>
      </c>
      <c r="D114" s="167"/>
      <c r="E114" s="167"/>
      <c r="F114" s="167"/>
      <c r="G114" s="47">
        <f t="shared" si="24"/>
        <v>0</v>
      </c>
      <c r="H114" s="163"/>
      <c r="I114" s="163"/>
      <c r="J114" s="163"/>
      <c r="K114" s="163"/>
      <c r="L114" s="163"/>
      <c r="M114" s="163"/>
      <c r="N114" s="163"/>
    </row>
    <row r="115" spans="3:14" x14ac:dyDescent="0.8">
      <c r="C115" s="38" t="s">
        <v>197</v>
      </c>
      <c r="D115" s="167"/>
      <c r="E115" s="167"/>
      <c r="F115" s="167"/>
      <c r="G115" s="47">
        <f t="shared" si="24"/>
        <v>0</v>
      </c>
      <c r="H115" s="163"/>
      <c r="I115" s="163"/>
      <c r="J115" s="163"/>
      <c r="K115" s="163"/>
      <c r="L115" s="163"/>
      <c r="M115" s="163"/>
      <c r="N115" s="163"/>
    </row>
    <row r="116" spans="3:14" x14ac:dyDescent="0.8">
      <c r="C116" s="38" t="s">
        <v>198</v>
      </c>
      <c r="D116" s="167">
        <v>23050.880298746699</v>
      </c>
      <c r="E116" s="167"/>
      <c r="F116" s="167"/>
      <c r="G116" s="47">
        <f t="shared" si="24"/>
        <v>23050.880298746699</v>
      </c>
      <c r="H116" s="163"/>
      <c r="I116" s="163"/>
      <c r="J116" s="163"/>
      <c r="K116" s="163"/>
      <c r="L116" s="163"/>
      <c r="M116" s="163"/>
      <c r="N116" s="163"/>
    </row>
    <row r="117" spans="3:14" x14ac:dyDescent="0.8">
      <c r="C117" s="38" t="s">
        <v>199</v>
      </c>
      <c r="D117" s="167"/>
      <c r="E117" s="167"/>
      <c r="F117" s="167"/>
      <c r="G117" s="47">
        <f t="shared" si="24"/>
        <v>0</v>
      </c>
      <c r="H117" s="163"/>
      <c r="I117" s="163"/>
      <c r="J117" s="163"/>
      <c r="K117" s="163"/>
      <c r="L117" s="163"/>
      <c r="M117" s="163"/>
      <c r="N117" s="163"/>
    </row>
    <row r="118" spans="3:14" x14ac:dyDescent="0.8">
      <c r="C118" s="43" t="s">
        <v>200</v>
      </c>
      <c r="D118" s="53">
        <f t="shared" ref="D118:E118" si="25">SUM(D111:D117)</f>
        <v>23050.880298746699</v>
      </c>
      <c r="E118" s="53">
        <f t="shared" si="25"/>
        <v>0</v>
      </c>
      <c r="F118" s="53">
        <f t="shared" ref="F118" si="26">SUM(F111:F117)</f>
        <v>0</v>
      </c>
      <c r="G118" s="47">
        <f t="shared" si="24"/>
        <v>23050.880298746699</v>
      </c>
      <c r="H118" s="163"/>
      <c r="I118" s="163"/>
      <c r="J118" s="163"/>
      <c r="K118" s="163"/>
      <c r="L118" s="163"/>
      <c r="M118" s="163"/>
      <c r="N118" s="163"/>
    </row>
    <row r="119" spans="3:14" s="42" customFormat="1" x14ac:dyDescent="0.8">
      <c r="C119" s="54"/>
      <c r="D119" s="55"/>
      <c r="E119" s="55"/>
      <c r="F119" s="55"/>
      <c r="G119" s="56"/>
      <c r="H119" s="164"/>
      <c r="I119" s="164"/>
      <c r="J119" s="164"/>
      <c r="K119" s="164"/>
      <c r="L119" s="164"/>
      <c r="M119" s="164"/>
      <c r="N119" s="164"/>
    </row>
    <row r="120" spans="3:14" x14ac:dyDescent="0.8">
      <c r="C120" s="289" t="s">
        <v>108</v>
      </c>
      <c r="D120" s="290"/>
      <c r="E120" s="290"/>
      <c r="F120" s="290"/>
      <c r="G120" s="291"/>
      <c r="H120" s="163"/>
      <c r="I120" s="163"/>
      <c r="J120" s="163"/>
      <c r="K120" s="163"/>
      <c r="L120" s="163"/>
      <c r="M120" s="163"/>
      <c r="N120" s="163"/>
    </row>
    <row r="121" spans="3:14" ht="21" customHeight="1" thickBot="1" x14ac:dyDescent="0.95">
      <c r="C121" s="50" t="s">
        <v>192</v>
      </c>
      <c r="D121" s="51">
        <f>'1) Budget Tables'!D120</f>
        <v>35000</v>
      </c>
      <c r="E121" s="51">
        <f>'1) Budget Tables'!E120</f>
        <v>0</v>
      </c>
      <c r="F121" s="51">
        <f>'1) Budget Tables'!F120</f>
        <v>0</v>
      </c>
      <c r="G121" s="52">
        <f t="shared" ref="G121:G129" si="27">SUM(D121:F121)</f>
        <v>35000</v>
      </c>
      <c r="H121" s="163"/>
      <c r="I121" s="163"/>
      <c r="J121" s="163"/>
      <c r="K121" s="163"/>
      <c r="L121" s="163"/>
      <c r="M121" s="163"/>
      <c r="N121" s="163"/>
    </row>
    <row r="122" spans="3:14" x14ac:dyDescent="0.8">
      <c r="C122" s="48" t="s">
        <v>193</v>
      </c>
      <c r="D122" s="165"/>
      <c r="E122" s="166"/>
      <c r="F122" s="166"/>
      <c r="G122" s="49">
        <f t="shared" si="27"/>
        <v>0</v>
      </c>
      <c r="H122" s="163"/>
      <c r="I122" s="163"/>
      <c r="J122" s="163"/>
      <c r="K122" s="163"/>
      <c r="L122" s="163"/>
      <c r="M122" s="163"/>
      <c r="N122" s="163"/>
    </row>
    <row r="123" spans="3:14" x14ac:dyDescent="0.8">
      <c r="C123" s="38" t="s">
        <v>194</v>
      </c>
      <c r="D123" s="167"/>
      <c r="E123" s="138"/>
      <c r="F123" s="138"/>
      <c r="G123" s="47">
        <f t="shared" si="27"/>
        <v>0</v>
      </c>
      <c r="H123" s="163"/>
      <c r="I123" s="163"/>
      <c r="J123" s="163"/>
      <c r="K123" s="163"/>
      <c r="L123" s="163"/>
      <c r="M123" s="163"/>
      <c r="N123" s="163"/>
    </row>
    <row r="124" spans="3:14" ht="32" x14ac:dyDescent="0.8">
      <c r="C124" s="38" t="s">
        <v>195</v>
      </c>
      <c r="D124" s="167"/>
      <c r="E124" s="167"/>
      <c r="F124" s="167"/>
      <c r="G124" s="47">
        <f t="shared" si="27"/>
        <v>0</v>
      </c>
      <c r="H124" s="163"/>
      <c r="I124" s="163"/>
      <c r="J124" s="163"/>
      <c r="K124" s="163"/>
      <c r="L124" s="163"/>
      <c r="M124" s="163"/>
      <c r="N124" s="163"/>
    </row>
    <row r="125" spans="3:14" x14ac:dyDescent="0.8">
      <c r="C125" s="39" t="s">
        <v>196</v>
      </c>
      <c r="D125" s="167"/>
      <c r="E125" s="167"/>
      <c r="F125" s="167"/>
      <c r="G125" s="47">
        <f t="shared" si="27"/>
        <v>0</v>
      </c>
      <c r="H125" s="163"/>
      <c r="I125" s="163"/>
      <c r="J125" s="163"/>
      <c r="K125" s="163"/>
      <c r="L125" s="163"/>
      <c r="M125" s="163"/>
      <c r="N125" s="163"/>
    </row>
    <row r="126" spans="3:14" x14ac:dyDescent="0.8">
      <c r="C126" s="38" t="s">
        <v>197</v>
      </c>
      <c r="D126" s="167"/>
      <c r="E126" s="167"/>
      <c r="F126" s="167"/>
      <c r="G126" s="47">
        <f t="shared" si="27"/>
        <v>0</v>
      </c>
      <c r="H126" s="163"/>
      <c r="I126" s="163"/>
      <c r="J126" s="163"/>
      <c r="K126" s="163"/>
      <c r="L126" s="163"/>
      <c r="M126" s="163"/>
      <c r="N126" s="163"/>
    </row>
    <row r="127" spans="3:14" x14ac:dyDescent="0.8">
      <c r="C127" s="38" t="s">
        <v>198</v>
      </c>
      <c r="D127" s="167">
        <v>35000</v>
      </c>
      <c r="E127" s="167"/>
      <c r="F127" s="167"/>
      <c r="G127" s="47">
        <f t="shared" si="27"/>
        <v>35000</v>
      </c>
      <c r="H127" s="163"/>
      <c r="I127" s="163"/>
      <c r="J127" s="163"/>
      <c r="K127" s="163"/>
      <c r="L127" s="163"/>
      <c r="M127" s="163"/>
      <c r="N127" s="163"/>
    </row>
    <row r="128" spans="3:14" x14ac:dyDescent="0.8">
      <c r="C128" s="38" t="s">
        <v>199</v>
      </c>
      <c r="D128" s="167"/>
      <c r="E128" s="167"/>
      <c r="F128" s="167"/>
      <c r="G128" s="47">
        <f t="shared" si="27"/>
        <v>0</v>
      </c>
      <c r="H128" s="163"/>
      <c r="I128" s="163"/>
      <c r="J128" s="163"/>
      <c r="K128" s="163"/>
      <c r="L128" s="163"/>
      <c r="M128" s="163"/>
      <c r="N128" s="163"/>
    </row>
    <row r="129" spans="2:14" x14ac:dyDescent="0.8">
      <c r="B129" s="163"/>
      <c r="C129" s="43" t="s">
        <v>200</v>
      </c>
      <c r="D129" s="53">
        <f t="shared" ref="D129:E129" si="28">SUM(D122:D128)</f>
        <v>35000</v>
      </c>
      <c r="E129" s="53">
        <f t="shared" si="28"/>
        <v>0</v>
      </c>
      <c r="F129" s="53">
        <f t="shared" ref="F129" si="29">SUM(F122:F128)</f>
        <v>0</v>
      </c>
      <c r="G129" s="47">
        <f t="shared" si="27"/>
        <v>35000</v>
      </c>
      <c r="H129" s="163"/>
      <c r="I129" s="163"/>
      <c r="J129" s="163"/>
      <c r="K129" s="163"/>
      <c r="L129" s="163"/>
      <c r="M129" s="163"/>
      <c r="N129" s="163"/>
    </row>
    <row r="130" spans="2:14" s="42" customFormat="1" x14ac:dyDescent="0.8">
      <c r="B130" s="164"/>
      <c r="C130" s="54"/>
      <c r="D130" s="55"/>
      <c r="E130" s="55"/>
      <c r="F130" s="55"/>
      <c r="G130" s="56"/>
      <c r="H130" s="164"/>
      <c r="I130" s="164"/>
      <c r="J130" s="164"/>
      <c r="K130" s="164"/>
      <c r="L130" s="164"/>
      <c r="M130" s="164"/>
      <c r="N130" s="164"/>
    </row>
    <row r="131" spans="2:14" x14ac:dyDescent="0.8">
      <c r="B131" s="163"/>
      <c r="C131" s="289" t="s">
        <v>117</v>
      </c>
      <c r="D131" s="290"/>
      <c r="E131" s="290"/>
      <c r="F131" s="290"/>
      <c r="G131" s="291"/>
      <c r="H131" s="163"/>
      <c r="I131" s="163"/>
      <c r="J131" s="163"/>
      <c r="K131" s="163"/>
      <c r="L131" s="163"/>
      <c r="M131" s="163"/>
      <c r="N131" s="163"/>
    </row>
    <row r="132" spans="2:14" ht="24" customHeight="1" thickBot="1" x14ac:dyDescent="0.95">
      <c r="B132" s="163"/>
      <c r="C132" s="50" t="s">
        <v>192</v>
      </c>
      <c r="D132" s="51">
        <f>'1) Budget Tables'!D130</f>
        <v>0</v>
      </c>
      <c r="E132" s="51">
        <f>'1) Budget Tables'!E130</f>
        <v>0</v>
      </c>
      <c r="F132" s="51">
        <f>'1) Budget Tables'!F130</f>
        <v>0</v>
      </c>
      <c r="G132" s="52">
        <f t="shared" ref="G132:G140" si="30">SUM(D132:F132)</f>
        <v>0</v>
      </c>
      <c r="H132" s="163"/>
      <c r="I132" s="163"/>
      <c r="J132" s="163"/>
      <c r="K132" s="163"/>
      <c r="L132" s="163"/>
      <c r="M132" s="163"/>
      <c r="N132" s="163"/>
    </row>
    <row r="133" spans="2:14" ht="15.75" customHeight="1" x14ac:dyDescent="0.8">
      <c r="B133" s="163"/>
      <c r="C133" s="48" t="s">
        <v>193</v>
      </c>
      <c r="D133" s="165"/>
      <c r="E133" s="166"/>
      <c r="F133" s="166"/>
      <c r="G133" s="49">
        <f t="shared" si="30"/>
        <v>0</v>
      </c>
      <c r="H133" s="163"/>
      <c r="I133" s="163"/>
      <c r="J133" s="163"/>
      <c r="K133" s="163"/>
      <c r="L133" s="163"/>
      <c r="M133" s="163"/>
      <c r="N133" s="163"/>
    </row>
    <row r="134" spans="2:14" x14ac:dyDescent="0.8">
      <c r="B134" s="163"/>
      <c r="C134" s="38" t="s">
        <v>194</v>
      </c>
      <c r="D134" s="167"/>
      <c r="E134" s="138"/>
      <c r="F134" s="138"/>
      <c r="G134" s="47">
        <f t="shared" si="30"/>
        <v>0</v>
      </c>
      <c r="H134" s="163"/>
      <c r="I134" s="163"/>
      <c r="J134" s="163"/>
      <c r="K134" s="163"/>
      <c r="L134" s="163"/>
      <c r="M134" s="163"/>
      <c r="N134" s="163"/>
    </row>
    <row r="135" spans="2:14" ht="15.75" customHeight="1" x14ac:dyDescent="0.8">
      <c r="B135" s="163"/>
      <c r="C135" s="38" t="s">
        <v>195</v>
      </c>
      <c r="D135" s="167"/>
      <c r="E135" s="167"/>
      <c r="F135" s="167"/>
      <c r="G135" s="47">
        <f t="shared" si="30"/>
        <v>0</v>
      </c>
      <c r="H135" s="163"/>
      <c r="I135" s="163"/>
      <c r="J135" s="163"/>
      <c r="K135" s="163"/>
      <c r="L135" s="163"/>
      <c r="M135" s="163"/>
      <c r="N135" s="163"/>
    </row>
    <row r="136" spans="2:14" x14ac:dyDescent="0.8">
      <c r="B136" s="163"/>
      <c r="C136" s="39" t="s">
        <v>196</v>
      </c>
      <c r="D136" s="167"/>
      <c r="E136" s="167"/>
      <c r="F136" s="167"/>
      <c r="G136" s="47">
        <f t="shared" si="30"/>
        <v>0</v>
      </c>
      <c r="H136" s="163"/>
      <c r="I136" s="163"/>
      <c r="J136" s="163"/>
      <c r="K136" s="163"/>
      <c r="L136" s="163"/>
      <c r="M136" s="163"/>
      <c r="N136" s="163"/>
    </row>
    <row r="137" spans="2:14" x14ac:dyDescent="0.8">
      <c r="B137" s="163"/>
      <c r="C137" s="38" t="s">
        <v>197</v>
      </c>
      <c r="D137" s="167"/>
      <c r="E137" s="167"/>
      <c r="F137" s="167"/>
      <c r="G137" s="47">
        <f t="shared" si="30"/>
        <v>0</v>
      </c>
      <c r="H137" s="163"/>
      <c r="I137" s="163"/>
      <c r="J137" s="163"/>
      <c r="K137" s="163"/>
      <c r="L137" s="163"/>
      <c r="M137" s="163"/>
      <c r="N137" s="163"/>
    </row>
    <row r="138" spans="2:14" ht="15.75" customHeight="1" x14ac:dyDescent="0.8">
      <c r="B138" s="163"/>
      <c r="C138" s="38" t="s">
        <v>198</v>
      </c>
      <c r="D138" s="167"/>
      <c r="E138" s="167"/>
      <c r="F138" s="167"/>
      <c r="G138" s="47">
        <f t="shared" si="30"/>
        <v>0</v>
      </c>
      <c r="H138" s="163"/>
      <c r="I138" s="163"/>
      <c r="J138" s="163"/>
      <c r="K138" s="163"/>
      <c r="L138" s="163"/>
      <c r="M138" s="163"/>
      <c r="N138" s="163"/>
    </row>
    <row r="139" spans="2:14" x14ac:dyDescent="0.8">
      <c r="B139" s="163"/>
      <c r="C139" s="38" t="s">
        <v>199</v>
      </c>
      <c r="D139" s="167"/>
      <c r="E139" s="167"/>
      <c r="F139" s="167"/>
      <c r="G139" s="47">
        <f t="shared" si="30"/>
        <v>0</v>
      </c>
      <c r="H139" s="163"/>
      <c r="I139" s="163"/>
      <c r="J139" s="163"/>
      <c r="K139" s="163"/>
      <c r="L139" s="163"/>
      <c r="M139" s="163"/>
      <c r="N139" s="163"/>
    </row>
    <row r="140" spans="2:14" x14ac:dyDescent="0.8">
      <c r="B140" s="163"/>
      <c r="C140" s="43" t="s">
        <v>200</v>
      </c>
      <c r="D140" s="53">
        <f t="shared" ref="D140:E140" si="31">SUM(D133:D139)</f>
        <v>0</v>
      </c>
      <c r="E140" s="53">
        <f t="shared" si="31"/>
        <v>0</v>
      </c>
      <c r="F140" s="53">
        <f t="shared" ref="F140" si="32">SUM(F133:F139)</f>
        <v>0</v>
      </c>
      <c r="G140" s="47">
        <f t="shared" si="30"/>
        <v>0</v>
      </c>
      <c r="H140" s="163"/>
      <c r="I140" s="163"/>
      <c r="J140" s="163"/>
      <c r="K140" s="163"/>
      <c r="L140" s="163"/>
      <c r="M140" s="163"/>
      <c r="N140" s="163"/>
    </row>
    <row r="141" spans="2:14" x14ac:dyDescent="0.8">
      <c r="B141" s="163"/>
      <c r="C141" s="163"/>
      <c r="D141" s="164"/>
      <c r="E141" s="164"/>
      <c r="F141" s="164"/>
      <c r="G141" s="163"/>
      <c r="H141" s="163"/>
      <c r="I141" s="163"/>
      <c r="J141" s="163"/>
      <c r="K141" s="163"/>
      <c r="L141" s="163"/>
      <c r="M141" s="163"/>
      <c r="N141" s="163"/>
    </row>
    <row r="142" spans="2:14" x14ac:dyDescent="0.8">
      <c r="B142" s="289" t="s">
        <v>208</v>
      </c>
      <c r="C142" s="290"/>
      <c r="D142" s="290"/>
      <c r="E142" s="290"/>
      <c r="F142" s="290"/>
      <c r="G142" s="291"/>
      <c r="H142" s="163"/>
      <c r="I142" s="163"/>
      <c r="J142" s="163"/>
      <c r="K142" s="163"/>
      <c r="L142" s="163"/>
      <c r="M142" s="163"/>
      <c r="N142" s="163"/>
    </row>
    <row r="143" spans="2:14" x14ac:dyDescent="0.8">
      <c r="B143" s="163"/>
      <c r="C143" s="289" t="s">
        <v>127</v>
      </c>
      <c r="D143" s="290"/>
      <c r="E143" s="290"/>
      <c r="F143" s="290"/>
      <c r="G143" s="291"/>
      <c r="H143" s="163"/>
      <c r="I143" s="163"/>
      <c r="J143" s="163"/>
      <c r="K143" s="163"/>
      <c r="L143" s="163"/>
      <c r="M143" s="163"/>
      <c r="N143" s="163"/>
    </row>
    <row r="144" spans="2:14" ht="24" customHeight="1" thickBot="1" x14ac:dyDescent="0.95">
      <c r="B144" s="163"/>
      <c r="C144" s="50" t="s">
        <v>192</v>
      </c>
      <c r="D144" s="51">
        <f>'1) Budget Tables'!D142</f>
        <v>0</v>
      </c>
      <c r="E144" s="51">
        <f>'1) Budget Tables'!E142</f>
        <v>0</v>
      </c>
      <c r="F144" s="51">
        <f>'1) Budget Tables'!F142</f>
        <v>0</v>
      </c>
      <c r="G144" s="52">
        <f>SUM(D144:F144)</f>
        <v>0</v>
      </c>
      <c r="H144" s="163"/>
      <c r="I144" s="163"/>
      <c r="J144" s="163"/>
      <c r="K144" s="163"/>
      <c r="L144" s="163"/>
      <c r="M144" s="163"/>
      <c r="N144" s="163"/>
    </row>
    <row r="145" spans="2:7" ht="24.75" customHeight="1" x14ac:dyDescent="0.8">
      <c r="B145" s="163"/>
      <c r="C145" s="48" t="s">
        <v>193</v>
      </c>
      <c r="D145" s="165"/>
      <c r="E145" s="166"/>
      <c r="F145" s="166"/>
      <c r="G145" s="49">
        <f t="shared" ref="G145:G152" si="33">SUM(D145:F145)</f>
        <v>0</v>
      </c>
    </row>
    <row r="146" spans="2:7" ht="15.75" customHeight="1" x14ac:dyDescent="0.8">
      <c r="B146" s="163"/>
      <c r="C146" s="38" t="s">
        <v>194</v>
      </c>
      <c r="D146" s="167"/>
      <c r="E146" s="138"/>
      <c r="F146" s="138"/>
      <c r="G146" s="47">
        <f t="shared" si="33"/>
        <v>0</v>
      </c>
    </row>
    <row r="147" spans="2:7" ht="15.75" customHeight="1" x14ac:dyDescent="0.8">
      <c r="B147" s="163"/>
      <c r="C147" s="38" t="s">
        <v>195</v>
      </c>
      <c r="D147" s="167"/>
      <c r="E147" s="167"/>
      <c r="F147" s="167"/>
      <c r="G147" s="47">
        <f t="shared" si="33"/>
        <v>0</v>
      </c>
    </row>
    <row r="148" spans="2:7" ht="15.75" customHeight="1" x14ac:dyDescent="0.8">
      <c r="B148" s="163"/>
      <c r="C148" s="39" t="s">
        <v>196</v>
      </c>
      <c r="D148" s="167"/>
      <c r="E148" s="167"/>
      <c r="F148" s="167"/>
      <c r="G148" s="47">
        <f t="shared" si="33"/>
        <v>0</v>
      </c>
    </row>
    <row r="149" spans="2:7" ht="15.75" customHeight="1" x14ac:dyDescent="0.8">
      <c r="B149" s="163"/>
      <c r="C149" s="38" t="s">
        <v>197</v>
      </c>
      <c r="D149" s="167"/>
      <c r="E149" s="167"/>
      <c r="F149" s="167"/>
      <c r="G149" s="47">
        <f t="shared" si="33"/>
        <v>0</v>
      </c>
    </row>
    <row r="150" spans="2:7" ht="15.75" customHeight="1" x14ac:dyDescent="0.8">
      <c r="B150" s="163"/>
      <c r="C150" s="38" t="s">
        <v>198</v>
      </c>
      <c r="D150" s="167"/>
      <c r="E150" s="167"/>
      <c r="F150" s="167"/>
      <c r="G150" s="47">
        <f t="shared" si="33"/>
        <v>0</v>
      </c>
    </row>
    <row r="151" spans="2:7" ht="15.75" customHeight="1" x14ac:dyDescent="0.8">
      <c r="B151" s="163"/>
      <c r="C151" s="38" t="s">
        <v>199</v>
      </c>
      <c r="D151" s="167"/>
      <c r="E151" s="167"/>
      <c r="F151" s="167"/>
      <c r="G151" s="47">
        <f t="shared" si="33"/>
        <v>0</v>
      </c>
    </row>
    <row r="152" spans="2:7" ht="15.75" customHeight="1" x14ac:dyDescent="0.8">
      <c r="B152" s="163"/>
      <c r="C152" s="43" t="s">
        <v>200</v>
      </c>
      <c r="D152" s="53">
        <f>SUM(D145:D151)</f>
        <v>0</v>
      </c>
      <c r="E152" s="53">
        <f>SUM(E145:E151)</f>
        <v>0</v>
      </c>
      <c r="F152" s="53">
        <f t="shared" ref="F152" si="34">SUM(F145:F151)</f>
        <v>0</v>
      </c>
      <c r="G152" s="47">
        <f t="shared" si="33"/>
        <v>0</v>
      </c>
    </row>
    <row r="153" spans="2:7" s="42" customFormat="1" ht="15.75" customHeight="1" x14ac:dyDescent="0.8">
      <c r="B153" s="164"/>
      <c r="C153" s="54"/>
      <c r="D153" s="55"/>
      <c r="E153" s="55"/>
      <c r="F153" s="55"/>
      <c r="G153" s="56"/>
    </row>
    <row r="154" spans="2:7" ht="15.75" customHeight="1" x14ac:dyDescent="0.8">
      <c r="B154" s="163"/>
      <c r="C154" s="289" t="s">
        <v>136</v>
      </c>
      <c r="D154" s="290"/>
      <c r="E154" s="290"/>
      <c r="F154" s="290"/>
      <c r="G154" s="291"/>
    </row>
    <row r="155" spans="2:7" ht="21" customHeight="1" thickBot="1" x14ac:dyDescent="0.95">
      <c r="B155" s="163"/>
      <c r="C155" s="50" t="s">
        <v>192</v>
      </c>
      <c r="D155" s="51">
        <f>'1) Budget Tables'!D152</f>
        <v>0</v>
      </c>
      <c r="E155" s="51">
        <f>'1) Budget Tables'!E152</f>
        <v>0</v>
      </c>
      <c r="F155" s="51">
        <f>'1) Budget Tables'!F152</f>
        <v>0</v>
      </c>
      <c r="G155" s="52">
        <f t="shared" ref="G155:G163" si="35">SUM(D155:F155)</f>
        <v>0</v>
      </c>
    </row>
    <row r="156" spans="2:7" ht="15.75" customHeight="1" x14ac:dyDescent="0.8">
      <c r="B156" s="163"/>
      <c r="C156" s="48" t="s">
        <v>193</v>
      </c>
      <c r="D156" s="165"/>
      <c r="E156" s="166"/>
      <c r="F156" s="166"/>
      <c r="G156" s="49">
        <f t="shared" si="35"/>
        <v>0</v>
      </c>
    </row>
    <row r="157" spans="2:7" ht="15.75" customHeight="1" x14ac:dyDescent="0.8">
      <c r="B157" s="163"/>
      <c r="C157" s="38" t="s">
        <v>194</v>
      </c>
      <c r="D157" s="167"/>
      <c r="E157" s="138"/>
      <c r="F157" s="138"/>
      <c r="G157" s="47">
        <f t="shared" si="35"/>
        <v>0</v>
      </c>
    </row>
    <row r="158" spans="2:7" ht="15.75" customHeight="1" x14ac:dyDescent="0.8">
      <c r="B158" s="163"/>
      <c r="C158" s="38" t="s">
        <v>195</v>
      </c>
      <c r="D158" s="167"/>
      <c r="E158" s="167"/>
      <c r="F158" s="167"/>
      <c r="G158" s="47">
        <f t="shared" si="35"/>
        <v>0</v>
      </c>
    </row>
    <row r="159" spans="2:7" ht="15.75" customHeight="1" x14ac:dyDescent="0.8">
      <c r="B159" s="163"/>
      <c r="C159" s="39" t="s">
        <v>196</v>
      </c>
      <c r="D159" s="167"/>
      <c r="E159" s="167"/>
      <c r="F159" s="167"/>
      <c r="G159" s="47">
        <f t="shared" si="35"/>
        <v>0</v>
      </c>
    </row>
    <row r="160" spans="2:7" ht="15.75" customHeight="1" x14ac:dyDescent="0.8">
      <c r="B160" s="163"/>
      <c r="C160" s="38" t="s">
        <v>197</v>
      </c>
      <c r="D160" s="167"/>
      <c r="E160" s="167"/>
      <c r="F160" s="167"/>
      <c r="G160" s="47">
        <f t="shared" si="35"/>
        <v>0</v>
      </c>
    </row>
    <row r="161" spans="3:7" ht="15.75" customHeight="1" x14ac:dyDescent="0.8">
      <c r="C161" s="38" t="s">
        <v>198</v>
      </c>
      <c r="D161" s="167"/>
      <c r="E161" s="167"/>
      <c r="F161" s="167"/>
      <c r="G161" s="47">
        <f t="shared" si="35"/>
        <v>0</v>
      </c>
    </row>
    <row r="162" spans="3:7" ht="15.75" customHeight="1" x14ac:dyDescent="0.8">
      <c r="C162" s="38" t="s">
        <v>199</v>
      </c>
      <c r="D162" s="167"/>
      <c r="E162" s="167"/>
      <c r="F162" s="167"/>
      <c r="G162" s="47">
        <f t="shared" si="35"/>
        <v>0</v>
      </c>
    </row>
    <row r="163" spans="3:7" ht="15.75" customHeight="1" x14ac:dyDescent="0.8">
      <c r="C163" s="43" t="s">
        <v>200</v>
      </c>
      <c r="D163" s="53">
        <f t="shared" ref="D163:E163" si="36">SUM(D156:D162)</f>
        <v>0</v>
      </c>
      <c r="E163" s="53">
        <f t="shared" si="36"/>
        <v>0</v>
      </c>
      <c r="F163" s="53">
        <f t="shared" ref="F163" si="37">SUM(F156:F162)</f>
        <v>0</v>
      </c>
      <c r="G163" s="47">
        <f t="shared" si="35"/>
        <v>0</v>
      </c>
    </row>
    <row r="164" spans="3:7" s="42" customFormat="1" ht="15.75" customHeight="1" x14ac:dyDescent="0.8">
      <c r="C164" s="54"/>
      <c r="D164" s="55"/>
      <c r="E164" s="55"/>
      <c r="F164" s="55"/>
      <c r="G164" s="56"/>
    </row>
    <row r="165" spans="3:7" ht="15.75" customHeight="1" x14ac:dyDescent="0.8">
      <c r="C165" s="289" t="s">
        <v>145</v>
      </c>
      <c r="D165" s="290"/>
      <c r="E165" s="290"/>
      <c r="F165" s="290"/>
      <c r="G165" s="291"/>
    </row>
    <row r="166" spans="3:7" ht="19.5" customHeight="1" thickBot="1" x14ac:dyDescent="0.95">
      <c r="C166" s="50" t="s">
        <v>192</v>
      </c>
      <c r="D166" s="51">
        <f>'1) Budget Tables'!D162</f>
        <v>0</v>
      </c>
      <c r="E166" s="51">
        <f>'1) Budget Tables'!E162</f>
        <v>0</v>
      </c>
      <c r="F166" s="51">
        <f>'1) Budget Tables'!F162</f>
        <v>0</v>
      </c>
      <c r="G166" s="52">
        <f t="shared" ref="G166:G174" si="38">SUM(D166:F166)</f>
        <v>0</v>
      </c>
    </row>
    <row r="167" spans="3:7" ht="15.75" customHeight="1" x14ac:dyDescent="0.8">
      <c r="C167" s="48" t="s">
        <v>193</v>
      </c>
      <c r="D167" s="165"/>
      <c r="E167" s="166"/>
      <c r="F167" s="166"/>
      <c r="G167" s="49">
        <f t="shared" si="38"/>
        <v>0</v>
      </c>
    </row>
    <row r="168" spans="3:7" ht="15.75" customHeight="1" x14ac:dyDescent="0.8">
      <c r="C168" s="38" t="s">
        <v>194</v>
      </c>
      <c r="D168" s="167"/>
      <c r="E168" s="138"/>
      <c r="F168" s="138"/>
      <c r="G168" s="47">
        <f t="shared" si="38"/>
        <v>0</v>
      </c>
    </row>
    <row r="169" spans="3:7" ht="15.75" customHeight="1" x14ac:dyDescent="0.8">
      <c r="C169" s="38" t="s">
        <v>195</v>
      </c>
      <c r="D169" s="167"/>
      <c r="E169" s="167"/>
      <c r="F169" s="167"/>
      <c r="G169" s="47">
        <f t="shared" si="38"/>
        <v>0</v>
      </c>
    </row>
    <row r="170" spans="3:7" ht="15.75" customHeight="1" x14ac:dyDescent="0.8">
      <c r="C170" s="39" t="s">
        <v>196</v>
      </c>
      <c r="D170" s="167"/>
      <c r="E170" s="167"/>
      <c r="F170" s="167"/>
      <c r="G170" s="47">
        <f t="shared" si="38"/>
        <v>0</v>
      </c>
    </row>
    <row r="171" spans="3:7" ht="15.75" customHeight="1" x14ac:dyDescent="0.8">
      <c r="C171" s="38" t="s">
        <v>197</v>
      </c>
      <c r="D171" s="167"/>
      <c r="E171" s="167"/>
      <c r="F171" s="167"/>
      <c r="G171" s="47">
        <f t="shared" si="38"/>
        <v>0</v>
      </c>
    </row>
    <row r="172" spans="3:7" ht="15.75" customHeight="1" x14ac:dyDescent="0.8">
      <c r="C172" s="38" t="s">
        <v>198</v>
      </c>
      <c r="D172" s="167"/>
      <c r="E172" s="167"/>
      <c r="F172" s="167"/>
      <c r="G172" s="47">
        <f t="shared" si="38"/>
        <v>0</v>
      </c>
    </row>
    <row r="173" spans="3:7" ht="15.75" customHeight="1" x14ac:dyDescent="0.8">
      <c r="C173" s="38" t="s">
        <v>199</v>
      </c>
      <c r="D173" s="167"/>
      <c r="E173" s="167"/>
      <c r="F173" s="167"/>
      <c r="G173" s="47">
        <f t="shared" si="38"/>
        <v>0</v>
      </c>
    </row>
    <row r="174" spans="3:7" ht="15.75" customHeight="1" x14ac:dyDescent="0.8">
      <c r="C174" s="43" t="s">
        <v>200</v>
      </c>
      <c r="D174" s="53">
        <f t="shared" ref="D174:E174" si="39">SUM(D167:D173)</f>
        <v>0</v>
      </c>
      <c r="E174" s="53">
        <f t="shared" si="39"/>
        <v>0</v>
      </c>
      <c r="F174" s="53">
        <f t="shared" ref="F174" si="40">SUM(F167:F173)</f>
        <v>0</v>
      </c>
      <c r="G174" s="47">
        <f t="shared" si="38"/>
        <v>0</v>
      </c>
    </row>
    <row r="175" spans="3:7" s="42" customFormat="1" ht="15.75" customHeight="1" x14ac:dyDescent="0.8">
      <c r="C175" s="54"/>
      <c r="D175" s="55"/>
      <c r="E175" s="55"/>
      <c r="F175" s="55"/>
      <c r="G175" s="56"/>
    </row>
    <row r="176" spans="3:7" ht="15.75" customHeight="1" x14ac:dyDescent="0.8">
      <c r="C176" s="289" t="s">
        <v>154</v>
      </c>
      <c r="D176" s="290"/>
      <c r="E176" s="290"/>
      <c r="F176" s="290"/>
      <c r="G176" s="291"/>
    </row>
    <row r="177" spans="3:7" ht="22.5" customHeight="1" thickBot="1" x14ac:dyDescent="0.95">
      <c r="C177" s="50" t="s">
        <v>192</v>
      </c>
      <c r="D177" s="51">
        <f>'1) Budget Tables'!D172</f>
        <v>0</v>
      </c>
      <c r="E177" s="51">
        <f>'1) Budget Tables'!E172</f>
        <v>0</v>
      </c>
      <c r="F177" s="51">
        <f>'1) Budget Tables'!F172</f>
        <v>0</v>
      </c>
      <c r="G177" s="52">
        <f t="shared" ref="G177:G185" si="41">SUM(D177:F177)</f>
        <v>0</v>
      </c>
    </row>
    <row r="178" spans="3:7" ht="15.75" customHeight="1" x14ac:dyDescent="0.8">
      <c r="C178" s="48" t="s">
        <v>193</v>
      </c>
      <c r="D178" s="165"/>
      <c r="E178" s="166"/>
      <c r="F178" s="166"/>
      <c r="G178" s="49">
        <f t="shared" si="41"/>
        <v>0</v>
      </c>
    </row>
    <row r="179" spans="3:7" ht="15.75" customHeight="1" x14ac:dyDescent="0.8">
      <c r="C179" s="38" t="s">
        <v>194</v>
      </c>
      <c r="D179" s="167"/>
      <c r="E179" s="138"/>
      <c r="F179" s="138"/>
      <c r="G179" s="47">
        <f t="shared" si="41"/>
        <v>0</v>
      </c>
    </row>
    <row r="180" spans="3:7" ht="15.75" customHeight="1" x14ac:dyDescent="0.8">
      <c r="C180" s="38" t="s">
        <v>195</v>
      </c>
      <c r="D180" s="167"/>
      <c r="E180" s="167"/>
      <c r="F180" s="167"/>
      <c r="G180" s="47">
        <f t="shared" si="41"/>
        <v>0</v>
      </c>
    </row>
    <row r="181" spans="3:7" ht="15.75" customHeight="1" x14ac:dyDescent="0.8">
      <c r="C181" s="39" t="s">
        <v>196</v>
      </c>
      <c r="D181" s="167"/>
      <c r="E181" s="167"/>
      <c r="F181" s="167"/>
      <c r="G181" s="47">
        <f t="shared" si="41"/>
        <v>0</v>
      </c>
    </row>
    <row r="182" spans="3:7" ht="15.75" customHeight="1" x14ac:dyDescent="0.8">
      <c r="C182" s="38" t="s">
        <v>197</v>
      </c>
      <c r="D182" s="167"/>
      <c r="E182" s="167"/>
      <c r="F182" s="167"/>
      <c r="G182" s="47">
        <f t="shared" si="41"/>
        <v>0</v>
      </c>
    </row>
    <row r="183" spans="3:7" ht="15.75" customHeight="1" x14ac:dyDescent="0.8">
      <c r="C183" s="38" t="s">
        <v>198</v>
      </c>
      <c r="D183" s="167"/>
      <c r="E183" s="167"/>
      <c r="F183" s="167"/>
      <c r="G183" s="47">
        <f t="shared" si="41"/>
        <v>0</v>
      </c>
    </row>
    <row r="184" spans="3:7" ht="15.75" customHeight="1" x14ac:dyDescent="0.8">
      <c r="C184" s="38" t="s">
        <v>199</v>
      </c>
      <c r="D184" s="167"/>
      <c r="E184" s="167"/>
      <c r="F184" s="167"/>
      <c r="G184" s="47">
        <f t="shared" si="41"/>
        <v>0</v>
      </c>
    </row>
    <row r="185" spans="3:7" ht="15.75" customHeight="1" x14ac:dyDescent="0.8">
      <c r="C185" s="43" t="s">
        <v>200</v>
      </c>
      <c r="D185" s="53">
        <f t="shared" ref="D185:E185" si="42">SUM(D178:D184)</f>
        <v>0</v>
      </c>
      <c r="E185" s="53">
        <f t="shared" si="42"/>
        <v>0</v>
      </c>
      <c r="F185" s="53">
        <f t="shared" ref="F185" si="43">SUM(F178:F184)</f>
        <v>0</v>
      </c>
      <c r="G185" s="47">
        <f t="shared" si="41"/>
        <v>0</v>
      </c>
    </row>
    <row r="186" spans="3:7" ht="15.75" customHeight="1" x14ac:dyDescent="0.8">
      <c r="C186" s="163"/>
      <c r="D186" s="164"/>
      <c r="E186" s="164"/>
      <c r="F186" s="164"/>
      <c r="G186" s="163"/>
    </row>
    <row r="187" spans="3:7" ht="15.75" customHeight="1" x14ac:dyDescent="0.8">
      <c r="C187" s="289" t="s">
        <v>209</v>
      </c>
      <c r="D187" s="290"/>
      <c r="E187" s="290"/>
      <c r="F187" s="290"/>
      <c r="G187" s="291"/>
    </row>
    <row r="188" spans="3:7" ht="19.5" customHeight="1" thickBot="1" x14ac:dyDescent="0.95">
      <c r="C188" s="50" t="s">
        <v>210</v>
      </c>
      <c r="D188" s="51">
        <f>'1) Budget Tables'!D180</f>
        <v>869431.57414889301</v>
      </c>
      <c r="E188" s="51">
        <f>'1) Budget Tables'!E180</f>
        <v>0</v>
      </c>
      <c r="F188" s="51">
        <f>'1) Budget Tables'!F180</f>
        <v>0</v>
      </c>
      <c r="G188" s="52">
        <f t="shared" ref="G188:G196" si="44">SUM(D188:F188)</f>
        <v>869431.57414889301</v>
      </c>
    </row>
    <row r="189" spans="3:7" ht="15.75" customHeight="1" x14ac:dyDescent="0.8">
      <c r="C189" s="48" t="s">
        <v>193</v>
      </c>
      <c r="D189" s="165">
        <v>322577.29578602099</v>
      </c>
      <c r="E189" s="166"/>
      <c r="F189" s="166"/>
      <c r="G189" s="49">
        <f t="shared" si="44"/>
        <v>322577.29578602099</v>
      </c>
    </row>
    <row r="190" spans="3:7" ht="15.75" customHeight="1" x14ac:dyDescent="0.8">
      <c r="C190" s="38" t="s">
        <v>194</v>
      </c>
      <c r="D190" s="167"/>
      <c r="E190" s="138"/>
      <c r="F190" s="138"/>
      <c r="G190" s="47">
        <f t="shared" si="44"/>
        <v>0</v>
      </c>
    </row>
    <row r="191" spans="3:7" ht="15.75" customHeight="1" x14ac:dyDescent="0.8">
      <c r="C191" s="38" t="s">
        <v>195</v>
      </c>
      <c r="D191" s="167">
        <v>26698.219999999998</v>
      </c>
      <c r="E191" s="167"/>
      <c r="F191" s="167"/>
      <c r="G191" s="47">
        <f t="shared" si="44"/>
        <v>26698.219999999998</v>
      </c>
    </row>
    <row r="192" spans="3:7" ht="15.75" customHeight="1" x14ac:dyDescent="0.8">
      <c r="C192" s="39" t="s">
        <v>196</v>
      </c>
      <c r="D192" s="167">
        <v>50000</v>
      </c>
      <c r="E192" s="167"/>
      <c r="F192" s="167"/>
      <c r="G192" s="47">
        <f t="shared" si="44"/>
        <v>50000</v>
      </c>
    </row>
    <row r="193" spans="3:13" ht="15.75" customHeight="1" x14ac:dyDescent="0.8">
      <c r="C193" s="38" t="s">
        <v>197</v>
      </c>
      <c r="D193" s="167">
        <v>40000</v>
      </c>
      <c r="E193" s="167"/>
      <c r="F193" s="167"/>
      <c r="G193" s="47">
        <f t="shared" si="44"/>
        <v>40000</v>
      </c>
      <c r="H193" s="163"/>
      <c r="I193" s="163"/>
      <c r="J193" s="163"/>
      <c r="K193" s="163"/>
      <c r="L193" s="163"/>
      <c r="M193" s="163"/>
    </row>
    <row r="194" spans="3:13" ht="15.75" customHeight="1" x14ac:dyDescent="0.8">
      <c r="C194" s="38" t="s">
        <v>198</v>
      </c>
      <c r="D194" s="167"/>
      <c r="E194" s="167"/>
      <c r="F194" s="167"/>
      <c r="G194" s="47">
        <f t="shared" si="44"/>
        <v>0</v>
      </c>
      <c r="H194" s="163"/>
      <c r="I194" s="163"/>
      <c r="J194" s="163"/>
      <c r="K194" s="163"/>
      <c r="L194" s="163"/>
      <c r="M194" s="163"/>
    </row>
    <row r="195" spans="3:13" ht="15.75" customHeight="1" x14ac:dyDescent="0.8">
      <c r="C195" s="38" t="s">
        <v>199</v>
      </c>
      <c r="D195" s="167">
        <v>430156.05836287205</v>
      </c>
      <c r="E195" s="167"/>
      <c r="F195" s="167"/>
      <c r="G195" s="47">
        <f t="shared" si="44"/>
        <v>430156.05836287205</v>
      </c>
      <c r="H195" s="163"/>
      <c r="I195" s="163"/>
      <c r="J195" s="163"/>
      <c r="K195" s="163"/>
      <c r="L195" s="163"/>
      <c r="M195" s="163"/>
    </row>
    <row r="196" spans="3:13" ht="15.75" customHeight="1" x14ac:dyDescent="0.8">
      <c r="C196" s="43" t="s">
        <v>200</v>
      </c>
      <c r="D196" s="53">
        <f t="shared" ref="D196:F196" si="45">SUM(D189:D195)</f>
        <v>869431.57414889301</v>
      </c>
      <c r="E196" s="53">
        <f t="shared" si="45"/>
        <v>0</v>
      </c>
      <c r="F196" s="53">
        <f t="shared" si="45"/>
        <v>0</v>
      </c>
      <c r="G196" s="47">
        <f t="shared" si="44"/>
        <v>869431.57414889301</v>
      </c>
      <c r="H196" s="163"/>
      <c r="I196" s="163"/>
      <c r="J196" s="163"/>
      <c r="K196" s="163"/>
      <c r="L196" s="163"/>
      <c r="M196" s="163"/>
    </row>
    <row r="197" spans="3:13" ht="15.75" customHeight="1" thickBot="1" x14ac:dyDescent="0.95">
      <c r="C197" s="163"/>
      <c r="D197" s="164"/>
      <c r="E197" s="164"/>
      <c r="F197" s="164"/>
      <c r="G197" s="163"/>
      <c r="H197" s="163"/>
      <c r="I197" s="163"/>
      <c r="J197" s="163"/>
      <c r="K197" s="163"/>
      <c r="L197" s="163"/>
      <c r="M197" s="163"/>
    </row>
    <row r="198" spans="3:13" ht="19.5" customHeight="1" thickBot="1" x14ac:dyDescent="0.95">
      <c r="C198" s="292" t="s">
        <v>169</v>
      </c>
      <c r="D198" s="293"/>
      <c r="E198" s="293"/>
      <c r="F198" s="293"/>
      <c r="G198" s="294"/>
      <c r="H198" s="163"/>
      <c r="I198" s="163"/>
      <c r="J198" s="163"/>
      <c r="K198" s="163"/>
      <c r="L198" s="163"/>
      <c r="M198" s="163"/>
    </row>
    <row r="199" spans="3:13" ht="19.5" customHeight="1" x14ac:dyDescent="0.8">
      <c r="C199" s="61"/>
      <c r="D199" s="295" t="str">
        <f>'1) Budget Tables'!D5</f>
        <v>Recipient Organization
Catholic Relief Services (CRS)</v>
      </c>
      <c r="E199" s="46" t="s">
        <v>170</v>
      </c>
      <c r="F199" s="46" t="s">
        <v>171</v>
      </c>
      <c r="G199" s="297" t="s">
        <v>169</v>
      </c>
      <c r="H199" s="163"/>
      <c r="I199" s="163"/>
      <c r="J199" s="163"/>
      <c r="K199" s="163"/>
      <c r="L199" s="163"/>
      <c r="M199" s="163"/>
    </row>
    <row r="200" spans="3:13" ht="19.5" customHeight="1" x14ac:dyDescent="0.8">
      <c r="C200" s="61"/>
      <c r="D200" s="260"/>
      <c r="E200" s="41"/>
      <c r="F200" s="41"/>
      <c r="G200" s="262"/>
      <c r="H200" s="163"/>
      <c r="I200" s="163"/>
      <c r="J200" s="163"/>
      <c r="K200" s="163"/>
      <c r="L200" s="163"/>
      <c r="M200" s="163"/>
    </row>
    <row r="201" spans="3:13" ht="19.5" customHeight="1" x14ac:dyDescent="0.8">
      <c r="C201" s="15" t="s">
        <v>193</v>
      </c>
      <c r="D201" s="168">
        <f>SUM(D178,D167,D156,D145,D133,D122,D111,D100,D88,D77,D66,D55,D43,D32,D21,D10,D189)</f>
        <v>322577.29578602099</v>
      </c>
      <c r="E201" s="168">
        <f t="shared" ref="E201:F207" si="46">SUM(E178,E167,E156,E145,E133,E122,E111,E100,E88,E77,E66,E55,E43,E32,E21,E10)</f>
        <v>0</v>
      </c>
      <c r="F201" s="168">
        <f t="shared" si="46"/>
        <v>0</v>
      </c>
      <c r="G201" s="58">
        <f>SUM(D201:F201)</f>
        <v>322577.29578602099</v>
      </c>
      <c r="H201" s="163"/>
      <c r="I201" s="163"/>
      <c r="J201" s="163"/>
      <c r="K201" s="163"/>
      <c r="L201" s="163"/>
      <c r="M201" s="163"/>
    </row>
    <row r="202" spans="3:13" ht="34.5" customHeight="1" x14ac:dyDescent="0.8">
      <c r="C202" s="15" t="s">
        <v>194</v>
      </c>
      <c r="D202" s="168">
        <f t="shared" ref="D202:D206" si="47">SUM(D179,D168,D157,D146,D134,D123,D112,D101,D89,D78,D67,D56,D44,D33,D22,D11,D190)</f>
        <v>0</v>
      </c>
      <c r="E202" s="168">
        <f t="shared" si="46"/>
        <v>0</v>
      </c>
      <c r="F202" s="168">
        <f t="shared" si="46"/>
        <v>0</v>
      </c>
      <c r="G202" s="59">
        <f>SUM(D202:F202)</f>
        <v>0</v>
      </c>
      <c r="H202" s="163"/>
      <c r="I202" s="163"/>
      <c r="J202" s="163"/>
      <c r="K202" s="163"/>
      <c r="L202" s="163"/>
      <c r="M202" s="163"/>
    </row>
    <row r="203" spans="3:13" ht="48" customHeight="1" x14ac:dyDescent="0.8">
      <c r="C203" s="15" t="s">
        <v>195</v>
      </c>
      <c r="D203" s="168">
        <f t="shared" si="47"/>
        <v>26698.219999999998</v>
      </c>
      <c r="E203" s="168">
        <f t="shared" si="46"/>
        <v>0</v>
      </c>
      <c r="F203" s="168">
        <f t="shared" si="46"/>
        <v>0</v>
      </c>
      <c r="G203" s="59">
        <f t="shared" ref="G203:G207" si="48">SUM(D203:F203)</f>
        <v>26698.219999999998</v>
      </c>
      <c r="H203" s="163"/>
      <c r="I203" s="163"/>
      <c r="J203" s="163"/>
      <c r="K203" s="163"/>
      <c r="L203" s="163"/>
      <c r="M203" s="163"/>
    </row>
    <row r="204" spans="3:13" ht="33" customHeight="1" x14ac:dyDescent="0.8">
      <c r="C204" s="24" t="s">
        <v>196</v>
      </c>
      <c r="D204" s="168">
        <f t="shared" si="47"/>
        <v>50000</v>
      </c>
      <c r="E204" s="168">
        <f t="shared" si="46"/>
        <v>0</v>
      </c>
      <c r="F204" s="168">
        <f t="shared" si="46"/>
        <v>0</v>
      </c>
      <c r="G204" s="59">
        <f t="shared" si="48"/>
        <v>50000</v>
      </c>
      <c r="H204" s="163"/>
      <c r="I204" s="163"/>
      <c r="J204" s="163"/>
      <c r="K204" s="163"/>
      <c r="L204" s="163"/>
      <c r="M204" s="163"/>
    </row>
    <row r="205" spans="3:13" ht="21" customHeight="1" x14ac:dyDescent="0.8">
      <c r="C205" s="96" t="s">
        <v>197</v>
      </c>
      <c r="D205" s="169">
        <f t="shared" si="47"/>
        <v>40000</v>
      </c>
      <c r="E205" s="168">
        <f t="shared" si="46"/>
        <v>0</v>
      </c>
      <c r="F205" s="168">
        <f t="shared" si="46"/>
        <v>0</v>
      </c>
      <c r="G205" s="59">
        <f t="shared" si="48"/>
        <v>40000</v>
      </c>
      <c r="H205" s="146"/>
      <c r="I205" s="146"/>
      <c r="J205" s="146"/>
      <c r="K205" s="146"/>
      <c r="L205" s="146"/>
      <c r="M205" s="170"/>
    </row>
    <row r="206" spans="3:13" ht="39.75" customHeight="1" x14ac:dyDescent="0.8">
      <c r="C206" s="15" t="s">
        <v>198</v>
      </c>
      <c r="D206" s="171">
        <f t="shared" si="47"/>
        <v>923575.07542855735</v>
      </c>
      <c r="E206" s="172">
        <f t="shared" si="46"/>
        <v>0</v>
      </c>
      <c r="F206" s="168">
        <f t="shared" si="46"/>
        <v>0</v>
      </c>
      <c r="G206" s="59">
        <f t="shared" si="48"/>
        <v>923575.07542855735</v>
      </c>
      <c r="H206" s="146"/>
      <c r="I206" s="146"/>
      <c r="J206" s="146"/>
      <c r="K206" s="146"/>
      <c r="L206" s="146"/>
      <c r="M206" s="170"/>
    </row>
    <row r="207" spans="3:13" ht="23.25" customHeight="1" thickBot="1" x14ac:dyDescent="0.95">
      <c r="C207" s="15" t="s">
        <v>199</v>
      </c>
      <c r="D207" s="171">
        <f>SUM(D184,D173,D162,D151,D139,D128,D117,D106,D94,D83,D72,D61,D49,D38,D27,D16,D195)</f>
        <v>430156.05836287205</v>
      </c>
      <c r="E207" s="173">
        <f t="shared" si="46"/>
        <v>0</v>
      </c>
      <c r="F207" s="174">
        <f t="shared" si="46"/>
        <v>0</v>
      </c>
      <c r="G207" s="60">
        <f t="shared" si="48"/>
        <v>430156.05836287205</v>
      </c>
      <c r="H207" s="146"/>
      <c r="I207" s="146"/>
      <c r="J207" s="146"/>
      <c r="K207" s="146"/>
      <c r="L207" s="146"/>
      <c r="M207" s="170"/>
    </row>
    <row r="208" spans="3:13" ht="22.5" customHeight="1" thickBot="1" x14ac:dyDescent="0.95">
      <c r="C208" s="175" t="s">
        <v>211</v>
      </c>
      <c r="D208" s="176">
        <f>SUM(D201:D207)</f>
        <v>1793006.6495774505</v>
      </c>
      <c r="E208" s="95">
        <f t="shared" ref="E208" si="49">SUM(E201:E207)</f>
        <v>0</v>
      </c>
      <c r="F208" s="62">
        <f t="shared" ref="F208" si="50">SUM(F201:F207)</f>
        <v>0</v>
      </c>
      <c r="G208" s="63">
        <f>SUM(D208:F208)</f>
        <v>1793006.6495774505</v>
      </c>
      <c r="H208" s="146"/>
      <c r="I208" s="146"/>
      <c r="J208" s="146"/>
      <c r="K208" s="146"/>
      <c r="L208" s="146"/>
      <c r="M208" s="170"/>
    </row>
    <row r="209" spans="3:14" ht="22.5" customHeight="1" x14ac:dyDescent="0.8">
      <c r="C209" s="175" t="s">
        <v>212</v>
      </c>
      <c r="D209" s="176">
        <f>D208*0.07</f>
        <v>125510.46547042155</v>
      </c>
      <c r="E209" s="94"/>
      <c r="F209" s="94"/>
      <c r="G209" s="97"/>
      <c r="H209" s="146"/>
      <c r="I209" s="146"/>
      <c r="J209" s="146"/>
      <c r="K209" s="146"/>
      <c r="L209" s="146"/>
      <c r="M209" s="170"/>
      <c r="N209" s="163"/>
    </row>
    <row r="210" spans="3:14" ht="22.5" customHeight="1" thickBot="1" x14ac:dyDescent="0.95">
      <c r="C210" s="98" t="s">
        <v>213</v>
      </c>
      <c r="D210" s="99">
        <f>SUM(D208:D209)</f>
        <v>1918517.1150478721</v>
      </c>
      <c r="E210" s="100"/>
      <c r="F210" s="100"/>
      <c r="G210" s="101"/>
      <c r="H210" s="146"/>
      <c r="I210" s="146"/>
      <c r="J210" s="146"/>
      <c r="K210" s="146"/>
      <c r="L210" s="146"/>
      <c r="M210" s="170"/>
      <c r="N210" s="163"/>
    </row>
    <row r="211" spans="3:14" ht="15.75" customHeight="1" x14ac:dyDescent="0.8">
      <c r="C211" s="163"/>
      <c r="D211" s="164"/>
      <c r="E211" s="164"/>
      <c r="F211" s="164"/>
      <c r="G211" s="163"/>
      <c r="H211" s="25"/>
      <c r="I211" s="25"/>
      <c r="J211" s="25"/>
      <c r="K211" s="25"/>
      <c r="L211" s="177"/>
      <c r="M211" s="164"/>
      <c r="N211" s="163"/>
    </row>
    <row r="212" spans="3:14" ht="15.75" customHeight="1" x14ac:dyDescent="0.8">
      <c r="C212" s="163"/>
      <c r="D212" s="164"/>
      <c r="E212" s="164"/>
      <c r="F212" s="164"/>
      <c r="G212" s="163"/>
      <c r="H212" s="25"/>
      <c r="I212" s="25"/>
      <c r="J212" s="25"/>
      <c r="K212" s="25"/>
      <c r="L212" s="177"/>
      <c r="M212" s="164"/>
      <c r="N212" s="163"/>
    </row>
    <row r="213" spans="3:14" ht="15.75" customHeight="1" x14ac:dyDescent="0.8">
      <c r="C213" s="163"/>
      <c r="D213" s="164"/>
      <c r="E213" s="164"/>
      <c r="F213" s="164"/>
      <c r="G213" s="163"/>
      <c r="H213" s="163"/>
      <c r="I213" s="163"/>
      <c r="J213" s="163"/>
      <c r="K213" s="163"/>
      <c r="L213" s="44"/>
      <c r="M213" s="163"/>
      <c r="N213" s="163"/>
    </row>
    <row r="214" spans="3:14" ht="15.75" customHeight="1" x14ac:dyDescent="0.8">
      <c r="C214" s="163"/>
      <c r="D214" s="164"/>
      <c r="E214" s="164"/>
      <c r="F214" s="164"/>
      <c r="G214" s="163"/>
      <c r="H214" s="131"/>
      <c r="I214" s="131"/>
      <c r="J214" s="163"/>
      <c r="K214" s="163"/>
      <c r="L214" s="44"/>
      <c r="M214" s="163"/>
      <c r="N214" s="163"/>
    </row>
    <row r="215" spans="3:14" ht="15.75" customHeight="1" x14ac:dyDescent="0.8">
      <c r="C215" s="163"/>
      <c r="D215" s="164"/>
      <c r="E215" s="164"/>
      <c r="F215" s="164"/>
      <c r="G215" s="163"/>
      <c r="H215" s="131"/>
      <c r="I215" s="131"/>
      <c r="J215" s="163"/>
      <c r="K215" s="163"/>
      <c r="L215" s="163"/>
      <c r="M215" s="163"/>
      <c r="N215" s="163"/>
    </row>
    <row r="216" spans="3:14" ht="40.5" customHeight="1" x14ac:dyDescent="0.8">
      <c r="C216" s="163"/>
      <c r="D216" s="164"/>
      <c r="E216" s="164"/>
      <c r="F216" s="164"/>
      <c r="G216" s="163"/>
      <c r="H216" s="131"/>
      <c r="I216" s="131"/>
      <c r="J216" s="163"/>
      <c r="K216" s="163"/>
      <c r="L216" s="45"/>
      <c r="M216" s="163"/>
      <c r="N216" s="163"/>
    </row>
    <row r="217" spans="3:14" ht="24.75" customHeight="1" x14ac:dyDescent="0.8">
      <c r="C217" s="163"/>
      <c r="D217" s="164"/>
      <c r="E217" s="164"/>
      <c r="F217" s="164"/>
      <c r="G217" s="163"/>
      <c r="H217" s="131"/>
      <c r="I217" s="131"/>
      <c r="J217" s="163"/>
      <c r="K217" s="163"/>
      <c r="L217" s="45"/>
      <c r="M217" s="163"/>
      <c r="N217" s="163"/>
    </row>
    <row r="218" spans="3:14" ht="41.25" customHeight="1" x14ac:dyDescent="0.8">
      <c r="C218" s="163"/>
      <c r="D218" s="164"/>
      <c r="E218" s="164"/>
      <c r="F218" s="164"/>
      <c r="G218" s="163"/>
      <c r="H218" s="178"/>
      <c r="I218" s="131"/>
      <c r="J218" s="163"/>
      <c r="K218" s="163"/>
      <c r="L218" s="45"/>
      <c r="M218" s="163"/>
      <c r="N218" s="163"/>
    </row>
    <row r="219" spans="3:14" ht="51.75" customHeight="1" x14ac:dyDescent="0.8">
      <c r="C219" s="163"/>
      <c r="D219" s="164"/>
      <c r="E219" s="164"/>
      <c r="F219" s="164"/>
      <c r="G219" s="163"/>
      <c r="H219" s="178"/>
      <c r="I219" s="131"/>
      <c r="J219" s="163"/>
      <c r="K219" s="163"/>
      <c r="L219" s="45"/>
      <c r="M219" s="163"/>
      <c r="N219" s="163"/>
    </row>
    <row r="220" spans="3:14" ht="42" customHeight="1" x14ac:dyDescent="0.8">
      <c r="C220" s="163"/>
      <c r="D220" s="164"/>
      <c r="E220" s="164"/>
      <c r="F220" s="164"/>
      <c r="G220" s="163"/>
      <c r="H220" s="131"/>
      <c r="I220" s="131"/>
      <c r="J220" s="163"/>
      <c r="K220" s="163"/>
      <c r="L220" s="45"/>
      <c r="M220" s="163"/>
      <c r="N220" s="163"/>
    </row>
    <row r="221" spans="3:14" s="42" customFormat="1" ht="42" customHeight="1" x14ac:dyDescent="0.8">
      <c r="C221" s="163"/>
      <c r="D221" s="164"/>
      <c r="E221" s="164"/>
      <c r="F221" s="164"/>
      <c r="G221" s="163"/>
      <c r="H221" s="163"/>
      <c r="I221" s="131"/>
      <c r="J221" s="163"/>
      <c r="K221" s="163"/>
      <c r="L221" s="45"/>
      <c r="M221" s="163"/>
      <c r="N221" s="164"/>
    </row>
    <row r="222" spans="3:14" s="42" customFormat="1" ht="42" customHeight="1" x14ac:dyDescent="0.8">
      <c r="C222" s="163"/>
      <c r="D222" s="164"/>
      <c r="E222" s="164"/>
      <c r="F222" s="164"/>
      <c r="G222" s="163"/>
      <c r="H222" s="163"/>
      <c r="I222" s="131"/>
      <c r="J222" s="163"/>
      <c r="K222" s="163"/>
      <c r="L222" s="163"/>
      <c r="M222" s="163"/>
      <c r="N222" s="164"/>
    </row>
    <row r="223" spans="3:14" s="42" customFormat="1" ht="63.75" customHeight="1" x14ac:dyDescent="0.8">
      <c r="C223" s="163"/>
      <c r="D223" s="164"/>
      <c r="E223" s="164"/>
      <c r="F223" s="164"/>
      <c r="G223" s="163"/>
      <c r="H223" s="163"/>
      <c r="I223" s="44"/>
      <c r="J223" s="163"/>
      <c r="K223" s="163"/>
      <c r="L223" s="163"/>
      <c r="M223" s="163"/>
      <c r="N223" s="164"/>
    </row>
    <row r="224" spans="3:14" s="42" customFormat="1" ht="42" customHeight="1" x14ac:dyDescent="0.8">
      <c r="C224" s="163"/>
      <c r="D224" s="164"/>
      <c r="E224" s="164"/>
      <c r="F224" s="164"/>
      <c r="G224" s="163"/>
      <c r="H224" s="163"/>
      <c r="I224" s="163"/>
      <c r="J224" s="163"/>
      <c r="K224" s="163"/>
      <c r="L224" s="163"/>
      <c r="M224" s="44"/>
      <c r="N224" s="164"/>
    </row>
    <row r="225" spans="3:14" ht="23.25" customHeight="1" x14ac:dyDescent="0.8">
      <c r="C225" s="163"/>
      <c r="D225" s="164"/>
      <c r="E225" s="164"/>
      <c r="F225" s="164"/>
      <c r="G225" s="163"/>
      <c r="H225" s="163"/>
      <c r="I225" s="163"/>
      <c r="J225" s="163"/>
      <c r="K225" s="163"/>
      <c r="L225" s="163"/>
      <c r="M225" s="163"/>
      <c r="N225" s="163"/>
    </row>
    <row r="226" spans="3:14" ht="27.75" customHeight="1" x14ac:dyDescent="0.8">
      <c r="C226" s="163"/>
      <c r="D226" s="164"/>
      <c r="E226" s="164"/>
      <c r="F226" s="164"/>
      <c r="G226" s="163"/>
      <c r="H226" s="163"/>
      <c r="I226" s="163"/>
      <c r="J226" s="163"/>
      <c r="K226" s="163"/>
      <c r="L226" s="163"/>
      <c r="M226" s="163"/>
      <c r="N226" s="163"/>
    </row>
    <row r="227" spans="3:14" ht="55.5" customHeight="1" x14ac:dyDescent="0.8">
      <c r="C227" s="163"/>
      <c r="D227" s="164"/>
      <c r="E227" s="164"/>
      <c r="F227" s="164"/>
      <c r="G227" s="163"/>
      <c r="H227" s="163"/>
      <c r="I227" s="163"/>
      <c r="J227" s="163"/>
      <c r="K227" s="163"/>
      <c r="L227" s="163"/>
      <c r="M227" s="163"/>
      <c r="N227" s="163"/>
    </row>
    <row r="228" spans="3:14" ht="57.75" customHeight="1" x14ac:dyDescent="0.8">
      <c r="C228" s="163"/>
      <c r="D228" s="164"/>
      <c r="E228" s="164"/>
      <c r="F228" s="164"/>
      <c r="G228" s="163"/>
      <c r="H228" s="163"/>
      <c r="I228" s="163"/>
      <c r="J228" s="163"/>
      <c r="K228" s="163"/>
      <c r="L228" s="163"/>
      <c r="M228" s="163"/>
      <c r="N228" s="163"/>
    </row>
    <row r="229" spans="3:14" ht="21.75" customHeight="1" x14ac:dyDescent="0.8">
      <c r="C229" s="163"/>
      <c r="D229" s="164"/>
      <c r="E229" s="164"/>
      <c r="F229" s="164"/>
      <c r="G229" s="163"/>
      <c r="H229" s="163"/>
      <c r="I229" s="163"/>
      <c r="J229" s="163"/>
      <c r="K229" s="163"/>
      <c r="L229" s="163"/>
      <c r="M229" s="163"/>
      <c r="N229" s="163"/>
    </row>
    <row r="230" spans="3:14" ht="49.5" customHeight="1" x14ac:dyDescent="0.8">
      <c r="C230" s="163"/>
      <c r="D230" s="164"/>
      <c r="E230" s="164"/>
      <c r="F230" s="164"/>
      <c r="G230" s="163"/>
      <c r="H230" s="163"/>
      <c r="I230" s="163"/>
      <c r="J230" s="163"/>
      <c r="K230" s="163"/>
      <c r="L230" s="163"/>
      <c r="M230" s="163"/>
      <c r="N230" s="163"/>
    </row>
    <row r="231" spans="3:14" ht="28.5" customHeight="1" x14ac:dyDescent="0.8">
      <c r="C231" s="163"/>
      <c r="D231" s="164"/>
      <c r="E231" s="164"/>
      <c r="F231" s="164"/>
      <c r="G231" s="163"/>
      <c r="H231" s="163"/>
      <c r="I231" s="163"/>
      <c r="J231" s="163"/>
      <c r="K231" s="163"/>
      <c r="L231" s="163"/>
      <c r="M231" s="163"/>
      <c r="N231" s="163"/>
    </row>
    <row r="232" spans="3:14" ht="28.5" customHeight="1" x14ac:dyDescent="0.8">
      <c r="C232" s="163"/>
      <c r="D232" s="164"/>
      <c r="E232" s="164"/>
      <c r="F232" s="164"/>
      <c r="G232" s="163"/>
      <c r="H232" s="163"/>
      <c r="I232" s="163"/>
      <c r="J232" s="163"/>
      <c r="K232" s="163"/>
      <c r="L232" s="163"/>
      <c r="M232" s="163"/>
      <c r="N232" s="163"/>
    </row>
    <row r="233" spans="3:14" ht="28.5" customHeight="1" x14ac:dyDescent="0.8">
      <c r="C233" s="163"/>
      <c r="D233" s="164"/>
      <c r="E233" s="164"/>
      <c r="F233" s="164"/>
      <c r="G233" s="163"/>
      <c r="H233" s="163"/>
      <c r="I233" s="163"/>
      <c r="J233" s="163"/>
      <c r="K233" s="163"/>
      <c r="L233" s="163"/>
      <c r="M233" s="163"/>
      <c r="N233" s="163"/>
    </row>
    <row r="234" spans="3:14" ht="23.25" customHeight="1" x14ac:dyDescent="0.8">
      <c r="C234" s="163"/>
      <c r="D234" s="164"/>
      <c r="E234" s="164"/>
      <c r="F234" s="164"/>
      <c r="G234" s="163"/>
      <c r="H234" s="163"/>
      <c r="I234" s="163"/>
      <c r="J234" s="163"/>
      <c r="K234" s="163"/>
      <c r="L234" s="163"/>
      <c r="M234" s="163"/>
      <c r="N234" s="44"/>
    </row>
    <row r="235" spans="3:14" ht="43.5" customHeight="1" x14ac:dyDescent="0.8">
      <c r="C235" s="163"/>
      <c r="D235" s="164"/>
      <c r="E235" s="164"/>
      <c r="F235" s="164"/>
      <c r="G235" s="163"/>
      <c r="H235" s="163"/>
      <c r="I235" s="163"/>
      <c r="J235" s="163"/>
      <c r="K235" s="163"/>
      <c r="L235" s="163"/>
      <c r="M235" s="163"/>
      <c r="N235" s="44"/>
    </row>
    <row r="236" spans="3:14" ht="55.5" customHeight="1" x14ac:dyDescent="0.8">
      <c r="C236" s="163"/>
      <c r="D236" s="164"/>
      <c r="E236" s="164"/>
      <c r="F236" s="164"/>
      <c r="G236" s="163"/>
      <c r="H236" s="163"/>
      <c r="I236" s="163"/>
      <c r="J236" s="163"/>
      <c r="K236" s="163"/>
      <c r="L236" s="163"/>
      <c r="M236" s="163"/>
      <c r="N236" s="163"/>
    </row>
    <row r="237" spans="3:14" ht="42.75" customHeight="1" x14ac:dyDescent="0.8">
      <c r="C237" s="163"/>
      <c r="D237" s="164"/>
      <c r="E237" s="164"/>
      <c r="F237" s="164"/>
      <c r="G237" s="163"/>
      <c r="H237" s="163"/>
      <c r="I237" s="163"/>
      <c r="J237" s="163"/>
      <c r="K237" s="163"/>
      <c r="L237" s="163"/>
      <c r="M237" s="163"/>
      <c r="N237" s="44"/>
    </row>
    <row r="238" spans="3:14" ht="21.75" customHeight="1" x14ac:dyDescent="0.8">
      <c r="C238" s="163"/>
      <c r="D238" s="164"/>
      <c r="E238" s="164"/>
      <c r="F238" s="164"/>
      <c r="G238" s="163"/>
      <c r="H238" s="163"/>
      <c r="I238" s="163"/>
      <c r="J238" s="163"/>
      <c r="K238" s="163"/>
      <c r="L238" s="163"/>
      <c r="M238" s="163"/>
      <c r="N238" s="44"/>
    </row>
    <row r="239" spans="3:14" ht="21.75" customHeight="1" x14ac:dyDescent="0.8">
      <c r="C239" s="163"/>
      <c r="D239" s="164"/>
      <c r="E239" s="164"/>
      <c r="F239" s="164"/>
      <c r="G239" s="163"/>
      <c r="H239" s="163"/>
      <c r="I239" s="163"/>
      <c r="J239" s="163"/>
      <c r="K239" s="163"/>
      <c r="L239" s="163"/>
      <c r="M239" s="163"/>
      <c r="N239" s="44"/>
    </row>
    <row r="240" spans="3:14" ht="23.25" customHeight="1" x14ac:dyDescent="0.8">
      <c r="C240" s="163"/>
      <c r="D240" s="164"/>
      <c r="E240" s="164"/>
      <c r="F240" s="164"/>
      <c r="G240" s="163"/>
      <c r="H240" s="163"/>
      <c r="I240" s="163"/>
      <c r="J240" s="163"/>
      <c r="K240" s="163"/>
      <c r="L240" s="163"/>
      <c r="M240" s="163"/>
      <c r="N240" s="163"/>
    </row>
    <row r="241" ht="23.25" customHeight="1" x14ac:dyDescent="0.8"/>
    <row r="242" ht="21.75" customHeight="1" x14ac:dyDescent="0.8"/>
    <row r="243" ht="16.5" customHeight="1" x14ac:dyDescent="0.8"/>
    <row r="244" ht="29.25" customHeight="1" x14ac:dyDescent="0.8"/>
    <row r="245" ht="24.75" customHeight="1" x14ac:dyDescent="0.8"/>
    <row r="246" ht="33" customHeight="1" x14ac:dyDescent="0.8"/>
    <row r="248" ht="15" customHeight="1" x14ac:dyDescent="0.8"/>
    <row r="249" ht="25.5" customHeight="1" x14ac:dyDescent="0.8"/>
  </sheetData>
  <sheetProtection sheet="1" formatCells="0" formatColumns="0" formatRows="0"/>
  <mergeCells count="26">
    <mergeCell ref="D199:D200"/>
    <mergeCell ref="C4:E4"/>
    <mergeCell ref="C86:G86"/>
    <mergeCell ref="B97:G97"/>
    <mergeCell ref="C2:F2"/>
    <mergeCell ref="B7:G7"/>
    <mergeCell ref="C8:G8"/>
    <mergeCell ref="B52:G52"/>
    <mergeCell ref="C19:G19"/>
    <mergeCell ref="C30:G30"/>
    <mergeCell ref="C41:G41"/>
    <mergeCell ref="C187:G187"/>
    <mergeCell ref="G199:G200"/>
    <mergeCell ref="C165:G165"/>
    <mergeCell ref="C176:G176"/>
    <mergeCell ref="C154:G154"/>
    <mergeCell ref="C53:G53"/>
    <mergeCell ref="C98:G98"/>
    <mergeCell ref="C109:G109"/>
    <mergeCell ref="C120:G120"/>
    <mergeCell ref="C198:G198"/>
    <mergeCell ref="C131:G131"/>
    <mergeCell ref="B142:G142"/>
    <mergeCell ref="C143:G143"/>
    <mergeCell ref="C64:G64"/>
    <mergeCell ref="C75:G75"/>
  </mergeCells>
  <conditionalFormatting sqref="D17">
    <cfRule type="cellIs" dxfId="42" priority="17" operator="notEqual">
      <formula>$D$9</formula>
    </cfRule>
  </conditionalFormatting>
  <conditionalFormatting sqref="D28">
    <cfRule type="cellIs" dxfId="41" priority="16" operator="notEqual">
      <formula>$D$20</formula>
    </cfRule>
  </conditionalFormatting>
  <conditionalFormatting sqref="D39">
    <cfRule type="cellIs" dxfId="40" priority="15" operator="notEqual">
      <formula>$D$31</formula>
    </cfRule>
  </conditionalFormatting>
  <conditionalFormatting sqref="D50">
    <cfRule type="cellIs" dxfId="39" priority="14" operator="notEqual">
      <formula>$D$42</formula>
    </cfRule>
  </conditionalFormatting>
  <conditionalFormatting sqref="D62">
    <cfRule type="cellIs" dxfId="38" priority="13" operator="notEqual">
      <formula>$D$54</formula>
    </cfRule>
  </conditionalFormatting>
  <conditionalFormatting sqref="D73">
    <cfRule type="cellIs" dxfId="37" priority="12" operator="notEqual">
      <formula>$D$65</formula>
    </cfRule>
  </conditionalFormatting>
  <conditionalFormatting sqref="D84">
    <cfRule type="cellIs" dxfId="36" priority="11" operator="notEqual">
      <formula>$D$76</formula>
    </cfRule>
  </conditionalFormatting>
  <conditionalFormatting sqref="D95">
    <cfRule type="cellIs" dxfId="35" priority="10" operator="notEqual">
      <formula>$D$87</formula>
    </cfRule>
  </conditionalFormatting>
  <conditionalFormatting sqref="D107">
    <cfRule type="cellIs" dxfId="34" priority="9" operator="notEqual">
      <formula>$D$99</formula>
    </cfRule>
  </conditionalFormatting>
  <conditionalFormatting sqref="D118">
    <cfRule type="cellIs" dxfId="33" priority="8" operator="notEqual">
      <formula>$D$110</formula>
    </cfRule>
  </conditionalFormatting>
  <conditionalFormatting sqref="D129">
    <cfRule type="cellIs" dxfId="32" priority="7" operator="notEqual">
      <formula>$D$121</formula>
    </cfRule>
  </conditionalFormatting>
  <conditionalFormatting sqref="D140">
    <cfRule type="cellIs" dxfId="31" priority="6" operator="notEqual">
      <formula>$D$132</formula>
    </cfRule>
  </conditionalFormatting>
  <conditionalFormatting sqref="D152">
    <cfRule type="cellIs" dxfId="30" priority="5" operator="notEqual">
      <formula>$D$144</formula>
    </cfRule>
  </conditionalFormatting>
  <conditionalFormatting sqref="D163">
    <cfRule type="cellIs" dxfId="29" priority="4" operator="notEqual">
      <formula>$D$155</formula>
    </cfRule>
  </conditionalFormatting>
  <conditionalFormatting sqref="D174">
    <cfRule type="cellIs" dxfId="28" priority="3" operator="notEqual">
      <formula>$D$166</formula>
    </cfRule>
  </conditionalFormatting>
  <conditionalFormatting sqref="D185">
    <cfRule type="cellIs" dxfId="27" priority="2" operator="notEqual">
      <formula>$D$177</formula>
    </cfRule>
  </conditionalFormatting>
  <conditionalFormatting sqref="D196">
    <cfRule type="cellIs" dxfId="26" priority="1" operator="notEqual">
      <formula>$D$188</formula>
    </cfRule>
  </conditionalFormatting>
  <conditionalFormatting sqref="G17">
    <cfRule type="cellIs" dxfId="25" priority="34" operator="notEqual">
      <formula>$G$9</formula>
    </cfRule>
  </conditionalFormatting>
  <conditionalFormatting sqref="G28">
    <cfRule type="cellIs" dxfId="24" priority="33" operator="notEqual">
      <formula>$G$20</formula>
    </cfRule>
  </conditionalFormatting>
  <conditionalFormatting sqref="G39:G40">
    <cfRule type="cellIs" dxfId="23" priority="32" operator="notEqual">
      <formula>$G$31</formula>
    </cfRule>
  </conditionalFormatting>
  <conditionalFormatting sqref="G50">
    <cfRule type="cellIs" dxfId="22" priority="31" operator="notEqual">
      <formula>$G$42</formula>
    </cfRule>
  </conditionalFormatting>
  <conditionalFormatting sqref="G62">
    <cfRule type="cellIs" dxfId="21" priority="30" operator="notEqual">
      <formula>$G$54</formula>
    </cfRule>
  </conditionalFormatting>
  <conditionalFormatting sqref="G73">
    <cfRule type="cellIs" dxfId="20" priority="29" operator="notEqual">
      <formula>$G$65</formula>
    </cfRule>
  </conditionalFormatting>
  <conditionalFormatting sqref="G84">
    <cfRule type="cellIs" dxfId="19" priority="28" operator="notEqual">
      <formula>$G$76</formula>
    </cfRule>
  </conditionalFormatting>
  <conditionalFormatting sqref="G95">
    <cfRule type="cellIs" dxfId="18" priority="27" operator="notEqual">
      <formula>$G$87</formula>
    </cfRule>
  </conditionalFormatting>
  <conditionalFormatting sqref="G107">
    <cfRule type="cellIs" dxfId="17" priority="26" operator="notEqual">
      <formula>$G$99</formula>
    </cfRule>
  </conditionalFormatting>
  <conditionalFormatting sqref="G118">
    <cfRule type="cellIs" dxfId="16" priority="25" operator="notEqual">
      <formula>$G$110</formula>
    </cfRule>
  </conditionalFormatting>
  <conditionalFormatting sqref="G129">
    <cfRule type="cellIs" dxfId="15" priority="24" operator="notEqual">
      <formula>$G$121</formula>
    </cfRule>
  </conditionalFormatting>
  <conditionalFormatting sqref="G140">
    <cfRule type="cellIs" dxfId="14" priority="23" operator="notEqual">
      <formula>$G$132</formula>
    </cfRule>
  </conditionalFormatting>
  <conditionalFormatting sqref="G152">
    <cfRule type="cellIs" dxfId="13" priority="22" operator="notEqual">
      <formula>$G$144</formula>
    </cfRule>
  </conditionalFormatting>
  <conditionalFormatting sqref="G163">
    <cfRule type="cellIs" dxfId="12" priority="21" operator="notEqual">
      <formula>$G$155</formula>
    </cfRule>
  </conditionalFormatting>
  <conditionalFormatting sqref="G174">
    <cfRule type="cellIs" dxfId="11" priority="20" operator="notEqual">
      <formula>$G$155</formula>
    </cfRule>
  </conditionalFormatting>
  <conditionalFormatting sqref="G185">
    <cfRule type="cellIs" dxfId="10" priority="19" operator="notEqual">
      <formula>$G$177</formula>
    </cfRule>
  </conditionalFormatting>
  <conditionalFormatting sqref="G196">
    <cfRule type="cellIs" dxfId="9" priority="18" operator="notEqual">
      <formula>$G$188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9DD30DAD-252C-43C8-B2D2-D70E24558917}"/>
    <dataValidation allowBlank="1" showInputMessage="1" showErrorMessage="1" prompt="Services contracted by an organization which follow the normal procurement processes." sqref="C13 C24 C35 C46 C58 C69 C80 C91 C103 C114 C125 C136 C148 C159 C170 C181 C204 C192" xr:uid="{D2D4883A-DF6E-4599-89E1-C25704DD6B71}"/>
    <dataValidation allowBlank="1" showInputMessage="1" showErrorMessage="1" prompt="Includes staff and non-staff travel paid for by the organization directly related to a project." sqref="C14 C25 C36 C47 C59 C70 C81 C92 C104 C115 C126 C137 C149 C160 C171 C182 C205 C193"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F098AF50-6738-49DD-B927-47F3EEE74261}"/>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340B5EBB-3C3E-458C-BC5F-57C720FFB61A}"/>
    <dataValidation allowBlank="1" showInputMessage="1" showErrorMessage="1" prompt="Output totals must match the original total from Table 1, and will show as red if not. " sqref="G17" xr:uid="{CB4E1972-F42E-40FE-9670-1760DDE11E59}"/>
  </dataValidations>
  <pageMargins left="0.7" right="0.7" top="0.75" bottom="0.75" header="0.3" footer="0.3"/>
  <pageSetup scale="74" orientation="landscape" r:id="rId1"/>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0" tint="-0.34998626667073579"/>
  </sheetPr>
  <dimension ref="B1:B16"/>
  <sheetViews>
    <sheetView showGridLines="0" workbookViewId="0">
      <selection activeCell="C20" sqref="C20"/>
    </sheetView>
  </sheetViews>
  <sheetFormatPr defaultColWidth="8.81640625" defaultRowHeight="14.75" x14ac:dyDescent="0.75"/>
  <cols>
    <col min="2" max="2" width="73.26953125" customWidth="1"/>
  </cols>
  <sheetData>
    <row r="1" spans="2:2" ht="15.5" thickBot="1" x14ac:dyDescent="0.9"/>
    <row r="2" spans="2:2" ht="15.5" thickBot="1" x14ac:dyDescent="0.9">
      <c r="B2" s="8" t="s">
        <v>214</v>
      </c>
    </row>
    <row r="3" spans="2:2" x14ac:dyDescent="0.75">
      <c r="B3" s="5"/>
    </row>
    <row r="4" spans="2:2" ht="30.75" customHeight="1" x14ac:dyDescent="0.75">
      <c r="B4" s="6" t="s">
        <v>215</v>
      </c>
    </row>
    <row r="5" spans="2:2" ht="30.75" customHeight="1" x14ac:dyDescent="0.75">
      <c r="B5" s="6"/>
    </row>
    <row r="6" spans="2:2" ht="59" x14ac:dyDescent="0.75">
      <c r="B6" s="6" t="s">
        <v>216</v>
      </c>
    </row>
    <row r="7" spans="2:2" x14ac:dyDescent="0.75">
      <c r="B7" s="6"/>
    </row>
    <row r="8" spans="2:2" ht="59" x14ac:dyDescent="0.75">
      <c r="B8" s="6" t="s">
        <v>217</v>
      </c>
    </row>
    <row r="9" spans="2:2" x14ac:dyDescent="0.75">
      <c r="B9" s="6"/>
    </row>
    <row r="10" spans="2:2" ht="59" x14ac:dyDescent="0.75">
      <c r="B10" s="6" t="s">
        <v>218</v>
      </c>
    </row>
    <row r="11" spans="2:2" x14ac:dyDescent="0.75">
      <c r="B11" s="6"/>
    </row>
    <row r="12" spans="2:2" ht="29.5" x14ac:dyDescent="0.75">
      <c r="B12" s="6" t="s">
        <v>219</v>
      </c>
    </row>
    <row r="13" spans="2:2" x14ac:dyDescent="0.75">
      <c r="B13" s="6"/>
    </row>
    <row r="14" spans="2:2" ht="59" x14ac:dyDescent="0.75">
      <c r="B14" s="6" t="s">
        <v>220</v>
      </c>
    </row>
    <row r="15" spans="2:2" x14ac:dyDescent="0.75">
      <c r="B15" s="6"/>
    </row>
    <row r="16" spans="2:2" ht="45" thickBot="1" x14ac:dyDescent="0.9">
      <c r="B16" s="7" t="s">
        <v>221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0" tint="-0.34998626667073579"/>
  </sheetPr>
  <dimension ref="B1:H39"/>
  <sheetViews>
    <sheetView showGridLines="0" showZeros="0" zoomScale="80" zoomScaleNormal="80" zoomScaleSheetLayoutView="70" workbookViewId="0">
      <selection activeCell="F16" sqref="F16"/>
    </sheetView>
  </sheetViews>
  <sheetFormatPr defaultColWidth="8.81640625" defaultRowHeight="14.75" x14ac:dyDescent="0.75"/>
  <cols>
    <col min="2" max="2" width="61.81640625" customWidth="1"/>
    <col min="4" max="4" width="22.81640625" customWidth="1"/>
    <col min="6" max="6" width="61.81640625" customWidth="1"/>
    <col min="8" max="8" width="22.81640625" customWidth="1"/>
  </cols>
  <sheetData>
    <row r="1" spans="2:8" ht="15.5" thickBot="1" x14ac:dyDescent="0.9"/>
    <row r="2" spans="2:8" x14ac:dyDescent="0.75">
      <c r="B2" s="298" t="s">
        <v>866</v>
      </c>
      <c r="C2" s="299"/>
      <c r="D2" s="300"/>
    </row>
    <row r="3" spans="2:8" ht="15.5" thickBot="1" x14ac:dyDescent="0.9">
      <c r="B3" s="301"/>
      <c r="C3" s="302"/>
      <c r="D3" s="303"/>
    </row>
    <row r="4" spans="2:8" ht="15.5" thickBot="1" x14ac:dyDescent="0.9"/>
    <row r="5" spans="2:8" x14ac:dyDescent="0.75">
      <c r="B5" s="309" t="s">
        <v>222</v>
      </c>
      <c r="C5" s="310"/>
      <c r="D5" s="311"/>
      <c r="E5" s="232"/>
      <c r="F5" s="309" t="s">
        <v>222</v>
      </c>
      <c r="G5" s="310"/>
      <c r="H5" s="311"/>
    </row>
    <row r="6" spans="2:8" ht="15.5" thickBot="1" x14ac:dyDescent="0.9">
      <c r="B6" s="306"/>
      <c r="C6" s="307"/>
      <c r="D6" s="308"/>
      <c r="E6" s="232"/>
      <c r="F6" s="306"/>
      <c r="G6" s="307"/>
      <c r="H6" s="308"/>
    </row>
    <row r="7" spans="2:8" x14ac:dyDescent="0.75">
      <c r="B7" s="233" t="s">
        <v>223</v>
      </c>
      <c r="C7" s="304">
        <f>SUM('1) Budget Tables'!D16:F16,'1) Budget Tables'!D26:F26,'1) Budget Tables'!D36:F36,'1) Budget Tables'!D46:F46)</f>
        <v>230319.16348386655</v>
      </c>
      <c r="D7" s="305"/>
      <c r="E7" s="232"/>
      <c r="F7" s="233" t="s">
        <v>223</v>
      </c>
      <c r="G7" s="304">
        <f>SUM('1) Budget Tables'!D16:F16,'1) Budget Tables'!D26:F26,'1) Budget Tables'!D36:F36,'1) Budget Tables'!D46:F46)</f>
        <v>230319.16348386655</v>
      </c>
      <c r="H7" s="305"/>
    </row>
    <row r="8" spans="2:8" x14ac:dyDescent="0.75">
      <c r="B8" s="233" t="s">
        <v>224</v>
      </c>
      <c r="C8" s="312">
        <f>SUM(D10:D12)</f>
        <v>0</v>
      </c>
      <c r="D8" s="313"/>
      <c r="E8" s="232"/>
      <c r="F8" s="233" t="s">
        <v>575</v>
      </c>
      <c r="G8" s="312">
        <f>SUM(H10:H12)</f>
        <v>0</v>
      </c>
      <c r="H8" s="313"/>
    </row>
    <row r="9" spans="2:8" ht="29.5" x14ac:dyDescent="0.75">
      <c r="B9" s="244" t="s">
        <v>576</v>
      </c>
      <c r="C9" s="234" t="s">
        <v>225</v>
      </c>
      <c r="D9" s="235" t="s">
        <v>226</v>
      </c>
      <c r="E9" s="232"/>
      <c r="F9" s="243" t="s">
        <v>577</v>
      </c>
      <c r="G9" s="234" t="s">
        <v>578</v>
      </c>
      <c r="H9" s="235" t="s">
        <v>579</v>
      </c>
    </row>
    <row r="10" spans="2:8" ht="35.15" customHeight="1" x14ac:dyDescent="0.75">
      <c r="B10" s="236" t="s">
        <v>247</v>
      </c>
      <c r="C10" s="238">
        <v>0</v>
      </c>
      <c r="D10" s="230">
        <f>$C$7*C10</f>
        <v>0</v>
      </c>
      <c r="E10" s="232"/>
      <c r="F10" s="236"/>
      <c r="G10" s="238"/>
      <c r="H10" s="230">
        <f>$G$7*G10</f>
        <v>0</v>
      </c>
    </row>
    <row r="11" spans="2:8" ht="35.15" customHeight="1" x14ac:dyDescent="0.75">
      <c r="B11" s="236">
        <v>0</v>
      </c>
      <c r="C11" s="238"/>
      <c r="D11" s="230">
        <f>C7*C11</f>
        <v>0</v>
      </c>
      <c r="E11" s="232"/>
      <c r="F11" s="236"/>
      <c r="G11" s="238"/>
      <c r="H11" s="230">
        <f>G7*G11</f>
        <v>0</v>
      </c>
    </row>
    <row r="12" spans="2:8" ht="35.15" customHeight="1" thickBot="1" x14ac:dyDescent="0.9">
      <c r="B12" s="237"/>
      <c r="C12" s="239"/>
      <c r="D12" s="231">
        <f>C7*C12</f>
        <v>0</v>
      </c>
      <c r="E12" s="232"/>
      <c r="F12" s="237"/>
      <c r="G12" s="239"/>
      <c r="H12" s="231">
        <f>G7*G12</f>
        <v>0</v>
      </c>
    </row>
    <row r="13" spans="2:8" ht="15.5" thickBot="1" x14ac:dyDescent="0.9">
      <c r="B13" s="232"/>
      <c r="C13" s="232"/>
      <c r="D13" s="232"/>
      <c r="E13" s="232"/>
      <c r="F13" s="232"/>
      <c r="G13" s="232"/>
      <c r="H13" s="232"/>
    </row>
    <row r="14" spans="2:8" x14ac:dyDescent="0.75">
      <c r="B14" s="309" t="s">
        <v>227</v>
      </c>
      <c r="C14" s="310"/>
      <c r="D14" s="311"/>
      <c r="E14" s="232"/>
      <c r="F14" s="309" t="s">
        <v>227</v>
      </c>
      <c r="G14" s="310"/>
      <c r="H14" s="311"/>
    </row>
    <row r="15" spans="2:8" ht="15.5" thickBot="1" x14ac:dyDescent="0.9">
      <c r="B15" s="314"/>
      <c r="C15" s="315"/>
      <c r="D15" s="316"/>
      <c r="E15" s="232"/>
      <c r="F15" s="314"/>
      <c r="G15" s="315"/>
      <c r="H15" s="316"/>
    </row>
    <row r="16" spans="2:8" x14ac:dyDescent="0.75">
      <c r="B16" s="233" t="s">
        <v>223</v>
      </c>
      <c r="C16" s="304">
        <f>SUM('1) Budget Tables'!D58:F58,'1) Budget Tables'!D68:F68,'1) Budget Tables'!D78:F78,'1) Budget Tables'!D88:F88)</f>
        <v>354881.87597463175</v>
      </c>
      <c r="D16" s="305"/>
      <c r="E16" s="232"/>
      <c r="F16" s="233" t="s">
        <v>223</v>
      </c>
      <c r="G16" s="304">
        <f>SUM('1) Budget Tables'!D58:F58,'1) Budget Tables'!D68:F68,'1) Budget Tables'!D78:F78,'1) Budget Tables'!D88:F88)</f>
        <v>354881.87597463175</v>
      </c>
      <c r="H16" s="305"/>
    </row>
    <row r="17" spans="2:8" x14ac:dyDescent="0.75">
      <c r="B17" s="233" t="s">
        <v>224</v>
      </c>
      <c r="C17" s="312">
        <f>SUM(D19:D21)</f>
        <v>0</v>
      </c>
      <c r="D17" s="313"/>
      <c r="E17" s="232"/>
      <c r="F17" s="233" t="s">
        <v>575</v>
      </c>
      <c r="G17" s="312">
        <f>SUM(H19:H21)</f>
        <v>0</v>
      </c>
      <c r="H17" s="313"/>
    </row>
    <row r="18" spans="2:8" ht="29.5" x14ac:dyDescent="0.75">
      <c r="B18" s="244" t="s">
        <v>576</v>
      </c>
      <c r="C18" s="234" t="s">
        <v>225</v>
      </c>
      <c r="D18" s="235" t="s">
        <v>226</v>
      </c>
      <c r="E18" s="232"/>
      <c r="F18" s="242" t="s">
        <v>577</v>
      </c>
      <c r="G18" s="234" t="s">
        <v>578</v>
      </c>
      <c r="H18" s="235" t="s">
        <v>579</v>
      </c>
    </row>
    <row r="19" spans="2:8" ht="35.15" customHeight="1" x14ac:dyDescent="0.75">
      <c r="B19" s="236"/>
      <c r="C19" s="238"/>
      <c r="D19" s="230">
        <f>$C$16*C19</f>
        <v>0</v>
      </c>
      <c r="E19" s="232"/>
      <c r="F19" s="236">
        <v>0</v>
      </c>
      <c r="G19" s="238">
        <v>0</v>
      </c>
      <c r="H19" s="230">
        <f>$G$16*G19</f>
        <v>0</v>
      </c>
    </row>
    <row r="20" spans="2:8" ht="35.15" customHeight="1" x14ac:dyDescent="0.75">
      <c r="B20" s="236"/>
      <c r="C20" s="238"/>
      <c r="D20" s="230">
        <f>$C$16*C20</f>
        <v>0</v>
      </c>
      <c r="E20" s="232"/>
      <c r="F20" s="236"/>
      <c r="G20" s="238"/>
      <c r="H20" s="230">
        <f>$G$16*G20</f>
        <v>0</v>
      </c>
    </row>
    <row r="21" spans="2:8" ht="35.15" customHeight="1" thickBot="1" x14ac:dyDescent="0.9">
      <c r="B21" s="237"/>
      <c r="C21" s="239"/>
      <c r="D21" s="231">
        <f>$C$16*C21</f>
        <v>0</v>
      </c>
      <c r="E21" s="232"/>
      <c r="F21" s="237"/>
      <c r="G21" s="239"/>
      <c r="H21" s="231">
        <f>$G$16*G21</f>
        <v>0</v>
      </c>
    </row>
    <row r="22" spans="2:8" ht="15.5" thickBot="1" x14ac:dyDescent="0.9">
      <c r="B22" s="232"/>
      <c r="C22" s="232"/>
      <c r="D22" s="232"/>
      <c r="E22" s="232"/>
      <c r="F22" s="232"/>
      <c r="G22" s="232"/>
      <c r="H22" s="232"/>
    </row>
    <row r="23" spans="2:8" x14ac:dyDescent="0.75">
      <c r="B23" s="309" t="s">
        <v>228</v>
      </c>
      <c r="C23" s="310"/>
      <c r="D23" s="311"/>
      <c r="E23" s="232"/>
      <c r="F23" s="309" t="s">
        <v>228</v>
      </c>
      <c r="G23" s="310"/>
      <c r="H23" s="311"/>
    </row>
    <row r="24" spans="2:8" ht="15.5" thickBot="1" x14ac:dyDescent="0.9">
      <c r="B24" s="306"/>
      <c r="C24" s="307"/>
      <c r="D24" s="308"/>
      <c r="E24" s="232"/>
      <c r="F24" s="306"/>
      <c r="G24" s="307"/>
      <c r="H24" s="308"/>
    </row>
    <row r="25" spans="2:8" x14ac:dyDescent="0.75">
      <c r="B25" s="233" t="s">
        <v>223</v>
      </c>
      <c r="C25" s="304">
        <f>SUM('1) Budget Tables'!D100:F100,'1) Budget Tables'!D110:F110,'1) Budget Tables'!D120:F120,'1) Budget Tables'!D130:F130)</f>
        <v>338374.03597005899</v>
      </c>
      <c r="D25" s="305"/>
      <c r="E25" s="232"/>
      <c r="F25" s="233" t="s">
        <v>223</v>
      </c>
      <c r="G25" s="304">
        <f>SUM('1) Budget Tables'!D100:F100,'1) Budget Tables'!D110:F110,'1) Budget Tables'!D120:F120,'1) Budget Tables'!D130:F130)</f>
        <v>338374.03597005899</v>
      </c>
      <c r="H25" s="305"/>
    </row>
    <row r="26" spans="2:8" x14ac:dyDescent="0.75">
      <c r="B26" s="233" t="s">
        <v>224</v>
      </c>
      <c r="C26" s="312">
        <f>SUM(D28:D30)</f>
        <v>0</v>
      </c>
      <c r="D26" s="313"/>
      <c r="E26" s="232"/>
      <c r="F26" s="233" t="s">
        <v>575</v>
      </c>
      <c r="G26" s="312">
        <f>SUM(H28:H30)</f>
        <v>0</v>
      </c>
      <c r="H26" s="313"/>
    </row>
    <row r="27" spans="2:8" ht="29.5" x14ac:dyDescent="0.75">
      <c r="B27" s="244" t="s">
        <v>576</v>
      </c>
      <c r="C27" s="234" t="s">
        <v>225</v>
      </c>
      <c r="D27" s="235" t="s">
        <v>226</v>
      </c>
      <c r="E27" s="232"/>
      <c r="F27" s="242" t="s">
        <v>577</v>
      </c>
      <c r="G27" s="234" t="s">
        <v>578</v>
      </c>
      <c r="H27" s="235" t="s">
        <v>579</v>
      </c>
    </row>
    <row r="28" spans="2:8" ht="35.15" customHeight="1" x14ac:dyDescent="0.75">
      <c r="B28" s="236"/>
      <c r="C28" s="238"/>
      <c r="D28" s="230">
        <f>$C$25*C28</f>
        <v>0</v>
      </c>
      <c r="E28" s="232"/>
      <c r="F28" s="236"/>
      <c r="G28" s="238"/>
      <c r="H28" s="230">
        <f>$G$25*G28</f>
        <v>0</v>
      </c>
    </row>
    <row r="29" spans="2:8" ht="35.15" customHeight="1" x14ac:dyDescent="0.75">
      <c r="B29" s="236"/>
      <c r="C29" s="238"/>
      <c r="D29" s="230">
        <f>$C$25*C29</f>
        <v>0</v>
      </c>
      <c r="E29" s="232"/>
      <c r="F29" s="236"/>
      <c r="G29" s="238"/>
      <c r="H29" s="230">
        <f>$G$25*G29</f>
        <v>0</v>
      </c>
    </row>
    <row r="30" spans="2:8" ht="35.15" customHeight="1" thickBot="1" x14ac:dyDescent="0.9">
      <c r="B30" s="237"/>
      <c r="C30" s="239"/>
      <c r="D30" s="231">
        <f>$C$25*C30</f>
        <v>0</v>
      </c>
      <c r="E30" s="232"/>
      <c r="F30" s="237"/>
      <c r="G30" s="239"/>
      <c r="H30" s="231">
        <f>$G$25*G30</f>
        <v>0</v>
      </c>
    </row>
    <row r="31" spans="2:8" ht="15.5" thickBot="1" x14ac:dyDescent="0.9">
      <c r="B31" s="232"/>
      <c r="C31" s="232"/>
      <c r="D31" s="232"/>
      <c r="E31" s="232"/>
      <c r="F31" s="232"/>
      <c r="G31" s="232"/>
      <c r="H31" s="232"/>
    </row>
    <row r="32" spans="2:8" x14ac:dyDescent="0.75">
      <c r="B32" s="309" t="s">
        <v>229</v>
      </c>
      <c r="C32" s="310"/>
      <c r="D32" s="311"/>
      <c r="E32" s="232"/>
      <c r="F32" s="309" t="s">
        <v>229</v>
      </c>
      <c r="G32" s="310"/>
      <c r="H32" s="311"/>
    </row>
    <row r="33" spans="2:8" ht="15.5" thickBot="1" x14ac:dyDescent="0.9">
      <c r="B33" s="306"/>
      <c r="C33" s="307"/>
      <c r="D33" s="308"/>
      <c r="E33" s="232"/>
      <c r="F33" s="306"/>
      <c r="G33" s="307"/>
      <c r="H33" s="308"/>
    </row>
    <row r="34" spans="2:8" x14ac:dyDescent="0.75">
      <c r="B34" s="233" t="s">
        <v>223</v>
      </c>
      <c r="C34" s="304">
        <f>SUM('1) Budget Tables'!D142:F142,'1) Budget Tables'!D152:F152,'1) Budget Tables'!D162:F162,'1) Budget Tables'!D172:F172)</f>
        <v>0</v>
      </c>
      <c r="D34" s="305"/>
      <c r="E34" s="232"/>
      <c r="F34" s="233" t="s">
        <v>223</v>
      </c>
      <c r="G34" s="304">
        <f>SUM('1) Budget Tables'!D142:F142,'1) Budget Tables'!D152:F152,'1) Budget Tables'!D162:F162,'1) Budget Tables'!D172:F172)</f>
        <v>0</v>
      </c>
      <c r="H34" s="305"/>
    </row>
    <row r="35" spans="2:8" x14ac:dyDescent="0.75">
      <c r="B35" s="233" t="s">
        <v>224</v>
      </c>
      <c r="C35" s="312">
        <f>SUM(D37:D39)</f>
        <v>0</v>
      </c>
      <c r="D35" s="313"/>
      <c r="E35" s="232"/>
      <c r="F35" s="233" t="s">
        <v>575</v>
      </c>
      <c r="G35" s="312">
        <f>SUM(H37:H39)</f>
        <v>0</v>
      </c>
      <c r="H35" s="313"/>
    </row>
    <row r="36" spans="2:8" ht="29.5" x14ac:dyDescent="0.75">
      <c r="B36" s="244" t="s">
        <v>576</v>
      </c>
      <c r="C36" s="234" t="s">
        <v>225</v>
      </c>
      <c r="D36" s="235" t="s">
        <v>226</v>
      </c>
      <c r="E36" s="232"/>
      <c r="F36" s="241" t="s">
        <v>580</v>
      </c>
      <c r="G36" s="234" t="s">
        <v>578</v>
      </c>
      <c r="H36" s="235" t="s">
        <v>579</v>
      </c>
    </row>
    <row r="37" spans="2:8" ht="35.15" customHeight="1" x14ac:dyDescent="0.75">
      <c r="B37" s="236">
        <v>0</v>
      </c>
      <c r="C37" s="238">
        <v>0</v>
      </c>
      <c r="D37" s="230">
        <f>$C$34*C37</f>
        <v>0</v>
      </c>
      <c r="E37" s="232"/>
      <c r="F37" s="236"/>
      <c r="G37" s="238"/>
      <c r="H37" s="230">
        <f>$G$34*G37</f>
        <v>0</v>
      </c>
    </row>
    <row r="38" spans="2:8" ht="35.15" customHeight="1" x14ac:dyDescent="0.75">
      <c r="B38" s="236"/>
      <c r="C38" s="238"/>
      <c r="D38" s="230">
        <f>$C$34*C38</f>
        <v>0</v>
      </c>
      <c r="E38" s="232"/>
      <c r="F38" s="236"/>
      <c r="G38" s="238"/>
      <c r="H38" s="230">
        <f>$G$34*G38</f>
        <v>0</v>
      </c>
    </row>
    <row r="39" spans="2:8" ht="35.15" customHeight="1" thickBot="1" x14ac:dyDescent="0.9">
      <c r="B39" s="237"/>
      <c r="C39" s="239"/>
      <c r="D39" s="231">
        <f>$C$34*C39</f>
        <v>0</v>
      </c>
      <c r="E39" s="232"/>
      <c r="F39" s="237"/>
      <c r="G39" s="239"/>
      <c r="H39" s="231">
        <f>$G$34*G39</f>
        <v>0</v>
      </c>
    </row>
  </sheetData>
  <sheetProtection sheet="1" objects="1" scenarios="1"/>
  <mergeCells count="33">
    <mergeCell ref="G34:H34"/>
    <mergeCell ref="C35:D35"/>
    <mergeCell ref="G35:H35"/>
    <mergeCell ref="G26:H26"/>
    <mergeCell ref="B32:D32"/>
    <mergeCell ref="F32:H32"/>
    <mergeCell ref="B33:D33"/>
    <mergeCell ref="F33:H33"/>
    <mergeCell ref="C34:D34"/>
    <mergeCell ref="C26:D26"/>
    <mergeCell ref="F23:H23"/>
    <mergeCell ref="B24:D24"/>
    <mergeCell ref="F24:H24"/>
    <mergeCell ref="C25:D25"/>
    <mergeCell ref="G25:H25"/>
    <mergeCell ref="B23:D23"/>
    <mergeCell ref="B15:D15"/>
    <mergeCell ref="F15:H15"/>
    <mergeCell ref="C16:D16"/>
    <mergeCell ref="G16:H16"/>
    <mergeCell ref="C17:D17"/>
    <mergeCell ref="G17:H17"/>
    <mergeCell ref="F5:H5"/>
    <mergeCell ref="F6:H6"/>
    <mergeCell ref="G7:H7"/>
    <mergeCell ref="G8:H8"/>
    <mergeCell ref="B14:D14"/>
    <mergeCell ref="F14:H14"/>
    <mergeCell ref="B2:D3"/>
    <mergeCell ref="C7:D7"/>
    <mergeCell ref="B6:D6"/>
    <mergeCell ref="B5:D5"/>
    <mergeCell ref="C8:D8"/>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150F9E7-B871-4032-AA6F-C440C65E46B6}">
          <x14:formula1>
            <xm:f>Dropdowns!$A$1:$A$11</xm:f>
          </x14:formula1>
          <xm:sqref>C10:C12 C19:C21 C28:C30 G10:G12 G19:G21 G28:G30 G37:G39 C37:C39</xm:sqref>
        </x14:dataValidation>
        <x14:dataValidation type="list" allowBlank="1" showInputMessage="1" showErrorMessage="1" xr:uid="{DF6E5BF6-BEDD-463B-8425-B795E4DD9B42}">
          <x14:formula1>
            <xm:f>Sheet2!$A$1:$A$171</xm:f>
          </x14:formula1>
          <xm:sqref>B10:B12 B19:B21 B28:B30 B37:B39</xm:sqref>
        </x14:dataValidation>
        <x14:dataValidation type="list" allowBlank="1" showInputMessage="1" showErrorMessage="1" xr:uid="{31EDA18F-7247-412D-9F61-77E71989B2F3}">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DF5BA-8BFB-41E8-80C9-038CBB35BAE7}">
  <sheetPr>
    <tabColor theme="2" tint="-0.499984740745262"/>
  </sheetPr>
  <dimension ref="A1:D70"/>
  <sheetViews>
    <sheetView zoomScale="64" zoomScaleNormal="85" workbookViewId="0">
      <selection activeCell="C70" sqref="C70"/>
    </sheetView>
  </sheetViews>
  <sheetFormatPr defaultColWidth="8.7265625" defaultRowHeight="14.75" x14ac:dyDescent="0.75"/>
  <cols>
    <col min="1" max="1" width="6.453125" customWidth="1"/>
    <col min="2" max="2" width="57.26953125" customWidth="1"/>
    <col min="3" max="3" width="71.81640625" customWidth="1"/>
    <col min="4" max="4" width="54.81640625" customWidth="1"/>
  </cols>
  <sheetData>
    <row r="1" spans="1:4" x14ac:dyDescent="0.75">
      <c r="A1" s="317" t="s">
        <v>867</v>
      </c>
      <c r="B1" s="318"/>
      <c r="C1" s="191" t="s">
        <v>667</v>
      </c>
      <c r="D1" s="192" t="s">
        <v>668</v>
      </c>
    </row>
    <row r="2" spans="1:4" x14ac:dyDescent="0.75">
      <c r="A2" s="193" t="s">
        <v>669</v>
      </c>
      <c r="B2" s="193" t="s">
        <v>670</v>
      </c>
      <c r="C2" s="194"/>
      <c r="D2" s="195"/>
    </row>
    <row r="3" spans="1:4" x14ac:dyDescent="0.75">
      <c r="A3" s="196">
        <v>1.1000000000000001</v>
      </c>
      <c r="B3" s="197" t="s">
        <v>671</v>
      </c>
      <c r="C3" s="198" t="s">
        <v>672</v>
      </c>
      <c r="D3" s="199" t="s">
        <v>673</v>
      </c>
    </row>
    <row r="4" spans="1:4" ht="29.5" x14ac:dyDescent="0.75">
      <c r="A4" s="196">
        <v>1.2</v>
      </c>
      <c r="B4" s="200" t="s">
        <v>674</v>
      </c>
      <c r="C4" s="198" t="s">
        <v>675</v>
      </c>
      <c r="D4" s="199" t="s">
        <v>676</v>
      </c>
    </row>
    <row r="5" spans="1:4" ht="29.5" x14ac:dyDescent="0.75">
      <c r="A5" s="196">
        <v>1.3</v>
      </c>
      <c r="B5" s="197" t="s">
        <v>677</v>
      </c>
      <c r="C5" s="198" t="s">
        <v>678</v>
      </c>
      <c r="D5" s="199" t="s">
        <v>676</v>
      </c>
    </row>
    <row r="6" spans="1:4" ht="29.5" x14ac:dyDescent="0.75">
      <c r="A6" s="201">
        <v>1.4</v>
      </c>
      <c r="B6" s="202" t="s">
        <v>679</v>
      </c>
      <c r="C6" s="198" t="s">
        <v>680</v>
      </c>
      <c r="D6" s="199" t="s">
        <v>676</v>
      </c>
    </row>
    <row r="7" spans="1:4" ht="29.5" x14ac:dyDescent="0.75">
      <c r="A7" s="203" t="s">
        <v>681</v>
      </c>
      <c r="B7" s="204" t="s">
        <v>682</v>
      </c>
      <c r="C7" s="205" t="s">
        <v>683</v>
      </c>
      <c r="D7" s="206" t="s">
        <v>676</v>
      </c>
    </row>
    <row r="8" spans="1:4" ht="29.5" x14ac:dyDescent="0.75">
      <c r="A8" s="207" t="s">
        <v>684</v>
      </c>
      <c r="B8" s="208" t="s">
        <v>685</v>
      </c>
      <c r="C8" s="205" t="s">
        <v>686</v>
      </c>
      <c r="D8" s="206" t="s">
        <v>676</v>
      </c>
    </row>
    <row r="9" spans="1:4" ht="29.5" x14ac:dyDescent="0.75">
      <c r="A9" s="207" t="s">
        <v>687</v>
      </c>
      <c r="B9" s="208" t="s">
        <v>688</v>
      </c>
      <c r="C9" s="205" t="s">
        <v>689</v>
      </c>
      <c r="D9" s="206" t="s">
        <v>676</v>
      </c>
    </row>
    <row r="10" spans="1:4" ht="29.5" x14ac:dyDescent="0.75">
      <c r="A10" s="207" t="s">
        <v>690</v>
      </c>
      <c r="B10" s="208" t="s">
        <v>691</v>
      </c>
      <c r="C10" s="205" t="s">
        <v>689</v>
      </c>
      <c r="D10" s="206" t="s">
        <v>676</v>
      </c>
    </row>
    <row r="11" spans="1:4" ht="29.5" x14ac:dyDescent="0.75">
      <c r="A11" s="209" t="s">
        <v>692</v>
      </c>
      <c r="B11" s="210" t="s">
        <v>693</v>
      </c>
      <c r="C11" s="205" t="s">
        <v>694</v>
      </c>
      <c r="D11" s="206" t="s">
        <v>676</v>
      </c>
    </row>
    <row r="12" spans="1:4" x14ac:dyDescent="0.75">
      <c r="A12" s="211">
        <v>1.5</v>
      </c>
      <c r="B12" s="212" t="s">
        <v>695</v>
      </c>
      <c r="C12" s="198" t="s">
        <v>696</v>
      </c>
      <c r="D12" s="199" t="s">
        <v>697</v>
      </c>
    </row>
    <row r="13" spans="1:4" x14ac:dyDescent="0.75">
      <c r="A13" s="196">
        <v>1.6</v>
      </c>
      <c r="B13" s="197" t="s">
        <v>698</v>
      </c>
      <c r="C13" s="198" t="s">
        <v>699</v>
      </c>
      <c r="D13" s="199" t="s">
        <v>700</v>
      </c>
    </row>
    <row r="14" spans="1:4" x14ac:dyDescent="0.75">
      <c r="A14" s="201">
        <v>1.7</v>
      </c>
      <c r="B14" s="202" t="s">
        <v>701</v>
      </c>
      <c r="C14" s="198" t="s">
        <v>702</v>
      </c>
      <c r="D14" s="199" t="s">
        <v>700</v>
      </c>
    </row>
    <row r="15" spans="1:4" x14ac:dyDescent="0.75">
      <c r="A15" s="203" t="s">
        <v>703</v>
      </c>
      <c r="B15" s="204" t="s">
        <v>704</v>
      </c>
      <c r="C15" s="205" t="s">
        <v>705</v>
      </c>
      <c r="D15" s="206" t="s">
        <v>700</v>
      </c>
    </row>
    <row r="16" spans="1:4" x14ac:dyDescent="0.75">
      <c r="A16" s="209" t="s">
        <v>706</v>
      </c>
      <c r="B16" s="210" t="s">
        <v>707</v>
      </c>
      <c r="C16" s="205" t="s">
        <v>708</v>
      </c>
      <c r="D16" s="206" t="s">
        <v>700</v>
      </c>
    </row>
    <row r="17" spans="1:4" ht="29.5" x14ac:dyDescent="0.75">
      <c r="A17" s="211">
        <v>1.8</v>
      </c>
      <c r="B17" s="212" t="s">
        <v>709</v>
      </c>
      <c r="C17" s="198" t="s">
        <v>710</v>
      </c>
      <c r="D17" s="199" t="s">
        <v>711</v>
      </c>
    </row>
    <row r="18" spans="1:4" ht="44.25" x14ac:dyDescent="0.75">
      <c r="A18" s="196">
        <v>1.9</v>
      </c>
      <c r="B18" s="197" t="s">
        <v>712</v>
      </c>
      <c r="C18" s="198" t="s">
        <v>713</v>
      </c>
      <c r="D18" s="199" t="s">
        <v>714</v>
      </c>
    </row>
    <row r="19" spans="1:4" x14ac:dyDescent="0.75">
      <c r="A19" s="213">
        <v>1.1000000000000001</v>
      </c>
      <c r="B19" s="197" t="s">
        <v>715</v>
      </c>
      <c r="C19" s="198" t="s">
        <v>716</v>
      </c>
      <c r="D19" s="199" t="s">
        <v>717</v>
      </c>
    </row>
    <row r="20" spans="1:4" x14ac:dyDescent="0.75">
      <c r="A20" s="214">
        <v>1.1100000000000001</v>
      </c>
      <c r="B20" s="215" t="s">
        <v>236</v>
      </c>
      <c r="C20" s="198"/>
      <c r="D20" s="199"/>
    </row>
    <row r="21" spans="1:4" x14ac:dyDescent="0.75">
      <c r="A21" s="216" t="s">
        <v>718</v>
      </c>
      <c r="B21" s="193" t="s">
        <v>719</v>
      </c>
      <c r="C21" s="194"/>
      <c r="D21" s="195"/>
    </row>
    <row r="22" spans="1:4" x14ac:dyDescent="0.75">
      <c r="A22" s="196">
        <v>2.1</v>
      </c>
      <c r="B22" s="197" t="s">
        <v>720</v>
      </c>
      <c r="C22" s="198" t="s">
        <v>721</v>
      </c>
      <c r="D22" s="199" t="s">
        <v>722</v>
      </c>
    </row>
    <row r="23" spans="1:4" x14ac:dyDescent="0.75">
      <c r="A23" s="196">
        <v>2.2000000000000002</v>
      </c>
      <c r="B23" s="197" t="s">
        <v>723</v>
      </c>
      <c r="C23" s="198" t="s">
        <v>724</v>
      </c>
      <c r="D23" s="199" t="s">
        <v>725</v>
      </c>
    </row>
    <row r="24" spans="1:4" ht="280.25" x14ac:dyDescent="0.75">
      <c r="A24" s="196">
        <v>2.2999999999999998</v>
      </c>
      <c r="B24" s="197" t="s">
        <v>726</v>
      </c>
      <c r="C24" s="217" t="s">
        <v>727</v>
      </c>
      <c r="D24" s="199" t="s">
        <v>728</v>
      </c>
    </row>
    <row r="25" spans="1:4" x14ac:dyDescent="0.75">
      <c r="A25" s="196">
        <v>2.4</v>
      </c>
      <c r="B25" s="197" t="s">
        <v>729</v>
      </c>
      <c r="C25" s="198" t="s">
        <v>730</v>
      </c>
      <c r="D25" s="199" t="s">
        <v>731</v>
      </c>
    </row>
    <row r="26" spans="1:4" x14ac:dyDescent="0.75">
      <c r="A26" s="196">
        <v>2.5</v>
      </c>
      <c r="B26" s="197" t="s">
        <v>732</v>
      </c>
      <c r="C26" s="198" t="s">
        <v>733</v>
      </c>
      <c r="D26" s="199" t="s">
        <v>725</v>
      </c>
    </row>
    <row r="27" spans="1:4" x14ac:dyDescent="0.75">
      <c r="A27" s="196">
        <v>2.6</v>
      </c>
      <c r="B27" s="197" t="s">
        <v>734</v>
      </c>
      <c r="C27" s="198" t="s">
        <v>735</v>
      </c>
      <c r="D27" s="199" t="s">
        <v>736</v>
      </c>
    </row>
    <row r="28" spans="1:4" ht="147.5" x14ac:dyDescent="0.75">
      <c r="A28" s="196">
        <v>2.7</v>
      </c>
      <c r="B28" s="197" t="s">
        <v>737</v>
      </c>
      <c r="C28" s="217" t="s">
        <v>738</v>
      </c>
      <c r="D28" s="199" t="s">
        <v>739</v>
      </c>
    </row>
    <row r="29" spans="1:4" ht="29.5" x14ac:dyDescent="0.75">
      <c r="A29" s="218" t="s">
        <v>740</v>
      </c>
      <c r="B29" s="219" t="s">
        <v>741</v>
      </c>
      <c r="C29" s="205" t="s">
        <v>742</v>
      </c>
      <c r="D29" s="206" t="s">
        <v>743</v>
      </c>
    </row>
    <row r="30" spans="1:4" x14ac:dyDescent="0.75">
      <c r="A30" s="220" t="s">
        <v>744</v>
      </c>
      <c r="B30" s="193" t="s">
        <v>745</v>
      </c>
      <c r="C30" s="194"/>
      <c r="D30" s="195"/>
    </row>
    <row r="31" spans="1:4" x14ac:dyDescent="0.75">
      <c r="A31" s="196">
        <v>3.1</v>
      </c>
      <c r="B31" s="197" t="s">
        <v>746</v>
      </c>
      <c r="C31" s="198" t="s">
        <v>747</v>
      </c>
      <c r="D31" s="199" t="str">
        <f>B30</f>
        <v>Rule of Law and Human Rights</v>
      </c>
    </row>
    <row r="32" spans="1:4" x14ac:dyDescent="0.75">
      <c r="A32" s="218" t="s">
        <v>748</v>
      </c>
      <c r="B32" s="221" t="s">
        <v>749</v>
      </c>
      <c r="C32" s="205" t="s">
        <v>750</v>
      </c>
      <c r="D32" s="206" t="s">
        <v>751</v>
      </c>
    </row>
    <row r="33" spans="1:4" x14ac:dyDescent="0.75">
      <c r="A33" s="196">
        <v>3.2</v>
      </c>
      <c r="B33" s="197" t="s">
        <v>752</v>
      </c>
      <c r="C33" s="198" t="s">
        <v>753</v>
      </c>
      <c r="D33" s="199" t="s">
        <v>751</v>
      </c>
    </row>
    <row r="34" spans="1:4" x14ac:dyDescent="0.75">
      <c r="A34" s="196">
        <v>3.3</v>
      </c>
      <c r="B34" s="197" t="s">
        <v>754</v>
      </c>
      <c r="C34" s="198" t="s">
        <v>755</v>
      </c>
      <c r="D34" s="199" t="s">
        <v>751</v>
      </c>
    </row>
    <row r="35" spans="1:4" x14ac:dyDescent="0.75">
      <c r="A35" s="196">
        <v>3.4</v>
      </c>
      <c r="B35" s="197" t="s">
        <v>756</v>
      </c>
      <c r="C35" s="198" t="s">
        <v>757</v>
      </c>
      <c r="D35" s="199" t="s">
        <v>758</v>
      </c>
    </row>
    <row r="36" spans="1:4" x14ac:dyDescent="0.75">
      <c r="A36" s="218" t="s">
        <v>759</v>
      </c>
      <c r="B36" s="219" t="s">
        <v>760</v>
      </c>
      <c r="C36" s="205" t="s">
        <v>761</v>
      </c>
      <c r="D36" s="206" t="s">
        <v>758</v>
      </c>
    </row>
    <row r="37" spans="1:4" ht="44.25" x14ac:dyDescent="0.75">
      <c r="A37" s="196">
        <v>3.5</v>
      </c>
      <c r="B37" s="197" t="s">
        <v>762</v>
      </c>
      <c r="C37" s="198" t="s">
        <v>763</v>
      </c>
      <c r="D37" s="199" t="s">
        <v>764</v>
      </c>
    </row>
    <row r="38" spans="1:4" ht="44.25" x14ac:dyDescent="0.75">
      <c r="A38" s="196">
        <v>3.6</v>
      </c>
      <c r="B38" s="197" t="s">
        <v>765</v>
      </c>
      <c r="C38" s="198" t="s">
        <v>766</v>
      </c>
      <c r="D38" s="199" t="s">
        <v>767</v>
      </c>
    </row>
    <row r="39" spans="1:4" x14ac:dyDescent="0.75">
      <c r="A39" s="196">
        <v>3.7</v>
      </c>
      <c r="B39" s="200" t="s">
        <v>768</v>
      </c>
      <c r="C39" s="198" t="s">
        <v>769</v>
      </c>
      <c r="D39" s="199" t="s">
        <v>770</v>
      </c>
    </row>
    <row r="40" spans="1:4" x14ac:dyDescent="0.75">
      <c r="A40" s="218" t="s">
        <v>771</v>
      </c>
      <c r="B40" s="219" t="s">
        <v>772</v>
      </c>
      <c r="C40" s="205" t="s">
        <v>773</v>
      </c>
      <c r="D40" s="206" t="s">
        <v>770</v>
      </c>
    </row>
    <row r="41" spans="1:4" x14ac:dyDescent="0.75">
      <c r="A41" s="218" t="s">
        <v>774</v>
      </c>
      <c r="B41" s="219" t="s">
        <v>775</v>
      </c>
      <c r="C41" s="205" t="s">
        <v>776</v>
      </c>
      <c r="D41" s="206" t="s">
        <v>770</v>
      </c>
    </row>
    <row r="42" spans="1:4" x14ac:dyDescent="0.75">
      <c r="A42" s="220" t="s">
        <v>777</v>
      </c>
      <c r="B42" s="193" t="s">
        <v>778</v>
      </c>
      <c r="C42" s="194"/>
      <c r="D42" s="195"/>
    </row>
    <row r="43" spans="1:4" x14ac:dyDescent="0.75">
      <c r="A43" s="196">
        <v>4.0999999999999996</v>
      </c>
      <c r="B43" s="197" t="s">
        <v>779</v>
      </c>
      <c r="C43" s="198" t="s">
        <v>780</v>
      </c>
      <c r="D43" s="199" t="s">
        <v>781</v>
      </c>
    </row>
    <row r="44" spans="1:4" x14ac:dyDescent="0.75">
      <c r="A44" s="196">
        <v>4.2</v>
      </c>
      <c r="B44" s="197" t="s">
        <v>782</v>
      </c>
      <c r="C44" s="198" t="s">
        <v>783</v>
      </c>
      <c r="D44" s="199" t="s">
        <v>784</v>
      </c>
    </row>
    <row r="45" spans="1:4" ht="29.5" x14ac:dyDescent="0.75">
      <c r="A45" s="196">
        <v>4.3</v>
      </c>
      <c r="B45" s="197" t="s">
        <v>785</v>
      </c>
      <c r="C45" s="222" t="s">
        <v>786</v>
      </c>
      <c r="D45" s="199" t="s">
        <v>787</v>
      </c>
    </row>
    <row r="46" spans="1:4" ht="29.5" x14ac:dyDescent="0.75">
      <c r="A46" s="196">
        <v>4.4000000000000004</v>
      </c>
      <c r="B46" s="197" t="s">
        <v>788</v>
      </c>
      <c r="C46" s="222" t="s">
        <v>789</v>
      </c>
      <c r="D46" s="199" t="s">
        <v>790</v>
      </c>
    </row>
    <row r="47" spans="1:4" x14ac:dyDescent="0.75">
      <c r="A47" s="218" t="s">
        <v>791</v>
      </c>
      <c r="B47" s="219" t="s">
        <v>792</v>
      </c>
      <c r="C47" s="205" t="s">
        <v>793</v>
      </c>
      <c r="D47" s="206" t="s">
        <v>790</v>
      </c>
    </row>
    <row r="48" spans="1:4" x14ac:dyDescent="0.75">
      <c r="A48" s="196">
        <v>4.5</v>
      </c>
      <c r="B48" s="197" t="s">
        <v>794</v>
      </c>
      <c r="C48" s="222" t="s">
        <v>795</v>
      </c>
      <c r="D48" s="199" t="s">
        <v>784</v>
      </c>
    </row>
    <row r="49" spans="1:4" x14ac:dyDescent="0.75">
      <c r="A49" s="196">
        <v>4.5999999999999996</v>
      </c>
      <c r="B49" s="197" t="s">
        <v>796</v>
      </c>
      <c r="C49" s="223" t="s">
        <v>797</v>
      </c>
      <c r="D49" s="199" t="s">
        <v>798</v>
      </c>
    </row>
    <row r="50" spans="1:4" x14ac:dyDescent="0.75">
      <c r="A50" s="196">
        <v>4.7</v>
      </c>
      <c r="B50" s="197" t="s">
        <v>799</v>
      </c>
      <c r="C50" s="223" t="s">
        <v>800</v>
      </c>
      <c r="D50" s="199" t="s">
        <v>801</v>
      </c>
    </row>
    <row r="51" spans="1:4" x14ac:dyDescent="0.75">
      <c r="A51" s="220" t="s">
        <v>802</v>
      </c>
      <c r="B51" s="193" t="s">
        <v>803</v>
      </c>
      <c r="C51" s="224"/>
      <c r="D51" s="195"/>
    </row>
    <row r="52" spans="1:4" x14ac:dyDescent="0.75">
      <c r="A52" s="196">
        <v>5.0999999999999996</v>
      </c>
      <c r="B52" s="197" t="s">
        <v>804</v>
      </c>
      <c r="C52" s="223" t="s">
        <v>805</v>
      </c>
      <c r="D52" s="225" t="s">
        <v>806</v>
      </c>
    </row>
    <row r="53" spans="1:4" ht="29.5" x14ac:dyDescent="0.75">
      <c r="A53" s="198">
        <v>5.2</v>
      </c>
      <c r="B53" s="217" t="s">
        <v>807</v>
      </c>
      <c r="C53" s="198" t="s">
        <v>808</v>
      </c>
      <c r="D53" s="199" t="s">
        <v>809</v>
      </c>
    </row>
    <row r="54" spans="1:4" x14ac:dyDescent="0.75">
      <c r="A54" s="218" t="s">
        <v>810</v>
      </c>
      <c r="B54" s="221" t="s">
        <v>811</v>
      </c>
      <c r="C54" s="205" t="s">
        <v>812</v>
      </c>
      <c r="D54" s="206" t="s">
        <v>813</v>
      </c>
    </row>
    <row r="55" spans="1:4" x14ac:dyDescent="0.75">
      <c r="A55" s="196">
        <v>5.3</v>
      </c>
      <c r="B55" s="197" t="s">
        <v>814</v>
      </c>
      <c r="C55" s="198" t="s">
        <v>815</v>
      </c>
      <c r="D55" s="199" t="s">
        <v>816</v>
      </c>
    </row>
    <row r="56" spans="1:4" ht="59" x14ac:dyDescent="0.75">
      <c r="A56" s="196">
        <v>5.4</v>
      </c>
      <c r="B56" s="197" t="s">
        <v>817</v>
      </c>
      <c r="C56" s="198" t="s">
        <v>818</v>
      </c>
      <c r="D56" s="199" t="s">
        <v>819</v>
      </c>
    </row>
    <row r="57" spans="1:4" ht="29.5" x14ac:dyDescent="0.75">
      <c r="A57" s="196">
        <v>5.5</v>
      </c>
      <c r="B57" s="197" t="s">
        <v>820</v>
      </c>
      <c r="C57" s="198" t="s">
        <v>821</v>
      </c>
      <c r="D57" s="199" t="s">
        <v>822</v>
      </c>
    </row>
    <row r="58" spans="1:4" x14ac:dyDescent="0.75">
      <c r="A58" s="220" t="s">
        <v>823</v>
      </c>
      <c r="B58" s="193" t="s">
        <v>824</v>
      </c>
      <c r="C58" s="194"/>
      <c r="D58" s="195"/>
    </row>
    <row r="59" spans="1:4" ht="29.5" x14ac:dyDescent="0.75">
      <c r="A59" s="196">
        <v>6.1</v>
      </c>
      <c r="B59" s="197" t="s">
        <v>825</v>
      </c>
      <c r="C59" s="198" t="s">
        <v>826</v>
      </c>
      <c r="D59" s="199" t="s">
        <v>827</v>
      </c>
    </row>
    <row r="60" spans="1:4" ht="29.5" x14ac:dyDescent="0.75">
      <c r="A60" s="218" t="s">
        <v>828</v>
      </c>
      <c r="B60" s="219" t="s">
        <v>829</v>
      </c>
      <c r="C60" s="226" t="s">
        <v>830</v>
      </c>
      <c r="D60" s="206" t="s">
        <v>827</v>
      </c>
    </row>
    <row r="61" spans="1:4" ht="29.5" x14ac:dyDescent="0.75">
      <c r="A61" s="196">
        <v>6.2</v>
      </c>
      <c r="B61" s="197" t="s">
        <v>831</v>
      </c>
      <c r="C61" s="198" t="s">
        <v>832</v>
      </c>
      <c r="D61" s="199" t="s">
        <v>833</v>
      </c>
    </row>
    <row r="62" spans="1:4" x14ac:dyDescent="0.75">
      <c r="A62" s="218" t="s">
        <v>834</v>
      </c>
      <c r="B62" s="221" t="s">
        <v>835</v>
      </c>
      <c r="C62" s="227" t="s">
        <v>836</v>
      </c>
      <c r="D62" s="206" t="s">
        <v>837</v>
      </c>
    </row>
    <row r="63" spans="1:4" ht="29.5" x14ac:dyDescent="0.75">
      <c r="A63" s="218" t="s">
        <v>838</v>
      </c>
      <c r="B63" s="221" t="s">
        <v>839</v>
      </c>
      <c r="C63" s="227" t="s">
        <v>840</v>
      </c>
      <c r="D63" s="206" t="s">
        <v>833</v>
      </c>
    </row>
    <row r="64" spans="1:4" ht="44.25" x14ac:dyDescent="0.75">
      <c r="A64" s="196">
        <v>6.3</v>
      </c>
      <c r="B64" s="197" t="s">
        <v>841</v>
      </c>
      <c r="C64" s="198" t="s">
        <v>842</v>
      </c>
      <c r="D64" s="199" t="s">
        <v>843</v>
      </c>
    </row>
    <row r="65" spans="1:4" ht="73.75" x14ac:dyDescent="0.75">
      <c r="A65" s="218" t="s">
        <v>844</v>
      </c>
      <c r="B65" s="221" t="s">
        <v>845</v>
      </c>
      <c r="C65" s="226" t="s">
        <v>846</v>
      </c>
      <c r="D65" s="206" t="s">
        <v>847</v>
      </c>
    </row>
    <row r="66" spans="1:4" ht="44.25" x14ac:dyDescent="0.75">
      <c r="A66" s="228" t="s">
        <v>848</v>
      </c>
      <c r="B66" s="229" t="s">
        <v>849</v>
      </c>
      <c r="C66" s="205" t="s">
        <v>850</v>
      </c>
      <c r="D66" s="206" t="s">
        <v>843</v>
      </c>
    </row>
    <row r="67" spans="1:4" ht="88.5" x14ac:dyDescent="0.75">
      <c r="A67" s="228" t="s">
        <v>851</v>
      </c>
      <c r="B67" s="229" t="s">
        <v>852</v>
      </c>
      <c r="C67" s="226" t="s">
        <v>853</v>
      </c>
      <c r="D67" s="206" t="s">
        <v>854</v>
      </c>
    </row>
    <row r="68" spans="1:4" ht="103.25" x14ac:dyDescent="0.75">
      <c r="A68" s="228" t="s">
        <v>855</v>
      </c>
      <c r="B68" s="229" t="s">
        <v>856</v>
      </c>
      <c r="C68" s="226" t="s">
        <v>857</v>
      </c>
      <c r="D68" s="206" t="s">
        <v>858</v>
      </c>
    </row>
    <row r="69" spans="1:4" ht="88.5" x14ac:dyDescent="0.75">
      <c r="A69" s="228" t="s">
        <v>859</v>
      </c>
      <c r="B69" s="229" t="s">
        <v>860</v>
      </c>
      <c r="C69" s="226" t="s">
        <v>861</v>
      </c>
      <c r="D69" s="206" t="s">
        <v>862</v>
      </c>
    </row>
    <row r="70" spans="1:4" ht="29.5" x14ac:dyDescent="0.75">
      <c r="A70" s="196">
        <v>6.4</v>
      </c>
      <c r="B70" s="197" t="s">
        <v>863</v>
      </c>
      <c r="C70" s="198" t="s">
        <v>864</v>
      </c>
      <c r="D70" s="199" t="s">
        <v>865</v>
      </c>
    </row>
  </sheetData>
  <mergeCells count="1">
    <mergeCell ref="A1:B1"/>
  </mergeCells>
  <hyperlinks>
    <hyperlink ref="D1" r:id="rId1" display="OECD DAC CRS Code" xr:uid="{5F1805F7-6AD6-481D-9356-97631682D8F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0" tint="-0.34998626667073579"/>
  </sheetPr>
  <dimension ref="B1:F25"/>
  <sheetViews>
    <sheetView showGridLines="0" showZeros="0" zoomScale="80" zoomScaleNormal="80" workbookViewId="0">
      <selection activeCell="H23" sqref="H23"/>
    </sheetView>
  </sheetViews>
  <sheetFormatPr defaultColWidth="8.81640625" defaultRowHeight="14.75" x14ac:dyDescent="0.75"/>
  <cols>
    <col min="1" max="1" width="12.453125" customWidth="1"/>
    <col min="2" max="2" width="20.453125" customWidth="1"/>
    <col min="3" max="3" width="25.453125" customWidth="1"/>
    <col min="4" max="5" width="25.453125" hidden="1" customWidth="1"/>
    <col min="6" max="6" width="24.453125" customWidth="1"/>
    <col min="7" max="7" width="18.453125" customWidth="1"/>
    <col min="8" max="8" width="21.7265625" customWidth="1"/>
    <col min="9" max="10" width="15.81640625" bestFit="1" customWidth="1"/>
    <col min="11" max="11" width="11.1796875" bestFit="1" customWidth="1"/>
  </cols>
  <sheetData>
    <row r="1" spans="2:6" ht="15.5" thickBot="1" x14ac:dyDescent="0.9"/>
    <row r="2" spans="2:6" s="64" customFormat="1" ht="16" x14ac:dyDescent="0.8">
      <c r="B2" s="319" t="s">
        <v>230</v>
      </c>
      <c r="C2" s="320"/>
      <c r="D2" s="320"/>
      <c r="E2" s="320"/>
      <c r="F2" s="321"/>
    </row>
    <row r="3" spans="2:6" s="64" customFormat="1" ht="16.75" thickBot="1" x14ac:dyDescent="0.95">
      <c r="B3" s="322"/>
      <c r="C3" s="323"/>
      <c r="D3" s="323"/>
      <c r="E3" s="323"/>
      <c r="F3" s="324"/>
    </row>
    <row r="4" spans="2:6" s="64" customFormat="1" ht="16.75" thickBot="1" x14ac:dyDescent="0.95">
      <c r="B4" s="179"/>
      <c r="C4" s="179"/>
      <c r="D4" s="179"/>
      <c r="E4" s="179"/>
      <c r="F4" s="179"/>
    </row>
    <row r="5" spans="2:6" s="64" customFormat="1" ht="16.75" thickBot="1" x14ac:dyDescent="0.95">
      <c r="B5" s="292" t="s">
        <v>169</v>
      </c>
      <c r="C5" s="294"/>
      <c r="D5" s="102"/>
      <c r="E5" s="102"/>
      <c r="F5" s="179"/>
    </row>
    <row r="6" spans="2:6" s="64" customFormat="1" ht="16" x14ac:dyDescent="0.8">
      <c r="B6" s="61"/>
      <c r="C6" s="325" t="str">
        <f>'1) Budget Tables'!D5</f>
        <v>Recipient Organization
Catholic Relief Services (CRS)</v>
      </c>
      <c r="D6" s="103" t="s">
        <v>188</v>
      </c>
      <c r="E6" s="46" t="s">
        <v>189</v>
      </c>
      <c r="F6" s="179"/>
    </row>
    <row r="7" spans="2:6" s="64" customFormat="1" ht="16" x14ac:dyDescent="0.8">
      <c r="B7" s="61"/>
      <c r="C7" s="262"/>
      <c r="D7" s="104"/>
      <c r="E7" s="41"/>
      <c r="F7" s="179"/>
    </row>
    <row r="8" spans="2:6" s="64" customFormat="1" ht="32" x14ac:dyDescent="0.8">
      <c r="B8" s="15" t="s">
        <v>193</v>
      </c>
      <c r="C8" s="180">
        <f>'2) By Category'!D201</f>
        <v>322577.29578602099</v>
      </c>
      <c r="D8" s="172">
        <f>'2) By Category'!E201</f>
        <v>0</v>
      </c>
      <c r="E8" s="168">
        <f>'2) By Category'!F201</f>
        <v>0</v>
      </c>
      <c r="F8" s="179"/>
    </row>
    <row r="9" spans="2:6" s="64" customFormat="1" ht="48" x14ac:dyDescent="0.8">
      <c r="B9" s="15" t="s">
        <v>194</v>
      </c>
      <c r="C9" s="180">
        <f>'2) By Category'!D202</f>
        <v>0</v>
      </c>
      <c r="D9" s="172">
        <f>'2) By Category'!E202</f>
        <v>0</v>
      </c>
      <c r="E9" s="168">
        <f>'2) By Category'!F202</f>
        <v>0</v>
      </c>
      <c r="F9" s="179"/>
    </row>
    <row r="10" spans="2:6" s="64" customFormat="1" ht="80" x14ac:dyDescent="0.8">
      <c r="B10" s="15" t="s">
        <v>195</v>
      </c>
      <c r="C10" s="180">
        <f>'2) By Category'!D203</f>
        <v>26698.219999999998</v>
      </c>
      <c r="D10" s="172">
        <f>'2) By Category'!E203</f>
        <v>0</v>
      </c>
      <c r="E10" s="168">
        <f>'2) By Category'!F203</f>
        <v>0</v>
      </c>
      <c r="F10" s="179"/>
    </row>
    <row r="11" spans="2:6" s="64" customFormat="1" ht="32" x14ac:dyDescent="0.8">
      <c r="B11" s="24" t="s">
        <v>196</v>
      </c>
      <c r="C11" s="180">
        <f>'2) By Category'!D204</f>
        <v>50000</v>
      </c>
      <c r="D11" s="172">
        <f>'2) By Category'!E204</f>
        <v>0</v>
      </c>
      <c r="E11" s="168">
        <f>'2) By Category'!F204</f>
        <v>0</v>
      </c>
      <c r="F11" s="179"/>
    </row>
    <row r="12" spans="2:6" s="64" customFormat="1" ht="16" x14ac:dyDescent="0.8">
      <c r="B12" s="15" t="s">
        <v>197</v>
      </c>
      <c r="C12" s="180">
        <f>'2) By Category'!D205</f>
        <v>40000</v>
      </c>
      <c r="D12" s="172">
        <f>'2) By Category'!E205</f>
        <v>0</v>
      </c>
      <c r="E12" s="168">
        <f>'2) By Category'!F205</f>
        <v>0</v>
      </c>
      <c r="F12" s="179"/>
    </row>
    <row r="13" spans="2:6" s="64" customFormat="1" ht="48" x14ac:dyDescent="0.8">
      <c r="B13" s="15" t="s">
        <v>198</v>
      </c>
      <c r="C13" s="180">
        <f>'2) By Category'!D206</f>
        <v>923575.07542855735</v>
      </c>
      <c r="D13" s="172">
        <f>'2) By Category'!E206</f>
        <v>0</v>
      </c>
      <c r="E13" s="168">
        <f>'2) By Category'!F206</f>
        <v>0</v>
      </c>
      <c r="F13" s="179"/>
    </row>
    <row r="14" spans="2:6" s="64" customFormat="1" ht="48.75" thickBot="1" x14ac:dyDescent="0.95">
      <c r="B14" s="23" t="s">
        <v>199</v>
      </c>
      <c r="C14" s="181">
        <f>'2) By Category'!D207</f>
        <v>430156.05836287205</v>
      </c>
      <c r="D14" s="173">
        <f>'2) By Category'!E207</f>
        <v>0</v>
      </c>
      <c r="E14" s="174">
        <f>'2) By Category'!F207</f>
        <v>0</v>
      </c>
      <c r="F14" s="179"/>
    </row>
    <row r="15" spans="2:6" s="64" customFormat="1" ht="30" customHeight="1" thickBot="1" x14ac:dyDescent="0.95">
      <c r="B15" s="182" t="s">
        <v>231</v>
      </c>
      <c r="C15" s="183">
        <f>SUM(C8:C14)</f>
        <v>1793006.6495774505</v>
      </c>
      <c r="D15" s="95">
        <f t="shared" ref="D15:E15" si="0">SUM(D8:D14)</f>
        <v>0</v>
      </c>
      <c r="E15" s="62">
        <f t="shared" si="0"/>
        <v>0</v>
      </c>
      <c r="F15" s="179"/>
    </row>
    <row r="16" spans="2:6" s="64" customFormat="1" ht="30" customHeight="1" x14ac:dyDescent="0.8">
      <c r="B16" s="175" t="s">
        <v>212</v>
      </c>
      <c r="C16" s="184">
        <f>C15*0.07</f>
        <v>125510.46547042155</v>
      </c>
      <c r="D16" s="94"/>
      <c r="E16" s="94"/>
      <c r="F16" s="179"/>
    </row>
    <row r="17" spans="2:6" s="64" customFormat="1" ht="30" customHeight="1" thickBot="1" x14ac:dyDescent="0.95">
      <c r="B17" s="98" t="s">
        <v>9</v>
      </c>
      <c r="C17" s="108">
        <f>SUM(C15:C16)</f>
        <v>1918517.1150478721</v>
      </c>
      <c r="D17" s="94"/>
      <c r="E17" s="94"/>
      <c r="F17" s="179"/>
    </row>
    <row r="18" spans="2:6" s="64" customFormat="1" ht="16.75" thickBot="1" x14ac:dyDescent="0.95">
      <c r="B18" s="179"/>
      <c r="C18" s="179"/>
      <c r="D18" s="179"/>
      <c r="E18" s="179"/>
      <c r="F18" s="179"/>
    </row>
    <row r="19" spans="2:6" s="64" customFormat="1" ht="16" x14ac:dyDescent="0.8">
      <c r="B19" s="266" t="s">
        <v>174</v>
      </c>
      <c r="C19" s="267"/>
      <c r="D19" s="267"/>
      <c r="E19" s="267"/>
      <c r="F19" s="269"/>
    </row>
    <row r="20" spans="2:6" ht="16" x14ac:dyDescent="0.75">
      <c r="B20" s="21"/>
      <c r="C20" s="259" t="str">
        <f>'1) Budget Tables'!D5</f>
        <v>Recipient Organization
Catholic Relief Services (CRS)</v>
      </c>
      <c r="D20" s="19" t="s">
        <v>232</v>
      </c>
      <c r="E20" s="19" t="s">
        <v>233</v>
      </c>
      <c r="F20" s="22" t="s">
        <v>175</v>
      </c>
    </row>
    <row r="21" spans="2:6" ht="16" x14ac:dyDescent="0.75">
      <c r="B21" s="21"/>
      <c r="C21" s="260"/>
      <c r="D21" s="19"/>
      <c r="E21" s="19"/>
      <c r="F21" s="22"/>
    </row>
    <row r="22" spans="2:6" ht="23.25" customHeight="1" x14ac:dyDescent="0.75">
      <c r="B22" s="20" t="s">
        <v>176</v>
      </c>
      <c r="C22" s="185">
        <f>'1) Budget Tables'!D199</f>
        <v>671480.99026675522</v>
      </c>
      <c r="D22" s="18">
        <f>'1) Budget Tables'!E199</f>
        <v>0</v>
      </c>
      <c r="E22" s="18">
        <f>'1) Budget Tables'!F199</f>
        <v>0</v>
      </c>
      <c r="F22" s="10">
        <f>'1) Budget Tables'!H199</f>
        <v>0.35</v>
      </c>
    </row>
    <row r="23" spans="2:6" ht="24.75" customHeight="1" x14ac:dyDescent="0.75">
      <c r="B23" s="20" t="s">
        <v>177</v>
      </c>
      <c r="C23" s="185">
        <f>'1) Budget Tables'!D200</f>
        <v>671480.99026675522</v>
      </c>
      <c r="D23" s="18">
        <f>'1) Budget Tables'!E200</f>
        <v>0</v>
      </c>
      <c r="E23" s="18">
        <f>'1) Budget Tables'!F200</f>
        <v>0</v>
      </c>
      <c r="F23" s="10">
        <f>'1) Budget Tables'!H200</f>
        <v>0.35</v>
      </c>
    </row>
    <row r="24" spans="2:6" ht="24.75" customHeight="1" x14ac:dyDescent="0.75">
      <c r="B24" s="20" t="s">
        <v>234</v>
      </c>
      <c r="C24" s="185">
        <f>'1) Budget Tables'!D201</f>
        <v>575555.13451436162</v>
      </c>
      <c r="D24" s="18"/>
      <c r="E24" s="18"/>
      <c r="F24" s="10">
        <f>'1) Budget Tables'!H201</f>
        <v>0.3</v>
      </c>
    </row>
    <row r="25" spans="2:6" ht="16.75" thickBot="1" x14ac:dyDescent="0.9">
      <c r="B25" s="11" t="s">
        <v>213</v>
      </c>
      <c r="C25" s="121">
        <f>'1) Budget Tables'!D202</f>
        <v>1918517.1150478721</v>
      </c>
      <c r="D25" s="122"/>
      <c r="E25" s="122"/>
      <c r="F25" s="123"/>
    </row>
  </sheetData>
  <sheetProtection sheet="1" formatCells="0" formatColumns="0" formatRows="0"/>
  <mergeCells count="5">
    <mergeCell ref="B19:F19"/>
    <mergeCell ref="B2:F3"/>
    <mergeCell ref="B5:C5"/>
    <mergeCell ref="C6:C7"/>
    <mergeCell ref="C20:C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8E87DE7-D65B-4E43-8816-A3CBF3DF7635}">
            <xm:f>'1) Budget Tables'!$D$193</xm:f>
            <x14:dxf>
              <font>
                <color rgb="FF9C0006"/>
              </font>
              <fill>
                <patternFill>
                  <bgColor rgb="FFFFC7CE"/>
                </patternFill>
              </fill>
            </x14:dxf>
          </x14:cfRule>
          <xm:sqref>C17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FBB7F-36A8-4781-B928-71E11B20FD31}">
  <sheetPr>
    <tabColor theme="2" tint="-0.499984740745262"/>
  </sheetPr>
  <dimension ref="A1:A11"/>
  <sheetViews>
    <sheetView workbookViewId="0">
      <selection sqref="A1:A11"/>
    </sheetView>
  </sheetViews>
  <sheetFormatPr defaultColWidth="8.81640625" defaultRowHeight="14.75" x14ac:dyDescent="0.75"/>
  <sheetData>
    <row r="1" spans="1:1" x14ac:dyDescent="0.75">
      <c r="A1" s="186">
        <v>0</v>
      </c>
    </row>
    <row r="2" spans="1:1" x14ac:dyDescent="0.75">
      <c r="A2" s="187">
        <v>0.1</v>
      </c>
    </row>
    <row r="3" spans="1:1" x14ac:dyDescent="0.75">
      <c r="A3" s="186">
        <v>0.2</v>
      </c>
    </row>
    <row r="4" spans="1:1" x14ac:dyDescent="0.75">
      <c r="A4" s="187">
        <v>0.3</v>
      </c>
    </row>
    <row r="5" spans="1:1" x14ac:dyDescent="0.75">
      <c r="A5" s="186">
        <v>0.4</v>
      </c>
    </row>
    <row r="6" spans="1:1" x14ac:dyDescent="0.75">
      <c r="A6" s="187">
        <v>0.5</v>
      </c>
    </row>
    <row r="7" spans="1:1" x14ac:dyDescent="0.75">
      <c r="A7" s="186">
        <v>0.6</v>
      </c>
    </row>
    <row r="8" spans="1:1" x14ac:dyDescent="0.75">
      <c r="A8" s="187">
        <v>0.7</v>
      </c>
    </row>
    <row r="9" spans="1:1" x14ac:dyDescent="0.75">
      <c r="A9" s="186">
        <v>0.8</v>
      </c>
    </row>
    <row r="10" spans="1:1" x14ac:dyDescent="0.75">
      <c r="A10" s="187">
        <v>0.9</v>
      </c>
    </row>
    <row r="11" spans="1:1" x14ac:dyDescent="0.75">
      <c r="A11" s="186">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D171"/>
  <sheetViews>
    <sheetView workbookViewId="0">
      <selection activeCell="J10" sqref="J10"/>
    </sheetView>
  </sheetViews>
  <sheetFormatPr defaultColWidth="8.81640625" defaultRowHeight="14.75" x14ac:dyDescent="0.75"/>
  <cols>
    <col min="1" max="1" width="10" customWidth="1"/>
  </cols>
  <sheetData>
    <row r="1" spans="1:4" x14ac:dyDescent="0.75">
      <c r="A1">
        <v>0</v>
      </c>
      <c r="B1">
        <v>0</v>
      </c>
      <c r="C1">
        <v>0</v>
      </c>
      <c r="D1">
        <v>0</v>
      </c>
    </row>
    <row r="2" spans="1:4" x14ac:dyDescent="0.75">
      <c r="A2" s="65" t="s">
        <v>235</v>
      </c>
      <c r="B2" s="66" t="s">
        <v>236</v>
      </c>
      <c r="C2" s="188" t="s">
        <v>581</v>
      </c>
      <c r="D2" s="66" t="s">
        <v>236</v>
      </c>
    </row>
    <row r="3" spans="1:4" x14ac:dyDescent="0.75">
      <c r="A3" s="67" t="s">
        <v>237</v>
      </c>
      <c r="B3" s="68" t="s">
        <v>238</v>
      </c>
      <c r="C3" s="189" t="s">
        <v>582</v>
      </c>
      <c r="D3" s="190" t="s">
        <v>583</v>
      </c>
    </row>
    <row r="4" spans="1:4" x14ac:dyDescent="0.75">
      <c r="A4" s="67" t="s">
        <v>239</v>
      </c>
      <c r="B4" s="68" t="s">
        <v>240</v>
      </c>
      <c r="C4" s="189" t="s">
        <v>584</v>
      </c>
      <c r="D4" s="190" t="s">
        <v>583</v>
      </c>
    </row>
    <row r="5" spans="1:4" x14ac:dyDescent="0.75">
      <c r="A5" s="67" t="s">
        <v>241</v>
      </c>
      <c r="B5" s="68" t="s">
        <v>242</v>
      </c>
      <c r="C5" s="189" t="s">
        <v>585</v>
      </c>
      <c r="D5" s="190" t="s">
        <v>583</v>
      </c>
    </row>
    <row r="6" spans="1:4" x14ac:dyDescent="0.75">
      <c r="A6" s="67" t="s">
        <v>243</v>
      </c>
      <c r="B6" s="68" t="s">
        <v>244</v>
      </c>
      <c r="C6" s="189" t="s">
        <v>586</v>
      </c>
      <c r="D6" s="190" t="s">
        <v>583</v>
      </c>
    </row>
    <row r="7" spans="1:4" x14ac:dyDescent="0.75">
      <c r="A7" s="67" t="s">
        <v>245</v>
      </c>
      <c r="B7" s="68" t="s">
        <v>246</v>
      </c>
      <c r="C7" t="s">
        <v>587</v>
      </c>
      <c r="D7" s="190" t="s">
        <v>583</v>
      </c>
    </row>
    <row r="8" spans="1:4" x14ac:dyDescent="0.75">
      <c r="A8" s="67" t="s">
        <v>247</v>
      </c>
      <c r="B8" s="68" t="s">
        <v>248</v>
      </c>
      <c r="C8" t="s">
        <v>588</v>
      </c>
      <c r="D8" s="190" t="s">
        <v>583</v>
      </c>
    </row>
    <row r="9" spans="1:4" x14ac:dyDescent="0.75">
      <c r="A9" s="67" t="s">
        <v>249</v>
      </c>
      <c r="B9" s="68" t="s">
        <v>250</v>
      </c>
      <c r="C9" t="s">
        <v>589</v>
      </c>
      <c r="D9" s="190" t="s">
        <v>583</v>
      </c>
    </row>
    <row r="10" spans="1:4" x14ac:dyDescent="0.75">
      <c r="A10" s="67" t="s">
        <v>251</v>
      </c>
      <c r="B10" s="68" t="s">
        <v>252</v>
      </c>
      <c r="C10" t="s">
        <v>590</v>
      </c>
      <c r="D10" s="190" t="s">
        <v>583</v>
      </c>
    </row>
    <row r="11" spans="1:4" x14ac:dyDescent="0.75">
      <c r="A11" s="67" t="s">
        <v>253</v>
      </c>
      <c r="B11" s="68" t="s">
        <v>254</v>
      </c>
      <c r="C11" t="s">
        <v>591</v>
      </c>
      <c r="D11" s="190" t="s">
        <v>583</v>
      </c>
    </row>
    <row r="12" spans="1:4" x14ac:dyDescent="0.75">
      <c r="A12" s="67" t="s">
        <v>255</v>
      </c>
      <c r="B12" s="68" t="s">
        <v>256</v>
      </c>
      <c r="C12" t="s">
        <v>592</v>
      </c>
      <c r="D12" s="190" t="s">
        <v>583</v>
      </c>
    </row>
    <row r="13" spans="1:4" x14ac:dyDescent="0.75">
      <c r="A13" s="67" t="s">
        <v>257</v>
      </c>
      <c r="B13" s="68" t="s">
        <v>258</v>
      </c>
      <c r="C13" s="189" t="s">
        <v>593</v>
      </c>
      <c r="D13" s="190" t="s">
        <v>583</v>
      </c>
    </row>
    <row r="14" spans="1:4" x14ac:dyDescent="0.75">
      <c r="A14" s="67" t="s">
        <v>259</v>
      </c>
      <c r="B14" s="68" t="s">
        <v>260</v>
      </c>
      <c r="C14" s="189" t="s">
        <v>594</v>
      </c>
      <c r="D14" s="190" t="s">
        <v>583</v>
      </c>
    </row>
    <row r="15" spans="1:4" x14ac:dyDescent="0.75">
      <c r="A15" s="67" t="s">
        <v>261</v>
      </c>
      <c r="B15" s="68" t="s">
        <v>262</v>
      </c>
      <c r="C15" s="189" t="s">
        <v>595</v>
      </c>
      <c r="D15" s="190" t="s">
        <v>583</v>
      </c>
    </row>
    <row r="16" spans="1:4" x14ac:dyDescent="0.75">
      <c r="A16" s="67" t="s">
        <v>263</v>
      </c>
      <c r="B16" s="68" t="s">
        <v>264</v>
      </c>
      <c r="C16" t="s">
        <v>596</v>
      </c>
      <c r="D16" s="190" t="s">
        <v>583</v>
      </c>
    </row>
    <row r="17" spans="1:4" x14ac:dyDescent="0.75">
      <c r="A17" s="67" t="s">
        <v>265</v>
      </c>
      <c r="B17" s="68" t="s">
        <v>266</v>
      </c>
      <c r="C17" t="s">
        <v>597</v>
      </c>
      <c r="D17" s="190" t="s">
        <v>583</v>
      </c>
    </row>
    <row r="18" spans="1:4" x14ac:dyDescent="0.75">
      <c r="A18" s="67" t="s">
        <v>267</v>
      </c>
      <c r="B18" s="68" t="s">
        <v>268</v>
      </c>
      <c r="C18" t="s">
        <v>598</v>
      </c>
      <c r="D18" s="190" t="s">
        <v>583</v>
      </c>
    </row>
    <row r="19" spans="1:4" x14ac:dyDescent="0.75">
      <c r="A19" s="67" t="s">
        <v>269</v>
      </c>
      <c r="B19" s="68" t="s">
        <v>270</v>
      </c>
      <c r="C19" s="189" t="s">
        <v>599</v>
      </c>
      <c r="D19" s="190" t="s">
        <v>583</v>
      </c>
    </row>
    <row r="20" spans="1:4" x14ac:dyDescent="0.75">
      <c r="A20" s="67" t="s">
        <v>271</v>
      </c>
      <c r="B20" s="68" t="s">
        <v>272</v>
      </c>
      <c r="C20" s="189" t="s">
        <v>600</v>
      </c>
      <c r="D20" s="190" t="s">
        <v>583</v>
      </c>
    </row>
    <row r="21" spans="1:4" x14ac:dyDescent="0.75">
      <c r="A21" s="67" t="s">
        <v>273</v>
      </c>
      <c r="B21" s="68" t="s">
        <v>274</v>
      </c>
      <c r="C21" s="189" t="s">
        <v>601</v>
      </c>
      <c r="D21" s="190" t="s">
        <v>583</v>
      </c>
    </row>
    <row r="22" spans="1:4" x14ac:dyDescent="0.75">
      <c r="A22" s="67" t="s">
        <v>275</v>
      </c>
      <c r="B22" s="68" t="s">
        <v>276</v>
      </c>
      <c r="C22" s="189" t="s">
        <v>602</v>
      </c>
      <c r="D22" s="190" t="s">
        <v>583</v>
      </c>
    </row>
    <row r="23" spans="1:4" x14ac:dyDescent="0.75">
      <c r="A23" s="67" t="s">
        <v>277</v>
      </c>
      <c r="B23" s="68" t="s">
        <v>278</v>
      </c>
      <c r="C23" s="189" t="s">
        <v>603</v>
      </c>
      <c r="D23" s="190" t="s">
        <v>604</v>
      </c>
    </row>
    <row r="24" spans="1:4" x14ac:dyDescent="0.75">
      <c r="A24" s="67" t="s">
        <v>279</v>
      </c>
      <c r="B24" s="68" t="s">
        <v>280</v>
      </c>
      <c r="C24" s="189" t="s">
        <v>605</v>
      </c>
      <c r="D24" s="190" t="s">
        <v>604</v>
      </c>
    </row>
    <row r="25" spans="1:4" x14ac:dyDescent="0.75">
      <c r="A25" s="67" t="s">
        <v>281</v>
      </c>
      <c r="B25" s="68" t="s">
        <v>282</v>
      </c>
      <c r="C25" s="189" t="s">
        <v>606</v>
      </c>
      <c r="D25" s="190" t="s">
        <v>604</v>
      </c>
    </row>
    <row r="26" spans="1:4" x14ac:dyDescent="0.75">
      <c r="A26" s="67" t="s">
        <v>283</v>
      </c>
      <c r="B26" s="68" t="s">
        <v>284</v>
      </c>
      <c r="C26" s="189" t="s">
        <v>607</v>
      </c>
      <c r="D26" s="190" t="s">
        <v>604</v>
      </c>
    </row>
    <row r="27" spans="1:4" x14ac:dyDescent="0.75">
      <c r="A27" s="67" t="s">
        <v>285</v>
      </c>
      <c r="B27" s="68" t="s">
        <v>286</v>
      </c>
      <c r="C27" s="189" t="s">
        <v>608</v>
      </c>
      <c r="D27" s="190" t="s">
        <v>604</v>
      </c>
    </row>
    <row r="28" spans="1:4" x14ac:dyDescent="0.75">
      <c r="A28" s="67" t="s">
        <v>287</v>
      </c>
      <c r="B28" s="68" t="s">
        <v>288</v>
      </c>
      <c r="C28" s="189" t="s">
        <v>609</v>
      </c>
      <c r="D28" s="190" t="s">
        <v>604</v>
      </c>
    </row>
    <row r="29" spans="1:4" x14ac:dyDescent="0.75">
      <c r="A29" s="67" t="s">
        <v>289</v>
      </c>
      <c r="B29" s="68" t="s">
        <v>290</v>
      </c>
      <c r="C29" s="189" t="s">
        <v>610</v>
      </c>
      <c r="D29" s="190" t="s">
        <v>604</v>
      </c>
    </row>
    <row r="30" spans="1:4" x14ac:dyDescent="0.75">
      <c r="A30" s="67" t="s">
        <v>291</v>
      </c>
      <c r="B30" s="68" t="s">
        <v>292</v>
      </c>
      <c r="C30" t="s">
        <v>611</v>
      </c>
      <c r="D30" s="190" t="s">
        <v>604</v>
      </c>
    </row>
    <row r="31" spans="1:4" x14ac:dyDescent="0.75">
      <c r="A31" s="67" t="s">
        <v>293</v>
      </c>
      <c r="B31" s="68" t="s">
        <v>294</v>
      </c>
      <c r="C31" t="s">
        <v>612</v>
      </c>
      <c r="D31" s="190" t="s">
        <v>604</v>
      </c>
    </row>
    <row r="32" spans="1:4" x14ac:dyDescent="0.75">
      <c r="A32" s="67" t="s">
        <v>295</v>
      </c>
      <c r="B32" s="68" t="s">
        <v>296</v>
      </c>
      <c r="C32" s="189" t="s">
        <v>613</v>
      </c>
      <c r="D32" s="190" t="s">
        <v>604</v>
      </c>
    </row>
    <row r="33" spans="1:4" x14ac:dyDescent="0.75">
      <c r="A33" s="67" t="s">
        <v>297</v>
      </c>
      <c r="B33" s="68" t="s">
        <v>298</v>
      </c>
      <c r="C33" s="189" t="s">
        <v>614</v>
      </c>
      <c r="D33" s="190" t="s">
        <v>615</v>
      </c>
    </row>
    <row r="34" spans="1:4" x14ac:dyDescent="0.75">
      <c r="A34" s="67" t="s">
        <v>299</v>
      </c>
      <c r="B34" s="68" t="s">
        <v>300</v>
      </c>
      <c r="C34" t="s">
        <v>616</v>
      </c>
      <c r="D34" s="190" t="s">
        <v>615</v>
      </c>
    </row>
    <row r="35" spans="1:4" x14ac:dyDescent="0.75">
      <c r="A35" s="67" t="s">
        <v>301</v>
      </c>
      <c r="B35" s="68" t="s">
        <v>302</v>
      </c>
      <c r="C35" t="s">
        <v>617</v>
      </c>
      <c r="D35" s="190" t="s">
        <v>615</v>
      </c>
    </row>
    <row r="36" spans="1:4" x14ac:dyDescent="0.75">
      <c r="A36" s="67" t="s">
        <v>303</v>
      </c>
      <c r="B36" s="68" t="s">
        <v>304</v>
      </c>
      <c r="C36" s="189" t="s">
        <v>618</v>
      </c>
      <c r="D36" s="190" t="s">
        <v>615</v>
      </c>
    </row>
    <row r="37" spans="1:4" x14ac:dyDescent="0.75">
      <c r="A37" s="67" t="s">
        <v>305</v>
      </c>
      <c r="B37" s="68" t="s">
        <v>306</v>
      </c>
      <c r="C37" s="189" t="s">
        <v>619</v>
      </c>
      <c r="D37" s="190" t="s">
        <v>615</v>
      </c>
    </row>
    <row r="38" spans="1:4" x14ac:dyDescent="0.75">
      <c r="A38" s="67" t="s">
        <v>307</v>
      </c>
      <c r="B38" s="68" t="s">
        <v>308</v>
      </c>
      <c r="C38" s="189" t="s">
        <v>620</v>
      </c>
      <c r="D38" s="190" t="s">
        <v>615</v>
      </c>
    </row>
    <row r="39" spans="1:4" x14ac:dyDescent="0.75">
      <c r="A39" s="67" t="s">
        <v>309</v>
      </c>
      <c r="B39" s="68" t="s">
        <v>310</v>
      </c>
      <c r="C39" t="s">
        <v>621</v>
      </c>
      <c r="D39" s="190" t="s">
        <v>615</v>
      </c>
    </row>
    <row r="40" spans="1:4" x14ac:dyDescent="0.75">
      <c r="A40" s="67" t="s">
        <v>311</v>
      </c>
      <c r="B40" s="68" t="s">
        <v>312</v>
      </c>
      <c r="C40" t="s">
        <v>622</v>
      </c>
      <c r="D40" s="190" t="s">
        <v>615</v>
      </c>
    </row>
    <row r="41" spans="1:4" x14ac:dyDescent="0.75">
      <c r="A41" s="67" t="s">
        <v>313</v>
      </c>
      <c r="B41" s="68" t="s">
        <v>314</v>
      </c>
      <c r="C41" s="189" t="s">
        <v>623</v>
      </c>
      <c r="D41" s="190" t="s">
        <v>615</v>
      </c>
    </row>
    <row r="42" spans="1:4" x14ac:dyDescent="0.75">
      <c r="A42" s="67" t="s">
        <v>315</v>
      </c>
      <c r="B42" s="68" t="s">
        <v>316</v>
      </c>
      <c r="C42" s="189" t="s">
        <v>624</v>
      </c>
      <c r="D42" s="190" t="s">
        <v>615</v>
      </c>
    </row>
    <row r="43" spans="1:4" x14ac:dyDescent="0.75">
      <c r="A43" s="67" t="s">
        <v>317</v>
      </c>
      <c r="B43" s="68" t="s">
        <v>318</v>
      </c>
      <c r="C43" s="189" t="s">
        <v>625</v>
      </c>
      <c r="D43" s="190" t="s">
        <v>615</v>
      </c>
    </row>
    <row r="44" spans="1:4" x14ac:dyDescent="0.75">
      <c r="A44" s="67" t="s">
        <v>319</v>
      </c>
      <c r="B44" s="68" t="s">
        <v>320</v>
      </c>
      <c r="C44" t="s">
        <v>626</v>
      </c>
      <c r="D44" s="190" t="s">
        <v>615</v>
      </c>
    </row>
    <row r="45" spans="1:4" x14ac:dyDescent="0.75">
      <c r="A45" s="67" t="s">
        <v>321</v>
      </c>
      <c r="B45" s="68" t="s">
        <v>322</v>
      </c>
      <c r="C45" t="s">
        <v>627</v>
      </c>
      <c r="D45" s="190" t="s">
        <v>615</v>
      </c>
    </row>
    <row r="46" spans="1:4" x14ac:dyDescent="0.75">
      <c r="A46" s="67" t="s">
        <v>323</v>
      </c>
      <c r="B46" s="68" t="s">
        <v>324</v>
      </c>
      <c r="C46" t="s">
        <v>628</v>
      </c>
      <c r="D46" s="190" t="s">
        <v>615</v>
      </c>
    </row>
    <row r="47" spans="1:4" x14ac:dyDescent="0.75">
      <c r="A47" s="67" t="s">
        <v>325</v>
      </c>
      <c r="B47" s="68" t="s">
        <v>326</v>
      </c>
      <c r="C47" s="189" t="s">
        <v>629</v>
      </c>
      <c r="D47" s="190" t="s">
        <v>615</v>
      </c>
    </row>
    <row r="48" spans="1:4" x14ac:dyDescent="0.75">
      <c r="A48" s="67" t="s">
        <v>327</v>
      </c>
      <c r="B48" s="68" t="s">
        <v>328</v>
      </c>
      <c r="C48" s="189" t="s">
        <v>630</v>
      </c>
      <c r="D48" s="190" t="s">
        <v>631</v>
      </c>
    </row>
    <row r="49" spans="1:4" x14ac:dyDescent="0.75">
      <c r="A49" s="67" t="s">
        <v>329</v>
      </c>
      <c r="B49" s="68" t="s">
        <v>330</v>
      </c>
      <c r="C49" s="189" t="s">
        <v>632</v>
      </c>
      <c r="D49" s="190" t="s">
        <v>631</v>
      </c>
    </row>
    <row r="50" spans="1:4" x14ac:dyDescent="0.75">
      <c r="A50" s="67" t="s">
        <v>331</v>
      </c>
      <c r="B50" s="68" t="s">
        <v>332</v>
      </c>
      <c r="C50" s="189" t="s">
        <v>633</v>
      </c>
      <c r="D50" s="190" t="s">
        <v>631</v>
      </c>
    </row>
    <row r="51" spans="1:4" x14ac:dyDescent="0.75">
      <c r="A51" s="67" t="s">
        <v>333</v>
      </c>
      <c r="B51" s="68" t="s">
        <v>334</v>
      </c>
      <c r="C51" s="189" t="s">
        <v>634</v>
      </c>
      <c r="D51" s="190" t="s">
        <v>631</v>
      </c>
    </row>
    <row r="52" spans="1:4" x14ac:dyDescent="0.75">
      <c r="A52" s="67" t="s">
        <v>335</v>
      </c>
      <c r="B52" s="68" t="s">
        <v>336</v>
      </c>
      <c r="C52" t="s">
        <v>635</v>
      </c>
      <c r="D52" s="190" t="s">
        <v>631</v>
      </c>
    </row>
    <row r="53" spans="1:4" x14ac:dyDescent="0.75">
      <c r="A53" s="67" t="s">
        <v>337</v>
      </c>
      <c r="B53" s="68" t="s">
        <v>338</v>
      </c>
      <c r="C53" t="s">
        <v>636</v>
      </c>
      <c r="D53" s="190" t="s">
        <v>631</v>
      </c>
    </row>
    <row r="54" spans="1:4" x14ac:dyDescent="0.75">
      <c r="A54" s="67" t="s">
        <v>339</v>
      </c>
      <c r="B54" s="68" t="s">
        <v>340</v>
      </c>
      <c r="C54" s="189" t="s">
        <v>637</v>
      </c>
      <c r="D54" s="190" t="s">
        <v>631</v>
      </c>
    </row>
    <row r="55" spans="1:4" x14ac:dyDescent="0.75">
      <c r="A55" s="67" t="s">
        <v>341</v>
      </c>
      <c r="B55" s="68" t="s">
        <v>342</v>
      </c>
      <c r="C55" s="189" t="s">
        <v>638</v>
      </c>
      <c r="D55" s="190" t="s">
        <v>631</v>
      </c>
    </row>
    <row r="56" spans="1:4" x14ac:dyDescent="0.75">
      <c r="A56" s="67" t="s">
        <v>343</v>
      </c>
      <c r="B56" s="68" t="s">
        <v>344</v>
      </c>
      <c r="C56" s="189" t="s">
        <v>639</v>
      </c>
      <c r="D56" s="190" t="s">
        <v>631</v>
      </c>
    </row>
    <row r="57" spans="1:4" x14ac:dyDescent="0.75">
      <c r="A57" s="67" t="s">
        <v>345</v>
      </c>
      <c r="B57" s="68" t="s">
        <v>346</v>
      </c>
      <c r="C57" s="189" t="s">
        <v>640</v>
      </c>
      <c r="D57" s="190" t="s">
        <v>631</v>
      </c>
    </row>
    <row r="58" spans="1:4" x14ac:dyDescent="0.75">
      <c r="A58" s="67" t="s">
        <v>347</v>
      </c>
      <c r="B58" s="68" t="s">
        <v>348</v>
      </c>
      <c r="C58" s="189" t="s">
        <v>641</v>
      </c>
      <c r="D58" s="190" t="s">
        <v>642</v>
      </c>
    </row>
    <row r="59" spans="1:4" x14ac:dyDescent="0.75">
      <c r="A59" s="67" t="s">
        <v>349</v>
      </c>
      <c r="B59" s="68" t="s">
        <v>350</v>
      </c>
      <c r="C59" s="189" t="s">
        <v>643</v>
      </c>
      <c r="D59" s="190" t="s">
        <v>642</v>
      </c>
    </row>
    <row r="60" spans="1:4" x14ac:dyDescent="0.75">
      <c r="A60" s="67" t="s">
        <v>351</v>
      </c>
      <c r="B60" s="68" t="s">
        <v>352</v>
      </c>
      <c r="C60" t="s">
        <v>644</v>
      </c>
      <c r="D60" s="190" t="s">
        <v>642</v>
      </c>
    </row>
    <row r="61" spans="1:4" x14ac:dyDescent="0.75">
      <c r="A61" s="67" t="s">
        <v>353</v>
      </c>
      <c r="B61" s="68" t="s">
        <v>354</v>
      </c>
      <c r="C61" t="s">
        <v>645</v>
      </c>
      <c r="D61" s="190" t="s">
        <v>642</v>
      </c>
    </row>
    <row r="62" spans="1:4" x14ac:dyDescent="0.75">
      <c r="A62" s="67" t="s">
        <v>355</v>
      </c>
      <c r="B62" s="68" t="s">
        <v>356</v>
      </c>
      <c r="C62" s="189" t="s">
        <v>646</v>
      </c>
      <c r="D62" s="190" t="s">
        <v>642</v>
      </c>
    </row>
    <row r="63" spans="1:4" x14ac:dyDescent="0.75">
      <c r="A63" s="67" t="s">
        <v>357</v>
      </c>
      <c r="B63" s="68" t="s">
        <v>358</v>
      </c>
      <c r="C63" s="189" t="s">
        <v>647</v>
      </c>
      <c r="D63" s="190" t="s">
        <v>642</v>
      </c>
    </row>
    <row r="64" spans="1:4" x14ac:dyDescent="0.75">
      <c r="A64" s="67" t="s">
        <v>359</v>
      </c>
      <c r="B64" s="68" t="s">
        <v>360</v>
      </c>
      <c r="C64" s="189" t="s">
        <v>648</v>
      </c>
      <c r="D64" s="190" t="s">
        <v>642</v>
      </c>
    </row>
    <row r="65" spans="1:4" x14ac:dyDescent="0.75">
      <c r="A65" s="67" t="s">
        <v>361</v>
      </c>
      <c r="B65" s="68" t="s">
        <v>362</v>
      </c>
      <c r="C65" s="189" t="s">
        <v>649</v>
      </c>
      <c r="D65" s="190" t="s">
        <v>642</v>
      </c>
    </row>
    <row r="66" spans="1:4" x14ac:dyDescent="0.75">
      <c r="A66" s="67" t="s">
        <v>363</v>
      </c>
      <c r="B66" s="68" t="s">
        <v>364</v>
      </c>
      <c r="C66" s="189" t="s">
        <v>650</v>
      </c>
      <c r="D66" s="190" t="s">
        <v>651</v>
      </c>
    </row>
    <row r="67" spans="1:4" x14ac:dyDescent="0.75">
      <c r="A67" s="67" t="s">
        <v>365</v>
      </c>
      <c r="B67" s="68" t="s">
        <v>366</v>
      </c>
      <c r="C67" t="s">
        <v>652</v>
      </c>
      <c r="D67" s="190" t="s">
        <v>651</v>
      </c>
    </row>
    <row r="68" spans="1:4" x14ac:dyDescent="0.75">
      <c r="A68" s="67" t="s">
        <v>367</v>
      </c>
      <c r="B68" s="68" t="s">
        <v>368</v>
      </c>
      <c r="C68" t="s">
        <v>653</v>
      </c>
      <c r="D68" s="190" t="s">
        <v>651</v>
      </c>
    </row>
    <row r="69" spans="1:4" x14ac:dyDescent="0.75">
      <c r="A69" s="67" t="s">
        <v>369</v>
      </c>
      <c r="B69" s="68" t="s">
        <v>370</v>
      </c>
      <c r="C69" s="189" t="s">
        <v>654</v>
      </c>
      <c r="D69" s="190" t="s">
        <v>651</v>
      </c>
    </row>
    <row r="70" spans="1:4" x14ac:dyDescent="0.75">
      <c r="A70" s="67" t="s">
        <v>371</v>
      </c>
      <c r="B70" s="68" t="s">
        <v>372</v>
      </c>
      <c r="C70" t="s">
        <v>655</v>
      </c>
      <c r="D70" s="190" t="s">
        <v>651</v>
      </c>
    </row>
    <row r="71" spans="1:4" x14ac:dyDescent="0.75">
      <c r="A71" s="67" t="s">
        <v>373</v>
      </c>
      <c r="B71" s="68" t="s">
        <v>374</v>
      </c>
      <c r="C71" t="s">
        <v>656</v>
      </c>
      <c r="D71" s="190" t="s">
        <v>651</v>
      </c>
    </row>
    <row r="72" spans="1:4" x14ac:dyDescent="0.75">
      <c r="A72" s="67" t="s">
        <v>375</v>
      </c>
      <c r="B72" s="68" t="s">
        <v>376</v>
      </c>
      <c r="C72" t="s">
        <v>657</v>
      </c>
      <c r="D72" s="190" t="s">
        <v>651</v>
      </c>
    </row>
    <row r="73" spans="1:4" x14ac:dyDescent="0.75">
      <c r="A73" s="67" t="s">
        <v>377</v>
      </c>
      <c r="B73" s="68" t="s">
        <v>378</v>
      </c>
      <c r="C73" s="189" t="s">
        <v>658</v>
      </c>
      <c r="D73" s="190" t="s">
        <v>651</v>
      </c>
    </row>
    <row r="74" spans="1:4" x14ac:dyDescent="0.75">
      <c r="A74" s="67" t="s">
        <v>379</v>
      </c>
      <c r="B74" s="68" t="s">
        <v>380</v>
      </c>
      <c r="C74" t="s">
        <v>659</v>
      </c>
      <c r="D74" s="190" t="s">
        <v>651</v>
      </c>
    </row>
    <row r="75" spans="1:4" x14ac:dyDescent="0.75">
      <c r="A75" s="67" t="s">
        <v>381</v>
      </c>
      <c r="B75" s="68" t="s">
        <v>382</v>
      </c>
      <c r="C75" t="s">
        <v>660</v>
      </c>
      <c r="D75" s="190" t="s">
        <v>651</v>
      </c>
    </row>
    <row r="76" spans="1:4" x14ac:dyDescent="0.75">
      <c r="A76" s="67" t="s">
        <v>383</v>
      </c>
      <c r="B76" s="69" t="s">
        <v>384</v>
      </c>
      <c r="C76" t="s">
        <v>661</v>
      </c>
      <c r="D76" s="190" t="s">
        <v>651</v>
      </c>
    </row>
    <row r="77" spans="1:4" x14ac:dyDescent="0.75">
      <c r="A77" s="67" t="s">
        <v>385</v>
      </c>
      <c r="B77" s="69" t="s">
        <v>386</v>
      </c>
      <c r="C77" t="s">
        <v>662</v>
      </c>
      <c r="D77" s="190" t="s">
        <v>651</v>
      </c>
    </row>
    <row r="78" spans="1:4" x14ac:dyDescent="0.75">
      <c r="A78" s="67" t="s">
        <v>387</v>
      </c>
      <c r="B78" s="69" t="s">
        <v>388</v>
      </c>
      <c r="C78" t="s">
        <v>663</v>
      </c>
      <c r="D78" s="190" t="s">
        <v>651</v>
      </c>
    </row>
    <row r="79" spans="1:4" x14ac:dyDescent="0.75">
      <c r="A79" s="67" t="s">
        <v>389</v>
      </c>
      <c r="B79" s="69" t="s">
        <v>390</v>
      </c>
      <c r="C79" t="s">
        <v>664</v>
      </c>
      <c r="D79" s="190" t="s">
        <v>651</v>
      </c>
    </row>
    <row r="80" spans="1:4" x14ac:dyDescent="0.75">
      <c r="A80" s="67" t="s">
        <v>391</v>
      </c>
      <c r="B80" s="69" t="s">
        <v>392</v>
      </c>
      <c r="C80" s="189" t="s">
        <v>665</v>
      </c>
      <c r="D80" s="190" t="s">
        <v>651</v>
      </c>
    </row>
    <row r="81" spans="1:4" x14ac:dyDescent="0.75">
      <c r="A81" s="67" t="s">
        <v>393</v>
      </c>
      <c r="B81" s="69" t="s">
        <v>394</v>
      </c>
      <c r="C81" s="189" t="s">
        <v>666</v>
      </c>
      <c r="D81" s="190" t="s">
        <v>651</v>
      </c>
    </row>
    <row r="82" spans="1:4" x14ac:dyDescent="0.75">
      <c r="A82" s="67" t="s">
        <v>395</v>
      </c>
      <c r="B82" s="69" t="s">
        <v>396</v>
      </c>
    </row>
    <row r="83" spans="1:4" x14ac:dyDescent="0.75">
      <c r="A83" s="67" t="s">
        <v>397</v>
      </c>
      <c r="B83" s="69" t="s">
        <v>398</v>
      </c>
    </row>
    <row r="84" spans="1:4" x14ac:dyDescent="0.75">
      <c r="A84" s="67" t="s">
        <v>399</v>
      </c>
      <c r="B84" s="69" t="s">
        <v>400</v>
      </c>
    </row>
    <row r="85" spans="1:4" x14ac:dyDescent="0.75">
      <c r="A85" s="67" t="s">
        <v>401</v>
      </c>
      <c r="B85" s="69" t="s">
        <v>402</v>
      </c>
    </row>
    <row r="86" spans="1:4" x14ac:dyDescent="0.75">
      <c r="A86" s="67" t="s">
        <v>403</v>
      </c>
      <c r="B86" s="69" t="s">
        <v>404</v>
      </c>
    </row>
    <row r="87" spans="1:4" x14ac:dyDescent="0.75">
      <c r="A87" s="67" t="s">
        <v>405</v>
      </c>
      <c r="B87" s="69" t="s">
        <v>406</v>
      </c>
    </row>
    <row r="88" spans="1:4" x14ac:dyDescent="0.75">
      <c r="A88" s="67" t="s">
        <v>407</v>
      </c>
      <c r="B88" s="69" t="s">
        <v>408</v>
      </c>
    </row>
    <row r="89" spans="1:4" x14ac:dyDescent="0.75">
      <c r="A89" s="67" t="s">
        <v>409</v>
      </c>
      <c r="B89" s="69" t="s">
        <v>410</v>
      </c>
    </row>
    <row r="90" spans="1:4" x14ac:dyDescent="0.75">
      <c r="A90" s="67" t="s">
        <v>411</v>
      </c>
      <c r="B90" s="69" t="s">
        <v>412</v>
      </c>
    </row>
    <row r="91" spans="1:4" x14ac:dyDescent="0.75">
      <c r="A91" s="67" t="s">
        <v>413</v>
      </c>
      <c r="B91" s="69" t="s">
        <v>414</v>
      </c>
    </row>
    <row r="92" spans="1:4" x14ac:dyDescent="0.75">
      <c r="A92" s="67" t="s">
        <v>415</v>
      </c>
      <c r="B92" s="69" t="s">
        <v>416</v>
      </c>
    </row>
    <row r="93" spans="1:4" x14ac:dyDescent="0.75">
      <c r="A93" s="67" t="s">
        <v>417</v>
      </c>
      <c r="B93" s="69" t="s">
        <v>418</v>
      </c>
    </row>
    <row r="94" spans="1:4" x14ac:dyDescent="0.75">
      <c r="A94" s="67" t="s">
        <v>419</v>
      </c>
      <c r="B94" s="69" t="s">
        <v>420</v>
      </c>
    </row>
    <row r="95" spans="1:4" x14ac:dyDescent="0.75">
      <c r="A95" s="67" t="s">
        <v>421</v>
      </c>
      <c r="B95" s="69" t="s">
        <v>422</v>
      </c>
    </row>
    <row r="96" spans="1:4" x14ac:dyDescent="0.75">
      <c r="A96" s="67" t="s">
        <v>423</v>
      </c>
      <c r="B96" s="69" t="s">
        <v>424</v>
      </c>
    </row>
    <row r="97" spans="1:2" x14ac:dyDescent="0.75">
      <c r="A97" s="67" t="s">
        <v>425</v>
      </c>
      <c r="B97" s="69" t="s">
        <v>426</v>
      </c>
    </row>
    <row r="98" spans="1:2" x14ac:dyDescent="0.75">
      <c r="A98" s="67" t="s">
        <v>427</v>
      </c>
      <c r="B98" s="69" t="s">
        <v>428</v>
      </c>
    </row>
    <row r="99" spans="1:2" x14ac:dyDescent="0.75">
      <c r="A99" s="67" t="s">
        <v>429</v>
      </c>
      <c r="B99" s="69" t="s">
        <v>430</v>
      </c>
    </row>
    <row r="100" spans="1:2" x14ac:dyDescent="0.75">
      <c r="A100" s="67" t="s">
        <v>431</v>
      </c>
      <c r="B100" s="69" t="s">
        <v>432</v>
      </c>
    </row>
    <row r="101" spans="1:2" x14ac:dyDescent="0.75">
      <c r="A101" s="67" t="s">
        <v>433</v>
      </c>
      <c r="B101" s="69" t="s">
        <v>434</v>
      </c>
    </row>
    <row r="102" spans="1:2" x14ac:dyDescent="0.75">
      <c r="A102" s="67" t="s">
        <v>435</v>
      </c>
      <c r="B102" s="69" t="s">
        <v>436</v>
      </c>
    </row>
    <row r="103" spans="1:2" x14ac:dyDescent="0.75">
      <c r="A103" s="67" t="s">
        <v>437</v>
      </c>
      <c r="B103" s="69" t="s">
        <v>438</v>
      </c>
    </row>
    <row r="104" spans="1:2" x14ac:dyDescent="0.75">
      <c r="A104" s="67" t="s">
        <v>439</v>
      </c>
      <c r="B104" s="69" t="s">
        <v>440</v>
      </c>
    </row>
    <row r="105" spans="1:2" x14ac:dyDescent="0.75">
      <c r="A105" s="67" t="s">
        <v>441</v>
      </c>
      <c r="B105" s="69" t="s">
        <v>442</v>
      </c>
    </row>
    <row r="106" spans="1:2" x14ac:dyDescent="0.75">
      <c r="A106" s="67" t="s">
        <v>443</v>
      </c>
      <c r="B106" s="69" t="s">
        <v>444</v>
      </c>
    </row>
    <row r="107" spans="1:2" x14ac:dyDescent="0.75">
      <c r="A107" s="67" t="s">
        <v>445</v>
      </c>
      <c r="B107" s="69" t="s">
        <v>446</v>
      </c>
    </row>
    <row r="108" spans="1:2" x14ac:dyDescent="0.75">
      <c r="A108" s="67" t="s">
        <v>447</v>
      </c>
      <c r="B108" s="69" t="s">
        <v>448</v>
      </c>
    </row>
    <row r="109" spans="1:2" x14ac:dyDescent="0.75">
      <c r="A109" s="67" t="s">
        <v>449</v>
      </c>
      <c r="B109" s="69" t="s">
        <v>450</v>
      </c>
    </row>
    <row r="110" spans="1:2" x14ac:dyDescent="0.75">
      <c r="A110" s="67" t="s">
        <v>451</v>
      </c>
      <c r="B110" s="69" t="s">
        <v>452</v>
      </c>
    </row>
    <row r="111" spans="1:2" x14ac:dyDescent="0.75">
      <c r="A111" s="67" t="s">
        <v>453</v>
      </c>
      <c r="B111" s="69" t="s">
        <v>454</v>
      </c>
    </row>
    <row r="112" spans="1:2" x14ac:dyDescent="0.75">
      <c r="A112" s="67" t="s">
        <v>455</v>
      </c>
      <c r="B112" s="69" t="s">
        <v>456</v>
      </c>
    </row>
    <row r="113" spans="1:2" x14ac:dyDescent="0.75">
      <c r="A113" s="67" t="s">
        <v>457</v>
      </c>
      <c r="B113" s="69" t="s">
        <v>458</v>
      </c>
    </row>
    <row r="114" spans="1:2" x14ac:dyDescent="0.75">
      <c r="A114" s="67" t="s">
        <v>459</v>
      </c>
      <c r="B114" s="69" t="s">
        <v>460</v>
      </c>
    </row>
    <row r="115" spans="1:2" x14ac:dyDescent="0.75">
      <c r="A115" s="67" t="s">
        <v>461</v>
      </c>
      <c r="B115" s="69" t="s">
        <v>462</v>
      </c>
    </row>
    <row r="116" spans="1:2" x14ac:dyDescent="0.75">
      <c r="A116" s="67" t="s">
        <v>463</v>
      </c>
      <c r="B116" s="69" t="s">
        <v>464</v>
      </c>
    </row>
    <row r="117" spans="1:2" x14ac:dyDescent="0.75">
      <c r="A117" s="67" t="s">
        <v>465</v>
      </c>
      <c r="B117" s="69" t="s">
        <v>466</v>
      </c>
    </row>
    <row r="118" spans="1:2" x14ac:dyDescent="0.75">
      <c r="A118" s="67" t="s">
        <v>467</v>
      </c>
      <c r="B118" s="69" t="s">
        <v>468</v>
      </c>
    </row>
    <row r="119" spans="1:2" x14ac:dyDescent="0.75">
      <c r="A119" s="67" t="s">
        <v>469</v>
      </c>
      <c r="B119" s="69" t="s">
        <v>470</v>
      </c>
    </row>
    <row r="120" spans="1:2" x14ac:dyDescent="0.75">
      <c r="A120" s="67" t="s">
        <v>471</v>
      </c>
      <c r="B120" s="69" t="s">
        <v>472</v>
      </c>
    </row>
    <row r="121" spans="1:2" x14ac:dyDescent="0.75">
      <c r="A121" s="67" t="s">
        <v>473</v>
      </c>
      <c r="B121" s="69" t="s">
        <v>474</v>
      </c>
    </row>
    <row r="122" spans="1:2" x14ac:dyDescent="0.75">
      <c r="A122" s="67" t="s">
        <v>475</v>
      </c>
      <c r="B122" s="69" t="s">
        <v>476</v>
      </c>
    </row>
    <row r="123" spans="1:2" x14ac:dyDescent="0.75">
      <c r="A123" s="67" t="s">
        <v>477</v>
      </c>
      <c r="B123" s="69" t="s">
        <v>478</v>
      </c>
    </row>
    <row r="124" spans="1:2" x14ac:dyDescent="0.75">
      <c r="A124" s="67" t="s">
        <v>479</v>
      </c>
      <c r="B124" s="69" t="s">
        <v>480</v>
      </c>
    </row>
    <row r="125" spans="1:2" x14ac:dyDescent="0.75">
      <c r="A125" s="67" t="s">
        <v>481</v>
      </c>
      <c r="B125" s="69" t="s">
        <v>482</v>
      </c>
    </row>
    <row r="126" spans="1:2" x14ac:dyDescent="0.75">
      <c r="A126" s="67" t="s">
        <v>483</v>
      </c>
      <c r="B126" s="69" t="s">
        <v>484</v>
      </c>
    </row>
    <row r="127" spans="1:2" x14ac:dyDescent="0.75">
      <c r="A127" s="67" t="s">
        <v>485</v>
      </c>
      <c r="B127" s="69" t="s">
        <v>486</v>
      </c>
    </row>
    <row r="128" spans="1:2" x14ac:dyDescent="0.75">
      <c r="A128" s="67" t="s">
        <v>487</v>
      </c>
      <c r="B128" s="69" t="s">
        <v>488</v>
      </c>
    </row>
    <row r="129" spans="1:2" x14ac:dyDescent="0.75">
      <c r="A129" s="67" t="s">
        <v>489</v>
      </c>
      <c r="B129" s="69" t="s">
        <v>490</v>
      </c>
    </row>
    <row r="130" spans="1:2" x14ac:dyDescent="0.75">
      <c r="A130" s="67" t="s">
        <v>491</v>
      </c>
      <c r="B130" s="69" t="s">
        <v>492</v>
      </c>
    </row>
    <row r="131" spans="1:2" x14ac:dyDescent="0.75">
      <c r="A131" s="67" t="s">
        <v>493</v>
      </c>
      <c r="B131" s="69" t="s">
        <v>494</v>
      </c>
    </row>
    <row r="132" spans="1:2" x14ac:dyDescent="0.75">
      <c r="A132" s="67" t="s">
        <v>495</v>
      </c>
      <c r="B132" s="69" t="s">
        <v>496</v>
      </c>
    </row>
    <row r="133" spans="1:2" x14ac:dyDescent="0.75">
      <c r="A133" s="67" t="s">
        <v>497</v>
      </c>
      <c r="B133" s="69" t="s">
        <v>498</v>
      </c>
    </row>
    <row r="134" spans="1:2" x14ac:dyDescent="0.75">
      <c r="A134" s="67" t="s">
        <v>499</v>
      </c>
      <c r="B134" s="69" t="s">
        <v>500</v>
      </c>
    </row>
    <row r="135" spans="1:2" x14ac:dyDescent="0.75">
      <c r="A135" s="67" t="s">
        <v>501</v>
      </c>
      <c r="B135" s="69" t="s">
        <v>502</v>
      </c>
    </row>
    <row r="136" spans="1:2" x14ac:dyDescent="0.75">
      <c r="A136" s="67" t="s">
        <v>503</v>
      </c>
      <c r="B136" s="69" t="s">
        <v>504</v>
      </c>
    </row>
    <row r="137" spans="1:2" x14ac:dyDescent="0.75">
      <c r="A137" s="67" t="s">
        <v>505</v>
      </c>
      <c r="B137" s="69" t="s">
        <v>506</v>
      </c>
    </row>
    <row r="138" spans="1:2" x14ac:dyDescent="0.75">
      <c r="A138" s="67" t="s">
        <v>507</v>
      </c>
      <c r="B138" s="69" t="s">
        <v>508</v>
      </c>
    </row>
    <row r="139" spans="1:2" x14ac:dyDescent="0.75">
      <c r="A139" s="67" t="s">
        <v>509</v>
      </c>
      <c r="B139" s="69" t="s">
        <v>510</v>
      </c>
    </row>
    <row r="140" spans="1:2" x14ac:dyDescent="0.75">
      <c r="A140" s="67" t="s">
        <v>511</v>
      </c>
      <c r="B140" s="69" t="s">
        <v>512</v>
      </c>
    </row>
    <row r="141" spans="1:2" x14ac:dyDescent="0.75">
      <c r="A141" s="67" t="s">
        <v>513</v>
      </c>
      <c r="B141" s="69" t="s">
        <v>514</v>
      </c>
    </row>
    <row r="142" spans="1:2" x14ac:dyDescent="0.75">
      <c r="A142" s="67" t="s">
        <v>515</v>
      </c>
      <c r="B142" s="69" t="s">
        <v>516</v>
      </c>
    </row>
    <row r="143" spans="1:2" x14ac:dyDescent="0.75">
      <c r="A143" s="67" t="s">
        <v>517</v>
      </c>
      <c r="B143" s="69" t="s">
        <v>518</v>
      </c>
    </row>
    <row r="144" spans="1:2" x14ac:dyDescent="0.75">
      <c r="A144" s="67" t="s">
        <v>519</v>
      </c>
      <c r="B144" s="69" t="s">
        <v>520</v>
      </c>
    </row>
    <row r="145" spans="1:2" x14ac:dyDescent="0.75">
      <c r="A145" s="67" t="s">
        <v>521</v>
      </c>
      <c r="B145" s="69" t="s">
        <v>522</v>
      </c>
    </row>
    <row r="146" spans="1:2" x14ac:dyDescent="0.75">
      <c r="A146" s="67" t="s">
        <v>523</v>
      </c>
      <c r="B146" s="69" t="s">
        <v>524</v>
      </c>
    </row>
    <row r="147" spans="1:2" x14ac:dyDescent="0.75">
      <c r="A147" s="67" t="s">
        <v>525</v>
      </c>
      <c r="B147" s="69" t="s">
        <v>526</v>
      </c>
    </row>
    <row r="148" spans="1:2" x14ac:dyDescent="0.75">
      <c r="A148" s="67" t="s">
        <v>527</v>
      </c>
      <c r="B148" s="69" t="s">
        <v>528</v>
      </c>
    </row>
    <row r="149" spans="1:2" x14ac:dyDescent="0.75">
      <c r="A149" s="67" t="s">
        <v>529</v>
      </c>
      <c r="B149" s="69" t="s">
        <v>530</v>
      </c>
    </row>
    <row r="150" spans="1:2" x14ac:dyDescent="0.75">
      <c r="A150" s="67" t="s">
        <v>531</v>
      </c>
      <c r="B150" s="69" t="s">
        <v>532</v>
      </c>
    </row>
    <row r="151" spans="1:2" x14ac:dyDescent="0.75">
      <c r="A151" s="67" t="s">
        <v>533</v>
      </c>
      <c r="B151" s="69" t="s">
        <v>534</v>
      </c>
    </row>
    <row r="152" spans="1:2" x14ac:dyDescent="0.75">
      <c r="A152" s="67" t="s">
        <v>535</v>
      </c>
      <c r="B152" s="69" t="s">
        <v>536</v>
      </c>
    </row>
    <row r="153" spans="1:2" x14ac:dyDescent="0.75">
      <c r="A153" s="67" t="s">
        <v>537</v>
      </c>
      <c r="B153" s="69" t="s">
        <v>538</v>
      </c>
    </row>
    <row r="154" spans="1:2" x14ac:dyDescent="0.75">
      <c r="A154" s="67" t="s">
        <v>539</v>
      </c>
      <c r="B154" s="69" t="s">
        <v>540</v>
      </c>
    </row>
    <row r="155" spans="1:2" x14ac:dyDescent="0.75">
      <c r="A155" s="67" t="s">
        <v>541</v>
      </c>
      <c r="B155" s="69" t="s">
        <v>542</v>
      </c>
    </row>
    <row r="156" spans="1:2" x14ac:dyDescent="0.75">
      <c r="A156" s="67" t="s">
        <v>543</v>
      </c>
      <c r="B156" s="69" t="s">
        <v>544</v>
      </c>
    </row>
    <row r="157" spans="1:2" x14ac:dyDescent="0.75">
      <c r="A157" s="67" t="s">
        <v>545</v>
      </c>
      <c r="B157" s="69" t="s">
        <v>546</v>
      </c>
    </row>
    <row r="158" spans="1:2" x14ac:dyDescent="0.75">
      <c r="A158" s="67" t="s">
        <v>547</v>
      </c>
      <c r="B158" s="69" t="s">
        <v>548</v>
      </c>
    </row>
    <row r="159" spans="1:2" x14ac:dyDescent="0.75">
      <c r="A159" s="67" t="s">
        <v>549</v>
      </c>
      <c r="B159" s="69" t="s">
        <v>550</v>
      </c>
    </row>
    <row r="160" spans="1:2" x14ac:dyDescent="0.75">
      <c r="A160" s="67" t="s">
        <v>551</v>
      </c>
      <c r="B160" s="69" t="s">
        <v>552</v>
      </c>
    </row>
    <row r="161" spans="1:2" x14ac:dyDescent="0.75">
      <c r="A161" s="67" t="s">
        <v>553</v>
      </c>
      <c r="B161" s="69" t="s">
        <v>554</v>
      </c>
    </row>
    <row r="162" spans="1:2" x14ac:dyDescent="0.75">
      <c r="A162" s="67" t="s">
        <v>555</v>
      </c>
      <c r="B162" s="69" t="s">
        <v>556</v>
      </c>
    </row>
    <row r="163" spans="1:2" x14ac:dyDescent="0.75">
      <c r="A163" s="67" t="s">
        <v>557</v>
      </c>
      <c r="B163" s="69" t="s">
        <v>558</v>
      </c>
    </row>
    <row r="164" spans="1:2" x14ac:dyDescent="0.75">
      <c r="A164" s="67" t="s">
        <v>559</v>
      </c>
      <c r="B164" s="69" t="s">
        <v>560</v>
      </c>
    </row>
    <row r="165" spans="1:2" x14ac:dyDescent="0.75">
      <c r="A165" s="67" t="s">
        <v>561</v>
      </c>
      <c r="B165" s="69" t="s">
        <v>562</v>
      </c>
    </row>
    <row r="166" spans="1:2" x14ac:dyDescent="0.75">
      <c r="A166" s="67" t="s">
        <v>563</v>
      </c>
      <c r="B166" s="69" t="s">
        <v>564</v>
      </c>
    </row>
    <row r="167" spans="1:2" x14ac:dyDescent="0.75">
      <c r="A167" s="67" t="s">
        <v>565</v>
      </c>
      <c r="B167" s="69" t="s">
        <v>566</v>
      </c>
    </row>
    <row r="168" spans="1:2" x14ac:dyDescent="0.75">
      <c r="A168" s="67" t="s">
        <v>567</v>
      </c>
      <c r="B168" s="69" t="s">
        <v>568</v>
      </c>
    </row>
    <row r="169" spans="1:2" x14ac:dyDescent="0.75">
      <c r="A169" s="67" t="s">
        <v>569</v>
      </c>
      <c r="B169" s="69" t="s">
        <v>570</v>
      </c>
    </row>
    <row r="170" spans="1:2" x14ac:dyDescent="0.75">
      <c r="A170" s="67" t="s">
        <v>571</v>
      </c>
      <c r="B170" s="69" t="s">
        <v>572</v>
      </c>
    </row>
    <row r="171" spans="1:2" x14ac:dyDescent="0.75">
      <c r="A171" s="67" t="s">
        <v>573</v>
      </c>
      <c r="B171" s="69" t="s">
        <v>574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irene.limo@undp.org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MPTF_00006_00996</ProjectId>
    <FundCode xmlns="f9695bc1-6109-4dcd-a27a-f8a0370b00e2">MPTF_00006</FundCode>
    <Comments xmlns="f9695bc1-6109-4dcd-a27a-f8a0370b00e2">2025 Semi-Annual Financial Report</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654EB7-5DB4-40A6-AEE8-186D72BF95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D5D2F5F-B62B-480A-888E-D199D90CE76F}"/>
</file>

<file path=customXml/itemProps3.xml><?xml version="1.0" encoding="utf-8"?>
<ds:datastoreItem xmlns:ds="http://schemas.openxmlformats.org/officeDocument/2006/customXml" ds:itemID="{58D2AE27-346B-4D4E-BC3D-4902346686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Budget Tables</vt:lpstr>
      <vt:lpstr>2) By Category</vt:lpstr>
      <vt:lpstr>3) Explanatory Notes</vt:lpstr>
      <vt:lpstr>4)PBP &amp; SDGs codes</vt:lpstr>
      <vt:lpstr>SG Dashboard Codes</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PBF_cso_budget-CRS Semi-Annual 2025.xlsx</dc:title>
  <dc:subject/>
  <dc:creator>Jelena Zelenovic</dc:creator>
  <cp:keywords/>
  <dc:description/>
  <cp:lastModifiedBy>Author</cp:lastModifiedBy>
  <cp:revision/>
  <dcterms:created xsi:type="dcterms:W3CDTF">2017-11-15T21:17:43Z</dcterms:created>
  <dcterms:modified xsi:type="dcterms:W3CDTF">2025-06-20T18:04:41Z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