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updateLinks="never" defaultThemeVersion="166925"/>
  <mc:AlternateContent xmlns:mc="http://schemas.openxmlformats.org/markup-compatibility/2006">
    <mc:Choice Requires="x15">
      <x15ac:absPath xmlns:x15ac="http://schemas.microsoft.com/office/spreadsheetml/2010/11/ac" url="https://hifed-my.sharepoint.com/personal/ce_rolland_hi_org/Documents/Documents/Unité Développement de projets/Projets/1. En cours/PBF - AGroFem/6. Reporting/RI 1/"/>
    </mc:Choice>
  </mc:AlternateContent>
  <xr:revisionPtr revIDLastSave="0" documentId="8_{C51D1184-7BBE-4934-B388-4058A6BBF972}" xr6:coauthVersionLast="47" xr6:coauthVersionMax="47" xr10:uidLastSave="{00000000-0000-0000-0000-000000000000}"/>
  <bookViews>
    <workbookView xWindow="-110" yWindow="-110" windowWidth="19420" windowHeight="10420" activeTab="1" xr2:uid="{00000000-000D-0000-FFFF-FFFF00000000}"/>
  </bookViews>
  <sheets>
    <sheet name="Instructions" sheetId="8" r:id="rId1"/>
    <sheet name="1) Tableau budgétaire 1" sheetId="1" r:id="rId2"/>
    <sheet name="2) Tableau budgétaire 2" sheetId="5" r:id="rId3"/>
    <sheet name="3) Notes d'explication" sheetId="3" r:id="rId4"/>
    <sheet name="4) Pour utilisation par PBSO" sheetId="6" r:id="rId5"/>
    <sheet name="5) Pour utilisation par MPTFO" sheetId="4" r:id="rId6"/>
    <sheet name="Sheet2" sheetId="7" state="hidden"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93" i="5" l="1"/>
  <c r="D178" i="1" l="1"/>
  <c r="G125" i="5"/>
  <c r="G124" i="5"/>
  <c r="G123" i="5"/>
  <c r="G120" i="5"/>
  <c r="G113" i="5"/>
  <c r="G112" i="5"/>
  <c r="G111" i="5"/>
  <c r="G110" i="5"/>
  <c r="G104" i="5"/>
  <c r="G68" i="5"/>
  <c r="G66" i="5"/>
  <c r="G64" i="5"/>
  <c r="G57" i="5"/>
  <c r="I180" i="1"/>
  <c r="C19" i="4"/>
  <c r="C6" i="4"/>
  <c r="D197" i="5"/>
  <c r="D4" i="5"/>
  <c r="D196" i="1"/>
  <c r="D189" i="1"/>
  <c r="D26" i="1"/>
  <c r="D36" i="1"/>
  <c r="D46" i="1"/>
  <c r="D78" i="1"/>
  <c r="D88" i="1"/>
  <c r="D130" i="1"/>
  <c r="D142" i="1"/>
  <c r="D152" i="1"/>
  <c r="D162" i="1"/>
  <c r="D172" i="1"/>
  <c r="F22" i="4"/>
  <c r="F21" i="4"/>
  <c r="F20" i="4"/>
  <c r="I172" i="1"/>
  <c r="I162" i="1"/>
  <c r="I152" i="1"/>
  <c r="I142" i="1"/>
  <c r="I130" i="1"/>
  <c r="I120" i="1"/>
  <c r="I110" i="1"/>
  <c r="I100" i="1"/>
  <c r="I88" i="1"/>
  <c r="I78" i="1"/>
  <c r="I68" i="1"/>
  <c r="I58" i="1"/>
  <c r="I46" i="1"/>
  <c r="I36" i="1"/>
  <c r="I26" i="1"/>
  <c r="I16" i="1"/>
  <c r="G150" i="1"/>
  <c r="G165" i="1"/>
  <c r="G166" i="1"/>
  <c r="G167" i="1"/>
  <c r="G168" i="1"/>
  <c r="G169" i="1"/>
  <c r="G172" i="1" s="1"/>
  <c r="G170" i="1"/>
  <c r="G171" i="1"/>
  <c r="G164" i="1"/>
  <c r="G155" i="1"/>
  <c r="G156" i="1"/>
  <c r="G157" i="1"/>
  <c r="G158" i="1"/>
  <c r="G159" i="1"/>
  <c r="H162" i="1" s="1"/>
  <c r="G160" i="1"/>
  <c r="G161" i="1"/>
  <c r="G154" i="1"/>
  <c r="G145" i="1"/>
  <c r="G146" i="1"/>
  <c r="G147" i="1"/>
  <c r="G148" i="1"/>
  <c r="G149" i="1"/>
  <c r="G151" i="1"/>
  <c r="G144" i="1"/>
  <c r="H152" i="1" s="1"/>
  <c r="G135" i="1"/>
  <c r="G136" i="1"/>
  <c r="G137" i="1"/>
  <c r="G138" i="1"/>
  <c r="G139" i="1"/>
  <c r="G140" i="1"/>
  <c r="G141" i="1"/>
  <c r="G134" i="1"/>
  <c r="H142" i="1" s="1"/>
  <c r="G123" i="1"/>
  <c r="G124" i="1"/>
  <c r="G125" i="1"/>
  <c r="G126" i="1"/>
  <c r="G127" i="1"/>
  <c r="G128" i="1"/>
  <c r="G129" i="1"/>
  <c r="G122" i="1"/>
  <c r="G130" i="1" s="1"/>
  <c r="G115" i="1"/>
  <c r="G116" i="1"/>
  <c r="G117" i="1"/>
  <c r="G118" i="1"/>
  <c r="G119" i="1"/>
  <c r="G104" i="1"/>
  <c r="G105" i="1"/>
  <c r="G106" i="1"/>
  <c r="G107" i="1"/>
  <c r="G108" i="1"/>
  <c r="G109" i="1"/>
  <c r="G94" i="1"/>
  <c r="G95" i="1"/>
  <c r="G96" i="1"/>
  <c r="G97" i="1"/>
  <c r="G98" i="1"/>
  <c r="G99" i="1"/>
  <c r="G81" i="1"/>
  <c r="G82" i="1"/>
  <c r="G83" i="1"/>
  <c r="G84" i="1"/>
  <c r="G85" i="1"/>
  <c r="G88" i="1" s="1"/>
  <c r="G86" i="1"/>
  <c r="G87" i="1"/>
  <c r="G80" i="1"/>
  <c r="G71" i="1"/>
  <c r="G72" i="1"/>
  <c r="G73" i="1"/>
  <c r="G74" i="1"/>
  <c r="G75" i="1"/>
  <c r="G78" i="1" s="1"/>
  <c r="G76" i="1"/>
  <c r="G77" i="1"/>
  <c r="G70" i="1"/>
  <c r="G63" i="1"/>
  <c r="G64" i="1"/>
  <c r="G65" i="1"/>
  <c r="G66" i="1"/>
  <c r="G67" i="1"/>
  <c r="G51" i="1"/>
  <c r="G52" i="1"/>
  <c r="G53" i="1"/>
  <c r="G54" i="1"/>
  <c r="G55" i="1"/>
  <c r="G56" i="1"/>
  <c r="G57" i="1"/>
  <c r="G39" i="1"/>
  <c r="G40" i="1"/>
  <c r="G41" i="1"/>
  <c r="G42" i="1"/>
  <c r="G43" i="1"/>
  <c r="G44" i="1"/>
  <c r="G45" i="1"/>
  <c r="G38" i="1"/>
  <c r="G29" i="1"/>
  <c r="H36" i="1" s="1"/>
  <c r="G30" i="1"/>
  <c r="G31" i="1"/>
  <c r="G32" i="1"/>
  <c r="G33" i="1"/>
  <c r="G34" i="1"/>
  <c r="G35" i="1"/>
  <c r="G28" i="1"/>
  <c r="G19" i="1"/>
  <c r="G26" i="1" s="1"/>
  <c r="G20" i="1"/>
  <c r="G21" i="1"/>
  <c r="G22" i="1"/>
  <c r="G23" i="1"/>
  <c r="G24" i="1"/>
  <c r="G25" i="1"/>
  <c r="G18" i="1"/>
  <c r="G11" i="1"/>
  <c r="G12" i="1"/>
  <c r="G13" i="1"/>
  <c r="G14" i="1"/>
  <c r="G15" i="1"/>
  <c r="E152" i="1"/>
  <c r="F194" i="5"/>
  <c r="E194" i="5"/>
  <c r="D194" i="5"/>
  <c r="G194" i="5" s="1"/>
  <c r="G193" i="5"/>
  <c r="G192" i="5"/>
  <c r="G191" i="5"/>
  <c r="G190" i="5"/>
  <c r="G189" i="5"/>
  <c r="G188" i="5"/>
  <c r="G187" i="5"/>
  <c r="E180" i="1"/>
  <c r="E186" i="5" s="1"/>
  <c r="F180" i="1"/>
  <c r="F186" i="5" s="1"/>
  <c r="G152" i="1"/>
  <c r="H172" i="1"/>
  <c r="G46" i="1"/>
  <c r="H88" i="1"/>
  <c r="H46" i="1"/>
  <c r="H130" i="1"/>
  <c r="E204" i="5"/>
  <c r="D13" i="4" s="1"/>
  <c r="F204" i="5"/>
  <c r="E13" i="4" s="1"/>
  <c r="E203" i="5"/>
  <c r="F203" i="5"/>
  <c r="E12" i="4" s="1"/>
  <c r="E202" i="5"/>
  <c r="D11" i="4"/>
  <c r="F202" i="5"/>
  <c r="E11" i="4"/>
  <c r="E201" i="5"/>
  <c r="D10" i="4" s="1"/>
  <c r="F201" i="5"/>
  <c r="E10" i="4" s="1"/>
  <c r="E200" i="5"/>
  <c r="D9" i="4"/>
  <c r="F200" i="5"/>
  <c r="E9" i="4"/>
  <c r="E199" i="5"/>
  <c r="D8" i="4" s="1"/>
  <c r="F199" i="5"/>
  <c r="E8" i="4" s="1"/>
  <c r="E14" i="4" s="1"/>
  <c r="E198" i="5"/>
  <c r="D7" i="4"/>
  <c r="F198" i="5"/>
  <c r="E7" i="4"/>
  <c r="G154" i="5"/>
  <c r="G155" i="5"/>
  <c r="G156" i="5"/>
  <c r="G157" i="5"/>
  <c r="G158" i="5"/>
  <c r="G159" i="5"/>
  <c r="G160" i="5"/>
  <c r="D161" i="5"/>
  <c r="G161" i="5" s="1"/>
  <c r="E161" i="5"/>
  <c r="F161" i="5"/>
  <c r="G165" i="5"/>
  <c r="G166" i="5"/>
  <c r="G167" i="5"/>
  <c r="G168" i="5"/>
  <c r="G169" i="5"/>
  <c r="G170" i="5"/>
  <c r="G171" i="5"/>
  <c r="D172" i="5"/>
  <c r="E172" i="5"/>
  <c r="F172" i="5"/>
  <c r="G176" i="5"/>
  <c r="G177" i="5"/>
  <c r="G178" i="5"/>
  <c r="G179" i="5"/>
  <c r="G180" i="5"/>
  <c r="G181" i="5"/>
  <c r="G182" i="5"/>
  <c r="D183" i="5"/>
  <c r="E183" i="5"/>
  <c r="F183" i="5"/>
  <c r="G183" i="5" s="1"/>
  <c r="F150" i="5"/>
  <c r="E150" i="5"/>
  <c r="G150" i="5" s="1"/>
  <c r="D150" i="5"/>
  <c r="G149" i="5"/>
  <c r="G148" i="5"/>
  <c r="G147" i="5"/>
  <c r="G146" i="5"/>
  <c r="G145" i="5"/>
  <c r="G144" i="5"/>
  <c r="G143" i="5"/>
  <c r="G114" i="5"/>
  <c r="G115" i="5"/>
  <c r="E116" i="5"/>
  <c r="F116" i="5"/>
  <c r="G122" i="5"/>
  <c r="G126" i="5"/>
  <c r="E127" i="5"/>
  <c r="F127" i="5"/>
  <c r="G131" i="5"/>
  <c r="G132" i="5"/>
  <c r="G133" i="5"/>
  <c r="G134" i="5"/>
  <c r="G135" i="5"/>
  <c r="G136" i="5"/>
  <c r="G137" i="5"/>
  <c r="D138" i="5"/>
  <c r="G138" i="5" s="1"/>
  <c r="E138" i="5"/>
  <c r="F138" i="5"/>
  <c r="F105" i="5"/>
  <c r="E105" i="5"/>
  <c r="G102" i="5"/>
  <c r="G101" i="5"/>
  <c r="G100" i="5"/>
  <c r="G98" i="5"/>
  <c r="G67" i="5"/>
  <c r="G70" i="5"/>
  <c r="E71" i="5"/>
  <c r="F71" i="5"/>
  <c r="G75" i="5"/>
  <c r="G76" i="5"/>
  <c r="G77" i="5"/>
  <c r="G78" i="5"/>
  <c r="G79" i="5"/>
  <c r="G80" i="5"/>
  <c r="G81" i="5"/>
  <c r="D82" i="5"/>
  <c r="E82" i="5"/>
  <c r="F82" i="5"/>
  <c r="G86" i="5"/>
  <c r="G87" i="5"/>
  <c r="G88" i="5"/>
  <c r="G89" i="5"/>
  <c r="G90" i="5"/>
  <c r="G91" i="5"/>
  <c r="G92" i="5"/>
  <c r="D93" i="5"/>
  <c r="E93" i="5"/>
  <c r="F93" i="5"/>
  <c r="G53" i="5"/>
  <c r="G59" i="5"/>
  <c r="E60" i="5"/>
  <c r="F60" i="5"/>
  <c r="G19" i="5"/>
  <c r="G20" i="5"/>
  <c r="G21" i="5"/>
  <c r="G22" i="5"/>
  <c r="G23" i="5"/>
  <c r="G24" i="5"/>
  <c r="G25" i="5"/>
  <c r="D26" i="5"/>
  <c r="E26" i="5"/>
  <c r="F26" i="5"/>
  <c r="G26" i="5" s="1"/>
  <c r="G30" i="5"/>
  <c r="G31" i="5"/>
  <c r="G32" i="5"/>
  <c r="G33" i="5"/>
  <c r="G34" i="5"/>
  <c r="G35" i="5"/>
  <c r="G36" i="5"/>
  <c r="D37" i="5"/>
  <c r="G37" i="5" s="1"/>
  <c r="E37" i="5"/>
  <c r="F37" i="5"/>
  <c r="G41" i="5"/>
  <c r="G42" i="5"/>
  <c r="G43" i="5"/>
  <c r="G44" i="5"/>
  <c r="G45" i="5"/>
  <c r="G46" i="5"/>
  <c r="G47" i="5"/>
  <c r="D48" i="5"/>
  <c r="G48" i="5" s="1"/>
  <c r="E48" i="5"/>
  <c r="F48" i="5"/>
  <c r="E15" i="5"/>
  <c r="F15" i="5"/>
  <c r="G172" i="5"/>
  <c r="D12" i="4"/>
  <c r="F205" i="5"/>
  <c r="G93" i="5"/>
  <c r="G82" i="5"/>
  <c r="E172" i="1"/>
  <c r="E175" i="5"/>
  <c r="F172" i="1"/>
  <c r="F175" i="5"/>
  <c r="E162" i="1"/>
  <c r="E164" i="5" s="1"/>
  <c r="F162" i="1"/>
  <c r="F164" i="5" s="1"/>
  <c r="E153" i="5"/>
  <c r="F152" i="1"/>
  <c r="F153" i="5"/>
  <c r="E142" i="1"/>
  <c r="E142" i="5" s="1"/>
  <c r="G142" i="5" s="1"/>
  <c r="F142" i="1"/>
  <c r="F142" i="5"/>
  <c r="E130" i="1"/>
  <c r="E130" i="5"/>
  <c r="F130" i="1"/>
  <c r="F130" i="5"/>
  <c r="E120" i="1"/>
  <c r="E119" i="5" s="1"/>
  <c r="F120" i="1"/>
  <c r="F119" i="5"/>
  <c r="E110" i="1"/>
  <c r="E108" i="5"/>
  <c r="F110" i="1"/>
  <c r="F108" i="5"/>
  <c r="E100" i="1"/>
  <c r="E97" i="5" s="1"/>
  <c r="F100" i="1"/>
  <c r="F97" i="5" s="1"/>
  <c r="E88" i="1"/>
  <c r="E85" i="5" s="1"/>
  <c r="F88" i="1"/>
  <c r="F85" i="5" s="1"/>
  <c r="E78" i="1"/>
  <c r="E74" i="5"/>
  <c r="F78" i="1"/>
  <c r="F74" i="5"/>
  <c r="G74" i="5" s="1"/>
  <c r="E68" i="1"/>
  <c r="E63" i="5"/>
  <c r="F68" i="1"/>
  <c r="F63" i="5" s="1"/>
  <c r="E58" i="1"/>
  <c r="E52" i="5" s="1"/>
  <c r="F58" i="1"/>
  <c r="F52" i="5"/>
  <c r="E46" i="1"/>
  <c r="E40" i="5" s="1"/>
  <c r="F46" i="1"/>
  <c r="F40" i="5" s="1"/>
  <c r="E36" i="1"/>
  <c r="E29" i="5" s="1"/>
  <c r="G29" i="5" s="1"/>
  <c r="F36" i="1"/>
  <c r="F29" i="5"/>
  <c r="E26" i="1"/>
  <c r="E18" i="5" s="1"/>
  <c r="G18" i="5" s="1"/>
  <c r="F26" i="1"/>
  <c r="F18" i="5"/>
  <c r="D18" i="5"/>
  <c r="F16" i="1"/>
  <c r="F7" i="5" s="1"/>
  <c r="E16" i="1"/>
  <c r="E7" i="5"/>
  <c r="D175" i="5"/>
  <c r="G175" i="5"/>
  <c r="D164" i="5"/>
  <c r="D153" i="5"/>
  <c r="G153" i="5" s="1"/>
  <c r="D130" i="5"/>
  <c r="G130" i="5"/>
  <c r="D85" i="5"/>
  <c r="D74" i="5"/>
  <c r="D40" i="5"/>
  <c r="D142" i="5"/>
  <c r="D29" i="5"/>
  <c r="I202" i="1" l="1"/>
  <c r="G85" i="5"/>
  <c r="D14" i="4"/>
  <c r="G40" i="5"/>
  <c r="G164" i="5"/>
  <c r="G36" i="1"/>
  <c r="G162" i="1"/>
  <c r="C40" i="6"/>
  <c r="E190" i="1"/>
  <c r="H26" i="1"/>
  <c r="H78" i="1"/>
  <c r="G142" i="1"/>
  <c r="F190" i="1"/>
  <c r="E205" i="5"/>
  <c r="F191" i="1"/>
  <c r="F197" i="1" s="1"/>
  <c r="D127" i="5"/>
  <c r="G127" i="5" s="1"/>
  <c r="G121" i="5"/>
  <c r="D116" i="5"/>
  <c r="G116" i="5" s="1"/>
  <c r="G109" i="5"/>
  <c r="G56" i="5"/>
  <c r="G55" i="5"/>
  <c r="E191" i="1" l="1"/>
  <c r="E197" i="1" s="1"/>
  <c r="E198" i="1"/>
  <c r="D21" i="4" s="1"/>
  <c r="E192" i="1"/>
  <c r="F198" i="1"/>
  <c r="E21" i="4" s="1"/>
  <c r="D45" i="6"/>
  <c r="D47" i="6"/>
  <c r="D46" i="6"/>
  <c r="D43" i="6"/>
  <c r="D44" i="6"/>
  <c r="F200" i="1"/>
  <c r="E20" i="4"/>
  <c r="F192" i="1"/>
  <c r="G99" i="5"/>
  <c r="D20" i="4" l="1"/>
  <c r="E200" i="1"/>
  <c r="C41" i="6"/>
  <c r="G9" i="1"/>
  <c r="G54" i="5" l="1"/>
  <c r="G58" i="5" l="1"/>
  <c r="D60" i="5"/>
  <c r="G60" i="5" s="1"/>
  <c r="G11" i="5"/>
  <c r="D201" i="5"/>
  <c r="G201" i="5" l="1"/>
  <c r="C10" i="4"/>
  <c r="G103" i="5" l="1"/>
  <c r="D105" i="5"/>
  <c r="G105" i="5" s="1"/>
  <c r="G113" i="1"/>
  <c r="G114" i="1" l="1"/>
  <c r="G65" i="5" l="1"/>
  <c r="G178" i="1"/>
  <c r="G62" i="1" l="1"/>
  <c r="D71" i="5"/>
  <c r="G71" i="5" s="1"/>
  <c r="G69" i="5"/>
  <c r="G10" i="1"/>
  <c r="G93" i="1"/>
  <c r="G103" i="1"/>
  <c r="D100" i="1" l="1"/>
  <c r="G92" i="1"/>
  <c r="G61" i="1"/>
  <c r="D16" i="1"/>
  <c r="G8" i="1"/>
  <c r="G12" i="5"/>
  <c r="D202" i="5"/>
  <c r="G175" i="1"/>
  <c r="G9" i="5"/>
  <c r="D199" i="5"/>
  <c r="G176" i="1"/>
  <c r="G202" i="5" l="1"/>
  <c r="C11" i="4"/>
  <c r="G16" i="1"/>
  <c r="H16" i="1"/>
  <c r="G60" i="1"/>
  <c r="D68" i="1"/>
  <c r="C7" i="6"/>
  <c r="D7" i="5"/>
  <c r="G7" i="5" s="1"/>
  <c r="D110" i="1"/>
  <c r="G102" i="1"/>
  <c r="D205" i="1"/>
  <c r="G177" i="1"/>
  <c r="H180" i="1" s="1"/>
  <c r="D58" i="1"/>
  <c r="G50" i="1"/>
  <c r="G112" i="1"/>
  <c r="D120" i="1"/>
  <c r="G199" i="5"/>
  <c r="C8" i="4"/>
  <c r="H100" i="1"/>
  <c r="G100" i="1"/>
  <c r="D97" i="5"/>
  <c r="G97" i="5" s="1"/>
  <c r="D180" i="1" l="1"/>
  <c r="D190" i="1"/>
  <c r="D191" i="1" s="1"/>
  <c r="D192" i="1" s="1"/>
  <c r="D11" i="6"/>
  <c r="D12" i="6"/>
  <c r="D14" i="6"/>
  <c r="D13" i="6"/>
  <c r="D10" i="6"/>
  <c r="D119" i="5"/>
  <c r="G119" i="5" s="1"/>
  <c r="D63" i="5"/>
  <c r="G63" i="5" s="1"/>
  <c r="H120" i="1"/>
  <c r="G120" i="1"/>
  <c r="G68" i="1"/>
  <c r="H68" i="1"/>
  <c r="H58" i="1"/>
  <c r="G58" i="1"/>
  <c r="C18" i="6"/>
  <c r="D52" i="5"/>
  <c r="G52" i="5" s="1"/>
  <c r="C29" i="6"/>
  <c r="G110" i="1"/>
  <c r="H110" i="1"/>
  <c r="G180" i="1"/>
  <c r="D108" i="5"/>
  <c r="G108" i="5" s="1"/>
  <c r="D186" i="5" l="1"/>
  <c r="G186" i="5" s="1"/>
  <c r="D202" i="1"/>
  <c r="D203" i="1" s="1"/>
  <c r="I203" i="1"/>
  <c r="G190" i="1"/>
  <c r="G191" i="1" s="1"/>
  <c r="G192" i="1" s="1"/>
  <c r="C8" i="6"/>
  <c r="D199" i="1"/>
  <c r="C22" i="4" s="1"/>
  <c r="D198" i="1"/>
  <c r="C21" i="4" s="1"/>
  <c r="D197" i="1"/>
  <c r="G10" i="5"/>
  <c r="D200" i="5"/>
  <c r="D206" i="1"/>
  <c r="D32" i="6"/>
  <c r="D34" i="6"/>
  <c r="D36" i="6"/>
  <c r="D35" i="6"/>
  <c r="D33" i="6"/>
  <c r="G8" i="5"/>
  <c r="D198" i="5"/>
  <c r="D22" i="6"/>
  <c r="D23" i="6"/>
  <c r="D25" i="6"/>
  <c r="D21" i="6"/>
  <c r="D24" i="6"/>
  <c r="C30" i="6" l="1"/>
  <c r="C19" i="6"/>
  <c r="C9" i="4"/>
  <c r="G200" i="5"/>
  <c r="C7" i="4"/>
  <c r="G198" i="5"/>
  <c r="G14" i="5"/>
  <c r="D204" i="5"/>
  <c r="D200" i="1"/>
  <c r="C23" i="4" s="1"/>
  <c r="C20" i="4"/>
  <c r="C13" i="4" l="1"/>
  <c r="G204" i="5"/>
  <c r="G13" i="5" l="1"/>
  <c r="D203" i="5"/>
  <c r="D15" i="5"/>
  <c r="G15" i="5" s="1"/>
  <c r="C12" i="4" l="1"/>
  <c r="C14" i="4" s="1"/>
  <c r="C15" i="4" s="1"/>
  <c r="C16" i="4" s="1"/>
  <c r="G203" i="5"/>
  <c r="D205" i="5"/>
  <c r="G205" i="5" l="1"/>
  <c r="D206" i="5"/>
  <c r="D20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Mission</author>
  </authors>
  <commentList>
    <comment ref="G179" authorId="0" shapeId="0" xr:uid="{D710DA61-2086-43C1-88B7-6F6090EC3005}">
      <text>
        <r>
          <rPr>
            <b/>
            <sz val="9"/>
            <color indexed="81"/>
            <rFont val="Tahoma"/>
            <family val="2"/>
          </rPr>
          <t>HI:</t>
        </r>
        <r>
          <rPr>
            <sz val="9"/>
            <color indexed="81"/>
            <rFont val="Tahoma"/>
            <family val="2"/>
          </rPr>
          <t xml:space="preserve">
 le montant prévu pour l’audit dans la ligne D179 n'est pas pris en compte dans le total des couts supplémentaires de la colonne.le calcul automatique sur la colonne G ne s'applique pas sur la ligne 179</t>
        </r>
      </text>
    </comment>
    <comment ref="D180" authorId="0" shapeId="0" xr:uid="{77E0132F-1ABC-44B2-9E9E-EC8EBFF308A1}">
      <text>
        <r>
          <rPr>
            <b/>
            <sz val="9"/>
            <color indexed="81"/>
            <rFont val="Tahoma"/>
            <family val="2"/>
          </rPr>
          <t>HI:</t>
        </r>
        <r>
          <rPr>
            <sz val="9"/>
            <color indexed="81"/>
            <rFont val="Tahoma"/>
            <family val="2"/>
          </rPr>
          <t xml:space="preserve">
la formule ne devrait-elle pas etre la somme des lignes D175 à D179 ? Au lieu de prendre en compte également les données de la colonne G ? En prenant en compte les données de la colonne G, on se retrouve avec une erreur dans l’onglet tableau budgétaire 2, ligne D194 car notre budget est doublé.
De plus la ligne audit n'est pas prise en compte ( la ligne 179 )dans le calcul du total des couts supplémentaires de le colonne 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Mission</author>
  </authors>
  <commentList>
    <comment ref="D194" authorId="0" shapeId="0" xr:uid="{7658A09F-4978-4A49-8B3C-0A5209A21C07}">
      <text>
        <r>
          <rPr>
            <b/>
            <sz val="9"/>
            <color indexed="81"/>
            <rFont val="Tahoma"/>
            <family val="2"/>
          </rPr>
          <t>HI:</t>
        </r>
        <r>
          <rPr>
            <sz val="9"/>
            <color indexed="81"/>
            <rFont val="Tahoma"/>
            <family val="2"/>
          </rPr>
          <t xml:space="preserve">
- Dans l’onglet tableau budgétaire 1, ligne G180 : la formule ne devrait-elle pas etre la somme des lignes D175 à D179 ? Au lieu de prendre en compte également les données de la colonne G ? En prenant en compte les données de la colonne G, on se retrouve avec une erreur dans l’onglet tableau budgétaire 2, ligne D194</t>
        </r>
      </text>
    </comment>
  </commentList>
</comments>
</file>

<file path=xl/sharedStrings.xml><?xml version="1.0" encoding="utf-8"?>
<sst xmlns="http://schemas.openxmlformats.org/spreadsheetml/2006/main" count="849" uniqueCount="666">
  <si>
    <t>1. Staff and other personnel</t>
  </si>
  <si>
    <t>2. Supplies, Commodities, Materials</t>
  </si>
  <si>
    <t>3. Equipment, Vehicles, and Furniture (including Depreciation)</t>
  </si>
  <si>
    <t>4. Contractual services</t>
  </si>
  <si>
    <t>6. Transfers and Grants to Counterparts</t>
  </si>
  <si>
    <t>5. Travel</t>
  </si>
  <si>
    <t>Totals</t>
  </si>
  <si>
    <t>Performance-Based Tranche Breakdown</t>
  </si>
  <si>
    <t>First Tranche:</t>
  </si>
  <si>
    <t>Tranche %</t>
  </si>
  <si>
    <t>Second Tranche:</t>
  </si>
  <si>
    <t>Total</t>
  </si>
  <si>
    <t>For MPTFO Use</t>
  </si>
  <si>
    <t>Recipient Organization 2 Budget</t>
  </si>
  <si>
    <t>Recipient Organization 3 Budget</t>
  </si>
  <si>
    <t>Recipient Agency 2</t>
  </si>
  <si>
    <t>Recipient Agency 3</t>
  </si>
  <si>
    <t>Recip Agency 2</t>
  </si>
  <si>
    <t>Recip Agency 3</t>
  </si>
  <si>
    <t>7. General Operating and other Costs</t>
  </si>
  <si>
    <t xml:space="preserve">Total </t>
  </si>
  <si>
    <t>Outcome 1</t>
  </si>
  <si>
    <t>Outcome Budget</t>
  </si>
  <si>
    <t>Other peacebuilding objectives not related to specific SDG target</t>
  </si>
  <si>
    <t>Other</t>
  </si>
  <si>
    <t>1.1 By 2030, eradicate extreme poverty for all people everywhere, currently measured as people living on less than $1.25 a day</t>
  </si>
  <si>
    <t>1.1</t>
  </si>
  <si>
    <t>1.2 By 2030, reduce at least by half the proportion of men, women and children of all ages living in poverty in all its dimensions according to national definitions</t>
  </si>
  <si>
    <t>1.2</t>
  </si>
  <si>
    <t>1.3 Implement nationally appropriate social protection systems and measures for all, including floors, and by 2030 achieve substantial coverage of the poor and the vulnerable</t>
  </si>
  <si>
    <t>1.3</t>
  </si>
  <si>
    <t>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t>
  </si>
  <si>
    <t>1.4</t>
  </si>
  <si>
    <t>1.5 By 2030, build the resilience of the poor and those in vulnerable situations and reduce their exposure and vulnerability to climate-related extreme events and other economic, social and environmental shocks and disasters</t>
  </si>
  <si>
    <t>1.5</t>
  </si>
  <si>
    <t>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t>
  </si>
  <si>
    <t xml:space="preserve">1.a </t>
  </si>
  <si>
    <t>1.b Create sound policy frameworks at the national, regional and international levels, based on pro-poor and gender-sensitive development strategies, to support accelerated investment in poverty eradication actions</t>
  </si>
  <si>
    <t>1.b</t>
  </si>
  <si>
    <t>2.1 By 2030, end hunger and ensure access by all people, in particular the poor and people in vulnerable situations, including infants, to safe, nutritious and sufficient food all year round</t>
  </si>
  <si>
    <t>2.1</t>
  </si>
  <si>
    <t>2.2 By 2030, end all forms of malnutrition, including achieving, by 2025, the internationally agreed targets on stunting and wasting in children under 5 years of age, and address the nutritional needs of adolescent girls, pregnant and lactating women and older persons</t>
  </si>
  <si>
    <t>2.2</t>
  </si>
  <si>
    <t>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t>
  </si>
  <si>
    <t>2.3</t>
  </si>
  <si>
    <t>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t>
  </si>
  <si>
    <t>2.4</t>
  </si>
  <si>
    <t>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t>
  </si>
  <si>
    <t>2.5</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</si>
  <si>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</si>
  <si>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2.a</t>
  </si>
  <si>
    <t>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t>
  </si>
  <si>
    <t>2.b</t>
  </si>
  <si>
    <t>2.c Adopt measures to ensure the proper functioning of food commodity markets and their derivatives and facilitate timely access to market information, including on food reserves, in order to help limit extreme food price volatility</t>
  </si>
  <si>
    <t>2.c</t>
  </si>
  <si>
    <t>3.1 By 2030, reduce the global maternal mortality ratio to less than 70 per 100,000 live births</t>
  </si>
  <si>
    <t>3.1</t>
  </si>
  <si>
    <t>3.2 By 2030, end preventable deaths of newborns and children under 5 years of age, with all countries aiming to reduce neonatal mortality to at least as low as 12 per 1,000 live births and under-5 mortality to at least as low as 25 per 1,000 live births</t>
  </si>
  <si>
    <t>3.2</t>
  </si>
  <si>
    <t>3.3 By 2030, end the epidemics of AIDS, tuberculosis, malaria and neglected tropical diseases and combat hepatitis, water-borne diseases and other communicable diseases</t>
  </si>
  <si>
    <t>3.3</t>
  </si>
  <si>
    <t>3.4  By 2030, reduce by one third premature mortality from non-communicable diseases through prevention and treatment and promote mental health and well-being</t>
  </si>
  <si>
    <t>3.4</t>
  </si>
  <si>
    <t>3.5 Strengthen the prevention and treatment of substance abuse, including narcotic drug abuse and harmful use of alcohol</t>
  </si>
  <si>
    <t>3.5</t>
  </si>
  <si>
    <t>3.6 By 2020, halve the number of global deaths and injuries from road traffic accidents</t>
  </si>
  <si>
    <t>3.6</t>
  </si>
  <si>
    <t>3.7 By 2030, ensure universal access to sexual and reproductive health-care services, including for family planning, information and education, and the integration of reproductive health into national strategies and programmes</t>
  </si>
  <si>
    <t>3.7</t>
  </si>
  <si>
    <t>3.8 Achieve universal health coverage, including financial risk protection, access to quality essential health-care services and access to safe, effective, quality and affordable essential medicines and vaccines for all</t>
  </si>
  <si>
    <t>3.8</t>
  </si>
  <si>
    <t>3.9 By 2030, substantially reduce the number of deaths and illnesses from hazardous chemicals and air, water and soil pollution and contamination</t>
  </si>
  <si>
    <t>3.9</t>
  </si>
  <si>
    <t>3.a Strengthen the implementation of the World Health Organization Framework Convention on Tobacco Control in all countries, as appropriate</t>
  </si>
  <si>
    <t>3.a</t>
  </si>
  <si>
    <t>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t>
  </si>
  <si>
    <t>3.b</t>
  </si>
  <si>
    <t>3.c Substantially increase health financing and the recruitment, development, training and retention of the health workforce in developing countries, especially in least developed countries and small island developing States</t>
  </si>
  <si>
    <t>3.c</t>
  </si>
  <si>
    <t>3.d Strengthen the capacity of all countries, in particular developing countries, for early warning, risk reduction and management of national and global health risks</t>
  </si>
  <si>
    <t>3.d</t>
  </si>
  <si>
    <t>4.1 By 2030, ensure that all girls and boys complete free, equitable and quality primary and secondary education leading to relevant and effective learning outcomes</t>
  </si>
  <si>
    <t>4.1</t>
  </si>
  <si>
    <t>4.2 By 2030, ensure that all girls and boys have access to quality early childhood development, care and pre-primary education so that they are ready for primary education</t>
  </si>
  <si>
    <t>4.2</t>
  </si>
  <si>
    <t>4.3 By 2030, ensure equal access for all women and men to affordable and quality technical, vocational and tertiary education, including university</t>
  </si>
  <si>
    <t>4.3</t>
  </si>
  <si>
    <t>4.4 By 2030, substantially increase the number of youth and adults who have relevant skills, including technical and vocational skills, for employment, decent jobs and entrepreneurship</t>
  </si>
  <si>
    <t>4.4</t>
  </si>
  <si>
    <t>4.5 By 2030, eliminate gender disparities in education and ensure equal access to all levels of education and vocational training for the vulnerable, including persons with disabilities, indigenous peoples and children in vulnerable situations</t>
  </si>
  <si>
    <t>4.5</t>
  </si>
  <si>
    <t>4.6 By 2030, ensure that all youth and a substantial proportion of adults, both men and women, achieve literacy and numeracy</t>
  </si>
  <si>
    <t>4.6</t>
  </si>
  <si>
    <t>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t>
  </si>
  <si>
    <t>4.7</t>
  </si>
  <si>
    <t>4.a Build and upgrade education facilities that are child, disability and gender sensitive and provide safe, non-violent, inclusive and effective learning environments for all</t>
  </si>
  <si>
    <t>4.a</t>
  </si>
  <si>
    <t>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t>
  </si>
  <si>
    <t>4.b</t>
  </si>
  <si>
    <t>4.c By 2030, substantially increase the supply of qualified teachers, including through international cooperation for teacher training in developing countries, especially least developed countries and small island developing States</t>
  </si>
  <si>
    <t>4.c</t>
  </si>
  <si>
    <t>5.1 End all forms of discrimination against all women and girls everywhere</t>
  </si>
  <si>
    <t>5.1</t>
  </si>
  <si>
    <t>5.2 Eliminate all forms of violence against all women and girls in the public and private spheres, including trafficking and sexual and other types of exploitation</t>
  </si>
  <si>
    <t>5.2</t>
  </si>
  <si>
    <t>5.3 Eliminate all harmful practices, such as child, early and forced marriage and female genital mutilation</t>
  </si>
  <si>
    <t>5.3</t>
  </si>
  <si>
    <t>5.4 Recognize and value unpaid care and domestic work through the provision of public services, infrastructure and social protection policies and the promotion of shared responsibility within the household and the family as nationally appropriate</t>
  </si>
  <si>
    <t>5.4</t>
  </si>
  <si>
    <t>5.5 Ensure women’s full and effective participation and equal opportunities for leadership at all levels of decision-making in political, economic and public life</t>
  </si>
  <si>
    <t>5.5</t>
  </si>
  <si>
    <t>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t>
  </si>
  <si>
    <t>5.6</t>
  </si>
  <si>
    <t>5.a Undertake reforms to give women equal rights to economic resources, as well as access to ownership and control over land and other forms of property, financial services, inheritance and natural resources, in accordance with national laws</t>
  </si>
  <si>
    <t>5.a</t>
  </si>
  <si>
    <t>5.b Enhance the use of enabling technology, in particular information and communications technology, to promote the empowerment of women</t>
  </si>
  <si>
    <t>5.b</t>
  </si>
  <si>
    <t>5.c Adopt and strengthen sound policies and enforceable legislation for the promotion of gender equality and the empowerment of all women and girls at all levels</t>
  </si>
  <si>
    <t>5.c</t>
  </si>
  <si>
    <t>6.1 By 2030, achieve universal and equitable access to safe and affordable drinking water for all</t>
  </si>
  <si>
    <t>6.1</t>
  </si>
  <si>
    <t>6.2 By 2030, achieve access to adequate and equitable sanitation and hygiene for all and end open defecation, paying special attention to the needs of women and girls and those in vulnerable situations</t>
  </si>
  <si>
    <t>6.2</t>
  </si>
  <si>
    <t>6.3 By 2030, improve water quality by reducing pollution, eliminating dumping and minimizing release of hazardous chemicals and materials, halving the proportion of untreated wastewater and substantially increasing recycling and safe reuse globally</t>
  </si>
  <si>
    <t>6.3</t>
  </si>
  <si>
    <t>6.4 By 2030, substantially increase water-use efficiency across all sectors and ensure sustainable withdrawals and supply of freshwater to address water scarcity and substantially reduce the number of people suffering from water scarcity</t>
  </si>
  <si>
    <t>6.4</t>
  </si>
  <si>
    <t>6.5 By 2030, implement integrated water resources management at all levels, including through transboundary cooperation as appropriate</t>
  </si>
  <si>
    <t>6.5</t>
  </si>
  <si>
    <t>6.6 By 2020, protect and restore water-related ecosystems, including mountains, forests, wetlands, rivers, aquifers and lakes</t>
  </si>
  <si>
    <t>6.6</t>
  </si>
  <si>
    <t>6.a By 2030, expand international cooperation and capacity-building support to developing countries in water- and sanitation-related activities and programmes, including water harvesting, desalination, water efficiency, wastewater treatment, recycling and reuse technologies</t>
  </si>
  <si>
    <t>6.a</t>
  </si>
  <si>
    <t>6.b Support and strengthen the participation of local communities in improving water and sanitation management</t>
  </si>
  <si>
    <t>6.b</t>
  </si>
  <si>
    <t>7.1 By 2030, ensure universal access to affordable, reliable and modern energy services</t>
  </si>
  <si>
    <t>7.1</t>
  </si>
  <si>
    <t>7.2 By 2030, increase substantially the share of renewable energy in the global energy mix</t>
  </si>
  <si>
    <t>7.2</t>
  </si>
  <si>
    <t>7.3 By 2030, double the global rate of improvement in energy efficiency</t>
  </si>
  <si>
    <t>7.3</t>
  </si>
  <si>
    <t>7.a By 2030, enhance international cooperation to facilitate access to clean energy research and technology, including renewable energy, energy efficiency and advanced and cleaner fossil-fuel technology, and promote investment in energy infrastructure and clean energy technology</t>
  </si>
  <si>
    <t>7.a</t>
  </si>
  <si>
    <t>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t>
  </si>
  <si>
    <t>7.b</t>
  </si>
  <si>
    <t>8.1 Sustain per capita economic growth in accordance with national circumstances and, in particular, at least 7 per cent gross domestic product growth per annum in the least developed countries</t>
  </si>
  <si>
    <t>8.1</t>
  </si>
  <si>
    <t>8.2 Achieve higher levels of economic productivity through diversification, technological upgrading and innovation, including through a focus on high-value added and labour-intensive sectors</t>
  </si>
  <si>
    <t>8.2</t>
  </si>
  <si>
    <t>8.3 Promote development-oriented policies that support productive activities, decent job creation, entrepreneurship, creativity and innovation, and encourage the formalization and growth of micro-, small- and medium-sized enterprises, including through access to financial services</t>
  </si>
  <si>
    <t>8.3</t>
  </si>
  <si>
    <t>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t>
  </si>
  <si>
    <t>8.4</t>
  </si>
  <si>
    <t>8.5 By 2030, achieve full and productive employment and decent work for all women and men, including for young people and persons with disabilities, and equal pay for work of equal value</t>
  </si>
  <si>
    <t>8.5</t>
  </si>
  <si>
    <t>8.6 By 2020, substantially reduce the proportion of youth not in employment, education or training</t>
  </si>
  <si>
    <t>8.6</t>
  </si>
  <si>
    <t>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t>
  </si>
  <si>
    <t>8.7</t>
  </si>
  <si>
    <t>8.8  Protect labour rights and promote safe and secure working environments for all workers, including migrant workers, in particular women migrants, and those in precarious employment</t>
  </si>
  <si>
    <t>8.8</t>
  </si>
  <si>
    <t>8.9 By 2030, devise and implement policies to promote sustainable tourism that creates jobs and promotes local culture and products</t>
  </si>
  <si>
    <t>8.9</t>
  </si>
  <si>
    <t>8.10 Strengthen the capacity of domestic financial institutions to encourage and expand access to banking, insurance and financial services for all</t>
  </si>
  <si>
    <t>8.10</t>
  </si>
  <si>
    <t>8.a Increase Aid for Trade support for developing countries, in particular least developed countries, including through the Enhanced Integrated Framework for Trade-related Technical Assistance to Least Developed Countries</t>
  </si>
  <si>
    <t>8.a</t>
  </si>
  <si>
    <t>8.b By 2020, develop and operationalize a global strategy for youth employment and implement the Global Jobs Pact of the International Labour Organization</t>
  </si>
  <si>
    <t>8.b</t>
  </si>
  <si>
    <t>9.1 Develop quality, reliable, sustainable and resilient infrastructure, including regional and trans-border infrastructure, to support economic development and human well-being, with a focus on affordable and equitable access for all</t>
  </si>
  <si>
    <t>9.1</t>
  </si>
  <si>
    <t>9.2 Promote inclusive and sustainable industrialization and, by 2030, significantly raise industry’s share of employment and gross domestic product, in line with national circumstances, and double its share in least developed countries</t>
  </si>
  <si>
    <t>9.2</t>
  </si>
  <si>
    <t>9.3 Increase the access of small-scale industrial and other enterprises, in particular in developing countries, to financial services, including affordable credit, and their integration into value chains and markets</t>
  </si>
  <si>
    <t>9.3</t>
  </si>
  <si>
    <t>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t>
  </si>
  <si>
    <t>9.4</t>
  </si>
  <si>
    <t>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t>
  </si>
  <si>
    <t>9.5</t>
  </si>
  <si>
    <t>9.a Facilitate sustainable and resilient infrastructure development in developing countries through enhanced financial, technological and technical support to African countries, least developed countries, landlocked developing countries and small island developing States</t>
  </si>
  <si>
    <t>9.a</t>
  </si>
  <si>
    <t>9.b Support domestic technology development, research and innovation in developing countries, including by ensuring a conducive policy environment for, inter alia, industrial diversification and value addition to commodities</t>
  </si>
  <si>
    <t>9.b</t>
  </si>
  <si>
    <t>9.c Significantly increase access to information and communications technology and strive to provide universal and affordable access to the Internet in least developed countries by 2020</t>
  </si>
  <si>
    <t>9.c</t>
  </si>
  <si>
    <t>10.1 By 2030, progressively achieve and sustain income growth of the bottom 40 per cent of the population at a rate higher than the national average</t>
  </si>
  <si>
    <t>10.1</t>
  </si>
  <si>
    <t>10.2 By 2030, empower and promote the social, economic and political inclusion of all, irrespective of age, sex, disability, race, ethnicity, origin, religion or economic or other status</t>
  </si>
  <si>
    <t>10.2</t>
  </si>
  <si>
    <t>10.3 Ensure equal opportunity and reduce inequalities of outcome, including by eliminating discriminatory laws, policies and practices and promoting appropriate legislation, policies and action in this regard</t>
  </si>
  <si>
    <t>10.3</t>
  </si>
  <si>
    <t>10.4 Adopt policies, especially fiscal, wage and social protection policies, and progressively achieve greater equality</t>
  </si>
  <si>
    <t>10.4</t>
  </si>
  <si>
    <t>10.5 Improve the regulation and monitoring of global financial markets and institutions and strengthen the implementation of such regulations</t>
  </si>
  <si>
    <t>10.5</t>
  </si>
  <si>
    <t>10.6 Ensure enhanced representation and voice for developing countries in decision-making in global international economic and financial institutions in order to deliver more effective, credible, accountable and legitimate institutions</t>
  </si>
  <si>
    <t>10.6</t>
  </si>
  <si>
    <t>10.7 Facilitate orderly, safe, regular and responsible migration and mobility of people, including through the implementation of planned and well-managed migration policies</t>
  </si>
  <si>
    <t>10.7</t>
  </si>
  <si>
    <t>10.a Implement the principle of special and differential treatment for developing countries, in particular least developed countries, in accordance with World Trade Organization agreements</t>
  </si>
  <si>
    <t>10.a</t>
  </si>
  <si>
    <t>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t>
  </si>
  <si>
    <t>10.b</t>
  </si>
  <si>
    <t>10.c By 2030, reduce to less than 3 per cent the transaction costs of migrant remittances and eliminate remittance corridors with costs higher than 5 per cent</t>
  </si>
  <si>
    <t>10.c</t>
  </si>
  <si>
    <t>11.1 By 2030, ensure access for all to adequate, safe and affordable housing and basic services and upgrade slums</t>
  </si>
  <si>
    <t>11.1</t>
  </si>
  <si>
    <t>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t>
  </si>
  <si>
    <t>11.2</t>
  </si>
  <si>
    <t>11.3 By 2030, enhance inclusive and sustainable urbanization and capacity for participatory, integrated and sustainable human settlement planning and management in all countries</t>
  </si>
  <si>
    <t>11.3</t>
  </si>
  <si>
    <t>11.4 Strengthen efforts to protect and safeguard the world’s cultural and natural heritage</t>
  </si>
  <si>
    <t>11.4</t>
  </si>
  <si>
    <t>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t>
  </si>
  <si>
    <t>11.5</t>
  </si>
  <si>
    <t>11.6 By 2030, reduce the adverse per capita environmental impact of cities, including by paying special attention to air quality and municipal and other waste management</t>
  </si>
  <si>
    <t>11.6</t>
  </si>
  <si>
    <t>11.7 By 2030, provide universal access to safe, inclusive and accessible, green and public spaces, in particular for women and children, older persons and persons with disabilities</t>
  </si>
  <si>
    <t>11.7</t>
  </si>
  <si>
    <t>11.a Support positive economic, social and environmental links between urban, peri-urban and rural areas by strengthening national and regional development planning</t>
  </si>
  <si>
    <t>11.a</t>
  </si>
  <si>
    <t>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t>
  </si>
  <si>
    <t>11.b</t>
  </si>
  <si>
    <t>11.c Support least developed countries, including through financial and technical assistance, in building sustainable and resilient buildings utilizing local materials</t>
  </si>
  <si>
    <t>11.c</t>
  </si>
  <si>
    <t>12.1 Implement the 10-Year Framework of Programmes on Sustainable Consumption and Production Patterns, all countries taking action, with developed countries taking the lead, taking into account the development and capabilities of developing countries</t>
  </si>
  <si>
    <t>12.1</t>
  </si>
  <si>
    <t>12.2 By 2030, achieve the sustainable management and efficient use of natural resources</t>
  </si>
  <si>
    <t>12.2</t>
  </si>
  <si>
    <t>12.3 By 2030, halve per capita global food waste at the retail and consumer levels and reduce food losses along production and supply chains, including post-harvest losses</t>
  </si>
  <si>
    <t>12.3</t>
  </si>
  <si>
    <t>12.4 By 2020, achieve the environmentally sound management of chemicals and all wastes throughout their life cycle, in accordance with agreed international frameworks, and significantly reduce their release to air, water and soil in order to minimize their adverse impacts on human health and the environment</t>
  </si>
  <si>
    <t>12.4</t>
  </si>
  <si>
    <t>12.5 By 2030, substantially reduce waste generation through prevention, reduction, recycling and reuse</t>
  </si>
  <si>
    <t>12.5</t>
  </si>
  <si>
    <t>12.6 Encourage companies, especially large and transnational companies, to adopt sustainable practices and to integrate sustainability information into their reporting cycle</t>
  </si>
  <si>
    <t>12.6</t>
  </si>
  <si>
    <t>12.7 Promote public procurement practices that are sustainable, in accordance with national policies and priorities</t>
  </si>
  <si>
    <t>12.7</t>
  </si>
  <si>
    <t>12.8 By 2030, ensure that people everywhere have the relevant information and awareness for sustainable development and lifestyles in harmony with nature</t>
  </si>
  <si>
    <t>12.8</t>
  </si>
  <si>
    <t>12.a Support developing countries to strengthen their scientific and technological capacity to move towards more sustainable patterns of consumption and production</t>
  </si>
  <si>
    <t>12.a</t>
  </si>
  <si>
    <t>12.b Develop and implement tools to monitor sustainable development impacts for sustainable tourism that creates jobs and promotes local culture and products</t>
  </si>
  <si>
    <t>12.b</t>
  </si>
  <si>
    <t>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t>
  </si>
  <si>
    <t>12.c</t>
  </si>
  <si>
    <t>13.1 Strengthen resilience and adaptive capacity to climate-related hazards and natural disasters in all countries</t>
  </si>
  <si>
    <t>13.1</t>
  </si>
  <si>
    <t>13.2 Integrate climate change measures into national policies, strategies and planning</t>
  </si>
  <si>
    <t>13.2</t>
  </si>
  <si>
    <t>13.3 Improve education, awareness-raising and human and institutional capacity on climate change mitigation, adaptation, impact reduction and early warning</t>
  </si>
  <si>
    <t>13.3</t>
  </si>
  <si>
    <t>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t>
  </si>
  <si>
    <t>13.a</t>
  </si>
  <si>
    <t>13.b Promote mechanisms for raising capacity for effective climate change-related planning and management in least developed countries and small island developing States, including focusing on women, youth and local and marginalized communities</t>
  </si>
  <si>
    <t>13.b</t>
  </si>
  <si>
    <t>14.1 By 2025, prevent and significantly reduce marine pollution of all kinds, in particular from land-based activities, including marine debris and nutrient pollution</t>
  </si>
  <si>
    <t>14.1</t>
  </si>
  <si>
    <t>14.2 By 2020, sustainably manage and protect marine and coastal ecosystems to avoid significant adverse impacts, including by strengthening their resilience, and take action for their restoration in order to achieve healthy and productive oceans</t>
  </si>
  <si>
    <t>14.2</t>
  </si>
  <si>
    <t>14.3 Minimize and address the impacts of ocean acidification, including through enhanced scientific cooperation at all levels</t>
  </si>
  <si>
    <t>14.3</t>
  </si>
  <si>
    <t>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t>
  </si>
  <si>
    <t>14.4</t>
  </si>
  <si>
    <t>14.5 By 2020, conserve at least 10 per cent of coastal and marine areas, consistent with national and international law and based on the best available scientific information</t>
  </si>
  <si>
    <t>14.5</t>
  </si>
  <si>
    <t>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negotiation[c]</t>
  </si>
  <si>
    <t>14.6</t>
  </si>
  <si>
    <t>14.7 By 2030, increase the economic benefits to small island developing States and least developed countries from the sustainable use of marine resources, including through sustainable management of fisheries, aquaculture and tourism</t>
  </si>
  <si>
    <t>14.7</t>
  </si>
  <si>
    <t>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t>
  </si>
  <si>
    <t>14.a</t>
  </si>
  <si>
    <t>14.b Provide access for small-scale artisanal fishers to marine resources and markets</t>
  </si>
  <si>
    <t>14.b</t>
  </si>
  <si>
    <t>14.c Enhance the conservation and sustainable use of oceans and their resources by implementing international law as reflected in the United Nations Convention on the Law of the Sea, which provides the legal framework for the conservation and sustainable use of oceans and their resources, as recalled in paragraph 158 of “The future we want”</t>
  </si>
  <si>
    <t>14.c</t>
  </si>
  <si>
    <t>15.1 By 2020, ensure the conservation, restoration and sustainable use of terrestrial and inland freshwater ecosystems and their services, in particular forests, wetlands, mountains and drylands, in line with obligations under international agreements</t>
  </si>
  <si>
    <t>15.1</t>
  </si>
  <si>
    <t>15.2 By 2020, promote the implementation of sustainable management of all types of forests, halt deforestation, restore degraded forests and substantially increase afforestation and reforestation globally</t>
  </si>
  <si>
    <t>15.2</t>
  </si>
  <si>
    <t>15.3 By 2030, combat desertification, restore degraded land and soil, including land affected by desertification, drought and floods, and strive to achieve a land degradation-neutral world</t>
  </si>
  <si>
    <t>15.3</t>
  </si>
  <si>
    <t>15.4 By 2030, ensure the conservation of mountain ecosystems, including their biodiversity, in order to enhance their capacity to provide benefits that are essential for sustainable development</t>
  </si>
  <si>
    <t>15.4</t>
  </si>
  <si>
    <t>15.5 Take urgent and significant action to reduce the degradation of natural habitats, halt the loss of biodiversity and, by 2020, protect and prevent the extinction of threatened species</t>
  </si>
  <si>
    <t>15.5</t>
  </si>
  <si>
    <t>15.6 Promote fair and equitable sharing of the benefits arising from the utilization of genetic resources and promote appropriate access to such resources, as internationally agreed</t>
  </si>
  <si>
    <t>15.6</t>
  </si>
  <si>
    <t>15.7 Take urgent action to end poaching and trafficking of protected species of flora and fauna and address both demand and supply of illegal wildlife products</t>
  </si>
  <si>
    <t>15.7</t>
  </si>
  <si>
    <t>15.8 By 2020, introduce measures to prevent the introduction and significantly reduce the impact of invasive alien species on land and water ecosystems and control or eradicate the priority species</t>
  </si>
  <si>
    <t>15.8</t>
  </si>
  <si>
    <t>15.9 By 2020, integrate ecosystem and biodiversity values into national and local planning, development processes, poverty reduction strategies and accounts</t>
  </si>
  <si>
    <t>15.9</t>
  </si>
  <si>
    <t>15.a Mobilize and significantly increase financial resources from all sources to conserve and sustainably use biodiversity and ecosystems</t>
  </si>
  <si>
    <t>15.a</t>
  </si>
  <si>
    <t>15.b Mobilize significant resources from all sources and at all levels to finance sustainable forest management and provide adequate incentives to developing countries to advance such management, including for conservation and reforestation</t>
  </si>
  <si>
    <t>15.b</t>
  </si>
  <si>
    <t>15.c Enhance global support for efforts to combat poaching and trafficking of protected species, including by increasing the capacity of local communities to pursue sustainable livelihood opportunities</t>
  </si>
  <si>
    <t>15.c</t>
  </si>
  <si>
    <t>16.1 Significantly reduce all forms of violence and related death rates everywhere</t>
  </si>
  <si>
    <t>16.1</t>
  </si>
  <si>
    <t>16.2 End abuse, exploitation, trafficking and all forms of violence against and torture of children</t>
  </si>
  <si>
    <t>16.2</t>
  </si>
  <si>
    <t>16.3 Promote the rule of law at the national and international levels and ensure equal access to justice for all</t>
  </si>
  <si>
    <t>16.3</t>
  </si>
  <si>
    <t>16.4 By 2030, significantly reduce illicit financial and arms flows, strengthen the recovery and return of stolen assets and combat all forms of organized crime</t>
  </si>
  <si>
    <t>16.4</t>
  </si>
  <si>
    <t>16.5 Substantially reduce corruption and bribery in all their forms</t>
  </si>
  <si>
    <t>16.5</t>
  </si>
  <si>
    <t>16.6 Develop effective, accountable and transparent institutions at all levels</t>
  </si>
  <si>
    <t>16.6</t>
  </si>
  <si>
    <t>16.7 Ensure responsive, inclusive, participatory and representative decision-making at all levels</t>
  </si>
  <si>
    <t>16.7</t>
  </si>
  <si>
    <t>16.8 Broaden and strengthen the participation of developing countries in the institutions of global governance</t>
  </si>
  <si>
    <t>16.8</t>
  </si>
  <si>
    <t>16.9 By 2030, provide legal identity for all, including birth registration</t>
  </si>
  <si>
    <t>16.9</t>
  </si>
  <si>
    <t>16.10 Ensure public access to information and protect fundamental freedoms, in accordance with national legislation and international agreements</t>
  </si>
  <si>
    <t>16.10</t>
  </si>
  <si>
    <t>16.a Strengthen relevant national institutions, including through international cooperation, for building capacity at all levels, in particular in developing countries, to prevent violence and combat terrorism and crime</t>
  </si>
  <si>
    <t>16.a</t>
  </si>
  <si>
    <t>16.b Promote and enforce non-discriminatory laws and policies for sustainable development</t>
  </si>
  <si>
    <t>16.b</t>
  </si>
  <si>
    <t>17.1 Strengthen domestic resource mobilization, including through international support to developing countries, to improve domestic capacity for tax and other revenue collection</t>
  </si>
  <si>
    <t>17.1</t>
  </si>
  <si>
    <t>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t>
  </si>
  <si>
    <t>17.2</t>
  </si>
  <si>
    <t>17.3 Mobilize additional financial resources for developing countries from multiple sources</t>
  </si>
  <si>
    <t>17.3</t>
  </si>
  <si>
    <t>17.4 Assist developing countries in attaining long-term debt sustainability through coordinated policies aimed at fostering debt financing, debt relief and debt restructuring, as appropriate, and address the external debt of highly indebted poor countries to reduce debt distress</t>
  </si>
  <si>
    <t>17.4</t>
  </si>
  <si>
    <t>17.5 Adopt and implement investment promotion regimes for least developed countries</t>
  </si>
  <si>
    <t>17.5</t>
  </si>
  <si>
    <t>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t>
  </si>
  <si>
    <t>17.6</t>
  </si>
  <si>
    <t>17.7 Promote the development, transfer, dissemination and diffusion of environmentally sound technologies to developing countries on favourable terms, including on concessional and preferential terms, as mutually agreed</t>
  </si>
  <si>
    <t>17.7</t>
  </si>
  <si>
    <t>17.8 Fully operationalize the technology bank and science, technology and innovation capacity-building mechanism for least developed countries by 2017 and enhance the use of enabling technology, in particular information and communications technology</t>
  </si>
  <si>
    <t>17.8</t>
  </si>
  <si>
    <t>17.9 Enhance international support for implementing effective and targeted capacity-building in developing countries to support national plans to implement all the Sustainable Development Goals, including through North-South, South-South and triangular cooperation</t>
  </si>
  <si>
    <t>17.9</t>
  </si>
  <si>
    <t>17.10 Promote a universal, rules-based, open, non‑discriminatory and equitable multilateral trading system under the World Trade Organization, including through the conclusion of negotiations under its Doha Development Agenda</t>
  </si>
  <si>
    <t>17.10</t>
  </si>
  <si>
    <t>17.11 Significantly increase the exports of developing countries, in particular with a view to doubling the least developed countries’ share of global exports by 2020</t>
  </si>
  <si>
    <t>17.11</t>
  </si>
  <si>
    <t>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t>
  </si>
  <si>
    <t>17.12</t>
  </si>
  <si>
    <t>17.13 Enhance global macroeconomic stability, including through policy coordination and policy coherence</t>
  </si>
  <si>
    <t>17.13</t>
  </si>
  <si>
    <t>17.14 Enhance policy coherence for sustainable development</t>
  </si>
  <si>
    <t>17.14</t>
  </si>
  <si>
    <t>17.15 Respect each country’s policy space and leadership to establish and implement policies for poverty eradication and sustainable development</t>
  </si>
  <si>
    <t>17.15</t>
  </si>
  <si>
    <t>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t>
  </si>
  <si>
    <t>17.16</t>
  </si>
  <si>
    <t>17.17 Encourage and promote effective public, public-private and civil society partnerships, building on the experience and resourcing strategies of partnerships</t>
  </si>
  <si>
    <t>17.17</t>
  </si>
  <si>
    <t>17.18 By 2020, enhance capacity-building support to developing countries, including for least developed countries and small island developing States, to increase significantly the availability of high-quality, timely and reliable data disaggregated by income, gender, age, race, ethnicity, migratory status, disability, geographic location and other characteristics relevant in national contexts</t>
  </si>
  <si>
    <t>17.18</t>
  </si>
  <si>
    <t>17.19 By 2030, build on existing initiatives to develop measurements of progress on sustainable development that complement gross domestic product, and support statistical capacity-building in developing countries</t>
  </si>
  <si>
    <t>17.19</t>
  </si>
  <si>
    <t>SDG</t>
  </si>
  <si>
    <t>SDG %</t>
  </si>
  <si>
    <t>Total Towards SDG</t>
  </si>
  <si>
    <t>Outcome 2</t>
  </si>
  <si>
    <t>Outcome 3</t>
  </si>
  <si>
    <t>Outcome 4</t>
  </si>
  <si>
    <t>Total Outcome Budget Towards SDGs</t>
  </si>
  <si>
    <t>Recipient Organization 2</t>
  </si>
  <si>
    <t>Recipient Organization 3</t>
  </si>
  <si>
    <t>Third Tranche:</t>
  </si>
  <si>
    <t>TOTAL</t>
  </si>
  <si>
    <t>For PBSO Use</t>
  </si>
  <si>
    <t>Nombre de resultat/ produit</t>
  </si>
  <si>
    <t xml:space="preserve">RESULTAT 1: </t>
  </si>
  <si>
    <t>Produit 1.1:</t>
  </si>
  <si>
    <t>Activite 1.1.1:</t>
  </si>
  <si>
    <t>Activite 1.1.2:</t>
  </si>
  <si>
    <t>Activite 1.1.3:</t>
  </si>
  <si>
    <t>Activite 1.1.4</t>
  </si>
  <si>
    <t>Activite 1.1.5</t>
  </si>
  <si>
    <t>Activite 1.1.6</t>
  </si>
  <si>
    <t>Activite 1.1.7</t>
  </si>
  <si>
    <t>Activite 1.1.8</t>
  </si>
  <si>
    <t>Produit 1.2:</t>
  </si>
  <si>
    <t>Activite 1.2.1</t>
  </si>
  <si>
    <t>Activite 1.2.2</t>
  </si>
  <si>
    <t>Activite 1.2.3</t>
  </si>
  <si>
    <t>Activite 1.2.4</t>
  </si>
  <si>
    <t>Activite 1.2.5</t>
  </si>
  <si>
    <t>Activite 1.2.6</t>
  </si>
  <si>
    <t>Activite 1.2.7</t>
  </si>
  <si>
    <t>Activite 1.2.8</t>
  </si>
  <si>
    <t>Total pour produit 1.2</t>
  </si>
  <si>
    <t>Total pour produit 1.1</t>
  </si>
  <si>
    <t>Produit 1.3:</t>
  </si>
  <si>
    <t>Activite 1.3.1</t>
  </si>
  <si>
    <t>Activite 1.3.2</t>
  </si>
  <si>
    <t>Activite 1.3.3</t>
  </si>
  <si>
    <t>Activite 1.3.4</t>
  </si>
  <si>
    <t>Activite 1.3.5</t>
  </si>
  <si>
    <t>Activite 1.3.6</t>
  </si>
  <si>
    <t>Activite 1.3.7</t>
  </si>
  <si>
    <t>Activite 1.3.8</t>
  </si>
  <si>
    <t>Total pour produit 1.3</t>
  </si>
  <si>
    <t>Produit 1.4:</t>
  </si>
  <si>
    <t>Activite 1.4.1</t>
  </si>
  <si>
    <t>Activite 1.4.2</t>
  </si>
  <si>
    <t>Activite 1.4.3</t>
  </si>
  <si>
    <t>Activite 1.4.4</t>
  </si>
  <si>
    <t>Activite 1.4.5</t>
  </si>
  <si>
    <t>Activite 1.4.6</t>
  </si>
  <si>
    <t>Activite 1.4.7</t>
  </si>
  <si>
    <t>Activite 1.4.8</t>
  </si>
  <si>
    <t>Total pour produit 1.4</t>
  </si>
  <si>
    <t>Organisation recipiendiaire (budget en USD)</t>
  </si>
  <si>
    <t xml:space="preserve">RESULTAT 2: </t>
  </si>
  <si>
    <t>Produit 2.1</t>
  </si>
  <si>
    <t>Activite 2.1.1</t>
  </si>
  <si>
    <t>Activite 2.1.2</t>
  </si>
  <si>
    <t>Activite 2.1.3</t>
  </si>
  <si>
    <t>Activite 2.1.4</t>
  </si>
  <si>
    <t>Activite 2.1.5</t>
  </si>
  <si>
    <t>Activite 2.1.6</t>
  </si>
  <si>
    <t>Activite 2.1.7</t>
  </si>
  <si>
    <t>Activite 2.1.8</t>
  </si>
  <si>
    <t>Produit 2.2</t>
  </si>
  <si>
    <t>Activite 2.2.1</t>
  </si>
  <si>
    <t>Activite' 2.2.2</t>
  </si>
  <si>
    <t>Activite 2.2.3</t>
  </si>
  <si>
    <t>Activite 2.2.4</t>
  </si>
  <si>
    <t>Activite 2.2.5</t>
  </si>
  <si>
    <t>Activite 2.2.6</t>
  </si>
  <si>
    <t>Activite 2.2.7</t>
  </si>
  <si>
    <t>Activite 2.2.8</t>
  </si>
  <si>
    <t>Total pour produit 2.2</t>
  </si>
  <si>
    <t>Total pour produit 2.1</t>
  </si>
  <si>
    <t>Produit 2.3</t>
  </si>
  <si>
    <t>Activite 2.3.1</t>
  </si>
  <si>
    <t>Activite 2.3.2</t>
  </si>
  <si>
    <t>Activite 2.3.3</t>
  </si>
  <si>
    <t>Activite 2.3.4</t>
  </si>
  <si>
    <t>Activite 2.3.5</t>
  </si>
  <si>
    <t>Activite 2.3.6</t>
  </si>
  <si>
    <t>Activite 2.3.7</t>
  </si>
  <si>
    <t>Activite 2.3.8</t>
  </si>
  <si>
    <t>Total pour produit 2.3</t>
  </si>
  <si>
    <t>Produit 2.4</t>
  </si>
  <si>
    <t>Activite 2.4.1</t>
  </si>
  <si>
    <t>Activite 2.4.2</t>
  </si>
  <si>
    <t>Activite 2.4.3</t>
  </si>
  <si>
    <t>Activite 2.4.4</t>
  </si>
  <si>
    <t>Activite 2.4.5</t>
  </si>
  <si>
    <t>Activite 2.4.6</t>
  </si>
  <si>
    <t>Activite 2.4.7</t>
  </si>
  <si>
    <t>Activite 2.4.8</t>
  </si>
  <si>
    <t>Total pour produit 2.4</t>
  </si>
  <si>
    <t xml:space="preserve">RESULTAT 3: </t>
  </si>
  <si>
    <t>Formulation du resultat/ produit/activite</t>
  </si>
  <si>
    <t>Produit 3.1</t>
  </si>
  <si>
    <t>Activite 3.1.1</t>
  </si>
  <si>
    <t>Activite 3.1.2</t>
  </si>
  <si>
    <t>Activite 3.1.3</t>
  </si>
  <si>
    <t>Activite 3.1.4</t>
  </si>
  <si>
    <t>Activite 3.1.5</t>
  </si>
  <si>
    <t>Activite 3.1.6</t>
  </si>
  <si>
    <t>Activite 3.1.7</t>
  </si>
  <si>
    <t>Activite 3.1.8</t>
  </si>
  <si>
    <t>Total pour produit 3.1</t>
  </si>
  <si>
    <t>Produit 3.2:</t>
  </si>
  <si>
    <t>Activite 3.2.1</t>
  </si>
  <si>
    <t>Activite 3.2.2</t>
  </si>
  <si>
    <t>Activite 3.2.3</t>
  </si>
  <si>
    <t>Activite 3.2.4</t>
  </si>
  <si>
    <t>Activite 3.2.5</t>
  </si>
  <si>
    <t>Activite 3.2.6</t>
  </si>
  <si>
    <t>Activite 3.2.7</t>
  </si>
  <si>
    <t>Activite 3.2.8</t>
  </si>
  <si>
    <t>Total pour produit 3.2</t>
  </si>
  <si>
    <t>Produit 3.3</t>
  </si>
  <si>
    <t>Activite 3.3.1</t>
  </si>
  <si>
    <t>Activite 3.3.2</t>
  </si>
  <si>
    <t>Activite 3.3.3</t>
  </si>
  <si>
    <t>Activite 3.3.4</t>
  </si>
  <si>
    <t>Activite 3.3.5</t>
  </si>
  <si>
    <t>Activite 3.3.6</t>
  </si>
  <si>
    <t>Activite 3.3.7</t>
  </si>
  <si>
    <t>Activite 3.3.8</t>
  </si>
  <si>
    <t>Total pour produit 3.3</t>
  </si>
  <si>
    <t>Produit 3.4</t>
  </si>
  <si>
    <t>Activite 3.4.1</t>
  </si>
  <si>
    <t>Activite 3.4.2</t>
  </si>
  <si>
    <t>Activite 3.4.3</t>
  </si>
  <si>
    <t>Activite 3.4.4</t>
  </si>
  <si>
    <t>Activite 3.4.5</t>
  </si>
  <si>
    <t>Activite 3.4.6</t>
  </si>
  <si>
    <t>Activite 3.4.7</t>
  </si>
  <si>
    <t>Activite 3.4.8</t>
  </si>
  <si>
    <t>Total pour produit 3.4</t>
  </si>
  <si>
    <t xml:space="preserve">RESULTAT 4: </t>
  </si>
  <si>
    <t>Produit 4.1</t>
  </si>
  <si>
    <t>Activite 4.1.1</t>
  </si>
  <si>
    <t>Activite 4.1.2</t>
  </si>
  <si>
    <t>Activite 4.1.3</t>
  </si>
  <si>
    <t>Activite 4.1.4</t>
  </si>
  <si>
    <t>Activite 4.1.5</t>
  </si>
  <si>
    <t>Activite 4.1.6</t>
  </si>
  <si>
    <t>Activite 4.1.7</t>
  </si>
  <si>
    <t>Activite 4.1.8</t>
  </si>
  <si>
    <t>Total pour produit 4.1</t>
  </si>
  <si>
    <t>Produit 4.2</t>
  </si>
  <si>
    <t>Activite 4.2.1</t>
  </si>
  <si>
    <t>Activite 4.2.2</t>
  </si>
  <si>
    <t>Activite 4.2.3</t>
  </si>
  <si>
    <t>Activite 4.2.4</t>
  </si>
  <si>
    <t>Activite 4.2.5</t>
  </si>
  <si>
    <t>Activite 4.2.6</t>
  </si>
  <si>
    <t>Activite 4.2.7</t>
  </si>
  <si>
    <t>Activite 4.2.8</t>
  </si>
  <si>
    <t>Total pour produit 4.3</t>
  </si>
  <si>
    <t>Produit 4.3</t>
  </si>
  <si>
    <t>Activite 4.3.1</t>
  </si>
  <si>
    <t>Activite 4.3.2</t>
  </si>
  <si>
    <t>Activite 4.3.3</t>
  </si>
  <si>
    <t>Activite 4.3.4</t>
  </si>
  <si>
    <t>Activite 4.3.5</t>
  </si>
  <si>
    <t>Activite 4.3.6</t>
  </si>
  <si>
    <t>Activite 4.3.7</t>
  </si>
  <si>
    <t>Activite 4.3.8</t>
  </si>
  <si>
    <t>Total pour produit 4.2</t>
  </si>
  <si>
    <t>Produit 4.4</t>
  </si>
  <si>
    <t>Activite 4.4.1</t>
  </si>
  <si>
    <t>Activite 4.4.2</t>
  </si>
  <si>
    <t>Activite 4.4.3</t>
  </si>
  <si>
    <t>Activite 4.4.4</t>
  </si>
  <si>
    <t>Activite 4.4.5</t>
  </si>
  <si>
    <t>Activite 4.4.6</t>
  </si>
  <si>
    <t>Activite 4.4.7</t>
  </si>
  <si>
    <t>Activite 4.4.8</t>
  </si>
  <si>
    <t>Total pour produit 4.4</t>
  </si>
  <si>
    <t>Cout de personnel du projet si pas inclus dans les activites si-dessus</t>
  </si>
  <si>
    <t>Couts operationnels si pas inclus dans les activites si-dessus</t>
  </si>
  <si>
    <t>Budget de suivi</t>
  </si>
  <si>
    <t>Budget pour l'évaluation finale indépendante</t>
  </si>
  <si>
    <t>Sous-budget total du projet</t>
  </si>
  <si>
    <t>Coûts indirects (7%):</t>
  </si>
  <si>
    <t>Première tranche</t>
  </si>
  <si>
    <t>Deuxième tranche</t>
  </si>
  <si>
    <t>Troisième tranche</t>
  </si>
  <si>
    <t>% alloué à GEWE</t>
  </si>
  <si>
    <t>% alloué à S&amp;E</t>
  </si>
  <si>
    <t>Totaux</t>
  </si>
  <si>
    <t>Répartition des tranches basée sur la performance</t>
  </si>
  <si>
    <t>Annexe D - Budget du projet PBF</t>
  </si>
  <si>
    <t>Version pour les OSC</t>
  </si>
  <si>
    <t>Tableau 1 - Budget du projet PBF par résultat, produit et activité</t>
  </si>
  <si>
    <t>Annex 1 : Guide de MPTFO sur les catégories de frais de l’ONU</t>
  </si>
  <si>
    <r>
      <t xml:space="preserve">3. L’équipement, véhicules et fournitures incluant leur perte de valeur : </t>
    </r>
    <r>
      <rPr>
        <sz val="11"/>
        <color theme="1"/>
        <rFont val="Calibri"/>
        <family val="2"/>
        <scheme val="minor"/>
      </rPr>
      <t>pour ceux déclarant sur UNSAS ou UNSAS de base modifié (ex : les dépenses directes), cela se rapporterait à tous les coûts de mise en service. Pour ceux qui font les normes des donateurs selon les normes IPSAS , cela équivaudrait à une dépréciation par période.</t>
    </r>
  </si>
  <si>
    <r>
      <rPr>
        <b/>
        <sz val="11"/>
        <color theme="1"/>
        <rFont val="Calibri"/>
        <family val="2"/>
        <scheme val="minor"/>
      </rPr>
      <t>5. Déplacements :</t>
    </r>
    <r>
      <rPr>
        <sz val="11"/>
        <color theme="1"/>
        <rFont val="Calibri"/>
        <family val="2"/>
        <scheme val="minor"/>
      </rPr>
      <t xml:space="preserve"> comprend les déplacements du personnel et des autres agents payés par l’organisation directement liée au projet.</t>
    </r>
  </si>
  <si>
    <r>
      <t>7. Frais généraux de fonctionnement et autres coûts directs :</t>
    </r>
    <r>
      <rPr>
        <sz val="11"/>
        <color theme="1"/>
        <rFont val="Calibri"/>
        <family val="2"/>
        <scheme val="minor"/>
      </rPr>
      <t xml:space="preserve"> inclut tous les frais généraux de fonctionnement d’un bureau. Les exemples comprennent les télécommunications, les loyers, les charges financières et d’autres coûts qui ne peuvent pas être associés à d’autres catégories de dépenses.</t>
    </r>
  </si>
  <si>
    <r>
      <rPr>
        <b/>
        <sz val="11"/>
        <color theme="1"/>
        <rFont val="Calibri"/>
        <family val="2"/>
        <scheme val="minor"/>
      </rPr>
      <t>2. Provisions, produits de base, matériaux :</t>
    </r>
    <r>
      <rPr>
        <sz val="11"/>
        <color theme="1"/>
        <rFont val="Calibri"/>
        <family val="2"/>
        <scheme val="minor"/>
      </rPr>
      <t xml:space="preserve"> inclus tout frais directs et indirects (ex : cargaison, transports, livraison, distribution) associés à l’approvisionnement des provisions, produits de base et les matériaux. Les fournitures de bureaux seront désignées comme « fonctionnement général ».</t>
    </r>
  </si>
  <si>
    <t>RESULTAT 1</t>
  </si>
  <si>
    <t>Produit 1.1</t>
  </si>
  <si>
    <t>Total pour produit 1.1 (du tableau 1)</t>
  </si>
  <si>
    <t>1. Personnel et autres employés</t>
  </si>
  <si>
    <t>2. Fournitures, produits de base, matériels</t>
  </si>
  <si>
    <t>3. Équipement, véhicules et mobilier (compte tenu de la dépréciation)</t>
  </si>
  <si>
    <t>4. Services contractuels</t>
  </si>
  <si>
    <t>5. Frais de déplacement</t>
  </si>
  <si>
    <t>6. Transferts et subventions aux homologues</t>
  </si>
  <si>
    <t>7. Frais généraux de fonctionnement et autres coûts directs</t>
  </si>
  <si>
    <t>Produit 1.2</t>
  </si>
  <si>
    <t>Total pour produit 1.2 (du tableau 1)</t>
  </si>
  <si>
    <t>Produit 1.3</t>
  </si>
  <si>
    <t>Total pour produit 1.3 (du tableau 1)</t>
  </si>
  <si>
    <t>Produit 1.4</t>
  </si>
  <si>
    <t>Total pour produit 1.4 (du tableau 1)</t>
  </si>
  <si>
    <t>RESULTAT 2</t>
  </si>
  <si>
    <t>Total pour produit 2.1 (du tableau 1)</t>
  </si>
  <si>
    <t>Total pour produit 2.2 (du tableau 1)</t>
  </si>
  <si>
    <t>Total pour produit 2.3 (du tableau 1)</t>
  </si>
  <si>
    <t>Total pour produit 2.4 (du tableau 1)</t>
  </si>
  <si>
    <t>RESULTAT 3</t>
  </si>
  <si>
    <t>Total pour produit 3.1 (du tableau 1)</t>
  </si>
  <si>
    <t>Produit 3.2</t>
  </si>
  <si>
    <t>Total pour produit 3.2 (du tableau 1)</t>
  </si>
  <si>
    <t>Total pour produit 3.3 (du tableau 1)</t>
  </si>
  <si>
    <t>Total pour produit 3.4 (du tableau 1)</t>
  </si>
  <si>
    <t>RESULTAT 4</t>
  </si>
  <si>
    <t>Total pour produit 4.1 (du tableau 1)</t>
  </si>
  <si>
    <t>Poduit 4.2</t>
  </si>
  <si>
    <t>Total pour produit 4.2 (du tableau 1)</t>
  </si>
  <si>
    <t>Total pour produit 4.3 (du tableau 1)</t>
  </si>
  <si>
    <t>Total pour produit 4.4 (du tableau 1)</t>
  </si>
  <si>
    <t>Coûts supplémentaires total</t>
  </si>
  <si>
    <t xml:space="preserve">Coûts supplémentaires </t>
  </si>
  <si>
    <t>Total des coûts supplémentaires (du tableau 1)</t>
  </si>
  <si>
    <r>
      <t xml:space="preserve">1. Frais d’équipe et dépenses du personnel : </t>
    </r>
    <r>
      <rPr>
        <sz val="11"/>
        <color theme="1"/>
        <rFont val="Calibri"/>
        <family val="2"/>
        <scheme val="minor"/>
      </rPr>
      <t>inclus tout frais liés aux dépenses de l’équipe, comprenant les salaires, les ajustements et les droits de l’équipe</t>
    </r>
    <r>
      <rPr>
        <b/>
        <sz val="11"/>
        <color theme="1"/>
        <rFont val="Calibri"/>
        <family val="2"/>
        <scheme val="minor"/>
      </rPr>
      <t>.</t>
    </r>
  </si>
  <si>
    <r>
      <t xml:space="preserve">4. Services contractuels : </t>
    </r>
    <r>
      <rPr>
        <sz val="11"/>
        <color theme="1"/>
        <rFont val="Calibri"/>
        <family val="2"/>
        <scheme val="minor"/>
      </rPr>
      <t>services sous-traités par une organisation qui suit le processus normal d'approvisionnement . Dans la terminologie IPSAS, cela serait similaire aux transactions d'échange. Cela pourrait inclure contrats passés avec des ONG s’ils ressemblent davantage à des marchés de services qu’à un transfert de subvention.</t>
    </r>
  </si>
  <si>
    <r>
      <t xml:space="preserve">6. Transferts et subventions aux homologues : </t>
    </r>
    <r>
      <rPr>
        <sz val="11"/>
        <color theme="1"/>
        <rFont val="Calibri"/>
        <family val="2"/>
        <scheme val="minor"/>
      </rPr>
      <t>comprend les transferts aux homologues nationaux et tout autre transfert effectué à un partenaire de mise-en-oeuvre (par exemple une ONG) qui ne ressemble pas à un contrat de service commercial comme ci-dessus. En termes IPSAS, cela ressemblerait davantage à des transactions sans échange.</t>
    </r>
  </si>
  <si>
    <t>Tableau 2 - Répartition des produits par catégories de budget de l’ONU</t>
  </si>
  <si>
    <r>
      <t xml:space="preserve">Note: Le PBF n'accepte pas les projets avec moins de 5% pour le S&amp;E et moins 15% pour le GEWE. Ces chiffres apparaîtront </t>
    </r>
    <r>
      <rPr>
        <sz val="11"/>
        <color rgb="FFFF0000"/>
        <rFont val="Calibri"/>
        <family val="2"/>
        <scheme val="minor"/>
      </rPr>
      <t>en rouge</t>
    </r>
    <r>
      <rPr>
        <sz val="11"/>
        <color theme="1"/>
        <rFont val="Calibri"/>
        <family val="2"/>
        <scheme val="minor"/>
      </rPr>
      <t xml:space="preserve"> si ce seuil minimum n'est pas atteint.</t>
    </r>
  </si>
  <si>
    <t>7% Indirect Costs</t>
  </si>
  <si>
    <t xml:space="preserve">Sub-total </t>
  </si>
  <si>
    <r>
      <t xml:space="preserve">$ alloué à S&amp;E </t>
    </r>
    <r>
      <rPr>
        <sz val="11"/>
        <color theme="1"/>
        <rFont val="Calibri"/>
        <family val="2"/>
        <scheme val="minor"/>
      </rPr>
      <t>(inclut coûts indirects)</t>
    </r>
  </si>
  <si>
    <r>
      <t xml:space="preserve">$ alloué à GEWE </t>
    </r>
    <r>
      <rPr>
        <sz val="11"/>
        <color theme="1"/>
        <rFont val="Calibri"/>
        <family val="2"/>
        <scheme val="minor"/>
      </rPr>
      <t>(inclut coûts indirects)</t>
    </r>
  </si>
  <si>
    <t>Total des dépenses</t>
  </si>
  <si>
    <t>Taux d'exécution</t>
  </si>
  <si>
    <t>Annex D - PBF Project Budget</t>
  </si>
  <si>
    <r>
      <rPr>
        <b/>
        <u/>
        <sz val="18"/>
        <color theme="1"/>
        <rFont val="Calibri"/>
        <family val="2"/>
        <scheme val="minor"/>
      </rPr>
      <t>Instructions</t>
    </r>
    <r>
      <rPr>
        <b/>
        <sz val="28"/>
        <color theme="1"/>
        <rFont val="Calibri"/>
        <family val="2"/>
        <scheme val="minor"/>
      </rPr>
      <t xml:space="preserve">
</t>
    </r>
    <r>
      <rPr>
        <b/>
        <sz val="12"/>
        <color theme="1"/>
        <rFont val="Calibri"/>
        <family val="2"/>
        <scheme val="minor"/>
      </rPr>
      <t xml:space="preserve">1. Ne remplissez que les cellules blanches. Les cellules grises sont verrouillées et / ou contiennent des formules de feuille de calcul.
2. Remplissez les feuilles 1 et 2.
</t>
    </r>
    <r>
      <rPr>
        <sz val="12"/>
        <color theme="1"/>
        <rFont val="Calibri"/>
        <family val="2"/>
        <scheme val="minor"/>
      </rPr>
      <t xml:space="preserve">a) Premièrement, préparez un </t>
    </r>
    <r>
      <rPr>
        <b/>
        <sz val="12"/>
        <color theme="1"/>
        <rFont val="Calibri"/>
        <family val="2"/>
        <scheme val="minor"/>
      </rPr>
      <t xml:space="preserve">budget organisé par activité / produit / résultat dans la feuille 1. </t>
    </r>
    <r>
      <rPr>
        <sz val="12"/>
        <color theme="1"/>
        <rFont val="Calibri"/>
        <family val="2"/>
        <scheme val="minor"/>
      </rPr>
      <t>(Les montants des activités peuvent être estimations indicatives.)</t>
    </r>
    <r>
      <rPr>
        <b/>
        <sz val="12"/>
        <color theme="1"/>
        <rFont val="Calibri"/>
        <family val="2"/>
        <scheme val="minor"/>
      </rPr>
      <t xml:space="preserve">
</t>
    </r>
    <r>
      <rPr>
        <sz val="12"/>
        <color theme="1"/>
        <rFont val="Calibri"/>
        <family val="2"/>
        <scheme val="minor"/>
      </rPr>
      <t>b) Ensuite, divisez chaque budget</t>
    </r>
    <r>
      <rPr>
        <b/>
        <sz val="12"/>
        <color theme="1"/>
        <rFont val="Calibri"/>
        <family val="2"/>
        <scheme val="minor"/>
      </rPr>
      <t xml:space="preserve"> en fonction des catégories de budget des Nations Unies dans la feuille 2.
3. N'utilisez pas les feuilles 4 ou 5,</t>
    </r>
    <r>
      <rPr>
        <sz val="12"/>
        <color theme="1"/>
        <rFont val="Calibri"/>
        <family val="2"/>
        <scheme val="minor"/>
      </rPr>
      <t xml:space="preserve"> qui sont destinées au MPTF et au PBSO.</t>
    </r>
    <r>
      <rPr>
        <b/>
        <sz val="12"/>
        <color theme="1"/>
        <rFont val="Calibri"/>
        <family val="2"/>
        <scheme val="minor"/>
      </rPr>
      <t xml:space="preserve">
</t>
    </r>
    <r>
      <rPr>
        <sz val="12"/>
        <color theme="1"/>
        <rFont val="Calibri"/>
        <family val="2"/>
        <scheme val="minor"/>
      </rPr>
      <t xml:space="preserve">4. Laissez  en blanc toutes les organisations / résultats / réalisations / activités qui ne sont pas nécessaires. </t>
    </r>
    <r>
      <rPr>
        <b/>
        <sz val="12"/>
        <color theme="1"/>
        <rFont val="Calibri"/>
        <family val="2"/>
        <scheme val="minor"/>
      </rPr>
      <t xml:space="preserve">NE PAS supprimer les cellules.
</t>
    </r>
    <r>
      <rPr>
        <sz val="14"/>
        <color theme="1"/>
        <rFont val="Calibri"/>
        <family val="2"/>
        <scheme val="minor"/>
      </rPr>
      <t xml:space="preserve">
</t>
    </r>
    <r>
      <rPr>
        <i/>
        <sz val="14"/>
        <color theme="1"/>
        <rFont val="Calibri"/>
        <family val="2"/>
        <scheme val="minor"/>
      </rPr>
      <t>Pour la feuille 1</t>
    </r>
    <r>
      <rPr>
        <b/>
        <sz val="14"/>
        <color theme="1"/>
        <rFont val="Calibri"/>
        <family val="2"/>
        <scheme val="minor"/>
      </rPr>
      <t xml:space="preserve">
</t>
    </r>
    <r>
      <rPr>
        <sz val="12"/>
        <color theme="1"/>
        <rFont val="Calibri"/>
        <family val="2"/>
        <scheme val="minor"/>
      </rPr>
      <t xml:space="preserve">1. Assurez-vous d’inclure </t>
    </r>
    <r>
      <rPr>
        <b/>
        <sz val="12"/>
        <color theme="1"/>
        <rFont val="Calibri"/>
        <family val="2"/>
        <scheme val="minor"/>
      </rPr>
      <t xml:space="preserve">% en faveur de l’égalité des sexes et de l’autonomisation des femmes (GEWE) et une justification
2. Ne pas ajuster les montants des tranches </t>
    </r>
    <r>
      <rPr>
        <sz val="12"/>
        <color theme="1"/>
        <rFont val="Calibri"/>
        <family val="2"/>
        <scheme val="minor"/>
      </rPr>
      <t xml:space="preserve">sans consulter PBSO.
</t>
    </r>
    <r>
      <rPr>
        <sz val="14"/>
        <color theme="1"/>
        <rFont val="Calibri"/>
        <family val="2"/>
        <scheme val="minor"/>
      </rPr>
      <t xml:space="preserve">
</t>
    </r>
    <r>
      <rPr>
        <i/>
        <sz val="14"/>
        <color theme="1"/>
        <rFont val="Calibri"/>
        <family val="2"/>
        <scheme val="minor"/>
      </rPr>
      <t>Pour la feuille 2</t>
    </r>
    <r>
      <rPr>
        <b/>
        <sz val="14"/>
        <color theme="1"/>
        <rFont val="Calibri"/>
        <family val="2"/>
        <scheme val="minor"/>
      </rPr>
      <t xml:space="preserve">
</t>
    </r>
    <r>
      <rPr>
        <sz val="12"/>
        <color theme="1"/>
        <rFont val="Calibri"/>
        <family val="2"/>
        <scheme val="minor"/>
      </rPr>
      <t xml:space="preserve">1. Divisez chaque budget en fonction des catégories de budget des Nations Unies </t>
    </r>
    <r>
      <rPr>
        <b/>
        <sz val="12"/>
        <color theme="1"/>
        <rFont val="Calibri"/>
        <family val="2"/>
        <scheme val="minor"/>
      </rPr>
      <t xml:space="preserve">
2. </t>
    </r>
    <r>
      <rPr>
        <sz val="12"/>
        <color theme="1"/>
        <rFont val="Calibri"/>
        <family val="2"/>
        <scheme val="minor"/>
      </rPr>
      <t xml:space="preserve"> À titre de référence, les totaux des produits ont été transférés du tableau 1. </t>
    </r>
    <r>
      <rPr>
        <b/>
        <sz val="12"/>
        <color theme="1"/>
        <rFont val="Calibri"/>
        <family val="2"/>
        <scheme val="minor"/>
      </rPr>
      <t>Les totaux des produits doivent correspondre et seront sinon affichés en</t>
    </r>
    <r>
      <rPr>
        <sz val="12"/>
        <color theme="1"/>
        <rFont val="Calibri"/>
        <family val="2"/>
        <scheme val="minor"/>
      </rPr>
      <t xml:space="preserve"> </t>
    </r>
    <r>
      <rPr>
        <b/>
        <sz val="12"/>
        <color rgb="FFFF0000"/>
        <rFont val="Calibri"/>
        <family val="2"/>
        <scheme val="minor"/>
      </rPr>
      <t>rouge</t>
    </r>
    <r>
      <rPr>
        <sz val="12"/>
        <color theme="1"/>
        <rFont val="Calibri"/>
        <family val="2"/>
        <scheme val="minor"/>
      </rPr>
      <t>.</t>
    </r>
  </si>
  <si>
    <r>
      <t>Justification du montant à GEWE</t>
    </r>
    <r>
      <rPr>
        <sz val="12"/>
        <color theme="1"/>
        <rFont val="Calibri"/>
        <family val="2"/>
        <scheme val="minor"/>
      </rPr>
      <t xml:space="preserve"> (par exemple, la formation comprend une session sur l'égalité des sexes, des efforts spécifiques déployés pour assurer une représentation égale des femmes et des hommes, etc.)</t>
    </r>
  </si>
  <si>
    <r>
      <t xml:space="preserve">Pourcentage du budget pour chaque produit ou activite reserve pour action directe sur égalité des sexes et autonomisation des femmes (GEWE) </t>
    </r>
    <r>
      <rPr>
        <sz val="12"/>
        <color theme="1"/>
        <rFont val="Calibri"/>
        <family val="2"/>
        <scheme val="minor"/>
      </rPr>
      <t>(cas echeant)</t>
    </r>
    <r>
      <rPr>
        <b/>
        <sz val="12"/>
        <color theme="1"/>
        <rFont val="Calibri"/>
        <family val="2"/>
        <scheme val="minor"/>
      </rPr>
      <t xml:space="preserve"> </t>
    </r>
  </si>
  <si>
    <r>
      <t xml:space="preserve">Niveau de depense/ engagement actuel 
</t>
    </r>
    <r>
      <rPr>
        <sz val="12"/>
        <color theme="1"/>
        <rFont val="Calibri"/>
        <family val="2"/>
        <scheme val="minor"/>
      </rPr>
      <t>(a remplir au moment des rapports de projet)</t>
    </r>
  </si>
  <si>
    <r>
      <t>Notes quelconque le cas echeant</t>
    </r>
    <r>
      <rPr>
        <sz val="12"/>
        <color theme="1"/>
        <rFont val="Calibri"/>
        <family val="2"/>
        <scheme val="minor"/>
      </rPr>
      <t xml:space="preserve"> (.e.g sur types des entrants ou justification du budget)</t>
    </r>
  </si>
  <si>
    <t>Budget pour l'audit indépendant</t>
  </si>
  <si>
    <t xml:space="preserve">La participation significative et efficace des femmes et jeunes femmes dans les mécanismes locaux de prévention et résolution des conflits liés à la terre est accrue </t>
  </si>
  <si>
    <t>Les femmes actrices de la paix, bénéficient de conseils et appui à la création et au développement d’activités économiques pour renforcer leur rôle au niveau local</t>
  </si>
  <si>
    <t>Les actions de consolidation de la paix, de prévention et la résolution des conflits sont coordonnées, conformément au programme Femmes, paix et sécurité</t>
  </si>
  <si>
    <t>Renforcement des capacités des mécanismes locaux de résolution des conflits</t>
  </si>
  <si>
    <t>Promotion des bonnes pratiques sur les techniques de cuisson à faibles utilisation du bois ou du charbon de bois</t>
  </si>
  <si>
    <t>Mise en place ou renforcement des mécanismes de coordination entre les OSC féminines</t>
  </si>
  <si>
    <t>Formation des leaders des associations de femmes sur la prévention, la gestion des conflits et la consolidation de la paix</t>
  </si>
  <si>
    <t xml:space="preserve">Organisation des ateliers de capitalisation entre OSC et diffusion des expériences réussies en résolution des conflits
</t>
  </si>
  <si>
    <t>Organisation des « journées de dialogue » entre les autorités locales et les associations faitières des femmes sur les gestions des ressources naturelles.</t>
  </si>
  <si>
    <t xml:space="preserve">Organisation des débats interactifs à la radio sur les conflits agro-pastoraux 
</t>
  </si>
  <si>
    <t xml:space="preserve">Organisation des sensibilisations sur les questions de violence, masculinité toxique et pour une promotion d’une culture de la paix en milieu scolaire
</t>
  </si>
  <si>
    <t>Les formations seront  organisées à l’endroit des mécanismes locaux afin d’accroître leur capacité à mettre en place des mécanismes communautaires de gestion de conflits  inclusifs favorisant l'égalité des sexes. Des assemblées de mise en place ou restructuration seront conduites à la suite de ces formations. C'est une activité qui est donc dédiée à 100% à la promotion du GEWE</t>
  </si>
  <si>
    <t>Cette acitivité vise à mettre en place cellules constituées de femmes d’éleveurs et d’agriculteurs, ainsi que de jeunes hommes vecteurs de changement avec un rapport à la masculinité non violent. Ce qui justifie les 100% dédiés à la promotion du GEWE</t>
  </si>
  <si>
    <t xml:space="preserve">Cette actvivité permet d'assurer un suivi du fonctionnement des mécanismes des 3 précédentes activités et un suivi des actions visant un meilleur positionnement des femmes pour garantir l'égalité des sexes. </t>
  </si>
  <si>
    <t xml:space="preserve">Cette activité vise à renforcer  la confiance en soi  des femmes pour leur permettre de participer aux différents mécanismes ciblés en R1 et jouer les memes roles que les hommes. </t>
  </si>
  <si>
    <t>Il s'agit ici d'un financement groupé et unique pour les organisations féminines et jeunes en mixité. Ce choix de cibler les femmes et jeunes en mixité permet ainsi d'équilibrer le pouvoir économique entre les hommes et les femmes et renforcer le positionnement de la femme dans sa communauté.</t>
  </si>
  <si>
    <t xml:space="preserve">Cette activité permet une participation égale des hommes et des femmes dans la gestion raisonnée des ressources naturelles. 50% de femmes et 50% des hommes seront mobilisés pour cette activité. </t>
  </si>
  <si>
    <t xml:space="preserve">Cette formation comprend des sessions de démonstration où hommes et femmes participeront pour susciter leur prise de conscience sur l'utilisation des bois de brousse et leur impact sur l'environnement. </t>
  </si>
  <si>
    <t>Ces formations permettront aux OSC locales de femmes de disposer des compétences nécessaires pour apporter des contributions significatives et pertinentes au sein des mécanismes de gestion de conflits et démontrer leur utilité et plus-value au meme titre que les hommes</t>
  </si>
  <si>
    <t xml:space="preserve">Cette activité permet aux femmes de travailler conjointement pour renforcer leur influence dans la gestion des conflits au sein de leur communauté et démontrer leur utilité et plus-value au meme titre que les hommes. </t>
  </si>
  <si>
    <t>Cette activité permet de rassembler hommes et femmes pour échanger sur les normes en matière de genre et la promotion des dispositions inclusives dans les processus de paix. Ces espaces de dialogue et d’échanges seront importants pour lutter contre les normes et stéréotypes négatifs qui freinent l’accès des femmes aux mécanismes de gestion de conflits.</t>
  </si>
  <si>
    <t>Il s'agit des actions de plaidoyer conduites par les femmes auprès des autorités étatiques et coutumières qui sont généralement des hommes. Comme pour l'activité 3.2.1, ces actions permettent de rassembler hommes et femmes pour promouvoir la cohabitation pacifique</t>
  </si>
  <si>
    <t xml:space="preserve">Cette activité est entièrement dédiée à la sensibilisation auprès des communautés tout en assurant une représentation égale des  hommes et femmes  </t>
  </si>
  <si>
    <t xml:space="preserve">Cette activité est entièrement dédiée à la sensibilisation auprès des communautés tout en assurant une représentation égale des  filles et garçons  </t>
  </si>
  <si>
    <t xml:space="preserve">Redynamisation des mécanismes existants (formation des membres et restructuration) </t>
  </si>
  <si>
    <t>Atelier de renforcement de posture</t>
  </si>
  <si>
    <t xml:space="preserve">Soutien des ambassadrices de la paix pour la mise en place d'actions de Plaidoyer auprès des autorités locales
</t>
  </si>
  <si>
    <t>Redynamisation des cellules de femmes et de jeunes en mixité pour la promotion de la paix et la cohésion sociale</t>
  </si>
  <si>
    <t xml:space="preserve">Suivi des mécanismes de gestion de conflits redynamisés et les systèmes d’alertes précoces conduits par les femmes et les hommes vecteurs de changement </t>
  </si>
  <si>
    <t xml:space="preserve">Soutien à des petites unités économiques au profit des agriculteurs/éleveurs </t>
  </si>
  <si>
    <t xml:space="preserve">Participation des hommes et des femmes à la préservation de leur environnement  </t>
  </si>
  <si>
    <t>Accompagnement sur le plan socialpar le biais d’activités de renforcement de la confiance en soi.</t>
  </si>
  <si>
    <t xml:space="preserve">Amélioration de l’inclusion économique des femmes et des hommes et leur résilience face aux chocs  </t>
  </si>
  <si>
    <t>Mise en place des mécanismes de coordination entre OSC féminines et les autorités locales dans la gestion de conflit</t>
  </si>
  <si>
    <t>Participation des hommes et des femmes aux sensibilisations sur la gestion des conflits et la promotion du vivre-ensemble</t>
  </si>
  <si>
    <t xml:space="preserve">Organisation d’activités récréatives culturelles et de cohésion sociale (caravanes de la paix-théâtre, tournoi de football féminin) dans les deux provinces  </t>
  </si>
  <si>
    <t>HI et APLFT mettront en place conjointement les activités. HI tiendra un rôle technique dans les processus pendant que APLFT assurera la mise en œuvre opérationnelle.</t>
  </si>
  <si>
    <t xml:space="preserve">APLFT assurera la mise en œuvre opérationnelle, sous la supervision de HI.  </t>
  </si>
  <si>
    <t xml:space="preserve">HI et APLFT assurent la mise en œuvre opérationnelle. </t>
  </si>
  <si>
    <t xml:space="preserve">HI sera responsable de la mise en place des subventions et du suivi des groupements et individus bénéficiaires. UFEP et APLFT seront en appui pour contribuer à la validation des projets, aux formations sur site en lien avec la gestion financière et à la supervision de l’activité. </t>
  </si>
  <si>
    <t xml:space="preserve">HI sera responsable de la conduite des activités avec la délégation de l’environnement. UFEP et APLFT appuiera dans la mobilisation communautaire. </t>
  </si>
  <si>
    <t xml:space="preserve">UFEP sera responsable de la conduite des activités, sous la supervision de HI. </t>
  </si>
  <si>
    <t xml:space="preserve">Mise en œuvre opérationnelle par HI. </t>
  </si>
  <si>
    <t>Les OSC locales pilotent l’organisation de ces rencontres avec la supervision de HI.</t>
  </si>
  <si>
    <t>UFEP pilote l’organisation et l’animation des forums ; l’APLFT et HI facilitent la mobilisation des participants dans leurs zones respectives et coanime les forums.</t>
  </si>
  <si>
    <t>Les OSC pilotent la mise en œuvre des plaidoyers avec la supervision de HI.</t>
  </si>
  <si>
    <t>Organisation par UFEP avec la supervision de HI.</t>
  </si>
  <si>
    <t xml:space="preserve">Ciblage conjoint, mobilisation des communautés et conduite des activités par UFEP avec la collaboration des OSC soutenues en 3.1.1. </t>
  </si>
  <si>
    <t xml:space="preserve">Accompagnement et suivi de HI et ses partenaires OSC et  ministères sectoriels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</si>
</sst>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quot;$&quot;* #,##0.00_);_(&quot;$&quot;* \(#,##0.00\);_(&quot;$&quot;* &quot;-&quot;??_);_(@_)"/>
  </numFmts>
  <fonts count="26" x14ac:knownFonts="1">
    <font>
      <sz val="11"/>
      <color theme="1"/>
      <name val="Calibri"/>
      <family val="2"/>
      <scheme val="minor"/>
    </font>
    <font>
      <sz val="12"/>
      <color theme="1"/>
      <name val="Calibri"/>
      <family val="2"/>
      <scheme val="minor"/>
    </font>
    <font>
      <b/>
      <sz val="12"/>
      <color theme="1"/>
      <name val="Calibri"/>
      <family val="2"/>
      <scheme val="minor"/>
    </font>
    <font>
      <b/>
      <sz val="11"/>
      <color theme="1"/>
      <name val="Calibri"/>
      <family val="2"/>
      <scheme val="minor"/>
    </font>
    <font>
      <sz val="11"/>
      <color theme="1"/>
      <name val="Calibri"/>
      <family val="2"/>
      <scheme val="minor"/>
    </font>
    <font>
      <sz val="12"/>
      <color theme="1"/>
      <name val="Calibri"/>
      <family val="2"/>
      <scheme val="minor"/>
    </font>
    <font>
      <sz val="12"/>
      <color theme="1"/>
      <name val="Calibri"/>
      <family val="2"/>
    </font>
    <font>
      <b/>
      <sz val="12"/>
      <color theme="1"/>
      <name val="Calibri"/>
      <family val="2"/>
    </font>
    <font>
      <sz val="11"/>
      <color rgb="FFFF0000"/>
      <name val="Calibri"/>
      <family val="2"/>
      <scheme val="minor"/>
    </font>
    <font>
      <b/>
      <sz val="12"/>
      <color rgb="FFFF0000"/>
      <name val="Calibri"/>
      <family val="2"/>
      <scheme val="minor"/>
    </font>
    <font>
      <sz val="12"/>
      <color rgb="FFFF0000"/>
      <name val="Calibri"/>
      <family val="2"/>
      <scheme val="minor"/>
    </font>
    <font>
      <b/>
      <sz val="28"/>
      <color theme="1"/>
      <name val="Calibri"/>
      <family val="2"/>
      <scheme val="minor"/>
    </font>
    <font>
      <b/>
      <sz val="20"/>
      <color theme="1"/>
      <name val="Calibri"/>
      <family val="2"/>
      <scheme val="minor"/>
    </font>
    <font>
      <b/>
      <sz val="36"/>
      <color theme="1"/>
      <name val="Calibri"/>
      <family val="2"/>
      <scheme val="minor"/>
    </font>
    <font>
      <sz val="36"/>
      <color theme="1"/>
      <name val="Calibri"/>
      <family val="2"/>
      <scheme val="minor"/>
    </font>
    <font>
      <sz val="9"/>
      <color theme="1"/>
      <name val="Calibri"/>
      <family val="2"/>
      <scheme val="minor"/>
    </font>
    <font>
      <sz val="11"/>
      <name val="Calibri"/>
      <family val="2"/>
      <scheme val="minor"/>
    </font>
    <font>
      <b/>
      <sz val="12"/>
      <color rgb="FF00B0F0"/>
      <name val="Calibri"/>
      <family val="2"/>
      <scheme val="minor"/>
    </font>
    <font>
      <b/>
      <sz val="24"/>
      <color rgb="FF00B0F0"/>
      <name val="Calibri"/>
      <family val="2"/>
      <scheme val="minor"/>
    </font>
    <font>
      <b/>
      <u/>
      <sz val="18"/>
      <color theme="1"/>
      <name val="Calibri"/>
      <family val="2"/>
      <scheme val="minor"/>
    </font>
    <font>
      <sz val="14"/>
      <color theme="1"/>
      <name val="Calibri"/>
      <family val="2"/>
      <scheme val="minor"/>
    </font>
    <font>
      <i/>
      <sz val="14"/>
      <color theme="1"/>
      <name val="Calibri"/>
      <family val="2"/>
      <scheme val="minor"/>
    </font>
    <font>
      <b/>
      <sz val="14"/>
      <color theme="1"/>
      <name val="Calibri"/>
      <family val="2"/>
      <scheme val="minor"/>
    </font>
    <font>
      <sz val="8"/>
      <name val="Calibri"/>
      <family val="2"/>
      <scheme val="minor"/>
    </font>
    <font>
      <sz val="9"/>
      <color indexed="81"/>
      <name val="Tahoma"/>
      <family val="2"/>
    </font>
    <font>
      <b/>
      <sz val="9"/>
      <color indexed="81"/>
      <name val="Tahoma"/>
      <family val="2"/>
    </font>
  </fonts>
  <fills count="11">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2" tint="-9.9978637043366805E-2"/>
        <bgColor indexed="64"/>
      </patternFill>
    </fill>
    <fill>
      <patternFill patternType="solid">
        <fgColor theme="7" tint="0.39997558519241921"/>
        <bgColor indexed="64"/>
      </patternFill>
    </fill>
    <fill>
      <patternFill patternType="solid">
        <fgColor theme="2"/>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rgb="FFFFC000"/>
        <bgColor indexed="64"/>
      </patternFill>
    </fill>
    <fill>
      <patternFill patternType="solid">
        <fgColor rgb="FFFFFF00"/>
        <bgColor indexed="64"/>
      </patternFill>
    </fill>
  </fills>
  <borders count="6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bottom style="thin">
        <color indexed="64"/>
      </bottom>
      <diagonal/>
    </border>
  </borders>
  <cellStyleXfs count="5">
    <xf numFmtId="0" fontId="0" fillId="0" borderId="0"/>
    <xf numFmtId="16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3" fontId="4" fillId="0" borderId="0" applyFont="0" applyFill="0" applyBorder="0" applyAlignment="0" applyProtection="0"/>
  </cellStyleXfs>
  <cellXfs count="282">
    <xf numFmtId="0" fontId="0" fillId="0" borderId="0" xfId="0"/>
    <xf numFmtId="0" fontId="5" fillId="0" borderId="0" xfId="0" applyFont="1" applyAlignment="1">
      <alignment vertical="center" wrapText="1"/>
    </xf>
    <xf numFmtId="0" fontId="2" fillId="0" borderId="0" xfId="0" applyFont="1" applyAlignment="1">
      <alignment vertical="center" wrapText="1"/>
    </xf>
    <xf numFmtId="0" fontId="2"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6" fillId="0" borderId="0" xfId="0" applyFont="1" applyAlignment="1">
      <alignment vertical="center" wrapText="1"/>
    </xf>
    <xf numFmtId="0" fontId="2" fillId="3" borderId="0" xfId="0" applyFont="1" applyFill="1" applyAlignment="1">
      <alignment vertical="center" wrapText="1"/>
    </xf>
    <xf numFmtId="164" fontId="2" fillId="0" borderId="0" xfId="0" applyNumberFormat="1" applyFont="1" applyAlignment="1">
      <alignment vertical="center" wrapText="1"/>
    </xf>
    <xf numFmtId="9" fontId="2" fillId="2" borderId="9" xfId="2" applyFont="1" applyFill="1" applyBorder="1" applyAlignment="1">
      <alignment vertical="center" wrapText="1"/>
    </xf>
    <xf numFmtId="164" fontId="5" fillId="3" borderId="0" xfId="1" applyFont="1" applyFill="1" applyBorder="1" applyAlignment="1" applyProtection="1">
      <alignment horizontal="center" vertical="center" wrapText="1"/>
      <protection locked="0"/>
    </xf>
    <xf numFmtId="0" fontId="5" fillId="3" borderId="0" xfId="0" applyFont="1" applyFill="1" applyAlignment="1" applyProtection="1">
      <alignment vertical="center" wrapText="1"/>
      <protection locked="0"/>
    </xf>
    <xf numFmtId="0" fontId="5" fillId="3" borderId="0" xfId="0" applyFont="1" applyFill="1" applyAlignment="1" applyProtection="1">
      <alignment horizontal="left" vertical="top" wrapText="1"/>
      <protection locked="0"/>
    </xf>
    <xf numFmtId="0" fontId="5" fillId="3" borderId="0" xfId="0" applyFont="1" applyFill="1" applyAlignment="1">
      <alignment horizontal="center" vertical="center" wrapText="1"/>
    </xf>
    <xf numFmtId="0" fontId="2" fillId="3" borderId="0" xfId="0" applyFont="1" applyFill="1" applyAlignment="1" applyProtection="1">
      <alignment vertical="center" wrapText="1"/>
      <protection locked="0"/>
    </xf>
    <xf numFmtId="0" fontId="5" fillId="3" borderId="0" xfId="0" applyFont="1" applyFill="1" applyAlignment="1">
      <alignment vertical="center" wrapText="1"/>
    </xf>
    <xf numFmtId="0" fontId="5" fillId="3" borderId="3" xfId="0" applyFont="1" applyFill="1" applyBorder="1" applyAlignment="1" applyProtection="1">
      <alignment vertical="center" wrapText="1"/>
      <protection locked="0"/>
    </xf>
    <xf numFmtId="0" fontId="5" fillId="0" borderId="3" xfId="0" applyFont="1" applyBorder="1" applyAlignment="1" applyProtection="1">
      <alignment horizontal="left" vertical="top" wrapText="1"/>
      <protection locked="0"/>
    </xf>
    <xf numFmtId="164" fontId="10" fillId="0" borderId="0" xfId="1" applyFont="1" applyFill="1" applyBorder="1" applyAlignment="1" applyProtection="1">
      <alignment vertical="center" wrapText="1"/>
    </xf>
    <xf numFmtId="164" fontId="5" fillId="0" borderId="3" xfId="1" applyFont="1" applyBorder="1" applyAlignment="1" applyProtection="1">
      <alignment horizontal="center" vertical="center" wrapText="1"/>
      <protection locked="0"/>
    </xf>
    <xf numFmtId="164" fontId="5" fillId="3" borderId="3" xfId="1" applyFont="1" applyFill="1" applyBorder="1" applyAlignment="1" applyProtection="1">
      <alignment horizontal="center" vertical="center" wrapText="1"/>
      <protection locked="0"/>
    </xf>
    <xf numFmtId="164" fontId="2" fillId="2" borderId="3" xfId="1" applyFont="1" applyFill="1" applyBorder="1" applyAlignment="1" applyProtection="1">
      <alignment horizontal="center" vertical="center" wrapText="1"/>
    </xf>
    <xf numFmtId="0" fontId="7" fillId="2" borderId="8" xfId="0" applyFont="1" applyFill="1" applyBorder="1" applyAlignment="1">
      <alignment vertical="center" wrapText="1"/>
    </xf>
    <xf numFmtId="164" fontId="7" fillId="3" borderId="0" xfId="1" applyFont="1" applyFill="1" applyBorder="1" applyAlignment="1" applyProtection="1">
      <alignment vertical="center" wrapText="1"/>
    </xf>
    <xf numFmtId="164" fontId="2" fillId="2" borderId="5" xfId="1" applyFont="1" applyFill="1" applyBorder="1" applyAlignment="1" applyProtection="1">
      <alignment horizontal="center" vertical="center" wrapText="1"/>
    </xf>
    <xf numFmtId="164" fontId="5" fillId="3" borderId="0" xfId="1" applyFont="1" applyFill="1" applyBorder="1" applyAlignment="1" applyProtection="1">
      <alignment vertical="center" wrapText="1"/>
    </xf>
    <xf numFmtId="164" fontId="5" fillId="3" borderId="0" xfId="1" applyFont="1" applyFill="1" applyBorder="1" applyAlignment="1" applyProtection="1">
      <alignment vertical="center" wrapText="1"/>
      <protection locked="0"/>
    </xf>
    <xf numFmtId="164" fontId="2" fillId="2" borderId="3" xfId="1" applyFont="1" applyFill="1" applyBorder="1" applyAlignment="1">
      <alignment vertical="center" wrapText="1"/>
    </xf>
    <xf numFmtId="0" fontId="2" fillId="2" borderId="3" xfId="0" applyFont="1" applyFill="1" applyBorder="1" applyAlignment="1">
      <alignment horizontal="center" vertical="center" wrapText="1"/>
    </xf>
    <xf numFmtId="0" fontId="2" fillId="2" borderId="8"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164" fontId="5" fillId="0" borderId="3" xfId="1" applyFont="1" applyBorder="1" applyAlignment="1" applyProtection="1">
      <alignment vertical="center" wrapText="1"/>
      <protection locked="0"/>
    </xf>
    <xf numFmtId="0" fontId="2" fillId="2" borderId="13" xfId="0" applyFont="1" applyFill="1" applyBorder="1" applyAlignment="1">
      <alignment vertical="center" wrapText="1"/>
    </xf>
    <xf numFmtId="0" fontId="7" fillId="2" borderId="13" xfId="0" applyFont="1" applyFill="1" applyBorder="1" applyAlignment="1">
      <alignment vertical="center" wrapText="1"/>
    </xf>
    <xf numFmtId="0" fontId="7" fillId="2" borderId="8" xfId="0" applyFont="1" applyFill="1" applyBorder="1" applyAlignment="1" applyProtection="1">
      <alignment vertical="center" wrapText="1"/>
      <protection locked="0"/>
    </xf>
    <xf numFmtId="164" fontId="2" fillId="3" borderId="0" xfId="0" applyNumberFormat="1" applyFont="1" applyFill="1" applyAlignment="1">
      <alignment vertical="center" wrapText="1"/>
    </xf>
    <xf numFmtId="0" fontId="0" fillId="3" borderId="0" xfId="0" applyFill="1" applyAlignment="1">
      <alignment horizontal="center" vertical="center" wrapText="1"/>
    </xf>
    <xf numFmtId="0" fontId="13" fillId="0" borderId="0" xfId="0" applyFont="1" applyAlignment="1">
      <alignment wrapText="1"/>
    </xf>
    <xf numFmtId="0" fontId="14" fillId="0" borderId="0" xfId="0" applyFont="1" applyAlignment="1">
      <alignment wrapText="1"/>
    </xf>
    <xf numFmtId="0" fontId="0" fillId="0" borderId="0" xfId="0" applyAlignment="1">
      <alignment wrapText="1"/>
    </xf>
    <xf numFmtId="0" fontId="0" fillId="3" borderId="0" xfId="0" applyFill="1" applyAlignment="1">
      <alignment wrapText="1"/>
    </xf>
    <xf numFmtId="0" fontId="2" fillId="0" borderId="0" xfId="0" applyFont="1" applyAlignment="1">
      <alignment horizontal="center" vertical="center" wrapText="1"/>
    </xf>
    <xf numFmtId="9" fontId="2" fillId="3" borderId="0" xfId="2" applyFont="1" applyFill="1" applyBorder="1" applyAlignment="1">
      <alignment wrapText="1"/>
    </xf>
    <xf numFmtId="0" fontId="3" fillId="3" borderId="0" xfId="0" applyFont="1" applyFill="1" applyAlignment="1">
      <alignment horizontal="center" vertical="center" wrapText="1"/>
    </xf>
    <xf numFmtId="164" fontId="2" fillId="3" borderId="0" xfId="2" applyNumberFormat="1" applyFont="1" applyFill="1" applyBorder="1" applyAlignment="1">
      <alignment wrapText="1"/>
    </xf>
    <xf numFmtId="0" fontId="5" fillId="3" borderId="3" xfId="0" applyFont="1" applyFill="1" applyBorder="1" applyAlignment="1" applyProtection="1">
      <alignment horizontal="left" vertical="top" wrapText="1"/>
      <protection locked="0"/>
    </xf>
    <xf numFmtId="0" fontId="9" fillId="0" borderId="0" xfId="0" applyFont="1" applyAlignment="1">
      <alignment horizontal="center" vertical="center" wrapText="1"/>
    </xf>
    <xf numFmtId="0" fontId="5" fillId="2" borderId="3" xfId="0" applyFont="1" applyFill="1" applyBorder="1" applyAlignment="1">
      <alignment horizontal="center" vertical="center" wrapText="1"/>
    </xf>
    <xf numFmtId="0" fontId="2" fillId="3" borderId="0" xfId="0" applyFont="1" applyFill="1" applyAlignment="1">
      <alignment horizontal="left" wrapText="1"/>
    </xf>
    <xf numFmtId="164" fontId="2" fillId="0" borderId="0" xfId="1" applyFont="1" applyFill="1" applyBorder="1" applyAlignment="1" applyProtection="1">
      <alignment vertical="center" wrapText="1"/>
    </xf>
    <xf numFmtId="164" fontId="5" fillId="0" borderId="0" xfId="1" applyFont="1" applyFill="1" applyBorder="1" applyAlignment="1" applyProtection="1">
      <alignment horizontal="center" vertical="center" wrapText="1"/>
    </xf>
    <xf numFmtId="164" fontId="2" fillId="0" borderId="0" xfId="1" applyFont="1" applyFill="1" applyBorder="1" applyAlignment="1" applyProtection="1">
      <alignment horizontal="center" vertical="center" wrapText="1"/>
    </xf>
    <xf numFmtId="0" fontId="6" fillId="2" borderId="3" xfId="0" applyFont="1" applyFill="1" applyBorder="1" applyAlignment="1">
      <alignment vertical="center" wrapText="1"/>
    </xf>
    <xf numFmtId="0" fontId="6" fillId="2" borderId="3" xfId="0" applyFont="1" applyFill="1" applyBorder="1" applyAlignment="1" applyProtection="1">
      <alignment vertical="center" wrapText="1"/>
      <protection locked="0"/>
    </xf>
    <xf numFmtId="0" fontId="5" fillId="0" borderId="0" xfId="0" applyFont="1" applyAlignment="1">
      <alignment wrapText="1"/>
    </xf>
    <xf numFmtId="0" fontId="5" fillId="3" borderId="0" xfId="0" applyFont="1" applyFill="1" applyAlignment="1">
      <alignment wrapText="1"/>
    </xf>
    <xf numFmtId="164" fontId="2" fillId="4" borderId="3" xfId="1" applyFont="1" applyFill="1" applyBorder="1" applyAlignment="1" applyProtection="1">
      <alignment wrapText="1"/>
    </xf>
    <xf numFmtId="164" fontId="5" fillId="3" borderId="0" xfId="0" applyNumberFormat="1" applyFont="1" applyFill="1" applyAlignment="1">
      <alignment vertical="center" wrapText="1"/>
    </xf>
    <xf numFmtId="164" fontId="2" fillId="0" borderId="0" xfId="0" applyNumberFormat="1" applyFont="1" applyAlignment="1">
      <alignment wrapText="1"/>
    </xf>
    <xf numFmtId="164" fontId="6" fillId="0" borderId="0" xfId="1" applyFont="1" applyFill="1" applyBorder="1" applyAlignment="1">
      <alignment horizontal="right" vertical="center" wrapText="1"/>
    </xf>
    <xf numFmtId="0" fontId="2" fillId="2" borderId="39" xfId="0" applyFont="1" applyFill="1" applyBorder="1" applyAlignment="1">
      <alignment horizontal="center" wrapText="1"/>
    </xf>
    <xf numFmtId="164" fontId="2" fillId="2" borderId="3" xfId="0" applyNumberFormat="1" applyFont="1" applyFill="1" applyBorder="1" applyAlignment="1">
      <alignment wrapText="1"/>
    </xf>
    <xf numFmtId="0" fontId="6" fillId="2" borderId="39" xfId="0" applyFont="1" applyFill="1" applyBorder="1" applyAlignment="1">
      <alignment vertical="center" wrapText="1"/>
    </xf>
    <xf numFmtId="164" fontId="2" fillId="2" borderId="39" xfId="0" applyNumberFormat="1" applyFont="1" applyFill="1" applyBorder="1" applyAlignment="1">
      <alignment wrapText="1"/>
    </xf>
    <xf numFmtId="0" fontId="2" fillId="2" borderId="14" xfId="0" applyFont="1" applyFill="1" applyBorder="1" applyAlignment="1">
      <alignment horizontal="left" wrapText="1"/>
    </xf>
    <xf numFmtId="164" fontId="2" fillId="2" borderId="14" xfId="0" applyNumberFormat="1" applyFont="1" applyFill="1" applyBorder="1" applyAlignment="1">
      <alignment horizontal="center" wrapText="1"/>
    </xf>
    <xf numFmtId="164" fontId="2" fillId="2" borderId="14" xfId="0" applyNumberFormat="1" applyFont="1" applyFill="1" applyBorder="1" applyAlignment="1">
      <alignment wrapText="1"/>
    </xf>
    <xf numFmtId="164" fontId="2" fillId="4" borderId="3" xfId="1" applyFont="1" applyFill="1" applyBorder="1" applyAlignment="1">
      <alignment wrapText="1"/>
    </xf>
    <xf numFmtId="164" fontId="2" fillId="3" borderId="4" xfId="1" applyFont="1" applyFill="1" applyBorder="1" applyAlignment="1" applyProtection="1">
      <alignment wrapText="1"/>
    </xf>
    <xf numFmtId="164" fontId="2" fillId="3" borderId="1" xfId="1" applyFont="1" applyFill="1" applyBorder="1" applyAlignment="1">
      <alignment wrapText="1"/>
    </xf>
    <xf numFmtId="164" fontId="2" fillId="3" borderId="2" xfId="0" applyNumberFormat="1" applyFont="1" applyFill="1" applyBorder="1" applyAlignment="1">
      <alignment wrapText="1"/>
    </xf>
    <xf numFmtId="164" fontId="2" fillId="3" borderId="1" xfId="1" applyFont="1" applyFill="1" applyBorder="1" applyAlignment="1" applyProtection="1">
      <alignment wrapText="1"/>
    </xf>
    <xf numFmtId="0" fontId="5" fillId="3" borderId="1" xfId="0" applyFont="1" applyFill="1" applyBorder="1" applyAlignment="1" applyProtection="1">
      <alignment vertical="center" wrapText="1"/>
      <protection locked="0"/>
    </xf>
    <xf numFmtId="0" fontId="2" fillId="3" borderId="3" xfId="0" applyFont="1" applyFill="1" applyBorder="1" applyAlignment="1" applyProtection="1">
      <alignment horizontal="center" vertical="center" wrapText="1"/>
      <protection locked="0"/>
    </xf>
    <xf numFmtId="164" fontId="2" fillId="2" borderId="38" xfId="0" applyNumberFormat="1" applyFont="1" applyFill="1" applyBorder="1" applyAlignment="1">
      <alignment wrapText="1"/>
    </xf>
    <xf numFmtId="164" fontId="2" fillId="2" borderId="9" xfId="0" applyNumberFormat="1" applyFont="1" applyFill="1" applyBorder="1" applyAlignment="1">
      <alignment wrapText="1"/>
    </xf>
    <xf numFmtId="164" fontId="2" fillId="2" borderId="15" xfId="0" applyNumberFormat="1" applyFont="1" applyFill="1" applyBorder="1" applyAlignment="1">
      <alignment wrapText="1"/>
    </xf>
    <xf numFmtId="0" fontId="2" fillId="2" borderId="11" xfId="0" applyFont="1" applyFill="1" applyBorder="1" applyAlignment="1">
      <alignment horizontal="center" wrapText="1"/>
    </xf>
    <xf numFmtId="164" fontId="5" fillId="2" borderId="39" xfId="0" applyNumberFormat="1" applyFont="1" applyFill="1" applyBorder="1" applyAlignment="1">
      <alignment wrapText="1"/>
    </xf>
    <xf numFmtId="164" fontId="2" fillId="2" borderId="32" xfId="1" applyFont="1" applyFill="1" applyBorder="1" applyAlignment="1">
      <alignment wrapText="1"/>
    </xf>
    <xf numFmtId="164" fontId="2" fillId="2" borderId="33" xfId="0" applyNumberFormat="1" applyFont="1" applyFill="1" applyBorder="1" applyAlignment="1">
      <alignment wrapText="1"/>
    </xf>
    <xf numFmtId="164" fontId="5" fillId="2" borderId="14" xfId="0" applyNumberFormat="1" applyFont="1" applyFill="1" applyBorder="1" applyAlignment="1">
      <alignment wrapText="1"/>
    </xf>
    <xf numFmtId="0" fontId="5" fillId="0" borderId="0" xfId="0" applyFont="1"/>
    <xf numFmtId="0" fontId="15" fillId="0" borderId="0" xfId="0" applyFont="1"/>
    <xf numFmtId="49" fontId="0" fillId="0" borderId="0" xfId="0" applyNumberFormat="1"/>
    <xf numFmtId="0" fontId="15" fillId="0" borderId="0" xfId="0" applyFont="1" applyAlignment="1">
      <alignment vertical="center"/>
    </xf>
    <xf numFmtId="49" fontId="16" fillId="0" borderId="0" xfId="0" applyNumberFormat="1" applyFont="1" applyAlignment="1">
      <alignment horizontal="left"/>
    </xf>
    <xf numFmtId="49" fontId="16" fillId="0" borderId="0" xfId="0" applyNumberFormat="1" applyFont="1" applyAlignment="1">
      <alignment horizontal="left" wrapText="1"/>
    </xf>
    <xf numFmtId="0" fontId="3" fillId="2" borderId="10" xfId="0" applyFont="1" applyFill="1" applyBorder="1"/>
    <xf numFmtId="0" fontId="3" fillId="2" borderId="8" xfId="0" applyFont="1" applyFill="1" applyBorder="1"/>
    <xf numFmtId="0" fontId="3" fillId="2" borderId="3" xfId="0" applyFont="1" applyFill="1" applyBorder="1"/>
    <xf numFmtId="0" fontId="3" fillId="2" borderId="9" xfId="0" applyFont="1" applyFill="1" applyBorder="1"/>
    <xf numFmtId="0" fontId="0" fillId="2" borderId="8" xfId="0" applyFill="1" applyBorder="1" applyAlignment="1">
      <alignment vertical="center" wrapText="1"/>
    </xf>
    <xf numFmtId="9" fontId="0" fillId="2" borderId="3" xfId="2" applyFont="1" applyFill="1" applyBorder="1" applyAlignment="1">
      <alignment vertical="center"/>
    </xf>
    <xf numFmtId="164" fontId="0" fillId="2" borderId="9" xfId="0" applyNumberFormat="1" applyFill="1" applyBorder="1" applyAlignment="1">
      <alignment vertical="center"/>
    </xf>
    <xf numFmtId="0" fontId="0" fillId="2" borderId="8" xfId="0" applyFill="1" applyBorder="1" applyAlignment="1">
      <alignment wrapText="1"/>
    </xf>
    <xf numFmtId="0" fontId="0" fillId="2" borderId="8" xfId="0" applyFill="1" applyBorder="1"/>
    <xf numFmtId="0" fontId="0" fillId="2" borderId="13" xfId="0" applyFill="1" applyBorder="1"/>
    <xf numFmtId="9" fontId="0" fillId="2" borderId="14" xfId="2" applyFont="1" applyFill="1" applyBorder="1" applyAlignment="1">
      <alignment vertical="center"/>
    </xf>
    <xf numFmtId="164" fontId="0" fillId="2" borderId="15" xfId="0" applyNumberFormat="1" applyFill="1" applyBorder="1" applyAlignment="1">
      <alignment vertical="center"/>
    </xf>
    <xf numFmtId="164" fontId="5" fillId="0" borderId="39" xfId="0" applyNumberFormat="1" applyFont="1" applyBorder="1" applyAlignment="1" applyProtection="1">
      <alignment wrapText="1"/>
      <protection locked="0"/>
    </xf>
    <xf numFmtId="164" fontId="5" fillId="3" borderId="39" xfId="1" applyFont="1" applyFill="1" applyBorder="1" applyAlignment="1" applyProtection="1">
      <alignment horizontal="center" vertical="center" wrapText="1"/>
      <protection locked="0"/>
    </xf>
    <xf numFmtId="164" fontId="5" fillId="0" borderId="3" xfId="0" applyNumberFormat="1" applyFont="1" applyBorder="1" applyAlignment="1" applyProtection="1">
      <alignment wrapText="1"/>
      <protection locked="0"/>
    </xf>
    <xf numFmtId="0" fontId="2" fillId="6" borderId="3" xfId="0" applyFont="1" applyFill="1" applyBorder="1" applyAlignment="1">
      <alignment vertical="center" wrapText="1"/>
    </xf>
    <xf numFmtId="0" fontId="5" fillId="6" borderId="3" xfId="0" applyFont="1" applyFill="1" applyBorder="1" applyAlignment="1">
      <alignment vertical="center" wrapText="1"/>
    </xf>
    <xf numFmtId="0" fontId="2" fillId="2" borderId="3" xfId="0" applyFont="1" applyFill="1" applyBorder="1" applyAlignment="1">
      <alignment vertical="center" wrapText="1"/>
    </xf>
    <xf numFmtId="164" fontId="5" fillId="2" borderId="3" xfId="0" applyNumberFormat="1" applyFont="1" applyFill="1" applyBorder="1" applyAlignment="1">
      <alignment vertical="center" wrapText="1"/>
    </xf>
    <xf numFmtId="164" fontId="2" fillId="2" borderId="3" xfId="1" applyFont="1" applyFill="1" applyBorder="1" applyAlignment="1" applyProtection="1">
      <alignment vertical="center" wrapText="1"/>
    </xf>
    <xf numFmtId="164" fontId="2" fillId="2" borderId="4" xfId="1" applyFont="1" applyFill="1" applyBorder="1" applyAlignment="1" applyProtection="1">
      <alignment vertical="center" wrapText="1"/>
    </xf>
    <xf numFmtId="164" fontId="2" fillId="2" borderId="14" xfId="1" applyFont="1" applyFill="1" applyBorder="1" applyAlignment="1" applyProtection="1">
      <alignment vertical="center" wrapText="1"/>
    </xf>
    <xf numFmtId="164" fontId="2" fillId="2" borderId="37" xfId="1" applyFont="1" applyFill="1" applyBorder="1" applyAlignment="1" applyProtection="1">
      <alignment vertical="center" wrapText="1"/>
    </xf>
    <xf numFmtId="9" fontId="2" fillId="2" borderId="15" xfId="2" applyFont="1" applyFill="1" applyBorder="1" applyAlignment="1" applyProtection="1">
      <alignment vertical="center" wrapText="1"/>
    </xf>
    <xf numFmtId="0" fontId="3" fillId="2" borderId="28" xfId="0" applyFont="1" applyFill="1" applyBorder="1" applyAlignment="1">
      <alignment horizontal="left" vertical="center" wrapText="1"/>
    </xf>
    <xf numFmtId="164" fontId="2" fillId="2" borderId="17" xfId="0" applyNumberFormat="1" applyFont="1" applyFill="1" applyBorder="1" applyAlignment="1">
      <alignment vertical="center" wrapText="1"/>
    </xf>
    <xf numFmtId="0" fontId="3" fillId="2" borderId="8" xfId="0" applyFont="1" applyFill="1" applyBorder="1" applyAlignment="1">
      <alignment horizontal="left" vertical="center" wrapText="1"/>
    </xf>
    <xf numFmtId="164" fontId="2" fillId="2" borderId="9" xfId="2" applyNumberFormat="1" applyFont="1" applyFill="1" applyBorder="1" applyAlignment="1" applyProtection="1">
      <alignment wrapText="1"/>
    </xf>
    <xf numFmtId="0" fontId="0" fillId="2" borderId="8" xfId="0" applyFill="1" applyBorder="1" applyAlignment="1">
      <alignment vertical="top" wrapText="1"/>
    </xf>
    <xf numFmtId="0" fontId="0" fillId="2" borderId="8" xfId="0" applyFill="1" applyBorder="1" applyAlignment="1">
      <alignment vertical="top"/>
    </xf>
    <xf numFmtId="0" fontId="0" fillId="2" borderId="13" xfId="0" applyFill="1" applyBorder="1" applyAlignment="1">
      <alignment vertical="top"/>
    </xf>
    <xf numFmtId="49" fontId="5" fillId="0" borderId="3" xfId="1" applyNumberFormat="1" applyFont="1" applyBorder="1" applyAlignment="1" applyProtection="1">
      <alignment horizontal="left" wrapText="1"/>
      <protection locked="0"/>
    </xf>
    <xf numFmtId="49" fontId="5" fillId="3" borderId="3" xfId="1" applyNumberFormat="1" applyFont="1" applyFill="1" applyBorder="1" applyAlignment="1" applyProtection="1">
      <alignment horizontal="left" wrapText="1"/>
      <protection locked="0"/>
    </xf>
    <xf numFmtId="164" fontId="5" fillId="2" borderId="3" xfId="1" applyFont="1" applyFill="1" applyBorder="1" applyAlignment="1" applyProtection="1">
      <alignment vertical="center" wrapText="1"/>
    </xf>
    <xf numFmtId="0" fontId="5" fillId="2" borderId="8" xfId="0" applyFont="1" applyFill="1" applyBorder="1" applyAlignment="1">
      <alignment vertical="center" wrapText="1"/>
    </xf>
    <xf numFmtId="164" fontId="5" fillId="2" borderId="9" xfId="0" applyNumberFormat="1" applyFont="1" applyFill="1" applyBorder="1" applyAlignment="1">
      <alignment vertical="center" wrapText="1"/>
    </xf>
    <xf numFmtId="164" fontId="2" fillId="2" borderId="15" xfId="1" applyFont="1" applyFill="1" applyBorder="1" applyAlignment="1" applyProtection="1">
      <alignment vertical="center" wrapText="1"/>
    </xf>
    <xf numFmtId="49" fontId="5" fillId="0" borderId="3" xfId="0" applyNumberFormat="1" applyFont="1" applyBorder="1" applyAlignment="1" applyProtection="1">
      <alignment horizontal="left" wrapText="1"/>
      <protection locked="0"/>
    </xf>
    <xf numFmtId="0" fontId="5" fillId="3" borderId="2" xfId="0" applyFont="1" applyFill="1" applyBorder="1" applyAlignment="1" applyProtection="1">
      <alignment vertical="center" wrapText="1"/>
      <protection locked="0"/>
    </xf>
    <xf numFmtId="0" fontId="2" fillId="2" borderId="39" xfId="0" applyFont="1" applyFill="1" applyBorder="1" applyAlignment="1">
      <alignment vertical="center" wrapText="1"/>
    </xf>
    <xf numFmtId="0" fontId="2" fillId="4" borderId="3" xfId="0" applyFont="1" applyFill="1" applyBorder="1" applyAlignment="1" applyProtection="1">
      <alignment vertical="center" wrapText="1"/>
      <protection locked="0"/>
    </xf>
    <xf numFmtId="0" fontId="2" fillId="2" borderId="34" xfId="0" applyFont="1" applyFill="1" applyBorder="1" applyAlignment="1">
      <alignment vertical="center" wrapText="1"/>
    </xf>
    <xf numFmtId="164" fontId="2" fillId="2" borderId="5" xfId="1" applyFont="1" applyFill="1" applyBorder="1" applyAlignment="1" applyProtection="1">
      <alignment vertical="center" wrapText="1"/>
    </xf>
    <xf numFmtId="164" fontId="2" fillId="2" borderId="40" xfId="1" applyFont="1" applyFill="1" applyBorder="1" applyAlignment="1" applyProtection="1">
      <alignment vertical="center" wrapText="1"/>
    </xf>
    <xf numFmtId="9" fontId="5" fillId="0" borderId="3" xfId="2" applyFont="1" applyBorder="1" applyAlignment="1" applyProtection="1">
      <alignment horizontal="center" vertical="center" wrapText="1"/>
      <protection locked="0"/>
    </xf>
    <xf numFmtId="9" fontId="5" fillId="3" borderId="3" xfId="2" applyFont="1" applyFill="1" applyBorder="1" applyAlignment="1" applyProtection="1">
      <alignment horizontal="center" vertical="center" wrapText="1"/>
      <protection locked="0"/>
    </xf>
    <xf numFmtId="9" fontId="5" fillId="0" borderId="3" xfId="2" applyFont="1" applyBorder="1" applyAlignment="1" applyProtection="1">
      <alignment vertical="center" wrapText="1"/>
      <protection locked="0"/>
    </xf>
    <xf numFmtId="164" fontId="5" fillId="2" borderId="4" xfId="0" applyNumberFormat="1" applyFont="1" applyFill="1" applyBorder="1" applyAlignment="1">
      <alignment vertical="center" wrapText="1"/>
    </xf>
    <xf numFmtId="164" fontId="5" fillId="2" borderId="3" xfId="1" applyFont="1" applyFill="1" applyBorder="1" applyAlignment="1" applyProtection="1">
      <alignment horizontal="center" vertical="center" wrapText="1"/>
    </xf>
    <xf numFmtId="164" fontId="2" fillId="4" borderId="3" xfId="1" applyFont="1" applyFill="1" applyBorder="1" applyAlignment="1" applyProtection="1">
      <alignment vertical="center" wrapText="1"/>
    </xf>
    <xf numFmtId="164" fontId="2" fillId="2" borderId="4" xfId="0" applyNumberFormat="1" applyFont="1" applyFill="1" applyBorder="1" applyAlignment="1">
      <alignment wrapText="1"/>
    </xf>
    <xf numFmtId="164" fontId="2" fillId="3" borderId="1" xfId="0" applyNumberFormat="1" applyFont="1" applyFill="1" applyBorder="1" applyAlignment="1">
      <alignment wrapText="1"/>
    </xf>
    <xf numFmtId="0" fontId="2" fillId="4" borderId="42" xfId="0" applyFont="1" applyFill="1" applyBorder="1" applyAlignment="1">
      <alignment vertical="center" wrapText="1"/>
    </xf>
    <xf numFmtId="164" fontId="2" fillId="2" borderId="2" xfId="1" applyFont="1" applyFill="1" applyBorder="1" applyAlignment="1" applyProtection="1">
      <alignment horizontal="center" vertical="center" wrapText="1"/>
    </xf>
    <xf numFmtId="164" fontId="5" fillId="2" borderId="2" xfId="0" applyNumberFormat="1" applyFont="1" applyFill="1" applyBorder="1" applyAlignment="1">
      <alignment vertical="center" wrapText="1"/>
    </xf>
    <xf numFmtId="164" fontId="2" fillId="2" borderId="49" xfId="1" applyFont="1" applyFill="1" applyBorder="1" applyAlignment="1" applyProtection="1">
      <alignment vertical="center" wrapText="1"/>
    </xf>
    <xf numFmtId="164" fontId="2" fillId="2" borderId="0" xfId="1" applyFont="1" applyFill="1" applyBorder="1" applyAlignment="1">
      <alignment wrapText="1"/>
    </xf>
    <xf numFmtId="164" fontId="5" fillId="2" borderId="50" xfId="0" applyNumberFormat="1" applyFont="1" applyFill="1" applyBorder="1" applyAlignment="1">
      <alignment wrapText="1"/>
    </xf>
    <xf numFmtId="164" fontId="5" fillId="2" borderId="49" xfId="0" applyNumberFormat="1" applyFont="1" applyFill="1" applyBorder="1" applyAlignment="1">
      <alignment wrapText="1"/>
    </xf>
    <xf numFmtId="164" fontId="2" fillId="2" borderId="51" xfId="1" applyFont="1" applyFill="1" applyBorder="1" applyAlignment="1">
      <alignment wrapText="1"/>
    </xf>
    <xf numFmtId="164" fontId="2" fillId="2" borderId="12" xfId="0" applyNumberFormat="1" applyFont="1" applyFill="1" applyBorder="1" applyAlignment="1">
      <alignment wrapText="1"/>
    </xf>
    <xf numFmtId="164" fontId="2" fillId="2" borderId="25" xfId="1" applyFont="1" applyFill="1" applyBorder="1" applyAlignment="1">
      <alignment wrapText="1"/>
    </xf>
    <xf numFmtId="164" fontId="2" fillId="2" borderId="21" xfId="0" applyNumberFormat="1" applyFont="1" applyFill="1" applyBorder="1" applyAlignment="1">
      <alignment wrapText="1"/>
    </xf>
    <xf numFmtId="0" fontId="2" fillId="2" borderId="27" xfId="0" applyFont="1" applyFill="1" applyBorder="1" applyAlignment="1">
      <alignment wrapText="1"/>
    </xf>
    <xf numFmtId="0" fontId="2" fillId="2" borderId="50" xfId="0" applyFont="1" applyFill="1" applyBorder="1" applyAlignment="1">
      <alignment horizontal="center" wrapText="1"/>
    </xf>
    <xf numFmtId="0" fontId="2" fillId="2" borderId="38" xfId="0" applyFont="1" applyFill="1" applyBorder="1" applyAlignment="1">
      <alignment horizontal="center" wrapText="1"/>
    </xf>
    <xf numFmtId="164" fontId="5" fillId="2" borderId="38" xfId="0" applyNumberFormat="1" applyFont="1" applyFill="1" applyBorder="1" applyAlignment="1">
      <alignment wrapText="1"/>
    </xf>
    <xf numFmtId="164" fontId="5" fillId="2" borderId="15" xfId="0" applyNumberFormat="1" applyFont="1" applyFill="1" applyBorder="1" applyAlignment="1">
      <alignment wrapText="1"/>
    </xf>
    <xf numFmtId="0" fontId="17" fillId="0" borderId="0" xfId="0" applyFont="1" applyAlignment="1">
      <alignment wrapText="1"/>
    </xf>
    <xf numFmtId="9" fontId="2" fillId="3" borderId="9" xfId="2" applyFont="1" applyFill="1" applyBorder="1" applyAlignment="1" applyProtection="1">
      <alignment vertical="center" wrapText="1"/>
      <protection locked="0"/>
    </xf>
    <xf numFmtId="9" fontId="2" fillId="3" borderId="31" xfId="2" applyFont="1" applyFill="1" applyBorder="1" applyAlignment="1" applyProtection="1">
      <alignment vertical="center" wrapText="1"/>
      <protection locked="0"/>
    </xf>
    <xf numFmtId="164" fontId="2" fillId="2" borderId="32" xfId="0" applyNumberFormat="1" applyFont="1" applyFill="1" applyBorder="1" applyAlignment="1">
      <alignment horizontal="center" wrapText="1"/>
    </xf>
    <xf numFmtId="164" fontId="2" fillId="2" borderId="32" xfId="0" applyNumberFormat="1" applyFont="1" applyFill="1" applyBorder="1" applyAlignment="1">
      <alignment wrapText="1"/>
    </xf>
    <xf numFmtId="164" fontId="5" fillId="2" borderId="52" xfId="0" applyNumberFormat="1" applyFont="1" applyFill="1" applyBorder="1" applyAlignment="1">
      <alignment wrapText="1"/>
    </xf>
    <xf numFmtId="164" fontId="5" fillId="2" borderId="2" xfId="0" applyNumberFormat="1" applyFont="1" applyFill="1" applyBorder="1" applyAlignment="1">
      <alignment wrapText="1"/>
    </xf>
    <xf numFmtId="164" fontId="5" fillId="2" borderId="2" xfId="1" applyFont="1" applyFill="1" applyBorder="1" applyAlignment="1">
      <alignment wrapText="1"/>
    </xf>
    <xf numFmtId="164" fontId="2" fillId="2" borderId="49" xfId="1" applyFont="1" applyFill="1" applyBorder="1" applyAlignment="1">
      <alignment wrapText="1"/>
    </xf>
    <xf numFmtId="0" fontId="7" fillId="2" borderId="53" xfId="0" applyFont="1" applyFill="1" applyBorder="1" applyAlignment="1">
      <alignment vertical="center" wrapText="1"/>
    </xf>
    <xf numFmtId="0" fontId="7" fillId="2" borderId="54" xfId="0" applyFont="1" applyFill="1" applyBorder="1" applyAlignment="1">
      <alignment vertical="center" wrapText="1"/>
    </xf>
    <xf numFmtId="0" fontId="7" fillId="2" borderId="54" xfId="0" applyFont="1" applyFill="1" applyBorder="1" applyAlignment="1" applyProtection="1">
      <alignment vertical="center" wrapText="1"/>
      <protection locked="0"/>
    </xf>
    <xf numFmtId="164" fontId="2" fillId="2" borderId="55" xfId="1" applyFont="1" applyFill="1" applyBorder="1" applyAlignment="1" applyProtection="1">
      <alignment wrapText="1"/>
    </xf>
    <xf numFmtId="0" fontId="2" fillId="2" borderId="6" xfId="0" applyFont="1" applyFill="1" applyBorder="1" applyAlignment="1">
      <alignment horizontal="center" wrapText="1"/>
    </xf>
    <xf numFmtId="0" fontId="3" fillId="2" borderId="23" xfId="0" applyFont="1" applyFill="1" applyBorder="1" applyAlignment="1">
      <alignment wrapText="1"/>
    </xf>
    <xf numFmtId="0" fontId="0" fillId="2" borderId="23" xfId="0" applyFill="1" applyBorder="1" applyAlignment="1">
      <alignment wrapText="1"/>
    </xf>
    <xf numFmtId="0" fontId="3" fillId="2" borderId="24" xfId="0" applyFont="1" applyFill="1" applyBorder="1" applyAlignment="1">
      <alignment wrapText="1"/>
    </xf>
    <xf numFmtId="0" fontId="3" fillId="2" borderId="6" xfId="0" applyFont="1" applyFill="1" applyBorder="1" applyAlignment="1">
      <alignment horizontal="center" vertical="center"/>
    </xf>
    <xf numFmtId="0" fontId="3" fillId="2" borderId="23" xfId="0" applyFont="1" applyFill="1" applyBorder="1" applyAlignment="1">
      <alignment vertical="center" wrapText="1"/>
    </xf>
    <xf numFmtId="10" fontId="2" fillId="2" borderId="9" xfId="2" applyNumberFormat="1" applyFont="1" applyFill="1" applyBorder="1" applyAlignment="1" applyProtection="1">
      <alignment wrapText="1"/>
    </xf>
    <xf numFmtId="164" fontId="2" fillId="2" borderId="56" xfId="1" applyFont="1" applyFill="1" applyBorder="1" applyAlignment="1" applyProtection="1">
      <alignment wrapText="1"/>
    </xf>
    <xf numFmtId="164" fontId="2" fillId="2" borderId="33" xfId="1" applyFont="1" applyFill="1" applyBorder="1" applyAlignment="1">
      <alignment wrapText="1"/>
    </xf>
    <xf numFmtId="164" fontId="5" fillId="2" borderId="57" xfId="1" applyFont="1" applyFill="1" applyBorder="1" applyAlignment="1" applyProtection="1">
      <alignment wrapText="1"/>
    </xf>
    <xf numFmtId="164" fontId="5" fillId="2" borderId="58" xfId="1" applyFont="1" applyFill="1" applyBorder="1" applyAlignment="1">
      <alignment wrapText="1"/>
    </xf>
    <xf numFmtId="164" fontId="5" fillId="2" borderId="13" xfId="1" applyFont="1" applyFill="1" applyBorder="1" applyAlignment="1" applyProtection="1">
      <alignment wrapText="1"/>
    </xf>
    <xf numFmtId="164" fontId="5" fillId="2" borderId="15" xfId="1" applyFont="1" applyFill="1" applyBorder="1" applyAlignment="1">
      <alignment wrapText="1"/>
    </xf>
    <xf numFmtId="164" fontId="2" fillId="3" borderId="0" xfId="1" applyFont="1" applyFill="1" applyBorder="1" applyAlignment="1" applyProtection="1">
      <alignment vertical="center" wrapText="1"/>
      <protection locked="0"/>
    </xf>
    <xf numFmtId="164" fontId="5" fillId="0" borderId="0" xfId="1" applyFont="1" applyFill="1" applyBorder="1" applyAlignment="1" applyProtection="1">
      <alignment vertical="center" wrapText="1"/>
      <protection locked="0"/>
    </xf>
    <xf numFmtId="164" fontId="0" fillId="3" borderId="0" xfId="1" applyFont="1" applyFill="1" applyBorder="1" applyAlignment="1">
      <alignment wrapText="1"/>
    </xf>
    <xf numFmtId="164" fontId="2" fillId="3" borderId="0" xfId="1" applyFont="1" applyFill="1" applyBorder="1" applyAlignment="1">
      <alignment vertical="center" wrapText="1"/>
    </xf>
    <xf numFmtId="164" fontId="2" fillId="3" borderId="0" xfId="1" applyFont="1" applyFill="1" applyBorder="1" applyAlignment="1" applyProtection="1">
      <alignment horizontal="center" vertical="center" wrapText="1"/>
    </xf>
    <xf numFmtId="164" fontId="2" fillId="3" borderId="0" xfId="1" applyFont="1" applyFill="1" applyBorder="1" applyAlignment="1" applyProtection="1">
      <alignment vertical="center" wrapText="1"/>
    </xf>
    <xf numFmtId="164" fontId="2" fillId="0" borderId="0" xfId="1" applyFont="1" applyFill="1" applyBorder="1" applyAlignment="1">
      <alignment vertical="center" wrapText="1"/>
    </xf>
    <xf numFmtId="164" fontId="0" fillId="0" borderId="0" xfId="1" applyFont="1" applyBorder="1" applyAlignment="1">
      <alignment wrapText="1"/>
    </xf>
    <xf numFmtId="164" fontId="0" fillId="0" borderId="0" xfId="1" applyFont="1" applyFill="1" applyBorder="1" applyAlignment="1">
      <alignment wrapText="1"/>
    </xf>
    <xf numFmtId="164" fontId="14" fillId="0" borderId="0" xfId="1" applyFont="1" applyBorder="1" applyAlignment="1">
      <alignment wrapText="1"/>
    </xf>
    <xf numFmtId="164" fontId="12" fillId="3" borderId="0" xfId="1" applyFont="1" applyFill="1" applyBorder="1" applyAlignment="1">
      <alignment horizontal="left" wrapText="1"/>
    </xf>
    <xf numFmtId="0" fontId="1" fillId="2" borderId="8" xfId="0" applyFont="1" applyFill="1" applyBorder="1" applyAlignment="1">
      <alignment vertical="center" wrapText="1"/>
    </xf>
    <xf numFmtId="164" fontId="2" fillId="2" borderId="28" xfId="0" applyNumberFormat="1" applyFont="1" applyFill="1" applyBorder="1" applyAlignment="1">
      <alignment vertical="center" wrapText="1"/>
    </xf>
    <xf numFmtId="164" fontId="0" fillId="2" borderId="17" xfId="1" applyFont="1" applyFill="1" applyBorder="1" applyAlignment="1">
      <alignment vertical="center" wrapText="1"/>
    </xf>
    <xf numFmtId="9" fontId="0" fillId="2" borderId="15" xfId="2" applyFont="1" applyFill="1" applyBorder="1" applyAlignment="1">
      <alignment wrapText="1"/>
    </xf>
    <xf numFmtId="0" fontId="3" fillId="2" borderId="13" xfId="0" applyFont="1" applyFill="1" applyBorder="1" applyAlignment="1">
      <alignment wrapText="1"/>
    </xf>
    <xf numFmtId="0" fontId="2" fillId="2" borderId="5"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5" fillId="2" borderId="34" xfId="0" applyFont="1" applyFill="1" applyBorder="1" applyAlignment="1">
      <alignment horizontal="center" vertical="center" wrapText="1"/>
    </xf>
    <xf numFmtId="0" fontId="2" fillId="2" borderId="29" xfId="0" applyFont="1" applyFill="1" applyBorder="1" applyAlignment="1">
      <alignment horizontal="center" vertical="center" wrapText="1"/>
    </xf>
    <xf numFmtId="0" fontId="3" fillId="2" borderId="13" xfId="0" applyFont="1" applyFill="1" applyBorder="1"/>
    <xf numFmtId="164" fontId="0" fillId="2" borderId="14" xfId="0" applyNumberFormat="1" applyFill="1" applyBorder="1"/>
    <xf numFmtId="0" fontId="0" fillId="2" borderId="14" xfId="0" applyFill="1" applyBorder="1"/>
    <xf numFmtId="0" fontId="0" fillId="2" borderId="15" xfId="0" applyFill="1" applyBorder="1"/>
    <xf numFmtId="0" fontId="11" fillId="7" borderId="6" xfId="0" applyFont="1" applyFill="1" applyBorder="1" applyAlignment="1">
      <alignment vertical="top" wrapText="1"/>
    </xf>
    <xf numFmtId="0" fontId="18" fillId="0" borderId="0" xfId="0" applyFont="1" applyAlignment="1">
      <alignment horizontal="left" vertical="top" wrapText="1"/>
    </xf>
    <xf numFmtId="0" fontId="2" fillId="8" borderId="3" xfId="0" applyFont="1" applyFill="1" applyBorder="1" applyAlignment="1">
      <alignment horizontal="center" vertical="center" wrapText="1"/>
    </xf>
    <xf numFmtId="164" fontId="0" fillId="3" borderId="0" xfId="1" applyFont="1" applyFill="1" applyBorder="1" applyAlignment="1">
      <alignment vertical="center" wrapText="1"/>
    </xf>
    <xf numFmtId="9" fontId="0" fillId="3" borderId="0" xfId="2" applyFont="1" applyFill="1" applyBorder="1" applyAlignment="1">
      <alignment wrapText="1"/>
    </xf>
    <xf numFmtId="164" fontId="2" fillId="2" borderId="9" xfId="1"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164" fontId="2" fillId="2" borderId="5" xfId="1" applyFont="1" applyFill="1" applyBorder="1" applyAlignment="1" applyProtection="1">
      <alignment horizontal="center" vertical="center" wrapText="1"/>
      <protection locked="0"/>
    </xf>
    <xf numFmtId="0" fontId="1" fillId="0" borderId="3" xfId="0" applyFont="1" applyBorder="1" applyAlignment="1" applyProtection="1">
      <alignment horizontal="left" vertical="top" wrapText="1"/>
      <protection locked="0"/>
    </xf>
    <xf numFmtId="164" fontId="1" fillId="0" borderId="3" xfId="1" applyFont="1" applyBorder="1" applyAlignment="1" applyProtection="1">
      <alignment vertical="center" wrapText="1"/>
      <protection locked="0"/>
    </xf>
    <xf numFmtId="0" fontId="2" fillId="9" borderId="32" xfId="0" applyFont="1" applyFill="1" applyBorder="1" applyAlignment="1">
      <alignment horizontal="left" wrapText="1"/>
    </xf>
    <xf numFmtId="164" fontId="1" fillId="0" borderId="3" xfId="3" applyFont="1" applyBorder="1" applyAlignment="1" applyProtection="1">
      <alignment horizontal="center" vertical="center" wrapText="1"/>
      <protection locked="0"/>
    </xf>
    <xf numFmtId="164" fontId="1" fillId="0" borderId="39" xfId="0" applyNumberFormat="1" applyFont="1" applyBorder="1" applyAlignment="1" applyProtection="1">
      <alignment wrapText="1"/>
      <protection locked="0"/>
    </xf>
    <xf numFmtId="49" fontId="1" fillId="0" borderId="3" xfId="3" applyNumberFormat="1" applyFont="1" applyBorder="1" applyAlignment="1" applyProtection="1">
      <alignment horizontal="left" wrapText="1"/>
      <protection locked="0"/>
    </xf>
    <xf numFmtId="164" fontId="1" fillId="10" borderId="3" xfId="3" applyFont="1" applyFill="1" applyBorder="1" applyAlignment="1" applyProtection="1">
      <alignment horizontal="center" vertical="center" wrapText="1"/>
      <protection locked="0"/>
    </xf>
    <xf numFmtId="164" fontId="2" fillId="10" borderId="3" xfId="1" applyFont="1" applyFill="1" applyBorder="1" applyAlignment="1" applyProtection="1">
      <alignment vertical="center" wrapText="1"/>
    </xf>
    <xf numFmtId="43" fontId="2" fillId="4" borderId="3" xfId="4" applyFont="1" applyFill="1" applyBorder="1" applyAlignment="1">
      <alignment wrapText="1"/>
    </xf>
    <xf numFmtId="43" fontId="2" fillId="2" borderId="14" xfId="4" applyFont="1" applyFill="1" applyBorder="1" applyAlignment="1">
      <alignment horizontal="center" wrapText="1"/>
    </xf>
    <xf numFmtId="164" fontId="5" fillId="10" borderId="3" xfId="1" applyFont="1" applyFill="1" applyBorder="1" applyAlignment="1" applyProtection="1">
      <alignment vertical="center" wrapText="1"/>
    </xf>
    <xf numFmtId="49" fontId="1" fillId="0" borderId="3" xfId="1" applyNumberFormat="1" applyFont="1" applyBorder="1" applyAlignment="1" applyProtection="1">
      <alignment horizontal="left" wrapText="1"/>
      <protection locked="0"/>
    </xf>
    <xf numFmtId="49" fontId="1" fillId="0" borderId="3" xfId="0" applyNumberFormat="1" applyFont="1" applyBorder="1" applyAlignment="1" applyProtection="1">
      <alignment horizontal="left" wrapText="1"/>
      <protection locked="0"/>
    </xf>
    <xf numFmtId="0" fontId="18" fillId="0" borderId="0" xfId="0" applyFont="1" applyAlignment="1">
      <alignment horizontal="left" vertical="top" wrapText="1"/>
    </xf>
    <xf numFmtId="0" fontId="5" fillId="3" borderId="3" xfId="0" applyFont="1" applyFill="1" applyBorder="1" applyAlignment="1" applyProtection="1">
      <alignment horizontal="left" vertical="top" wrapText="1"/>
      <protection locked="0"/>
    </xf>
    <xf numFmtId="164" fontId="5" fillId="3" borderId="3" xfId="1" applyFont="1" applyFill="1" applyBorder="1" applyAlignment="1" applyProtection="1">
      <alignment horizontal="left" vertical="top" wrapText="1"/>
      <protection locked="0"/>
    </xf>
    <xf numFmtId="0" fontId="3" fillId="2" borderId="7" xfId="0" applyFont="1" applyFill="1" applyBorder="1" applyAlignment="1">
      <alignment horizontal="center" vertical="center" wrapText="1"/>
    </xf>
    <xf numFmtId="0" fontId="3" fillId="2" borderId="35" xfId="0" applyFont="1" applyFill="1" applyBorder="1" applyAlignment="1">
      <alignment horizontal="center" vertical="center" wrapText="1"/>
    </xf>
    <xf numFmtId="0" fontId="2" fillId="0" borderId="0" xfId="0" applyFont="1" applyAlignment="1">
      <alignment horizontal="center" vertical="center" wrapText="1"/>
    </xf>
    <xf numFmtId="0" fontId="2" fillId="2" borderId="28"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5" borderId="13" xfId="0" applyFill="1" applyBorder="1" applyAlignment="1">
      <alignment horizontal="center" vertical="center" wrapText="1"/>
    </xf>
    <xf numFmtId="0" fontId="0" fillId="5" borderId="15" xfId="0" applyFill="1" applyBorder="1" applyAlignment="1">
      <alignment horizontal="center" vertical="center" wrapText="1"/>
    </xf>
    <xf numFmtId="0" fontId="2" fillId="3" borderId="3" xfId="0" applyFont="1" applyFill="1" applyBorder="1" applyAlignment="1" applyProtection="1">
      <alignment horizontal="left" vertical="top" wrapText="1"/>
      <protection locked="0"/>
    </xf>
    <xf numFmtId="164" fontId="2" fillId="3" borderId="3" xfId="1" applyFont="1" applyFill="1" applyBorder="1" applyAlignment="1" applyProtection="1">
      <alignment horizontal="left" vertical="top" wrapText="1"/>
      <protection locked="0"/>
    </xf>
    <xf numFmtId="0" fontId="1" fillId="3" borderId="3" xfId="0" applyFont="1" applyFill="1" applyBorder="1" applyAlignment="1" applyProtection="1">
      <alignment horizontal="left" vertical="top" wrapText="1"/>
      <protection locked="0"/>
    </xf>
    <xf numFmtId="49" fontId="2" fillId="3" borderId="3" xfId="0" applyNumberFormat="1" applyFont="1" applyFill="1" applyBorder="1" applyAlignment="1" applyProtection="1">
      <alignment horizontal="left" vertical="top" wrapText="1"/>
      <protection locked="0"/>
    </xf>
    <xf numFmtId="0" fontId="22" fillId="3" borderId="59" xfId="0" applyFont="1" applyFill="1" applyBorder="1" applyAlignment="1">
      <alignment horizontal="left" wrapText="1"/>
    </xf>
    <xf numFmtId="49" fontId="1" fillId="3" borderId="3" xfId="0" applyNumberFormat="1" applyFont="1" applyFill="1" applyBorder="1" applyAlignment="1" applyProtection="1">
      <alignment horizontal="left" vertical="top" wrapText="1"/>
      <protection locked="0"/>
    </xf>
    <xf numFmtId="49" fontId="5" fillId="3" borderId="3" xfId="0" applyNumberFormat="1" applyFont="1" applyFill="1" applyBorder="1" applyAlignment="1" applyProtection="1">
      <alignment horizontal="left" vertical="top" wrapText="1"/>
      <protection locked="0"/>
    </xf>
    <xf numFmtId="0" fontId="2" fillId="4" borderId="41" xfId="0" applyFont="1" applyFill="1" applyBorder="1" applyAlignment="1">
      <alignment horizontal="center" vertical="center" wrapText="1"/>
    </xf>
    <xf numFmtId="0" fontId="2" fillId="4" borderId="43" xfId="0" applyFont="1" applyFill="1" applyBorder="1" applyAlignment="1">
      <alignment horizontal="center" vertical="center" wrapText="1"/>
    </xf>
    <xf numFmtId="0" fontId="2" fillId="9" borderId="4" xfId="0" applyFont="1" applyFill="1" applyBorder="1" applyAlignment="1">
      <alignment horizontal="left" wrapText="1"/>
    </xf>
    <xf numFmtId="0" fontId="2" fillId="9" borderId="1" xfId="0" applyFont="1" applyFill="1" applyBorder="1" applyAlignment="1">
      <alignment horizontal="left" wrapText="1"/>
    </xf>
    <xf numFmtId="0" fontId="2" fillId="9" borderId="2" xfId="0" applyFont="1" applyFill="1" applyBorder="1" applyAlignment="1">
      <alignment horizontal="left" wrapText="1"/>
    </xf>
    <xf numFmtId="0" fontId="2" fillId="2" borderId="26" xfId="0" applyFont="1" applyFill="1" applyBorder="1" applyAlignment="1">
      <alignment horizontal="center" wrapText="1"/>
    </xf>
    <xf numFmtId="0" fontId="2" fillId="2" borderId="27" xfId="0" applyFont="1" applyFill="1" applyBorder="1" applyAlignment="1">
      <alignment horizontal="center" wrapText="1"/>
    </xf>
    <xf numFmtId="0" fontId="2" fillId="2" borderId="22" xfId="0" applyFont="1" applyFill="1" applyBorder="1" applyAlignment="1">
      <alignment horizontal="center" wrapText="1"/>
    </xf>
    <xf numFmtId="0" fontId="2" fillId="2" borderId="4"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7" borderId="18" xfId="0" applyFont="1" applyFill="1" applyBorder="1" applyAlignment="1">
      <alignment horizontal="center" vertical="center"/>
    </xf>
    <xf numFmtId="0" fontId="3" fillId="7" borderId="16" xfId="0" applyFont="1" applyFill="1" applyBorder="1" applyAlignment="1">
      <alignment horizontal="center" vertical="center"/>
    </xf>
    <xf numFmtId="0" fontId="3" fillId="7" borderId="19" xfId="0" applyFont="1" applyFill="1" applyBorder="1" applyAlignment="1">
      <alignment horizontal="center" vertical="center"/>
    </xf>
    <xf numFmtId="0" fontId="3" fillId="7" borderId="20" xfId="0" applyFont="1" applyFill="1" applyBorder="1" applyAlignment="1">
      <alignment horizontal="center" vertical="center"/>
    </xf>
    <xf numFmtId="0" fontId="3" fillId="7" borderId="25" xfId="0" applyFont="1" applyFill="1" applyBorder="1" applyAlignment="1">
      <alignment horizontal="center" vertical="center"/>
    </xf>
    <xf numFmtId="0" fontId="3" fillId="7" borderId="21" xfId="0" applyFont="1" applyFill="1" applyBorder="1" applyAlignment="1">
      <alignment horizontal="center" vertical="center"/>
    </xf>
    <xf numFmtId="164" fontId="3" fillId="2" borderId="44" xfId="0" applyNumberFormat="1" applyFont="1" applyFill="1" applyBorder="1" applyAlignment="1">
      <alignment horizontal="center"/>
    </xf>
    <xf numFmtId="164" fontId="3" fillId="2" borderId="45" xfId="0" applyNumberFormat="1" applyFont="1" applyFill="1" applyBorder="1" applyAlignment="1">
      <alignment horizontal="center"/>
    </xf>
    <xf numFmtId="49" fontId="0" fillId="2" borderId="46" xfId="0" applyNumberFormat="1" applyFill="1" applyBorder="1" applyAlignment="1">
      <alignment horizontal="center" wrapText="1"/>
    </xf>
    <xf numFmtId="49" fontId="0" fillId="2" borderId="47" xfId="0" applyNumberFormat="1" applyFill="1" applyBorder="1" applyAlignment="1">
      <alignment horizontal="center" wrapText="1"/>
    </xf>
    <xf numFmtId="49" fontId="0" fillId="2" borderId="48" xfId="0" applyNumberFormat="1" applyFill="1" applyBorder="1" applyAlignment="1">
      <alignment horizontal="center" wrapText="1"/>
    </xf>
    <xf numFmtId="0" fontId="3" fillId="2" borderId="41" xfId="0" applyFont="1" applyFill="1" applyBorder="1" applyAlignment="1">
      <alignment horizontal="left"/>
    </xf>
    <xf numFmtId="0" fontId="3" fillId="2" borderId="42" xfId="0" applyFont="1" applyFill="1" applyBorder="1" applyAlignment="1">
      <alignment horizontal="left"/>
    </xf>
    <xf numFmtId="0" fontId="3" fillId="2" borderId="43" xfId="0" applyFont="1" applyFill="1" applyBorder="1" applyAlignment="1">
      <alignment horizontal="left"/>
    </xf>
    <xf numFmtId="164" fontId="3" fillId="2" borderId="4" xfId="0" applyNumberFormat="1" applyFont="1" applyFill="1" applyBorder="1" applyAlignment="1">
      <alignment horizontal="center"/>
    </xf>
    <xf numFmtId="164" fontId="3" fillId="2" borderId="35" xfId="0" applyNumberFormat="1" applyFont="1" applyFill="1" applyBorder="1" applyAlignment="1">
      <alignment horizontal="center"/>
    </xf>
    <xf numFmtId="0" fontId="0" fillId="2" borderId="46" xfId="0" applyFill="1" applyBorder="1" applyAlignment="1">
      <alignment horizontal="center" wrapText="1"/>
    </xf>
    <xf numFmtId="0" fontId="0" fillId="2" borderId="47" xfId="0" applyFill="1" applyBorder="1" applyAlignment="1">
      <alignment horizontal="center" wrapText="1"/>
    </xf>
    <xf numFmtId="0" fontId="0" fillId="2" borderId="48" xfId="0" applyFill="1" applyBorder="1" applyAlignment="1">
      <alignment horizontal="center" wrapText="1"/>
    </xf>
    <xf numFmtId="0" fontId="2" fillId="7" borderId="18" xfId="0" applyFont="1" applyFill="1" applyBorder="1" applyAlignment="1">
      <alignment horizontal="center" vertical="center"/>
    </xf>
    <xf numFmtId="0" fontId="2" fillId="7" borderId="16" xfId="0" applyFont="1" applyFill="1" applyBorder="1" applyAlignment="1">
      <alignment horizontal="center" vertical="center"/>
    </xf>
    <xf numFmtId="0" fontId="2" fillId="7" borderId="19" xfId="0" applyFont="1" applyFill="1" applyBorder="1" applyAlignment="1">
      <alignment horizontal="center" vertical="center"/>
    </xf>
    <xf numFmtId="0" fontId="2" fillId="7" borderId="20" xfId="0" applyFont="1" applyFill="1" applyBorder="1" applyAlignment="1">
      <alignment horizontal="center" vertical="center"/>
    </xf>
    <xf numFmtId="0" fontId="2" fillId="7" borderId="25" xfId="0" applyFont="1" applyFill="1" applyBorder="1" applyAlignment="1">
      <alignment horizontal="center" vertical="center"/>
    </xf>
    <xf numFmtId="0" fontId="2" fillId="7" borderId="21" xfId="0" applyFont="1" applyFill="1" applyBorder="1" applyAlignment="1">
      <alignment horizontal="center" vertical="center"/>
    </xf>
  </cellXfs>
  <cellStyles count="5">
    <cellStyle name="Milliers" xfId="4" builtinId="3"/>
    <cellStyle name="Monétaire" xfId="1" builtinId="4"/>
    <cellStyle name="Monétaire 2" xfId="3" xr:uid="{863E7023-A903-481C-ACEE-207E1E9394CF}"/>
    <cellStyle name="Normal" xfId="0" builtinId="0"/>
    <cellStyle name="Pourcentage" xfId="2" builtinId="5"/>
  </cellStyles>
  <dxfs count="4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797"/>
      <color rgb="FFFFA7A7"/>
      <color rgb="FFFF9B9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74A34-B4FF-4524-B3EF-2DA7A44A5DBA}">
  <sheetPr>
    <tabColor theme="4" tint="0.79998168889431442"/>
  </sheetPr>
  <dimension ref="B2:E4"/>
  <sheetViews>
    <sheetView showGridLines="0" zoomScale="80" zoomScaleNormal="80" workbookViewId="0"/>
  </sheetViews>
  <sheetFormatPr baseColWidth="10" defaultColWidth="8.81640625" defaultRowHeight="14.5" x14ac:dyDescent="0.35"/>
  <cols>
    <col min="2" max="2" width="133.453125" customWidth="1"/>
  </cols>
  <sheetData>
    <row r="2" spans="2:5" ht="36.75" customHeight="1" x14ac:dyDescent="0.35">
      <c r="B2" s="227" t="s">
        <v>610</v>
      </c>
      <c r="C2" s="227"/>
      <c r="D2" s="227"/>
      <c r="E2" s="227"/>
    </row>
    <row r="3" spans="2:5" ht="15.75" customHeight="1" thickBot="1" x14ac:dyDescent="0.4">
      <c r="B3" s="156" t="s">
        <v>556</v>
      </c>
      <c r="C3" s="207"/>
      <c r="D3" s="207"/>
      <c r="E3" s="207"/>
    </row>
    <row r="4" spans="2:5" ht="361.5" customHeight="1" thickBot="1" x14ac:dyDescent="0.4">
      <c r="B4" s="206" t="s">
        <v>611</v>
      </c>
    </row>
  </sheetData>
  <sheetProtection sheet="1" objects="1" scenarios="1"/>
  <mergeCells count="1">
    <mergeCell ref="B2:E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21"/>
  <sheetViews>
    <sheetView showGridLines="0" showZeros="0" tabSelected="1" topLeftCell="A10" zoomScale="55" zoomScaleNormal="55" workbookViewId="0">
      <selection activeCell="K172" sqref="K172"/>
    </sheetView>
  </sheetViews>
  <sheetFormatPr baseColWidth="10" defaultColWidth="9.1796875" defaultRowHeight="14.5" x14ac:dyDescent="0.35"/>
  <cols>
    <col min="1" max="1" width="9.1796875" style="39"/>
    <col min="2" max="2" width="30.7265625" style="39" customWidth="1"/>
    <col min="3" max="3" width="32.453125" style="39" customWidth="1"/>
    <col min="4" max="4" width="24.26953125" style="39" customWidth="1"/>
    <col min="5" max="5" width="23.1796875" style="39" customWidth="1"/>
    <col min="6" max="6" width="22.453125" style="39" customWidth="1"/>
    <col min="7" max="7" width="24.26953125" style="39" customWidth="1"/>
    <col min="8" max="8" width="22.453125" style="39" customWidth="1"/>
    <col min="9" max="9" width="22.453125" style="189" customWidth="1"/>
    <col min="10" max="10" width="26.453125" style="189" customWidth="1"/>
    <col min="11" max="11" width="31.453125" style="39" customWidth="1"/>
    <col min="12" max="12" width="18.81640625" style="39" customWidth="1"/>
    <col min="13" max="13" width="9.1796875" style="39"/>
    <col min="14" max="14" width="17.7265625" style="39" customWidth="1"/>
    <col min="15" max="15" width="26.453125" style="39" customWidth="1"/>
    <col min="16" max="16" width="22.453125" style="39" customWidth="1"/>
    <col min="17" max="17" width="29.7265625" style="39" customWidth="1"/>
    <col min="18" max="18" width="23.453125" style="39" customWidth="1"/>
    <col min="19" max="19" width="18.453125" style="39" customWidth="1"/>
    <col min="20" max="20" width="17.453125" style="39" customWidth="1"/>
    <col min="21" max="21" width="25.1796875" style="39" customWidth="1"/>
    <col min="22" max="16384" width="9.1796875" style="39"/>
  </cols>
  <sheetData>
    <row r="1" spans="1:12" ht="30.75" customHeight="1" x14ac:dyDescent="1">
      <c r="B1" s="227" t="s">
        <v>555</v>
      </c>
      <c r="C1" s="227"/>
      <c r="D1" s="227"/>
      <c r="E1" s="227"/>
      <c r="F1" s="37"/>
      <c r="G1" s="37"/>
      <c r="H1" s="38"/>
      <c r="I1" s="191"/>
      <c r="J1" s="191"/>
      <c r="K1" s="38"/>
    </row>
    <row r="2" spans="1:12" ht="15.5" x14ac:dyDescent="0.35">
      <c r="B2" s="156" t="s">
        <v>556</v>
      </c>
    </row>
    <row r="3" spans="1:12" ht="27" customHeight="1" x14ac:dyDescent="0.6">
      <c r="B3" s="243" t="s">
        <v>557</v>
      </c>
      <c r="C3" s="243"/>
      <c r="D3" s="243"/>
      <c r="E3" s="243"/>
      <c r="F3" s="243"/>
      <c r="G3" s="243"/>
      <c r="H3" s="243"/>
      <c r="I3" s="192"/>
      <c r="J3" s="192"/>
    </row>
    <row r="5" spans="1:12" ht="200.25" customHeight="1" x14ac:dyDescent="0.35">
      <c r="B5" s="27" t="s">
        <v>375</v>
      </c>
      <c r="C5" s="27" t="s">
        <v>460</v>
      </c>
      <c r="D5" s="73" t="s">
        <v>417</v>
      </c>
      <c r="E5" s="47" t="s">
        <v>13</v>
      </c>
      <c r="F5" s="47" t="s">
        <v>14</v>
      </c>
      <c r="G5" s="47" t="s">
        <v>11</v>
      </c>
      <c r="H5" s="27" t="s">
        <v>613</v>
      </c>
      <c r="I5" s="27" t="s">
        <v>614</v>
      </c>
      <c r="J5" s="208" t="s">
        <v>612</v>
      </c>
      <c r="K5" s="27" t="s">
        <v>615</v>
      </c>
      <c r="L5" s="46"/>
    </row>
    <row r="6" spans="1:12" ht="51" customHeight="1" x14ac:dyDescent="0.35">
      <c r="B6" s="103" t="s">
        <v>376</v>
      </c>
      <c r="C6" s="242" t="s">
        <v>617</v>
      </c>
      <c r="D6" s="242"/>
      <c r="E6" s="242"/>
      <c r="F6" s="242"/>
      <c r="G6" s="242"/>
      <c r="H6" s="242"/>
      <c r="I6" s="240"/>
      <c r="J6" s="240"/>
      <c r="K6" s="242"/>
      <c r="L6" s="17"/>
    </row>
    <row r="7" spans="1:12" ht="51" customHeight="1" x14ac:dyDescent="0.35">
      <c r="B7" s="103" t="s">
        <v>377</v>
      </c>
      <c r="C7" s="244" t="s">
        <v>620</v>
      </c>
      <c r="D7" s="245"/>
      <c r="E7" s="245"/>
      <c r="F7" s="245"/>
      <c r="G7" s="245"/>
      <c r="H7" s="245"/>
      <c r="I7" s="229"/>
      <c r="J7" s="229"/>
      <c r="K7" s="245"/>
      <c r="L7" s="49"/>
    </row>
    <row r="8" spans="1:12" ht="263.5" x14ac:dyDescent="0.35">
      <c r="B8" s="104" t="s">
        <v>378</v>
      </c>
      <c r="C8" s="214" t="s">
        <v>641</v>
      </c>
      <c r="D8" s="217">
        <v>92509.939999999988</v>
      </c>
      <c r="E8" s="18"/>
      <c r="F8" s="18"/>
      <c r="G8" s="136">
        <f>D8</f>
        <v>92509.939999999988</v>
      </c>
      <c r="H8" s="132">
        <v>1</v>
      </c>
      <c r="I8" s="18">
        <v>0</v>
      </c>
      <c r="J8" s="119" t="s">
        <v>628</v>
      </c>
      <c r="K8" s="225" t="s">
        <v>653</v>
      </c>
      <c r="L8" s="50"/>
    </row>
    <row r="9" spans="1:12" ht="155" x14ac:dyDescent="0.35">
      <c r="B9" s="104" t="s">
        <v>379</v>
      </c>
      <c r="C9" s="214" t="s">
        <v>644</v>
      </c>
      <c r="D9" s="217">
        <v>15005.53</v>
      </c>
      <c r="E9" s="18"/>
      <c r="F9" s="18"/>
      <c r="G9" s="136">
        <f t="shared" ref="G9:G15" si="0">D9</f>
        <v>15005.53</v>
      </c>
      <c r="H9" s="132">
        <v>1</v>
      </c>
      <c r="I9" s="18">
        <v>0</v>
      </c>
      <c r="J9" s="119" t="s">
        <v>629</v>
      </c>
      <c r="K9" s="225" t="s">
        <v>653</v>
      </c>
      <c r="L9" s="50"/>
    </row>
    <row r="10" spans="1:12" ht="139.5" x14ac:dyDescent="0.35">
      <c r="B10" s="104" t="s">
        <v>380</v>
      </c>
      <c r="C10" s="214" t="s">
        <v>645</v>
      </c>
      <c r="D10" s="217">
        <v>35613.53</v>
      </c>
      <c r="E10" s="18"/>
      <c r="F10" s="18"/>
      <c r="G10" s="136">
        <f t="shared" si="0"/>
        <v>35613.53</v>
      </c>
      <c r="H10" s="132">
        <v>1</v>
      </c>
      <c r="I10" s="18">
        <v>0</v>
      </c>
      <c r="J10" s="119" t="s">
        <v>630</v>
      </c>
      <c r="K10" s="225" t="s">
        <v>654</v>
      </c>
      <c r="L10" s="50"/>
    </row>
    <row r="11" spans="1:12" ht="15.5" x14ac:dyDescent="0.35">
      <c r="B11" s="104" t="s">
        <v>381</v>
      </c>
      <c r="C11" s="214"/>
      <c r="D11" s="217"/>
      <c r="E11" s="18"/>
      <c r="F11" s="18"/>
      <c r="G11" s="136">
        <f t="shared" si="0"/>
        <v>0</v>
      </c>
      <c r="H11" s="132"/>
      <c r="I11" s="18"/>
      <c r="J11" s="119"/>
      <c r="K11" s="119"/>
      <c r="L11" s="50"/>
    </row>
    <row r="12" spans="1:12" ht="15.5" x14ac:dyDescent="0.35">
      <c r="B12" s="104" t="s">
        <v>382</v>
      </c>
      <c r="C12" s="16"/>
      <c r="D12" s="18"/>
      <c r="E12" s="18"/>
      <c r="F12" s="18"/>
      <c r="G12" s="136">
        <f t="shared" si="0"/>
        <v>0</v>
      </c>
      <c r="H12" s="132"/>
      <c r="I12" s="18"/>
      <c r="J12" s="119"/>
      <c r="K12" s="119"/>
      <c r="L12" s="50"/>
    </row>
    <row r="13" spans="1:12" ht="15.5" x14ac:dyDescent="0.35">
      <c r="B13" s="104" t="s">
        <v>383</v>
      </c>
      <c r="C13" s="16"/>
      <c r="D13" s="18"/>
      <c r="E13" s="18"/>
      <c r="F13" s="18"/>
      <c r="G13" s="136">
        <f t="shared" si="0"/>
        <v>0</v>
      </c>
      <c r="H13" s="132"/>
      <c r="I13" s="18"/>
      <c r="J13" s="119"/>
      <c r="K13" s="119"/>
      <c r="L13" s="50"/>
    </row>
    <row r="14" spans="1:12" ht="15.5" x14ac:dyDescent="0.35">
      <c r="B14" s="104" t="s">
        <v>384</v>
      </c>
      <c r="C14" s="45"/>
      <c r="D14" s="19"/>
      <c r="E14" s="19"/>
      <c r="F14" s="19"/>
      <c r="G14" s="136">
        <f t="shared" si="0"/>
        <v>0</v>
      </c>
      <c r="H14" s="133"/>
      <c r="I14" s="19"/>
      <c r="J14" s="120"/>
      <c r="K14" s="120"/>
      <c r="L14" s="50"/>
    </row>
    <row r="15" spans="1:12" ht="15.5" x14ac:dyDescent="0.35">
      <c r="A15" s="40"/>
      <c r="B15" s="104" t="s">
        <v>385</v>
      </c>
      <c r="C15" s="45"/>
      <c r="D15" s="19"/>
      <c r="E15" s="19"/>
      <c r="F15" s="19"/>
      <c r="G15" s="136">
        <f t="shared" si="0"/>
        <v>0</v>
      </c>
      <c r="H15" s="133"/>
      <c r="I15" s="19"/>
      <c r="J15" s="120"/>
      <c r="K15" s="120"/>
    </row>
    <row r="16" spans="1:12" ht="15.5" x14ac:dyDescent="0.35">
      <c r="A16" s="40"/>
      <c r="C16" s="105" t="s">
        <v>396</v>
      </c>
      <c r="D16" s="20">
        <f>SUM(D8:D15)</f>
        <v>143129</v>
      </c>
      <c r="E16" s="20">
        <f>SUM(E8:E15)</f>
        <v>0</v>
      </c>
      <c r="F16" s="20">
        <f>SUM(F8:F15)</f>
        <v>0</v>
      </c>
      <c r="G16" s="20">
        <f>SUM(G8:G15)</f>
        <v>143129</v>
      </c>
      <c r="H16" s="20">
        <f>(H8*G8)+(H9*G9)+(H10*G10)+(H11*G11)+(H12*G12)+(H13*G13)+(H14*G14)+(H15*G15)</f>
        <v>143129</v>
      </c>
      <c r="I16" s="20">
        <f>SUM(I8:I15)</f>
        <v>0</v>
      </c>
      <c r="J16" s="20"/>
      <c r="K16" s="120"/>
      <c r="L16" s="51"/>
    </row>
    <row r="17" spans="1:12" ht="51" customHeight="1" x14ac:dyDescent="0.35">
      <c r="A17" s="40"/>
      <c r="B17" s="103" t="s">
        <v>386</v>
      </c>
      <c r="C17" s="228"/>
      <c r="D17" s="228"/>
      <c r="E17" s="228"/>
      <c r="F17" s="228"/>
      <c r="G17" s="228"/>
      <c r="H17" s="228"/>
      <c r="I17" s="229"/>
      <c r="J17" s="229"/>
      <c r="K17" s="228"/>
      <c r="L17" s="49"/>
    </row>
    <row r="18" spans="1:12" ht="16" thickBot="1" x14ac:dyDescent="0.4">
      <c r="A18" s="40"/>
      <c r="B18" s="104" t="s">
        <v>387</v>
      </c>
      <c r="C18" s="16"/>
      <c r="D18" s="18"/>
      <c r="E18" s="18"/>
      <c r="F18" s="18"/>
      <c r="G18" s="136">
        <f>D18</f>
        <v>0</v>
      </c>
      <c r="H18" s="132"/>
      <c r="I18" s="18"/>
      <c r="J18" s="18"/>
      <c r="K18" s="119"/>
      <c r="L18" s="50"/>
    </row>
    <row r="19" spans="1:12" ht="15.5" x14ac:dyDescent="0.35">
      <c r="A19" s="40"/>
      <c r="B19" s="104" t="s">
        <v>388</v>
      </c>
      <c r="C19" s="16"/>
      <c r="D19" s="18"/>
      <c r="E19" s="18"/>
      <c r="F19" s="18"/>
      <c r="G19" s="136">
        <f t="shared" ref="G19:G25" si="1">D19</f>
        <v>0</v>
      </c>
      <c r="H19" s="132"/>
      <c r="I19" s="18"/>
      <c r="J19" s="18"/>
      <c r="K19" s="119"/>
      <c r="L19" s="50"/>
    </row>
    <row r="20" spans="1:12" ht="15.5" x14ac:dyDescent="0.35">
      <c r="A20" s="40"/>
      <c r="B20" s="104" t="s">
        <v>389</v>
      </c>
      <c r="C20" s="16"/>
      <c r="D20" s="18"/>
      <c r="E20" s="18"/>
      <c r="F20" s="18"/>
      <c r="G20" s="136">
        <f t="shared" si="1"/>
        <v>0</v>
      </c>
      <c r="H20" s="132"/>
      <c r="I20" s="18"/>
      <c r="J20" s="18"/>
      <c r="K20" s="119"/>
      <c r="L20" s="50"/>
    </row>
    <row r="21" spans="1:12" ht="15.5" x14ac:dyDescent="0.35">
      <c r="A21" s="40"/>
      <c r="B21" s="104" t="s">
        <v>390</v>
      </c>
      <c r="C21" s="16"/>
      <c r="D21" s="18"/>
      <c r="E21" s="18"/>
      <c r="F21" s="18"/>
      <c r="G21" s="136">
        <f t="shared" si="1"/>
        <v>0</v>
      </c>
      <c r="H21" s="132"/>
      <c r="I21" s="18"/>
      <c r="J21" s="18"/>
      <c r="K21" s="119"/>
      <c r="L21" s="50"/>
    </row>
    <row r="22" spans="1:12" ht="15.5" x14ac:dyDescent="0.35">
      <c r="A22" s="40"/>
      <c r="B22" s="104" t="s">
        <v>391</v>
      </c>
      <c r="C22" s="16"/>
      <c r="D22" s="18"/>
      <c r="E22" s="18"/>
      <c r="F22" s="18"/>
      <c r="G22" s="136">
        <f t="shared" si="1"/>
        <v>0</v>
      </c>
      <c r="H22" s="132"/>
      <c r="I22" s="18"/>
      <c r="J22" s="18"/>
      <c r="K22" s="119"/>
      <c r="L22" s="50"/>
    </row>
    <row r="23" spans="1:12" ht="15.5" x14ac:dyDescent="0.35">
      <c r="A23" s="40"/>
      <c r="B23" s="104" t="s">
        <v>392</v>
      </c>
      <c r="C23" s="16"/>
      <c r="D23" s="18"/>
      <c r="E23" s="18"/>
      <c r="F23" s="18"/>
      <c r="G23" s="136">
        <f t="shared" si="1"/>
        <v>0</v>
      </c>
      <c r="H23" s="132"/>
      <c r="I23" s="18"/>
      <c r="J23" s="18"/>
      <c r="K23" s="119"/>
      <c r="L23" s="50"/>
    </row>
    <row r="24" spans="1:12" ht="15.5" x14ac:dyDescent="0.35">
      <c r="A24" s="40"/>
      <c r="B24" s="104" t="s">
        <v>393</v>
      </c>
      <c r="C24" s="45"/>
      <c r="D24" s="19"/>
      <c r="E24" s="19"/>
      <c r="F24" s="19"/>
      <c r="G24" s="136">
        <f t="shared" si="1"/>
        <v>0</v>
      </c>
      <c r="H24" s="133"/>
      <c r="I24" s="19"/>
      <c r="J24" s="19"/>
      <c r="K24" s="120"/>
      <c r="L24" s="50"/>
    </row>
    <row r="25" spans="1:12" ht="15.5" x14ac:dyDescent="0.35">
      <c r="A25" s="40"/>
      <c r="B25" s="104" t="s">
        <v>394</v>
      </c>
      <c r="C25" s="45"/>
      <c r="D25" s="19"/>
      <c r="E25" s="19"/>
      <c r="F25" s="19"/>
      <c r="G25" s="136">
        <f t="shared" si="1"/>
        <v>0</v>
      </c>
      <c r="H25" s="133"/>
      <c r="I25" s="19"/>
      <c r="J25" s="19"/>
      <c r="K25" s="120"/>
      <c r="L25" s="50"/>
    </row>
    <row r="26" spans="1:12" ht="15.5" x14ac:dyDescent="0.35">
      <c r="A26" s="40"/>
      <c r="C26" s="105" t="s">
        <v>395</v>
      </c>
      <c r="D26" s="23">
        <f>SUM(D18:D25)</f>
        <v>0</v>
      </c>
      <c r="E26" s="23">
        <f t="shared" ref="E26:G26" si="2">SUM(E18:E25)</f>
        <v>0</v>
      </c>
      <c r="F26" s="23">
        <f t="shared" si="2"/>
        <v>0</v>
      </c>
      <c r="G26" s="23">
        <f t="shared" si="2"/>
        <v>0</v>
      </c>
      <c r="H26" s="20">
        <f>(H18*G18)+(H19*G19)+(H20*G20)+(H21*G21)+(H22*G22)+(H23*G23)+(H24*G24)+(H25*G25)</f>
        <v>0</v>
      </c>
      <c r="I26" s="20">
        <f>SUM(I18:I25)</f>
        <v>0</v>
      </c>
      <c r="J26" s="20"/>
      <c r="K26" s="120"/>
      <c r="L26" s="51"/>
    </row>
    <row r="27" spans="1:12" ht="51" customHeight="1" x14ac:dyDescent="0.35">
      <c r="A27" s="40"/>
      <c r="B27" s="103" t="s">
        <v>397</v>
      </c>
      <c r="C27" s="228"/>
      <c r="D27" s="228"/>
      <c r="E27" s="228"/>
      <c r="F27" s="228"/>
      <c r="G27" s="228"/>
      <c r="H27" s="228"/>
      <c r="I27" s="229"/>
      <c r="J27" s="229"/>
      <c r="K27" s="228"/>
      <c r="L27" s="49"/>
    </row>
    <row r="28" spans="1:12" ht="15.5" x14ac:dyDescent="0.35">
      <c r="A28" s="40"/>
      <c r="B28" s="104" t="s">
        <v>398</v>
      </c>
      <c r="C28" s="16"/>
      <c r="D28" s="18"/>
      <c r="E28" s="18"/>
      <c r="F28" s="18"/>
      <c r="G28" s="136">
        <f>D28</f>
        <v>0</v>
      </c>
      <c r="H28" s="132"/>
      <c r="I28" s="18"/>
      <c r="J28" s="18"/>
      <c r="K28" s="119"/>
      <c r="L28" s="50"/>
    </row>
    <row r="29" spans="1:12" ht="15.5" x14ac:dyDescent="0.35">
      <c r="A29" s="40"/>
      <c r="B29" s="104" t="s">
        <v>399</v>
      </c>
      <c r="C29" s="16"/>
      <c r="D29" s="18"/>
      <c r="E29" s="18"/>
      <c r="F29" s="18"/>
      <c r="G29" s="136">
        <f t="shared" ref="G29:G35" si="3">D29</f>
        <v>0</v>
      </c>
      <c r="H29" s="132"/>
      <c r="I29" s="18"/>
      <c r="J29" s="18"/>
      <c r="K29" s="119"/>
      <c r="L29" s="50"/>
    </row>
    <row r="30" spans="1:12" ht="15.5" x14ac:dyDescent="0.35">
      <c r="A30" s="40"/>
      <c r="B30" s="104" t="s">
        <v>400</v>
      </c>
      <c r="C30" s="16"/>
      <c r="D30" s="18"/>
      <c r="E30" s="18"/>
      <c r="F30" s="18"/>
      <c r="G30" s="136">
        <f t="shared" si="3"/>
        <v>0</v>
      </c>
      <c r="H30" s="132"/>
      <c r="I30" s="18"/>
      <c r="J30" s="18"/>
      <c r="K30" s="119"/>
      <c r="L30" s="50"/>
    </row>
    <row r="31" spans="1:12" ht="15.5" x14ac:dyDescent="0.35">
      <c r="A31" s="40"/>
      <c r="B31" s="104" t="s">
        <v>401</v>
      </c>
      <c r="C31" s="16"/>
      <c r="D31" s="18"/>
      <c r="E31" s="18"/>
      <c r="F31" s="18"/>
      <c r="G31" s="136">
        <f t="shared" si="3"/>
        <v>0</v>
      </c>
      <c r="H31" s="132"/>
      <c r="I31" s="18"/>
      <c r="J31" s="18"/>
      <c r="K31" s="119"/>
      <c r="L31" s="50"/>
    </row>
    <row r="32" spans="1:12" s="40" customFormat="1" ht="15.5" x14ac:dyDescent="0.35">
      <c r="B32" s="104" t="s">
        <v>402</v>
      </c>
      <c r="C32" s="16"/>
      <c r="D32" s="18"/>
      <c r="E32" s="18"/>
      <c r="F32" s="18"/>
      <c r="G32" s="136">
        <f t="shared" si="3"/>
        <v>0</v>
      </c>
      <c r="H32" s="132"/>
      <c r="I32" s="18"/>
      <c r="J32" s="18"/>
      <c r="K32" s="119"/>
      <c r="L32" s="50"/>
    </row>
    <row r="33" spans="1:12" s="40" customFormat="1" ht="15.5" x14ac:dyDescent="0.35">
      <c r="B33" s="104" t="s">
        <v>403</v>
      </c>
      <c r="C33" s="16"/>
      <c r="D33" s="18"/>
      <c r="E33" s="18"/>
      <c r="F33" s="18"/>
      <c r="G33" s="136">
        <f t="shared" si="3"/>
        <v>0</v>
      </c>
      <c r="H33" s="132"/>
      <c r="I33" s="18"/>
      <c r="J33" s="18"/>
      <c r="K33" s="119"/>
      <c r="L33" s="50"/>
    </row>
    <row r="34" spans="1:12" s="40" customFormat="1" ht="15.5" x14ac:dyDescent="0.35">
      <c r="A34" s="39"/>
      <c r="B34" s="104" t="s">
        <v>404</v>
      </c>
      <c r="C34" s="45"/>
      <c r="D34" s="19"/>
      <c r="E34" s="19"/>
      <c r="F34" s="19"/>
      <c r="G34" s="136">
        <f t="shared" si="3"/>
        <v>0</v>
      </c>
      <c r="H34" s="133"/>
      <c r="I34" s="19"/>
      <c r="J34" s="19"/>
      <c r="K34" s="120"/>
      <c r="L34" s="50"/>
    </row>
    <row r="35" spans="1:12" ht="15.5" x14ac:dyDescent="0.35">
      <c r="B35" s="104" t="s">
        <v>405</v>
      </c>
      <c r="C35" s="45"/>
      <c r="D35" s="19"/>
      <c r="E35" s="19"/>
      <c r="F35" s="19"/>
      <c r="G35" s="136">
        <f t="shared" si="3"/>
        <v>0</v>
      </c>
      <c r="H35" s="133"/>
      <c r="I35" s="19"/>
      <c r="J35" s="19"/>
      <c r="K35" s="120"/>
      <c r="L35" s="50"/>
    </row>
    <row r="36" spans="1:12" ht="15.5" x14ac:dyDescent="0.35">
      <c r="C36" s="105" t="s">
        <v>406</v>
      </c>
      <c r="D36" s="23">
        <f>SUM(D28:D35)</f>
        <v>0</v>
      </c>
      <c r="E36" s="23">
        <f t="shared" ref="E36:G36" si="4">SUM(E28:E35)</f>
        <v>0</v>
      </c>
      <c r="F36" s="23">
        <f t="shared" si="4"/>
        <v>0</v>
      </c>
      <c r="G36" s="23">
        <f t="shared" si="4"/>
        <v>0</v>
      </c>
      <c r="H36" s="20">
        <f>(H28*G28)+(H29*G29)+(H30*G30)+(H31*G31)+(H32*G32)+(H33*G33)+(H34*G34)+(H35*G35)</f>
        <v>0</v>
      </c>
      <c r="I36" s="20">
        <f>SUM(I28:I35)</f>
        <v>0</v>
      </c>
      <c r="J36" s="20"/>
      <c r="K36" s="120"/>
      <c r="L36" s="51"/>
    </row>
    <row r="37" spans="1:12" ht="51" customHeight="1" x14ac:dyDescent="0.35">
      <c r="B37" s="103" t="s">
        <v>407</v>
      </c>
      <c r="C37" s="228"/>
      <c r="D37" s="228"/>
      <c r="E37" s="228"/>
      <c r="F37" s="228"/>
      <c r="G37" s="228"/>
      <c r="H37" s="228"/>
      <c r="I37" s="229"/>
      <c r="J37" s="229"/>
      <c r="K37" s="228"/>
      <c r="L37" s="49"/>
    </row>
    <row r="38" spans="1:12" ht="15.5" x14ac:dyDescent="0.35">
      <c r="B38" s="104" t="s">
        <v>408</v>
      </c>
      <c r="C38" s="16"/>
      <c r="D38" s="18"/>
      <c r="E38" s="18"/>
      <c r="F38" s="18"/>
      <c r="G38" s="136">
        <f>D38</f>
        <v>0</v>
      </c>
      <c r="H38" s="132"/>
      <c r="I38" s="18"/>
      <c r="J38" s="18"/>
      <c r="K38" s="119"/>
      <c r="L38" s="50"/>
    </row>
    <row r="39" spans="1:12" ht="15.5" x14ac:dyDescent="0.35">
      <c r="B39" s="104" t="s">
        <v>409</v>
      </c>
      <c r="C39" s="16"/>
      <c r="D39" s="18"/>
      <c r="E39" s="18"/>
      <c r="F39" s="18"/>
      <c r="G39" s="136">
        <f t="shared" ref="G39:G45" si="5">D39</f>
        <v>0</v>
      </c>
      <c r="H39" s="132"/>
      <c r="I39" s="18"/>
      <c r="J39" s="18"/>
      <c r="K39" s="119"/>
      <c r="L39" s="50"/>
    </row>
    <row r="40" spans="1:12" ht="15.5" x14ac:dyDescent="0.35">
      <c r="B40" s="104" t="s">
        <v>410</v>
      </c>
      <c r="C40" s="16"/>
      <c r="D40" s="18"/>
      <c r="E40" s="18"/>
      <c r="F40" s="18"/>
      <c r="G40" s="136">
        <f t="shared" si="5"/>
        <v>0</v>
      </c>
      <c r="H40" s="132"/>
      <c r="I40" s="18"/>
      <c r="J40" s="18"/>
      <c r="K40" s="119"/>
      <c r="L40" s="50"/>
    </row>
    <row r="41" spans="1:12" ht="15.5" x14ac:dyDescent="0.35">
      <c r="B41" s="104" t="s">
        <v>411</v>
      </c>
      <c r="C41" s="16"/>
      <c r="D41" s="18"/>
      <c r="E41" s="18"/>
      <c r="F41" s="18"/>
      <c r="G41" s="136">
        <f t="shared" si="5"/>
        <v>0</v>
      </c>
      <c r="H41" s="132"/>
      <c r="I41" s="18"/>
      <c r="J41" s="18"/>
      <c r="K41" s="119"/>
      <c r="L41" s="50"/>
    </row>
    <row r="42" spans="1:12" ht="15.5" x14ac:dyDescent="0.35">
      <c r="B42" s="104" t="s">
        <v>412</v>
      </c>
      <c r="C42" s="16"/>
      <c r="D42" s="18"/>
      <c r="E42" s="18"/>
      <c r="F42" s="18"/>
      <c r="G42" s="136">
        <f t="shared" si="5"/>
        <v>0</v>
      </c>
      <c r="H42" s="132"/>
      <c r="I42" s="18"/>
      <c r="J42" s="18"/>
      <c r="K42" s="119"/>
      <c r="L42" s="50"/>
    </row>
    <row r="43" spans="1:12" ht="15.5" x14ac:dyDescent="0.35">
      <c r="A43" s="40"/>
      <c r="B43" s="104" t="s">
        <v>413</v>
      </c>
      <c r="C43" s="16"/>
      <c r="D43" s="18"/>
      <c r="E43" s="18"/>
      <c r="F43" s="18"/>
      <c r="G43" s="136">
        <f t="shared" si="5"/>
        <v>0</v>
      </c>
      <c r="H43" s="132"/>
      <c r="I43" s="18"/>
      <c r="J43" s="18"/>
      <c r="K43" s="119"/>
      <c r="L43" s="50"/>
    </row>
    <row r="44" spans="1:12" s="40" customFormat="1" ht="15.5" x14ac:dyDescent="0.35">
      <c r="A44" s="39"/>
      <c r="B44" s="104" t="s">
        <v>414</v>
      </c>
      <c r="C44" s="45"/>
      <c r="D44" s="19"/>
      <c r="E44" s="19"/>
      <c r="F44" s="19"/>
      <c r="G44" s="136">
        <f t="shared" si="5"/>
        <v>0</v>
      </c>
      <c r="H44" s="133"/>
      <c r="I44" s="19"/>
      <c r="J44" s="19"/>
      <c r="K44" s="120"/>
      <c r="L44" s="50"/>
    </row>
    <row r="45" spans="1:12" ht="15.5" x14ac:dyDescent="0.35">
      <c r="B45" s="104" t="s">
        <v>415</v>
      </c>
      <c r="C45" s="45"/>
      <c r="D45" s="19"/>
      <c r="E45" s="19"/>
      <c r="F45" s="19"/>
      <c r="G45" s="136">
        <f t="shared" si="5"/>
        <v>0</v>
      </c>
      <c r="H45" s="133"/>
      <c r="I45" s="19"/>
      <c r="J45" s="19"/>
      <c r="K45" s="120"/>
      <c r="L45" s="50"/>
    </row>
    <row r="46" spans="1:12" ht="15.5" x14ac:dyDescent="0.35">
      <c r="C46" s="105" t="s">
        <v>416</v>
      </c>
      <c r="D46" s="20">
        <f>SUM(D38:D45)</f>
        <v>0</v>
      </c>
      <c r="E46" s="20">
        <f t="shared" ref="E46:G46" si="6">SUM(E38:E45)</f>
        <v>0</v>
      </c>
      <c r="F46" s="20">
        <f t="shared" si="6"/>
        <v>0</v>
      </c>
      <c r="G46" s="20">
        <f t="shared" si="6"/>
        <v>0</v>
      </c>
      <c r="H46" s="20">
        <f>(H38*G38)+(H39*G39)+(H40*G40)+(H41*G41)+(H42*G42)+(H43*G43)+(H44*G44)+(H45*G45)</f>
        <v>0</v>
      </c>
      <c r="I46" s="20">
        <f>SUM(I38:I45)</f>
        <v>0</v>
      </c>
      <c r="J46" s="20"/>
      <c r="K46" s="120"/>
      <c r="L46" s="51"/>
    </row>
    <row r="47" spans="1:12" ht="15.5" x14ac:dyDescent="0.35">
      <c r="B47" s="10"/>
      <c r="C47" s="11"/>
      <c r="D47" s="9"/>
      <c r="E47" s="9"/>
      <c r="F47" s="9"/>
      <c r="G47" s="9"/>
      <c r="H47" s="9"/>
      <c r="I47" s="9"/>
      <c r="J47" s="9"/>
      <c r="K47" s="9"/>
      <c r="L47" s="50"/>
    </row>
    <row r="48" spans="1:12" ht="51" customHeight="1" x14ac:dyDescent="0.35">
      <c r="B48" s="105" t="s">
        <v>418</v>
      </c>
      <c r="C48" s="239" t="s">
        <v>618</v>
      </c>
      <c r="D48" s="239"/>
      <c r="E48" s="239"/>
      <c r="F48" s="239"/>
      <c r="G48" s="239"/>
      <c r="H48" s="239"/>
      <c r="I48" s="240"/>
      <c r="J48" s="240"/>
      <c r="K48" s="239"/>
      <c r="L48" s="17"/>
    </row>
    <row r="49" spans="1:12" ht="51" customHeight="1" x14ac:dyDescent="0.35">
      <c r="B49" s="103" t="s">
        <v>419</v>
      </c>
      <c r="C49" s="241" t="s">
        <v>648</v>
      </c>
      <c r="D49" s="228"/>
      <c r="E49" s="228"/>
      <c r="F49" s="228"/>
      <c r="G49" s="228"/>
      <c r="H49" s="228"/>
      <c r="I49" s="229"/>
      <c r="J49" s="229"/>
      <c r="K49" s="228"/>
      <c r="L49" s="49"/>
    </row>
    <row r="50" spans="1:12" ht="124" x14ac:dyDescent="0.35">
      <c r="B50" s="104" t="s">
        <v>420</v>
      </c>
      <c r="C50" s="214" t="s">
        <v>642</v>
      </c>
      <c r="D50" s="217">
        <v>110401.73</v>
      </c>
      <c r="E50" s="18"/>
      <c r="F50" s="18"/>
      <c r="G50" s="136">
        <f>D50</f>
        <v>110401.73</v>
      </c>
      <c r="H50" s="132">
        <v>1</v>
      </c>
      <c r="I50" s="18">
        <v>0</v>
      </c>
      <c r="J50" s="219" t="s">
        <v>631</v>
      </c>
      <c r="K50" s="219" t="s">
        <v>655</v>
      </c>
      <c r="L50" s="50"/>
    </row>
    <row r="51" spans="1:12" ht="15.5" x14ac:dyDescent="0.35">
      <c r="B51" s="104" t="s">
        <v>421</v>
      </c>
      <c r="C51" s="214"/>
      <c r="D51" s="18"/>
      <c r="E51" s="18"/>
      <c r="F51" s="18"/>
      <c r="G51" s="136">
        <f t="shared" ref="G51:G57" si="7">D51</f>
        <v>0</v>
      </c>
      <c r="H51" s="132"/>
      <c r="I51" s="18"/>
      <c r="J51" s="18"/>
      <c r="K51" s="119"/>
      <c r="L51" s="50"/>
    </row>
    <row r="52" spans="1:12" ht="15.5" x14ac:dyDescent="0.35">
      <c r="B52" s="104" t="s">
        <v>422</v>
      </c>
      <c r="C52" s="16"/>
      <c r="D52" s="18"/>
      <c r="E52" s="18"/>
      <c r="F52" s="18"/>
      <c r="G52" s="136">
        <f t="shared" si="7"/>
        <v>0</v>
      </c>
      <c r="H52" s="132"/>
      <c r="I52" s="18"/>
      <c r="J52" s="18"/>
      <c r="K52" s="119"/>
      <c r="L52" s="50"/>
    </row>
    <row r="53" spans="1:12" ht="15.5" x14ac:dyDescent="0.35">
      <c r="B53" s="104" t="s">
        <v>423</v>
      </c>
      <c r="C53" s="16"/>
      <c r="D53" s="18"/>
      <c r="E53" s="18"/>
      <c r="F53" s="18"/>
      <c r="G53" s="136">
        <f t="shared" si="7"/>
        <v>0</v>
      </c>
      <c r="H53" s="132"/>
      <c r="I53" s="18"/>
      <c r="J53" s="18"/>
      <c r="K53" s="119"/>
      <c r="L53" s="50"/>
    </row>
    <row r="54" spans="1:12" ht="15.5" x14ac:dyDescent="0.35">
      <c r="B54" s="104" t="s">
        <v>424</v>
      </c>
      <c r="C54" s="16"/>
      <c r="D54" s="18"/>
      <c r="E54" s="18"/>
      <c r="F54" s="18"/>
      <c r="G54" s="136">
        <f t="shared" si="7"/>
        <v>0</v>
      </c>
      <c r="H54" s="132"/>
      <c r="I54" s="18"/>
      <c r="J54" s="18"/>
      <c r="K54" s="119"/>
      <c r="L54" s="50"/>
    </row>
    <row r="55" spans="1:12" ht="15.5" x14ac:dyDescent="0.35">
      <c r="B55" s="104" t="s">
        <v>425</v>
      </c>
      <c r="C55" s="16"/>
      <c r="D55" s="18"/>
      <c r="E55" s="18"/>
      <c r="F55" s="18"/>
      <c r="G55" s="136">
        <f t="shared" si="7"/>
        <v>0</v>
      </c>
      <c r="H55" s="132"/>
      <c r="I55" s="18"/>
      <c r="J55" s="18"/>
      <c r="K55" s="119"/>
      <c r="L55" s="50"/>
    </row>
    <row r="56" spans="1:12" ht="15.5" x14ac:dyDescent="0.35">
      <c r="A56" s="40"/>
      <c r="B56" s="104" t="s">
        <v>426</v>
      </c>
      <c r="C56" s="45"/>
      <c r="D56" s="19"/>
      <c r="E56" s="19"/>
      <c r="F56" s="19"/>
      <c r="G56" s="136">
        <f t="shared" si="7"/>
        <v>0</v>
      </c>
      <c r="H56" s="133"/>
      <c r="I56" s="19"/>
      <c r="J56" s="19"/>
      <c r="K56" s="120"/>
      <c r="L56" s="50"/>
    </row>
    <row r="57" spans="1:12" s="40" customFormat="1" ht="15.5" x14ac:dyDescent="0.35">
      <c r="B57" s="104" t="s">
        <v>427</v>
      </c>
      <c r="C57" s="45"/>
      <c r="D57" s="19"/>
      <c r="E57" s="19"/>
      <c r="F57" s="19"/>
      <c r="G57" s="136">
        <f t="shared" si="7"/>
        <v>0</v>
      </c>
      <c r="H57" s="133"/>
      <c r="I57" s="19"/>
      <c r="J57" s="19"/>
      <c r="K57" s="120"/>
      <c r="L57" s="50"/>
    </row>
    <row r="58" spans="1:12" s="40" customFormat="1" ht="15.5" x14ac:dyDescent="0.35">
      <c r="A58" s="39"/>
      <c r="B58" s="39"/>
      <c r="C58" s="105" t="s">
        <v>438</v>
      </c>
      <c r="D58" s="20">
        <f>SUM(D50:D57)</f>
        <v>110401.73</v>
      </c>
      <c r="E58" s="20">
        <f t="shared" ref="E58:G58" si="8">SUM(E50:E57)</f>
        <v>0</v>
      </c>
      <c r="F58" s="20">
        <f t="shared" si="8"/>
        <v>0</v>
      </c>
      <c r="G58" s="23">
        <f t="shared" si="8"/>
        <v>110401.73</v>
      </c>
      <c r="H58" s="20">
        <f>(H50*G50)+(H51*G51)+(H52*G52)+(H53*G53)+(H54*G54)+(H55*G55)+(H56*G56)+(H57*G57)</f>
        <v>110401.73</v>
      </c>
      <c r="I58" s="20">
        <f>SUM(I50:I57)</f>
        <v>0</v>
      </c>
      <c r="J58" s="20"/>
      <c r="K58" s="120"/>
      <c r="L58" s="51"/>
    </row>
    <row r="59" spans="1:12" ht="51" customHeight="1" x14ac:dyDescent="0.35">
      <c r="B59" s="103" t="s">
        <v>428</v>
      </c>
      <c r="C59" s="241" t="s">
        <v>649</v>
      </c>
      <c r="D59" s="228"/>
      <c r="E59" s="228"/>
      <c r="F59" s="228"/>
      <c r="G59" s="228"/>
      <c r="H59" s="228"/>
      <c r="I59" s="229"/>
      <c r="J59" s="229"/>
      <c r="K59" s="228"/>
      <c r="L59" s="49"/>
    </row>
    <row r="60" spans="1:12" ht="186" x14ac:dyDescent="0.35">
      <c r="B60" s="104" t="s">
        <v>429</v>
      </c>
      <c r="C60" s="214" t="s">
        <v>646</v>
      </c>
      <c r="D60" s="217">
        <v>195092</v>
      </c>
      <c r="E60" s="18"/>
      <c r="F60" s="18"/>
      <c r="G60" s="136">
        <f>D60</f>
        <v>195092</v>
      </c>
      <c r="H60" s="132">
        <v>1</v>
      </c>
      <c r="I60" s="18">
        <v>641.92999999999984</v>
      </c>
      <c r="J60" s="119" t="s">
        <v>632</v>
      </c>
      <c r="K60" s="225" t="s">
        <v>656</v>
      </c>
      <c r="L60" s="50"/>
    </row>
    <row r="61" spans="1:12" ht="124" x14ac:dyDescent="0.35">
      <c r="B61" s="104" t="s">
        <v>430</v>
      </c>
      <c r="C61" s="214" t="s">
        <v>647</v>
      </c>
      <c r="D61" s="217">
        <v>59316</v>
      </c>
      <c r="E61" s="18"/>
      <c r="F61" s="18"/>
      <c r="G61" s="136">
        <f t="shared" ref="G61:G67" si="9">D61</f>
        <v>59316</v>
      </c>
      <c r="H61" s="132">
        <v>1</v>
      </c>
      <c r="I61" s="18">
        <v>0</v>
      </c>
      <c r="J61" s="119" t="s">
        <v>633</v>
      </c>
      <c r="K61" s="225" t="s">
        <v>657</v>
      </c>
      <c r="L61" s="50"/>
    </row>
    <row r="62" spans="1:12" ht="124" x14ac:dyDescent="0.35">
      <c r="B62" s="104" t="s">
        <v>431</v>
      </c>
      <c r="C62" s="214" t="s">
        <v>621</v>
      </c>
      <c r="D62" s="217">
        <v>47008</v>
      </c>
      <c r="E62" s="18"/>
      <c r="F62" s="18"/>
      <c r="G62" s="136">
        <f t="shared" si="9"/>
        <v>47008</v>
      </c>
      <c r="H62" s="132">
        <v>1</v>
      </c>
      <c r="I62" s="18">
        <v>0</v>
      </c>
      <c r="J62" s="119" t="s">
        <v>634</v>
      </c>
      <c r="K62" s="225" t="s">
        <v>658</v>
      </c>
      <c r="L62" s="50"/>
    </row>
    <row r="63" spans="1:12" ht="15.5" x14ac:dyDescent="0.35">
      <c r="B63" s="104" t="s">
        <v>432</v>
      </c>
      <c r="C63" s="16"/>
      <c r="D63" s="18"/>
      <c r="E63" s="18"/>
      <c r="F63" s="18"/>
      <c r="G63" s="136">
        <f t="shared" si="9"/>
        <v>0</v>
      </c>
      <c r="H63" s="132"/>
      <c r="I63" s="18"/>
      <c r="J63" s="18"/>
      <c r="K63" s="119"/>
      <c r="L63" s="50"/>
    </row>
    <row r="64" spans="1:12" ht="15.5" x14ac:dyDescent="0.35">
      <c r="B64" s="104" t="s">
        <v>433</v>
      </c>
      <c r="C64" s="16"/>
      <c r="D64" s="18"/>
      <c r="E64" s="18"/>
      <c r="F64" s="18"/>
      <c r="G64" s="136">
        <f t="shared" si="9"/>
        <v>0</v>
      </c>
      <c r="H64" s="132"/>
      <c r="I64" s="18"/>
      <c r="J64" s="18"/>
      <c r="K64" s="119"/>
      <c r="L64" s="50"/>
    </row>
    <row r="65" spans="1:12" ht="15.5" x14ac:dyDescent="0.35">
      <c r="B65" s="104" t="s">
        <v>434</v>
      </c>
      <c r="C65" s="16"/>
      <c r="D65" s="18"/>
      <c r="E65" s="18"/>
      <c r="F65" s="18"/>
      <c r="G65" s="136">
        <f t="shared" si="9"/>
        <v>0</v>
      </c>
      <c r="H65" s="132"/>
      <c r="I65" s="18"/>
      <c r="J65" s="18"/>
      <c r="K65" s="119"/>
      <c r="L65" s="50"/>
    </row>
    <row r="66" spans="1:12" ht="15.5" x14ac:dyDescent="0.35">
      <c r="B66" s="104" t="s">
        <v>435</v>
      </c>
      <c r="C66" s="45"/>
      <c r="D66" s="19"/>
      <c r="E66" s="19"/>
      <c r="F66" s="19"/>
      <c r="G66" s="136">
        <f t="shared" si="9"/>
        <v>0</v>
      </c>
      <c r="H66" s="133"/>
      <c r="I66" s="19"/>
      <c r="J66" s="19"/>
      <c r="K66" s="120"/>
      <c r="L66" s="50"/>
    </row>
    <row r="67" spans="1:12" ht="15.5" x14ac:dyDescent="0.35">
      <c r="B67" s="104" t="s">
        <v>436</v>
      </c>
      <c r="C67" s="45"/>
      <c r="D67" s="19"/>
      <c r="E67" s="19"/>
      <c r="F67" s="19"/>
      <c r="G67" s="136">
        <f t="shared" si="9"/>
        <v>0</v>
      </c>
      <c r="H67" s="133"/>
      <c r="I67" s="19"/>
      <c r="J67" s="19"/>
      <c r="K67" s="120"/>
      <c r="L67" s="50"/>
    </row>
    <row r="68" spans="1:12" ht="15.5" x14ac:dyDescent="0.35">
      <c r="C68" s="105" t="s">
        <v>437</v>
      </c>
      <c r="D68" s="23">
        <f>SUM(D60:D67)</f>
        <v>301416</v>
      </c>
      <c r="E68" s="23">
        <f t="shared" ref="E68:G68" si="10">SUM(E60:E67)</f>
        <v>0</v>
      </c>
      <c r="F68" s="23">
        <f t="shared" si="10"/>
        <v>0</v>
      </c>
      <c r="G68" s="23">
        <f t="shared" si="10"/>
        <v>301416</v>
      </c>
      <c r="H68" s="20">
        <f>(H60*G60)+(H61*G61)+(H62*G62)+(H63*G63)+(H64*G64)+(H65*G65)+(H66*G66)+(H67*G67)</f>
        <v>301416</v>
      </c>
      <c r="I68" s="20">
        <f>SUM(I60:I67)</f>
        <v>641.92999999999984</v>
      </c>
      <c r="J68" s="20"/>
      <c r="K68" s="120"/>
      <c r="L68" s="51"/>
    </row>
    <row r="69" spans="1:12" ht="51" customHeight="1" x14ac:dyDescent="0.35">
      <c r="B69" s="103" t="s">
        <v>439</v>
      </c>
      <c r="C69" s="228"/>
      <c r="D69" s="228"/>
      <c r="E69" s="228"/>
      <c r="F69" s="228"/>
      <c r="G69" s="228"/>
      <c r="H69" s="228"/>
      <c r="I69" s="229"/>
      <c r="J69" s="229"/>
      <c r="K69" s="228"/>
      <c r="L69" s="49"/>
    </row>
    <row r="70" spans="1:12" ht="15.5" x14ac:dyDescent="0.35">
      <c r="B70" s="104" t="s">
        <v>440</v>
      </c>
      <c r="C70" s="16"/>
      <c r="D70" s="18"/>
      <c r="E70" s="18"/>
      <c r="F70" s="18"/>
      <c r="G70" s="136">
        <f>D70</f>
        <v>0</v>
      </c>
      <c r="H70" s="132"/>
      <c r="I70" s="18"/>
      <c r="J70" s="18"/>
      <c r="K70" s="119"/>
      <c r="L70" s="50"/>
    </row>
    <row r="71" spans="1:12" ht="15.5" x14ac:dyDescent="0.35">
      <c r="B71" s="104" t="s">
        <v>441</v>
      </c>
      <c r="C71" s="16"/>
      <c r="D71" s="18"/>
      <c r="E71" s="18"/>
      <c r="F71" s="18"/>
      <c r="G71" s="136">
        <f t="shared" ref="G71:G77" si="11">D71</f>
        <v>0</v>
      </c>
      <c r="H71" s="132"/>
      <c r="I71" s="18"/>
      <c r="J71" s="18"/>
      <c r="K71" s="119"/>
      <c r="L71" s="50"/>
    </row>
    <row r="72" spans="1:12" ht="15.5" x14ac:dyDescent="0.35">
      <c r="B72" s="104" t="s">
        <v>442</v>
      </c>
      <c r="C72" s="16"/>
      <c r="D72" s="18"/>
      <c r="E72" s="18"/>
      <c r="F72" s="18"/>
      <c r="G72" s="136">
        <f t="shared" si="11"/>
        <v>0</v>
      </c>
      <c r="H72" s="132"/>
      <c r="I72" s="18"/>
      <c r="J72" s="18"/>
      <c r="K72" s="119"/>
      <c r="L72" s="50"/>
    </row>
    <row r="73" spans="1:12" ht="15.5" x14ac:dyDescent="0.35">
      <c r="A73" s="40"/>
      <c r="B73" s="104" t="s">
        <v>443</v>
      </c>
      <c r="C73" s="16"/>
      <c r="D73" s="18"/>
      <c r="E73" s="18"/>
      <c r="F73" s="18"/>
      <c r="G73" s="136">
        <f t="shared" si="11"/>
        <v>0</v>
      </c>
      <c r="H73" s="132"/>
      <c r="I73" s="18"/>
      <c r="J73" s="18"/>
      <c r="K73" s="119"/>
      <c r="L73" s="50"/>
    </row>
    <row r="74" spans="1:12" s="40" customFormat="1" ht="15.5" x14ac:dyDescent="0.35">
      <c r="A74" s="39"/>
      <c r="B74" s="104" t="s">
        <v>444</v>
      </c>
      <c r="C74" s="16"/>
      <c r="D74" s="18"/>
      <c r="E74" s="18"/>
      <c r="F74" s="18"/>
      <c r="G74" s="136">
        <f t="shared" si="11"/>
        <v>0</v>
      </c>
      <c r="H74" s="132"/>
      <c r="I74" s="18"/>
      <c r="J74" s="18"/>
      <c r="K74" s="119"/>
      <c r="L74" s="50"/>
    </row>
    <row r="75" spans="1:12" ht="15.5" x14ac:dyDescent="0.35">
      <c r="B75" s="104" t="s">
        <v>445</v>
      </c>
      <c r="C75" s="16"/>
      <c r="D75" s="18"/>
      <c r="E75" s="18"/>
      <c r="F75" s="18"/>
      <c r="G75" s="136">
        <f t="shared" si="11"/>
        <v>0</v>
      </c>
      <c r="H75" s="132"/>
      <c r="I75" s="18"/>
      <c r="J75" s="18"/>
      <c r="K75" s="119"/>
      <c r="L75" s="50"/>
    </row>
    <row r="76" spans="1:12" ht="15.5" x14ac:dyDescent="0.35">
      <c r="B76" s="104" t="s">
        <v>446</v>
      </c>
      <c r="C76" s="45"/>
      <c r="D76" s="19"/>
      <c r="E76" s="19"/>
      <c r="F76" s="19"/>
      <c r="G76" s="136">
        <f t="shared" si="11"/>
        <v>0</v>
      </c>
      <c r="H76" s="133"/>
      <c r="I76" s="19"/>
      <c r="J76" s="19"/>
      <c r="K76" s="120"/>
      <c r="L76" s="50"/>
    </row>
    <row r="77" spans="1:12" ht="15.5" x14ac:dyDescent="0.35">
      <c r="B77" s="104" t="s">
        <v>447</v>
      </c>
      <c r="C77" s="45"/>
      <c r="D77" s="19"/>
      <c r="E77" s="19"/>
      <c r="F77" s="19"/>
      <c r="G77" s="136">
        <f t="shared" si="11"/>
        <v>0</v>
      </c>
      <c r="H77" s="133"/>
      <c r="I77" s="19"/>
      <c r="J77" s="19"/>
      <c r="K77" s="120"/>
      <c r="L77" s="50"/>
    </row>
    <row r="78" spans="1:12" ht="15.5" x14ac:dyDescent="0.35">
      <c r="C78" s="105" t="s">
        <v>448</v>
      </c>
      <c r="D78" s="23">
        <f>SUM(D70:D77)</f>
        <v>0</v>
      </c>
      <c r="E78" s="23">
        <f t="shared" ref="E78:G78" si="12">SUM(E70:E77)</f>
        <v>0</v>
      </c>
      <c r="F78" s="23">
        <f t="shared" si="12"/>
        <v>0</v>
      </c>
      <c r="G78" s="23">
        <f t="shared" si="12"/>
        <v>0</v>
      </c>
      <c r="H78" s="20">
        <f>(H70*G70)+(H71*G71)+(H72*G72)+(H73*G73)+(H74*G74)+(H75*G75)+(H76*G76)+(H77*G77)</f>
        <v>0</v>
      </c>
      <c r="I78" s="20">
        <f>SUM(I70:I77)</f>
        <v>0</v>
      </c>
      <c r="J78" s="20"/>
      <c r="K78" s="120"/>
      <c r="L78" s="51"/>
    </row>
    <row r="79" spans="1:12" ht="51" customHeight="1" x14ac:dyDescent="0.35">
      <c r="B79" s="103" t="s">
        <v>449</v>
      </c>
      <c r="C79" s="228"/>
      <c r="D79" s="228"/>
      <c r="E79" s="228"/>
      <c r="F79" s="228"/>
      <c r="G79" s="228"/>
      <c r="H79" s="228"/>
      <c r="I79" s="229"/>
      <c r="J79" s="229"/>
      <c r="K79" s="228"/>
      <c r="L79" s="49"/>
    </row>
    <row r="80" spans="1:12" ht="15.5" x14ac:dyDescent="0.35">
      <c r="B80" s="104" t="s">
        <v>450</v>
      </c>
      <c r="C80" s="16"/>
      <c r="D80" s="18"/>
      <c r="E80" s="18"/>
      <c r="F80" s="18"/>
      <c r="G80" s="136">
        <f>D80</f>
        <v>0</v>
      </c>
      <c r="H80" s="132"/>
      <c r="I80" s="18"/>
      <c r="J80" s="18"/>
      <c r="K80" s="119"/>
      <c r="L80" s="50"/>
    </row>
    <row r="81" spans="2:12" ht="15.5" x14ac:dyDescent="0.35">
      <c r="B81" s="104" t="s">
        <v>451</v>
      </c>
      <c r="C81" s="16"/>
      <c r="D81" s="18"/>
      <c r="E81" s="18"/>
      <c r="F81" s="18"/>
      <c r="G81" s="136">
        <f t="shared" ref="G81:G87" si="13">D81</f>
        <v>0</v>
      </c>
      <c r="H81" s="132"/>
      <c r="I81" s="18"/>
      <c r="J81" s="18"/>
      <c r="K81" s="119"/>
      <c r="L81" s="50"/>
    </row>
    <row r="82" spans="2:12" ht="15.5" x14ac:dyDescent="0.35">
      <c r="B82" s="104" t="s">
        <v>452</v>
      </c>
      <c r="C82" s="16"/>
      <c r="D82" s="18"/>
      <c r="E82" s="18"/>
      <c r="F82" s="18"/>
      <c r="G82" s="136">
        <f t="shared" si="13"/>
        <v>0</v>
      </c>
      <c r="H82" s="132"/>
      <c r="I82" s="18"/>
      <c r="J82" s="18"/>
      <c r="K82" s="119"/>
      <c r="L82" s="50"/>
    </row>
    <row r="83" spans="2:12" ht="15.5" x14ac:dyDescent="0.35">
      <c r="B83" s="104" t="s">
        <v>453</v>
      </c>
      <c r="C83" s="16"/>
      <c r="D83" s="18"/>
      <c r="E83" s="18"/>
      <c r="F83" s="18"/>
      <c r="G83" s="136">
        <f t="shared" si="13"/>
        <v>0</v>
      </c>
      <c r="H83" s="132"/>
      <c r="I83" s="18"/>
      <c r="J83" s="18"/>
      <c r="K83" s="119"/>
      <c r="L83" s="50"/>
    </row>
    <row r="84" spans="2:12" ht="15.5" x14ac:dyDescent="0.35">
      <c r="B84" s="104" t="s">
        <v>454</v>
      </c>
      <c r="C84" s="16"/>
      <c r="D84" s="18"/>
      <c r="E84" s="18"/>
      <c r="F84" s="18"/>
      <c r="G84" s="136">
        <f t="shared" si="13"/>
        <v>0</v>
      </c>
      <c r="H84" s="132"/>
      <c r="I84" s="18"/>
      <c r="J84" s="18"/>
      <c r="K84" s="119"/>
      <c r="L84" s="50"/>
    </row>
    <row r="85" spans="2:12" ht="15.5" x14ac:dyDescent="0.35">
      <c r="B85" s="104" t="s">
        <v>455</v>
      </c>
      <c r="C85" s="16"/>
      <c r="D85" s="18"/>
      <c r="E85" s="18"/>
      <c r="F85" s="18"/>
      <c r="G85" s="136">
        <f t="shared" si="13"/>
        <v>0</v>
      </c>
      <c r="H85" s="132"/>
      <c r="I85" s="18"/>
      <c r="J85" s="18"/>
      <c r="K85" s="119"/>
      <c r="L85" s="50"/>
    </row>
    <row r="86" spans="2:12" ht="15.5" x14ac:dyDescent="0.35">
      <c r="B86" s="104" t="s">
        <v>456</v>
      </c>
      <c r="C86" s="45"/>
      <c r="D86" s="19"/>
      <c r="E86" s="19"/>
      <c r="F86" s="19"/>
      <c r="G86" s="136">
        <f t="shared" si="13"/>
        <v>0</v>
      </c>
      <c r="H86" s="133"/>
      <c r="I86" s="19"/>
      <c r="J86" s="19"/>
      <c r="K86" s="120"/>
      <c r="L86" s="50"/>
    </row>
    <row r="87" spans="2:12" ht="15.5" x14ac:dyDescent="0.35">
      <c r="B87" s="104" t="s">
        <v>457</v>
      </c>
      <c r="C87" s="45"/>
      <c r="D87" s="19"/>
      <c r="E87" s="19"/>
      <c r="F87" s="19"/>
      <c r="G87" s="136">
        <f t="shared" si="13"/>
        <v>0</v>
      </c>
      <c r="H87" s="133"/>
      <c r="I87" s="19"/>
      <c r="J87" s="19"/>
      <c r="K87" s="120"/>
      <c r="L87" s="50"/>
    </row>
    <row r="88" spans="2:12" ht="15.5" x14ac:dyDescent="0.35">
      <c r="C88" s="105" t="s">
        <v>458</v>
      </c>
      <c r="D88" s="20">
        <f>SUM(D80:D87)</f>
        <v>0</v>
      </c>
      <c r="E88" s="20">
        <f t="shared" ref="E88:G88" si="14">SUM(E80:E87)</f>
        <v>0</v>
      </c>
      <c r="F88" s="20">
        <f t="shared" si="14"/>
        <v>0</v>
      </c>
      <c r="G88" s="20">
        <f t="shared" si="14"/>
        <v>0</v>
      </c>
      <c r="H88" s="20">
        <f>(H80*G80)+(H81*G81)+(H82*G82)+(H83*G83)+(H84*G84)+(H85*G85)+(H86*G86)+(H87*G87)</f>
        <v>0</v>
      </c>
      <c r="I88" s="20">
        <f>SUM(I80:I87)</f>
        <v>0</v>
      </c>
      <c r="J88" s="20"/>
      <c r="K88" s="120"/>
      <c r="L88" s="51"/>
    </row>
    <row r="89" spans="2:12" ht="15.75" customHeight="1" x14ac:dyDescent="0.35">
      <c r="B89" s="6"/>
      <c r="C89" s="10"/>
      <c r="D89" s="25"/>
      <c r="E89" s="25"/>
      <c r="F89" s="25"/>
      <c r="G89" s="25"/>
      <c r="H89" s="25"/>
      <c r="I89" s="25"/>
      <c r="J89" s="25"/>
      <c r="K89" s="10"/>
      <c r="L89" s="3"/>
    </row>
    <row r="90" spans="2:12" ht="51" customHeight="1" x14ac:dyDescent="0.35">
      <c r="B90" s="105" t="s">
        <v>459</v>
      </c>
      <c r="C90" s="239" t="s">
        <v>619</v>
      </c>
      <c r="D90" s="239"/>
      <c r="E90" s="239"/>
      <c r="F90" s="239"/>
      <c r="G90" s="239"/>
      <c r="H90" s="239"/>
      <c r="I90" s="240"/>
      <c r="J90" s="240"/>
      <c r="K90" s="239"/>
      <c r="L90" s="17"/>
    </row>
    <row r="91" spans="2:12" ht="51" customHeight="1" x14ac:dyDescent="0.35">
      <c r="B91" s="103" t="s">
        <v>461</v>
      </c>
      <c r="C91" s="241" t="s">
        <v>622</v>
      </c>
      <c r="D91" s="228"/>
      <c r="E91" s="228"/>
      <c r="F91" s="228"/>
      <c r="G91" s="228"/>
      <c r="H91" s="228"/>
      <c r="I91" s="229"/>
      <c r="J91" s="229"/>
      <c r="K91" s="228"/>
      <c r="L91" s="49"/>
    </row>
    <row r="92" spans="2:12" ht="170.5" x14ac:dyDescent="0.35">
      <c r="B92" s="104" t="s">
        <v>462</v>
      </c>
      <c r="C92" s="16" t="s">
        <v>623</v>
      </c>
      <c r="D92" s="217">
        <v>13629.8</v>
      </c>
      <c r="E92" s="18"/>
      <c r="F92" s="18"/>
      <c r="G92" s="136">
        <f>D92</f>
        <v>13629.8</v>
      </c>
      <c r="H92" s="132">
        <v>1</v>
      </c>
      <c r="I92" s="18">
        <v>0</v>
      </c>
      <c r="J92" s="119" t="s">
        <v>635</v>
      </c>
      <c r="K92" s="225" t="s">
        <v>659</v>
      </c>
      <c r="L92" s="50"/>
    </row>
    <row r="93" spans="2:12" ht="155" x14ac:dyDescent="0.35">
      <c r="B93" s="104" t="s">
        <v>463</v>
      </c>
      <c r="C93" s="16" t="s">
        <v>624</v>
      </c>
      <c r="D93" s="217">
        <v>92854.327410000013</v>
      </c>
      <c r="E93" s="18"/>
      <c r="F93" s="18"/>
      <c r="G93" s="136">
        <f t="shared" ref="G93:G99" si="15">D93</f>
        <v>92854.327410000013</v>
      </c>
      <c r="H93" s="132">
        <v>1</v>
      </c>
      <c r="I93" s="18">
        <v>2543.9000000000005</v>
      </c>
      <c r="J93" s="119" t="s">
        <v>636</v>
      </c>
      <c r="K93" s="225" t="s">
        <v>660</v>
      </c>
      <c r="L93" s="50"/>
    </row>
    <row r="94" spans="2:12" ht="15.5" x14ac:dyDescent="0.35">
      <c r="B94" s="104" t="s">
        <v>464</v>
      </c>
      <c r="C94" s="16"/>
      <c r="D94" s="18"/>
      <c r="E94" s="18"/>
      <c r="F94" s="18"/>
      <c r="G94" s="136">
        <f t="shared" si="15"/>
        <v>0</v>
      </c>
      <c r="H94" s="132"/>
      <c r="I94" s="18"/>
      <c r="J94" s="18"/>
      <c r="K94" s="119"/>
      <c r="L94" s="50"/>
    </row>
    <row r="95" spans="2:12" ht="15.5" x14ac:dyDescent="0.35">
      <c r="B95" s="104" t="s">
        <v>465</v>
      </c>
      <c r="C95" s="16"/>
      <c r="D95" s="18"/>
      <c r="E95" s="18"/>
      <c r="F95" s="18"/>
      <c r="G95" s="136">
        <f t="shared" si="15"/>
        <v>0</v>
      </c>
      <c r="H95" s="132"/>
      <c r="I95" s="18"/>
      <c r="J95" s="18"/>
      <c r="K95" s="119"/>
      <c r="L95" s="50"/>
    </row>
    <row r="96" spans="2:12" ht="15.5" x14ac:dyDescent="0.35">
      <c r="B96" s="104" t="s">
        <v>466</v>
      </c>
      <c r="C96" s="16"/>
      <c r="D96" s="18"/>
      <c r="E96" s="18"/>
      <c r="F96" s="18"/>
      <c r="G96" s="136">
        <f t="shared" si="15"/>
        <v>0</v>
      </c>
      <c r="H96" s="132"/>
      <c r="I96" s="18"/>
      <c r="J96" s="18"/>
      <c r="K96" s="119"/>
      <c r="L96" s="50"/>
    </row>
    <row r="97" spans="2:12" ht="15.5" x14ac:dyDescent="0.35">
      <c r="B97" s="104" t="s">
        <v>467</v>
      </c>
      <c r="C97" s="16"/>
      <c r="D97" s="18"/>
      <c r="E97" s="18"/>
      <c r="F97" s="18"/>
      <c r="G97" s="136">
        <f t="shared" si="15"/>
        <v>0</v>
      </c>
      <c r="H97" s="132"/>
      <c r="I97" s="18"/>
      <c r="J97" s="18"/>
      <c r="K97" s="119"/>
      <c r="L97" s="50"/>
    </row>
    <row r="98" spans="2:12" ht="15.5" x14ac:dyDescent="0.35">
      <c r="B98" s="104" t="s">
        <v>468</v>
      </c>
      <c r="C98" s="45"/>
      <c r="D98" s="19"/>
      <c r="E98" s="19"/>
      <c r="F98" s="19"/>
      <c r="G98" s="136">
        <f t="shared" si="15"/>
        <v>0</v>
      </c>
      <c r="H98" s="133"/>
      <c r="I98" s="19"/>
      <c r="J98" s="19"/>
      <c r="K98" s="120"/>
      <c r="L98" s="50"/>
    </row>
    <row r="99" spans="2:12" ht="15.5" x14ac:dyDescent="0.35">
      <c r="B99" s="104" t="s">
        <v>469</v>
      </c>
      <c r="C99" s="45"/>
      <c r="D99" s="19"/>
      <c r="E99" s="19"/>
      <c r="F99" s="19"/>
      <c r="G99" s="136">
        <f t="shared" si="15"/>
        <v>0</v>
      </c>
      <c r="H99" s="133"/>
      <c r="I99" s="19"/>
      <c r="J99" s="19"/>
      <c r="K99" s="120"/>
      <c r="L99" s="50"/>
    </row>
    <row r="100" spans="2:12" ht="15.5" x14ac:dyDescent="0.35">
      <c r="C100" s="105" t="s">
        <v>470</v>
      </c>
      <c r="D100" s="20">
        <f>SUM(D92:D99)</f>
        <v>106484.12741000002</v>
      </c>
      <c r="E100" s="20">
        <f t="shared" ref="E100:G100" si="16">SUM(E92:E99)</f>
        <v>0</v>
      </c>
      <c r="F100" s="20">
        <f t="shared" si="16"/>
        <v>0</v>
      </c>
      <c r="G100" s="23">
        <f t="shared" si="16"/>
        <v>106484.12741000002</v>
      </c>
      <c r="H100" s="20">
        <f>(H92*G92)+(H93*G93)+(H94*G94)+(H95*G95)+(H96*G96)+(H97*G97)+(H98*G98)+(H99*G99)</f>
        <v>106484.12741000002</v>
      </c>
      <c r="I100" s="20">
        <f>SUM(I92:I99)</f>
        <v>2543.9000000000005</v>
      </c>
      <c r="J100" s="20"/>
      <c r="K100" s="120"/>
      <c r="L100" s="51"/>
    </row>
    <row r="101" spans="2:12" ht="51" customHeight="1" x14ac:dyDescent="0.35">
      <c r="B101" s="103" t="s">
        <v>471</v>
      </c>
      <c r="C101" s="241" t="s">
        <v>650</v>
      </c>
      <c r="D101" s="228"/>
      <c r="E101" s="228"/>
      <c r="F101" s="228"/>
      <c r="G101" s="228"/>
      <c r="H101" s="228"/>
      <c r="I101" s="229"/>
      <c r="J101" s="229"/>
      <c r="K101" s="228"/>
      <c r="L101" s="49"/>
    </row>
    <row r="102" spans="2:12" ht="232.5" x14ac:dyDescent="0.35">
      <c r="B102" s="104" t="s">
        <v>472</v>
      </c>
      <c r="C102" s="16" t="s">
        <v>625</v>
      </c>
      <c r="D102" s="217">
        <v>65600.600000000006</v>
      </c>
      <c r="E102" s="18"/>
      <c r="F102" s="18"/>
      <c r="G102" s="136">
        <f>D102</f>
        <v>65600.600000000006</v>
      </c>
      <c r="H102" s="132">
        <v>1</v>
      </c>
      <c r="I102" s="18">
        <v>0</v>
      </c>
      <c r="J102" s="219" t="s">
        <v>637</v>
      </c>
      <c r="K102" s="219" t="s">
        <v>661</v>
      </c>
      <c r="L102" s="50"/>
    </row>
    <row r="103" spans="2:12" ht="170.5" x14ac:dyDescent="0.35">
      <c r="B103" s="104" t="s">
        <v>473</v>
      </c>
      <c r="C103" s="214" t="s">
        <v>643</v>
      </c>
      <c r="D103" s="217">
        <v>22452.6</v>
      </c>
      <c r="E103" s="18"/>
      <c r="F103" s="18"/>
      <c r="G103" s="136">
        <f t="shared" ref="G103:G109" si="17">D103</f>
        <v>22452.6</v>
      </c>
      <c r="H103" s="132">
        <v>1</v>
      </c>
      <c r="I103" s="18">
        <v>0</v>
      </c>
      <c r="J103" s="219" t="s">
        <v>638</v>
      </c>
      <c r="K103" s="219" t="s">
        <v>662</v>
      </c>
      <c r="L103" s="50"/>
    </row>
    <row r="104" spans="2:12" ht="15.5" x14ac:dyDescent="0.35">
      <c r="B104" s="104" t="s">
        <v>474</v>
      </c>
      <c r="C104" s="16"/>
      <c r="D104" s="18"/>
      <c r="E104" s="18"/>
      <c r="F104" s="18"/>
      <c r="G104" s="136">
        <f t="shared" si="17"/>
        <v>0</v>
      </c>
      <c r="H104" s="132"/>
      <c r="I104" s="18"/>
      <c r="J104" s="18"/>
      <c r="K104" s="119"/>
      <c r="L104" s="50"/>
    </row>
    <row r="105" spans="2:12" ht="15.5" x14ac:dyDescent="0.35">
      <c r="B105" s="104" t="s">
        <v>475</v>
      </c>
      <c r="C105" s="16"/>
      <c r="D105" s="18"/>
      <c r="E105" s="18"/>
      <c r="F105" s="18"/>
      <c r="G105" s="136">
        <f t="shared" si="17"/>
        <v>0</v>
      </c>
      <c r="H105" s="132"/>
      <c r="I105" s="18"/>
      <c r="J105" s="18"/>
      <c r="K105" s="119"/>
      <c r="L105" s="50"/>
    </row>
    <row r="106" spans="2:12" ht="15.5" x14ac:dyDescent="0.35">
      <c r="B106" s="104" t="s">
        <v>476</v>
      </c>
      <c r="C106" s="16"/>
      <c r="D106" s="18"/>
      <c r="E106" s="18"/>
      <c r="F106" s="18"/>
      <c r="G106" s="136">
        <f t="shared" si="17"/>
        <v>0</v>
      </c>
      <c r="H106" s="132"/>
      <c r="I106" s="18"/>
      <c r="J106" s="18"/>
      <c r="K106" s="119"/>
      <c r="L106" s="50"/>
    </row>
    <row r="107" spans="2:12" ht="15.5" x14ac:dyDescent="0.35">
      <c r="B107" s="104" t="s">
        <v>477</v>
      </c>
      <c r="C107" s="16"/>
      <c r="D107" s="18"/>
      <c r="E107" s="18"/>
      <c r="F107" s="18"/>
      <c r="G107" s="136">
        <f t="shared" si="17"/>
        <v>0</v>
      </c>
      <c r="H107" s="132"/>
      <c r="I107" s="18"/>
      <c r="J107" s="18"/>
      <c r="K107" s="119"/>
      <c r="L107" s="50"/>
    </row>
    <row r="108" spans="2:12" ht="15.5" x14ac:dyDescent="0.35">
      <c r="B108" s="104" t="s">
        <v>478</v>
      </c>
      <c r="C108" s="45"/>
      <c r="D108" s="19"/>
      <c r="E108" s="19"/>
      <c r="F108" s="19"/>
      <c r="G108" s="136">
        <f t="shared" si="17"/>
        <v>0</v>
      </c>
      <c r="H108" s="133"/>
      <c r="I108" s="19"/>
      <c r="J108" s="19"/>
      <c r="K108" s="120"/>
      <c r="L108" s="50"/>
    </row>
    <row r="109" spans="2:12" ht="15.5" x14ac:dyDescent="0.35">
      <c r="B109" s="104" t="s">
        <v>479</v>
      </c>
      <c r="C109" s="45"/>
      <c r="D109" s="19"/>
      <c r="E109" s="19"/>
      <c r="F109" s="19"/>
      <c r="G109" s="136">
        <f t="shared" si="17"/>
        <v>0</v>
      </c>
      <c r="H109" s="133"/>
      <c r="I109" s="19"/>
      <c r="J109" s="19"/>
      <c r="K109" s="120"/>
      <c r="L109" s="50"/>
    </row>
    <row r="110" spans="2:12" ht="15.5" x14ac:dyDescent="0.35">
      <c r="C110" s="105" t="s">
        <v>480</v>
      </c>
      <c r="D110" s="23">
        <f>SUM(D102:D109)</f>
        <v>88053.200000000012</v>
      </c>
      <c r="E110" s="23">
        <f t="shared" ref="E110:G110" si="18">SUM(E102:E109)</f>
        <v>0</v>
      </c>
      <c r="F110" s="23">
        <f t="shared" si="18"/>
        <v>0</v>
      </c>
      <c r="G110" s="23">
        <f t="shared" si="18"/>
        <v>88053.200000000012</v>
      </c>
      <c r="H110" s="20">
        <f>(H102*G102)+(H103*G103)+(H104*G104)+(H105*G105)+(H106*G106)+(H107*G107)+(H108*G108)+(H109*G109)</f>
        <v>88053.200000000012</v>
      </c>
      <c r="I110" s="20">
        <f>SUM(I102:I109)</f>
        <v>0</v>
      </c>
      <c r="J110" s="20"/>
      <c r="K110" s="120"/>
      <c r="L110" s="51"/>
    </row>
    <row r="111" spans="2:12" ht="51" customHeight="1" x14ac:dyDescent="0.35">
      <c r="B111" s="105" t="s">
        <v>481</v>
      </c>
      <c r="C111" s="241" t="s">
        <v>651</v>
      </c>
      <c r="D111" s="228"/>
      <c r="E111" s="228"/>
      <c r="F111" s="228"/>
      <c r="G111" s="228"/>
      <c r="H111" s="228"/>
      <c r="I111" s="229"/>
      <c r="J111" s="229"/>
      <c r="K111" s="228"/>
      <c r="L111" s="49"/>
    </row>
    <row r="112" spans="2:12" ht="108.5" x14ac:dyDescent="0.35">
      <c r="B112" s="104" t="s">
        <v>482</v>
      </c>
      <c r="C112" s="16" t="s">
        <v>626</v>
      </c>
      <c r="D112" s="217">
        <v>32724.400000000001</v>
      </c>
      <c r="E112" s="18"/>
      <c r="F112" s="18"/>
      <c r="G112" s="136">
        <f>D112</f>
        <v>32724.400000000001</v>
      </c>
      <c r="H112" s="132">
        <v>1</v>
      </c>
      <c r="I112" s="18">
        <v>0</v>
      </c>
      <c r="J112" s="219" t="s">
        <v>639</v>
      </c>
      <c r="K112" s="219" t="s">
        <v>663</v>
      </c>
      <c r="L112" s="50"/>
    </row>
    <row r="113" spans="2:12" ht="93" x14ac:dyDescent="0.35">
      <c r="B113" s="104" t="s">
        <v>483</v>
      </c>
      <c r="C113" s="16" t="s">
        <v>627</v>
      </c>
      <c r="D113" s="217">
        <v>41128.6</v>
      </c>
      <c r="E113" s="18"/>
      <c r="F113" s="18"/>
      <c r="G113" s="136">
        <f t="shared" ref="G113:G119" si="19">D113</f>
        <v>41128.6</v>
      </c>
      <c r="H113" s="132">
        <v>1</v>
      </c>
      <c r="I113" s="18">
        <v>0</v>
      </c>
      <c r="J113" s="219" t="s">
        <v>640</v>
      </c>
      <c r="K113" s="219" t="s">
        <v>663</v>
      </c>
      <c r="L113" s="50"/>
    </row>
    <row r="114" spans="2:12" ht="108.5" x14ac:dyDescent="0.35">
      <c r="B114" s="104" t="s">
        <v>484</v>
      </c>
      <c r="C114" s="214" t="s">
        <v>652</v>
      </c>
      <c r="D114" s="217">
        <v>57067.6</v>
      </c>
      <c r="E114" s="18"/>
      <c r="F114" s="18"/>
      <c r="G114" s="136">
        <f t="shared" si="19"/>
        <v>57067.6</v>
      </c>
      <c r="H114" s="132">
        <v>1</v>
      </c>
      <c r="I114" s="18">
        <v>0</v>
      </c>
      <c r="J114" s="219" t="s">
        <v>639</v>
      </c>
      <c r="K114" s="219" t="s">
        <v>664</v>
      </c>
      <c r="L114" s="50"/>
    </row>
    <row r="115" spans="2:12" ht="15.5" x14ac:dyDescent="0.35">
      <c r="B115" s="104" t="s">
        <v>485</v>
      </c>
      <c r="C115" s="16"/>
      <c r="D115" s="18"/>
      <c r="E115" s="18"/>
      <c r="F115" s="18"/>
      <c r="G115" s="136">
        <f t="shared" si="19"/>
        <v>0</v>
      </c>
      <c r="H115" s="132"/>
      <c r="I115" s="18"/>
      <c r="J115" s="18"/>
      <c r="K115" s="119"/>
      <c r="L115" s="50"/>
    </row>
    <row r="116" spans="2:12" ht="15.5" x14ac:dyDescent="0.35">
      <c r="B116" s="104" t="s">
        <v>486</v>
      </c>
      <c r="C116" s="16"/>
      <c r="D116" s="18"/>
      <c r="E116" s="18"/>
      <c r="F116" s="18"/>
      <c r="G116" s="136">
        <f t="shared" si="19"/>
        <v>0</v>
      </c>
      <c r="H116" s="132"/>
      <c r="I116" s="18"/>
      <c r="J116" s="18"/>
      <c r="K116" s="119"/>
      <c r="L116" s="50"/>
    </row>
    <row r="117" spans="2:12" ht="15.5" x14ac:dyDescent="0.35">
      <c r="B117" s="104" t="s">
        <v>487</v>
      </c>
      <c r="C117" s="16"/>
      <c r="D117" s="18"/>
      <c r="E117" s="18"/>
      <c r="F117" s="18"/>
      <c r="G117" s="136">
        <f t="shared" si="19"/>
        <v>0</v>
      </c>
      <c r="H117" s="132"/>
      <c r="I117" s="18"/>
      <c r="J117" s="18"/>
      <c r="K117" s="119"/>
      <c r="L117" s="50"/>
    </row>
    <row r="118" spans="2:12" ht="15.5" x14ac:dyDescent="0.35">
      <c r="B118" s="104" t="s">
        <v>488</v>
      </c>
      <c r="C118" s="45"/>
      <c r="D118" s="19"/>
      <c r="E118" s="19"/>
      <c r="F118" s="19"/>
      <c r="G118" s="136">
        <f t="shared" si="19"/>
        <v>0</v>
      </c>
      <c r="H118" s="133"/>
      <c r="I118" s="19"/>
      <c r="J118" s="19"/>
      <c r="K118" s="120"/>
      <c r="L118" s="50"/>
    </row>
    <row r="119" spans="2:12" ht="15.5" x14ac:dyDescent="0.35">
      <c r="B119" s="104" t="s">
        <v>489</v>
      </c>
      <c r="C119" s="45"/>
      <c r="D119" s="19"/>
      <c r="E119" s="19"/>
      <c r="F119" s="19"/>
      <c r="G119" s="136">
        <f t="shared" si="19"/>
        <v>0</v>
      </c>
      <c r="H119" s="133"/>
      <c r="I119" s="19"/>
      <c r="J119" s="19"/>
      <c r="K119" s="120"/>
      <c r="L119" s="50"/>
    </row>
    <row r="120" spans="2:12" ht="15.5" x14ac:dyDescent="0.35">
      <c r="C120" s="105" t="s">
        <v>490</v>
      </c>
      <c r="D120" s="23">
        <f>SUM(D112:D119)</f>
        <v>130920.6</v>
      </c>
      <c r="E120" s="23">
        <f t="shared" ref="E120:G120" si="20">SUM(E112:E119)</f>
        <v>0</v>
      </c>
      <c r="F120" s="23">
        <f t="shared" si="20"/>
        <v>0</v>
      </c>
      <c r="G120" s="23">
        <f t="shared" si="20"/>
        <v>130920.6</v>
      </c>
      <c r="H120" s="20">
        <f>(H112*G112)+(H113*G113)+(H114*G114)+(H115*G115)+(H116*G116)+(H117*G117)+(H118*G118)+(H119*G119)</f>
        <v>130920.6</v>
      </c>
      <c r="I120" s="20">
        <f>SUM(I112:I119)</f>
        <v>0</v>
      </c>
      <c r="J120" s="20"/>
      <c r="K120" s="120"/>
      <c r="L120" s="51"/>
    </row>
    <row r="121" spans="2:12" ht="51" customHeight="1" x14ac:dyDescent="0.35">
      <c r="B121" s="105" t="s">
        <v>491</v>
      </c>
      <c r="C121" s="228"/>
      <c r="D121" s="228"/>
      <c r="E121" s="228"/>
      <c r="F121" s="228"/>
      <c r="G121" s="228"/>
      <c r="H121" s="228"/>
      <c r="I121" s="229"/>
      <c r="J121" s="229"/>
      <c r="K121" s="228"/>
      <c r="L121" s="49"/>
    </row>
    <row r="122" spans="2:12" ht="15.5" x14ac:dyDescent="0.35">
      <c r="B122" s="104" t="s">
        <v>492</v>
      </c>
      <c r="C122" s="16"/>
      <c r="D122" s="18"/>
      <c r="E122" s="18"/>
      <c r="F122" s="18"/>
      <c r="G122" s="136">
        <f>D122</f>
        <v>0</v>
      </c>
      <c r="H122" s="132"/>
      <c r="I122" s="18"/>
      <c r="J122" s="18"/>
      <c r="K122" s="119"/>
      <c r="L122" s="50"/>
    </row>
    <row r="123" spans="2:12" ht="15.5" x14ac:dyDescent="0.35">
      <c r="B123" s="104" t="s">
        <v>493</v>
      </c>
      <c r="C123" s="16"/>
      <c r="D123" s="18"/>
      <c r="E123" s="18"/>
      <c r="F123" s="18"/>
      <c r="G123" s="136">
        <f t="shared" ref="G123:G129" si="21">D123</f>
        <v>0</v>
      </c>
      <c r="H123" s="132"/>
      <c r="I123" s="18"/>
      <c r="J123" s="18"/>
      <c r="K123" s="119"/>
      <c r="L123" s="50"/>
    </row>
    <row r="124" spans="2:12" ht="15.5" x14ac:dyDescent="0.35">
      <c r="B124" s="104" t="s">
        <v>494</v>
      </c>
      <c r="C124" s="16"/>
      <c r="D124" s="18"/>
      <c r="E124" s="18"/>
      <c r="F124" s="18"/>
      <c r="G124" s="136">
        <f t="shared" si="21"/>
        <v>0</v>
      </c>
      <c r="H124" s="132"/>
      <c r="I124" s="18"/>
      <c r="J124" s="18"/>
      <c r="K124" s="119"/>
      <c r="L124" s="50"/>
    </row>
    <row r="125" spans="2:12" ht="15.5" x14ac:dyDescent="0.35">
      <c r="B125" s="104" t="s">
        <v>495</v>
      </c>
      <c r="C125" s="16"/>
      <c r="D125" s="18"/>
      <c r="E125" s="18"/>
      <c r="F125" s="18"/>
      <c r="G125" s="136">
        <f t="shared" si="21"/>
        <v>0</v>
      </c>
      <c r="H125" s="132"/>
      <c r="I125" s="18"/>
      <c r="J125" s="18"/>
      <c r="K125" s="119"/>
      <c r="L125" s="50"/>
    </row>
    <row r="126" spans="2:12" ht="15.5" x14ac:dyDescent="0.35">
      <c r="B126" s="104" t="s">
        <v>496</v>
      </c>
      <c r="C126" s="16"/>
      <c r="D126" s="18"/>
      <c r="E126" s="18"/>
      <c r="F126" s="18"/>
      <c r="G126" s="136">
        <f t="shared" si="21"/>
        <v>0</v>
      </c>
      <c r="H126" s="132"/>
      <c r="I126" s="18"/>
      <c r="J126" s="18"/>
      <c r="K126" s="119"/>
      <c r="L126" s="50"/>
    </row>
    <row r="127" spans="2:12" ht="15.5" x14ac:dyDescent="0.35">
      <c r="B127" s="104" t="s">
        <v>497</v>
      </c>
      <c r="C127" s="16"/>
      <c r="D127" s="18"/>
      <c r="E127" s="18"/>
      <c r="F127" s="18"/>
      <c r="G127" s="136">
        <f t="shared" si="21"/>
        <v>0</v>
      </c>
      <c r="H127" s="132"/>
      <c r="I127" s="18"/>
      <c r="J127" s="18"/>
      <c r="K127" s="119"/>
      <c r="L127" s="50"/>
    </row>
    <row r="128" spans="2:12" ht="15.5" x14ac:dyDescent="0.35">
      <c r="B128" s="104" t="s">
        <v>498</v>
      </c>
      <c r="C128" s="45"/>
      <c r="D128" s="19"/>
      <c r="E128" s="19"/>
      <c r="F128" s="19"/>
      <c r="G128" s="136">
        <f t="shared" si="21"/>
        <v>0</v>
      </c>
      <c r="H128" s="133"/>
      <c r="I128" s="19"/>
      <c r="J128" s="19"/>
      <c r="K128" s="120"/>
      <c r="L128" s="50"/>
    </row>
    <row r="129" spans="2:12" ht="15.5" x14ac:dyDescent="0.35">
      <c r="B129" s="104" t="s">
        <v>499</v>
      </c>
      <c r="C129" s="45"/>
      <c r="D129" s="19"/>
      <c r="E129" s="19"/>
      <c r="F129" s="19"/>
      <c r="G129" s="136">
        <f t="shared" si="21"/>
        <v>0</v>
      </c>
      <c r="H129" s="133"/>
      <c r="I129" s="19"/>
      <c r="J129" s="19"/>
      <c r="K129" s="120"/>
      <c r="L129" s="50"/>
    </row>
    <row r="130" spans="2:12" ht="15.5" x14ac:dyDescent="0.35">
      <c r="C130" s="105" t="s">
        <v>500</v>
      </c>
      <c r="D130" s="20">
        <f>SUM(D122:D129)</f>
        <v>0</v>
      </c>
      <c r="E130" s="20">
        <f t="shared" ref="E130:G130" si="22">SUM(E122:E129)</f>
        <v>0</v>
      </c>
      <c r="F130" s="20">
        <f t="shared" si="22"/>
        <v>0</v>
      </c>
      <c r="G130" s="20">
        <f t="shared" si="22"/>
        <v>0</v>
      </c>
      <c r="H130" s="20">
        <f>(H122*G122)+(H123*G123)+(H124*G124)+(H125*G125)+(H126*G126)+(H127*G127)+(H128*G128)+(H129*G129)</f>
        <v>0</v>
      </c>
      <c r="I130" s="20">
        <f>SUM(I122:I129)</f>
        <v>0</v>
      </c>
      <c r="J130" s="20"/>
      <c r="K130" s="120"/>
      <c r="L130" s="51"/>
    </row>
    <row r="131" spans="2:12" ht="15.75" customHeight="1" x14ac:dyDescent="0.35">
      <c r="B131" s="6"/>
      <c r="C131" s="10"/>
      <c r="D131" s="25"/>
      <c r="E131" s="25"/>
      <c r="F131" s="25"/>
      <c r="G131" s="25"/>
      <c r="H131" s="25"/>
      <c r="I131" s="25"/>
      <c r="J131" s="25"/>
      <c r="K131" s="72"/>
      <c r="L131" s="3"/>
    </row>
    <row r="132" spans="2:12" ht="51" customHeight="1" x14ac:dyDescent="0.35">
      <c r="B132" s="105" t="s">
        <v>501</v>
      </c>
      <c r="C132" s="239"/>
      <c r="D132" s="239"/>
      <c r="E132" s="239"/>
      <c r="F132" s="239"/>
      <c r="G132" s="239"/>
      <c r="H132" s="239"/>
      <c r="I132" s="240"/>
      <c r="J132" s="240"/>
      <c r="K132" s="239"/>
      <c r="L132" s="17"/>
    </row>
    <row r="133" spans="2:12" ht="51" customHeight="1" x14ac:dyDescent="0.35">
      <c r="B133" s="103" t="s">
        <v>502</v>
      </c>
      <c r="C133" s="228"/>
      <c r="D133" s="228"/>
      <c r="E133" s="228"/>
      <c r="F133" s="228"/>
      <c r="G133" s="228"/>
      <c r="H133" s="228"/>
      <c r="I133" s="229"/>
      <c r="J133" s="229"/>
      <c r="K133" s="228"/>
      <c r="L133" s="49"/>
    </row>
    <row r="134" spans="2:12" ht="15.5" x14ac:dyDescent="0.35">
      <c r="B134" s="104" t="s">
        <v>503</v>
      </c>
      <c r="C134" s="16"/>
      <c r="D134" s="18"/>
      <c r="E134" s="18"/>
      <c r="F134" s="18"/>
      <c r="G134" s="136">
        <f>D134</f>
        <v>0</v>
      </c>
      <c r="H134" s="132"/>
      <c r="I134" s="18"/>
      <c r="J134" s="18"/>
      <c r="K134" s="119"/>
      <c r="L134" s="50"/>
    </row>
    <row r="135" spans="2:12" ht="15.5" x14ac:dyDescent="0.35">
      <c r="B135" s="104" t="s">
        <v>504</v>
      </c>
      <c r="C135" s="16"/>
      <c r="D135" s="18"/>
      <c r="E135" s="18"/>
      <c r="F135" s="18"/>
      <c r="G135" s="136">
        <f t="shared" ref="G135:G141" si="23">D135</f>
        <v>0</v>
      </c>
      <c r="H135" s="132"/>
      <c r="I135" s="18"/>
      <c r="J135" s="18"/>
      <c r="K135" s="119"/>
      <c r="L135" s="50"/>
    </row>
    <row r="136" spans="2:12" ht="15.5" x14ac:dyDescent="0.35">
      <c r="B136" s="104" t="s">
        <v>505</v>
      </c>
      <c r="C136" s="16"/>
      <c r="D136" s="18"/>
      <c r="E136" s="18"/>
      <c r="F136" s="18"/>
      <c r="G136" s="136">
        <f t="shared" si="23"/>
        <v>0</v>
      </c>
      <c r="H136" s="132"/>
      <c r="I136" s="18"/>
      <c r="J136" s="18"/>
      <c r="K136" s="119"/>
      <c r="L136" s="50"/>
    </row>
    <row r="137" spans="2:12" ht="15.5" x14ac:dyDescent="0.35">
      <c r="B137" s="104" t="s">
        <v>506</v>
      </c>
      <c r="C137" s="16"/>
      <c r="D137" s="18"/>
      <c r="E137" s="18"/>
      <c r="F137" s="18"/>
      <c r="G137" s="136">
        <f t="shared" si="23"/>
        <v>0</v>
      </c>
      <c r="H137" s="132"/>
      <c r="I137" s="18"/>
      <c r="J137" s="18"/>
      <c r="K137" s="119"/>
      <c r="L137" s="50"/>
    </row>
    <row r="138" spans="2:12" ht="15.5" x14ac:dyDescent="0.35">
      <c r="B138" s="104" t="s">
        <v>507</v>
      </c>
      <c r="C138" s="16"/>
      <c r="D138" s="18"/>
      <c r="E138" s="18"/>
      <c r="F138" s="18"/>
      <c r="G138" s="136">
        <f t="shared" si="23"/>
        <v>0</v>
      </c>
      <c r="H138" s="132"/>
      <c r="I138" s="18"/>
      <c r="J138" s="18"/>
      <c r="K138" s="119"/>
      <c r="L138" s="50"/>
    </row>
    <row r="139" spans="2:12" ht="15.5" x14ac:dyDescent="0.35">
      <c r="B139" s="104" t="s">
        <v>508</v>
      </c>
      <c r="C139" s="16"/>
      <c r="D139" s="18"/>
      <c r="E139" s="18"/>
      <c r="F139" s="18"/>
      <c r="G139" s="136">
        <f t="shared" si="23"/>
        <v>0</v>
      </c>
      <c r="H139" s="132"/>
      <c r="I139" s="18"/>
      <c r="J139" s="18"/>
      <c r="K139" s="119"/>
      <c r="L139" s="50"/>
    </row>
    <row r="140" spans="2:12" ht="15.5" x14ac:dyDescent="0.35">
      <c r="B140" s="104" t="s">
        <v>509</v>
      </c>
      <c r="C140" s="45"/>
      <c r="D140" s="19"/>
      <c r="E140" s="19"/>
      <c r="F140" s="19"/>
      <c r="G140" s="136">
        <f t="shared" si="23"/>
        <v>0</v>
      </c>
      <c r="H140" s="133"/>
      <c r="I140" s="19"/>
      <c r="J140" s="19"/>
      <c r="K140" s="120"/>
      <c r="L140" s="50"/>
    </row>
    <row r="141" spans="2:12" ht="15.5" x14ac:dyDescent="0.35">
      <c r="B141" s="104" t="s">
        <v>510</v>
      </c>
      <c r="C141" s="45"/>
      <c r="D141" s="19"/>
      <c r="E141" s="19"/>
      <c r="F141" s="19"/>
      <c r="G141" s="136">
        <f t="shared" si="23"/>
        <v>0</v>
      </c>
      <c r="H141" s="133"/>
      <c r="I141" s="19"/>
      <c r="J141" s="19"/>
      <c r="K141" s="120"/>
      <c r="L141" s="50"/>
    </row>
    <row r="142" spans="2:12" ht="15.5" x14ac:dyDescent="0.35">
      <c r="C142" s="105" t="s">
        <v>511</v>
      </c>
      <c r="D142" s="20">
        <f>SUM(D134:D141)</f>
        <v>0</v>
      </c>
      <c r="E142" s="20">
        <f t="shared" ref="E142:G142" si="24">SUM(E134:E141)</f>
        <v>0</v>
      </c>
      <c r="F142" s="20">
        <f t="shared" si="24"/>
        <v>0</v>
      </c>
      <c r="G142" s="23">
        <f t="shared" si="24"/>
        <v>0</v>
      </c>
      <c r="H142" s="20">
        <f>(H134*G134)+(H135*G135)+(H136*G136)+(H137*G137)+(H138*G138)+(H139*G139)+(H140*G140)+(H141*G141)</f>
        <v>0</v>
      </c>
      <c r="I142" s="20">
        <f>SUM(I134:I141)</f>
        <v>0</v>
      </c>
      <c r="J142" s="20"/>
      <c r="K142" s="120"/>
      <c r="L142" s="51"/>
    </row>
    <row r="143" spans="2:12" ht="51" customHeight="1" x14ac:dyDescent="0.35">
      <c r="B143" s="103" t="s">
        <v>512</v>
      </c>
      <c r="C143" s="228"/>
      <c r="D143" s="228"/>
      <c r="E143" s="228"/>
      <c r="F143" s="228"/>
      <c r="G143" s="228"/>
      <c r="H143" s="228"/>
      <c r="I143" s="229"/>
      <c r="J143" s="229"/>
      <c r="K143" s="228"/>
      <c r="L143" s="49"/>
    </row>
    <row r="144" spans="2:12" ht="15.5" x14ac:dyDescent="0.35">
      <c r="B144" s="104" t="s">
        <v>513</v>
      </c>
      <c r="C144" s="16"/>
      <c r="D144" s="18"/>
      <c r="E144" s="18"/>
      <c r="F144" s="18"/>
      <c r="G144" s="136">
        <f>D144</f>
        <v>0</v>
      </c>
      <c r="H144" s="132"/>
      <c r="I144" s="18"/>
      <c r="J144" s="18"/>
      <c r="K144" s="119"/>
      <c r="L144" s="50"/>
    </row>
    <row r="145" spans="2:12" ht="15.5" x14ac:dyDescent="0.35">
      <c r="B145" s="104" t="s">
        <v>514</v>
      </c>
      <c r="C145" s="16"/>
      <c r="D145" s="18"/>
      <c r="E145" s="18"/>
      <c r="F145" s="18"/>
      <c r="G145" s="136">
        <f t="shared" ref="G145:G151" si="25">D145</f>
        <v>0</v>
      </c>
      <c r="H145" s="132"/>
      <c r="I145" s="18"/>
      <c r="J145" s="18"/>
      <c r="K145" s="119"/>
      <c r="L145" s="50"/>
    </row>
    <row r="146" spans="2:12" ht="15.5" x14ac:dyDescent="0.35">
      <c r="B146" s="104" t="s">
        <v>515</v>
      </c>
      <c r="C146" s="16"/>
      <c r="D146" s="18"/>
      <c r="E146" s="18"/>
      <c r="F146" s="18"/>
      <c r="G146" s="136">
        <f t="shared" si="25"/>
        <v>0</v>
      </c>
      <c r="H146" s="132"/>
      <c r="I146" s="18"/>
      <c r="J146" s="18"/>
      <c r="K146" s="119"/>
      <c r="L146" s="50"/>
    </row>
    <row r="147" spans="2:12" ht="15.5" x14ac:dyDescent="0.35">
      <c r="B147" s="104" t="s">
        <v>516</v>
      </c>
      <c r="C147" s="16"/>
      <c r="D147" s="18"/>
      <c r="E147" s="18"/>
      <c r="F147" s="18"/>
      <c r="G147" s="136">
        <f t="shared" si="25"/>
        <v>0</v>
      </c>
      <c r="H147" s="132"/>
      <c r="I147" s="18"/>
      <c r="J147" s="18"/>
      <c r="K147" s="119"/>
      <c r="L147" s="50"/>
    </row>
    <row r="148" spans="2:12" ht="15.5" x14ac:dyDescent="0.35">
      <c r="B148" s="104" t="s">
        <v>517</v>
      </c>
      <c r="C148" s="16"/>
      <c r="D148" s="18"/>
      <c r="E148" s="18"/>
      <c r="F148" s="18"/>
      <c r="G148" s="136">
        <f t="shared" si="25"/>
        <v>0</v>
      </c>
      <c r="H148" s="132"/>
      <c r="I148" s="18"/>
      <c r="J148" s="18"/>
      <c r="K148" s="119"/>
      <c r="L148" s="50"/>
    </row>
    <row r="149" spans="2:12" ht="15.5" x14ac:dyDescent="0.35">
      <c r="B149" s="104" t="s">
        <v>518</v>
      </c>
      <c r="C149" s="16"/>
      <c r="D149" s="18"/>
      <c r="E149" s="18"/>
      <c r="F149" s="18"/>
      <c r="G149" s="136">
        <f t="shared" si="25"/>
        <v>0</v>
      </c>
      <c r="H149" s="132"/>
      <c r="I149" s="18"/>
      <c r="J149" s="18"/>
      <c r="K149" s="119"/>
      <c r="L149" s="50"/>
    </row>
    <row r="150" spans="2:12" ht="15.5" x14ac:dyDescent="0.35">
      <c r="B150" s="104" t="s">
        <v>519</v>
      </c>
      <c r="C150" s="45"/>
      <c r="D150" s="19"/>
      <c r="E150" s="19"/>
      <c r="F150" s="19"/>
      <c r="G150" s="136">
        <f>D150</f>
        <v>0</v>
      </c>
      <c r="H150" s="133"/>
      <c r="I150" s="19"/>
      <c r="J150" s="19"/>
      <c r="K150" s="120"/>
      <c r="L150" s="50"/>
    </row>
    <row r="151" spans="2:12" ht="15.5" x14ac:dyDescent="0.35">
      <c r="B151" s="104" t="s">
        <v>520</v>
      </c>
      <c r="C151" s="45"/>
      <c r="D151" s="19"/>
      <c r="E151" s="19"/>
      <c r="F151" s="19"/>
      <c r="G151" s="136">
        <f t="shared" si="25"/>
        <v>0</v>
      </c>
      <c r="H151" s="133"/>
      <c r="I151" s="19"/>
      <c r="J151" s="19"/>
      <c r="K151" s="120"/>
      <c r="L151" s="50"/>
    </row>
    <row r="152" spans="2:12" ht="15.5" x14ac:dyDescent="0.35">
      <c r="C152" s="105" t="s">
        <v>531</v>
      </c>
      <c r="D152" s="23">
        <f>SUM(D144:D151)</f>
        <v>0</v>
      </c>
      <c r="E152" s="23">
        <f t="shared" ref="E152:G152" si="26">SUM(E144:E151)</f>
        <v>0</v>
      </c>
      <c r="F152" s="23">
        <f t="shared" si="26"/>
        <v>0</v>
      </c>
      <c r="G152" s="23">
        <f t="shared" si="26"/>
        <v>0</v>
      </c>
      <c r="H152" s="20">
        <f>(H144*G144)+(H145*G145)+(H146*G146)+(H147*G147)+(H148*G148)+(H149*G149)+(H150*G150)+(H151*G151)</f>
        <v>0</v>
      </c>
      <c r="I152" s="20">
        <f>SUM(I144:I151)</f>
        <v>0</v>
      </c>
      <c r="J152" s="20"/>
      <c r="K152" s="120"/>
      <c r="L152" s="51"/>
    </row>
    <row r="153" spans="2:12" ht="51" customHeight="1" x14ac:dyDescent="0.35">
      <c r="B153" s="103" t="s">
        <v>522</v>
      </c>
      <c r="C153" s="228"/>
      <c r="D153" s="228"/>
      <c r="E153" s="228"/>
      <c r="F153" s="228"/>
      <c r="G153" s="228"/>
      <c r="H153" s="228"/>
      <c r="I153" s="229"/>
      <c r="J153" s="229"/>
      <c r="K153" s="228"/>
      <c r="L153" s="49"/>
    </row>
    <row r="154" spans="2:12" ht="15.5" x14ac:dyDescent="0.35">
      <c r="B154" s="104" t="s">
        <v>523</v>
      </c>
      <c r="C154" s="16"/>
      <c r="D154" s="18"/>
      <c r="E154" s="18"/>
      <c r="F154" s="18"/>
      <c r="G154" s="136">
        <f>D154</f>
        <v>0</v>
      </c>
      <c r="H154" s="132"/>
      <c r="I154" s="18"/>
      <c r="J154" s="18"/>
      <c r="K154" s="119"/>
      <c r="L154" s="50"/>
    </row>
    <row r="155" spans="2:12" ht="15.5" x14ac:dyDescent="0.35">
      <c r="B155" s="104" t="s">
        <v>524</v>
      </c>
      <c r="C155" s="16"/>
      <c r="D155" s="18"/>
      <c r="E155" s="18"/>
      <c r="F155" s="18"/>
      <c r="G155" s="136">
        <f t="shared" ref="G155:G161" si="27">D155</f>
        <v>0</v>
      </c>
      <c r="H155" s="132"/>
      <c r="I155" s="18"/>
      <c r="J155" s="18"/>
      <c r="K155" s="119"/>
      <c r="L155" s="50"/>
    </row>
    <row r="156" spans="2:12" ht="15.5" x14ac:dyDescent="0.35">
      <c r="B156" s="104" t="s">
        <v>525</v>
      </c>
      <c r="C156" s="16"/>
      <c r="D156" s="18"/>
      <c r="E156" s="18"/>
      <c r="F156" s="18"/>
      <c r="G156" s="136">
        <f t="shared" si="27"/>
        <v>0</v>
      </c>
      <c r="H156" s="132"/>
      <c r="I156" s="18"/>
      <c r="J156" s="18"/>
      <c r="K156" s="119"/>
      <c r="L156" s="50"/>
    </row>
    <row r="157" spans="2:12" ht="15.5" x14ac:dyDescent="0.35">
      <c r="B157" s="104" t="s">
        <v>526</v>
      </c>
      <c r="C157" s="16"/>
      <c r="D157" s="18"/>
      <c r="E157" s="18"/>
      <c r="F157" s="18"/>
      <c r="G157" s="136">
        <f t="shared" si="27"/>
        <v>0</v>
      </c>
      <c r="H157" s="132"/>
      <c r="I157" s="18"/>
      <c r="J157" s="18"/>
      <c r="K157" s="119"/>
      <c r="L157" s="50"/>
    </row>
    <row r="158" spans="2:12" ht="15.5" x14ac:dyDescent="0.35">
      <c r="B158" s="104" t="s">
        <v>527</v>
      </c>
      <c r="C158" s="16"/>
      <c r="D158" s="18"/>
      <c r="E158" s="18"/>
      <c r="F158" s="18"/>
      <c r="G158" s="136">
        <f t="shared" si="27"/>
        <v>0</v>
      </c>
      <c r="H158" s="132"/>
      <c r="I158" s="18"/>
      <c r="J158" s="18"/>
      <c r="K158" s="119"/>
      <c r="L158" s="50"/>
    </row>
    <row r="159" spans="2:12" ht="15.5" x14ac:dyDescent="0.35">
      <c r="B159" s="104" t="s">
        <v>528</v>
      </c>
      <c r="C159" s="16"/>
      <c r="D159" s="18"/>
      <c r="E159" s="18"/>
      <c r="F159" s="18"/>
      <c r="G159" s="136">
        <f t="shared" si="27"/>
        <v>0</v>
      </c>
      <c r="H159" s="132"/>
      <c r="I159" s="18"/>
      <c r="J159" s="18"/>
      <c r="K159" s="119"/>
      <c r="L159" s="50"/>
    </row>
    <row r="160" spans="2:12" ht="15.5" x14ac:dyDescent="0.35">
      <c r="B160" s="104" t="s">
        <v>529</v>
      </c>
      <c r="C160" s="45"/>
      <c r="D160" s="19"/>
      <c r="E160" s="19"/>
      <c r="F160" s="19"/>
      <c r="G160" s="136">
        <f t="shared" si="27"/>
        <v>0</v>
      </c>
      <c r="H160" s="133"/>
      <c r="I160" s="19"/>
      <c r="J160" s="19"/>
      <c r="K160" s="120"/>
      <c r="L160" s="50"/>
    </row>
    <row r="161" spans="2:12" ht="15.5" x14ac:dyDescent="0.35">
      <c r="B161" s="104" t="s">
        <v>530</v>
      </c>
      <c r="C161" s="45"/>
      <c r="D161" s="19"/>
      <c r="E161" s="19"/>
      <c r="F161" s="19"/>
      <c r="G161" s="136">
        <f t="shared" si="27"/>
        <v>0</v>
      </c>
      <c r="H161" s="133"/>
      <c r="I161" s="19"/>
      <c r="J161" s="19"/>
      <c r="K161" s="120"/>
      <c r="L161" s="50"/>
    </row>
    <row r="162" spans="2:12" ht="15.5" x14ac:dyDescent="0.35">
      <c r="C162" s="105" t="s">
        <v>521</v>
      </c>
      <c r="D162" s="23">
        <f>SUM(D154:D161)</f>
        <v>0</v>
      </c>
      <c r="E162" s="23">
        <f t="shared" ref="E162:G162" si="28">SUM(E154:E161)</f>
        <v>0</v>
      </c>
      <c r="F162" s="23">
        <f t="shared" si="28"/>
        <v>0</v>
      </c>
      <c r="G162" s="23">
        <f t="shared" si="28"/>
        <v>0</v>
      </c>
      <c r="H162" s="20">
        <f>(H154*G154)+(H155*G155)+(H156*G156)+(H157*G157)+(H158*G158)+(H159*G159)+(H160*G160)+(H161*G161)</f>
        <v>0</v>
      </c>
      <c r="I162" s="20">
        <f>SUM(I154:I161)</f>
        <v>0</v>
      </c>
      <c r="J162" s="20"/>
      <c r="K162" s="120"/>
      <c r="L162" s="51"/>
    </row>
    <row r="163" spans="2:12" ht="51" customHeight="1" x14ac:dyDescent="0.35">
      <c r="B163" s="103" t="s">
        <v>532</v>
      </c>
      <c r="C163" s="228"/>
      <c r="D163" s="228"/>
      <c r="E163" s="228"/>
      <c r="F163" s="228"/>
      <c r="G163" s="228"/>
      <c r="H163" s="228"/>
      <c r="I163" s="229"/>
      <c r="J163" s="229"/>
      <c r="K163" s="228"/>
      <c r="L163" s="49"/>
    </row>
    <row r="164" spans="2:12" ht="15.5" x14ac:dyDescent="0.35">
      <c r="B164" s="104" t="s">
        <v>533</v>
      </c>
      <c r="C164" s="16"/>
      <c r="D164" s="18"/>
      <c r="E164" s="18"/>
      <c r="F164" s="18"/>
      <c r="G164" s="136">
        <f>D164</f>
        <v>0</v>
      </c>
      <c r="H164" s="132"/>
      <c r="I164" s="18"/>
      <c r="J164" s="18"/>
      <c r="K164" s="119"/>
      <c r="L164" s="50"/>
    </row>
    <row r="165" spans="2:12" ht="15.5" x14ac:dyDescent="0.35">
      <c r="B165" s="104" t="s">
        <v>534</v>
      </c>
      <c r="C165" s="16"/>
      <c r="D165" s="18"/>
      <c r="E165" s="18"/>
      <c r="F165" s="18"/>
      <c r="G165" s="136">
        <f t="shared" ref="G165:G171" si="29">D165</f>
        <v>0</v>
      </c>
      <c r="H165" s="132"/>
      <c r="I165" s="18"/>
      <c r="J165" s="18"/>
      <c r="K165" s="119"/>
      <c r="L165" s="50"/>
    </row>
    <row r="166" spans="2:12" ht="15.5" x14ac:dyDescent="0.35">
      <c r="B166" s="104" t="s">
        <v>535</v>
      </c>
      <c r="C166" s="16"/>
      <c r="D166" s="18"/>
      <c r="E166" s="18"/>
      <c r="F166" s="18"/>
      <c r="G166" s="136">
        <f t="shared" si="29"/>
        <v>0</v>
      </c>
      <c r="H166" s="132"/>
      <c r="I166" s="18"/>
      <c r="J166" s="18"/>
      <c r="K166" s="119"/>
      <c r="L166" s="50"/>
    </row>
    <row r="167" spans="2:12" ht="15.5" x14ac:dyDescent="0.35">
      <c r="B167" s="104" t="s">
        <v>536</v>
      </c>
      <c r="C167" s="16"/>
      <c r="D167" s="18"/>
      <c r="E167" s="18"/>
      <c r="F167" s="18"/>
      <c r="G167" s="136">
        <f t="shared" si="29"/>
        <v>0</v>
      </c>
      <c r="H167" s="132"/>
      <c r="I167" s="18"/>
      <c r="J167" s="18"/>
      <c r="K167" s="119"/>
      <c r="L167" s="50"/>
    </row>
    <row r="168" spans="2:12" ht="15.5" x14ac:dyDescent="0.35">
      <c r="B168" s="104" t="s">
        <v>537</v>
      </c>
      <c r="C168" s="16"/>
      <c r="D168" s="18"/>
      <c r="E168" s="18"/>
      <c r="F168" s="18"/>
      <c r="G168" s="136">
        <f t="shared" si="29"/>
        <v>0</v>
      </c>
      <c r="H168" s="132"/>
      <c r="I168" s="18"/>
      <c r="J168" s="18"/>
      <c r="K168" s="119"/>
      <c r="L168" s="50"/>
    </row>
    <row r="169" spans="2:12" ht="15.5" x14ac:dyDescent="0.35">
      <c r="B169" s="104" t="s">
        <v>538</v>
      </c>
      <c r="C169" s="16"/>
      <c r="D169" s="18"/>
      <c r="E169" s="18"/>
      <c r="F169" s="18"/>
      <c r="G169" s="136">
        <f t="shared" si="29"/>
        <v>0</v>
      </c>
      <c r="H169" s="132"/>
      <c r="I169" s="18"/>
      <c r="J169" s="18"/>
      <c r="K169" s="119"/>
      <c r="L169" s="50"/>
    </row>
    <row r="170" spans="2:12" ht="15.5" x14ac:dyDescent="0.35">
      <c r="B170" s="104" t="s">
        <v>539</v>
      </c>
      <c r="C170" s="45"/>
      <c r="D170" s="19"/>
      <c r="E170" s="19"/>
      <c r="F170" s="19"/>
      <c r="G170" s="136">
        <f t="shared" si="29"/>
        <v>0</v>
      </c>
      <c r="H170" s="133"/>
      <c r="I170" s="19"/>
      <c r="J170" s="19"/>
      <c r="K170" s="120"/>
      <c r="L170" s="50"/>
    </row>
    <row r="171" spans="2:12" ht="15.5" x14ac:dyDescent="0.35">
      <c r="B171" s="104" t="s">
        <v>540</v>
      </c>
      <c r="C171" s="45"/>
      <c r="D171" s="19"/>
      <c r="E171" s="19"/>
      <c r="F171" s="19"/>
      <c r="G171" s="136">
        <f t="shared" si="29"/>
        <v>0</v>
      </c>
      <c r="H171" s="133"/>
      <c r="I171" s="19"/>
      <c r="J171" s="19"/>
      <c r="K171" s="120"/>
      <c r="L171" s="50"/>
    </row>
    <row r="172" spans="2:12" ht="15.5" x14ac:dyDescent="0.35">
      <c r="C172" s="105" t="s">
        <v>541</v>
      </c>
      <c r="D172" s="20">
        <f>SUM(D164:D171)</f>
        <v>0</v>
      </c>
      <c r="E172" s="20">
        <f t="shared" ref="E172:G172" si="30">SUM(E164:E171)</f>
        <v>0</v>
      </c>
      <c r="F172" s="20">
        <f t="shared" si="30"/>
        <v>0</v>
      </c>
      <c r="G172" s="20">
        <f t="shared" si="30"/>
        <v>0</v>
      </c>
      <c r="H172" s="20">
        <f>(H164*G164)+(H165*G165)+(H166*G166)+(H167*G167)+(H168*G168)+(H169*G169)+(H170*G170)+(H171*G171)</f>
        <v>0</v>
      </c>
      <c r="I172" s="20">
        <f>SUM(I164:I171)</f>
        <v>0</v>
      </c>
      <c r="J172" s="20"/>
      <c r="K172" s="120"/>
      <c r="L172" s="51"/>
    </row>
    <row r="173" spans="2:12" ht="15.75" customHeight="1" x14ac:dyDescent="0.35">
      <c r="B173" s="6"/>
      <c r="C173" s="10"/>
      <c r="D173" s="25"/>
      <c r="E173" s="25"/>
      <c r="F173" s="25"/>
      <c r="G173" s="25"/>
      <c r="H173" s="25"/>
      <c r="I173" s="25"/>
      <c r="J173" s="25"/>
      <c r="K173" s="10"/>
      <c r="L173" s="3"/>
    </row>
    <row r="174" spans="2:12" ht="15.75" customHeight="1" x14ac:dyDescent="0.35">
      <c r="B174" s="6"/>
      <c r="C174" s="10"/>
      <c r="D174" s="25"/>
      <c r="E174" s="25"/>
      <c r="F174" s="25"/>
      <c r="G174" s="25"/>
      <c r="H174" s="25"/>
      <c r="I174" s="25"/>
      <c r="J174" s="25"/>
      <c r="K174" s="10"/>
      <c r="L174" s="3"/>
    </row>
    <row r="175" spans="2:12" ht="72.75" customHeight="1" x14ac:dyDescent="0.35">
      <c r="B175" s="105" t="s">
        <v>542</v>
      </c>
      <c r="C175" s="15"/>
      <c r="D175" s="217">
        <v>343201.92463850992</v>
      </c>
      <c r="E175" s="31"/>
      <c r="F175" s="31"/>
      <c r="G175" s="121">
        <f>D175</f>
        <v>343201.92463850992</v>
      </c>
      <c r="H175" s="134">
        <v>0.6</v>
      </c>
      <c r="I175" s="31">
        <v>141334.35000000009</v>
      </c>
      <c r="J175" s="215"/>
      <c r="K175" s="125"/>
      <c r="L175" s="51"/>
    </row>
    <row r="176" spans="2:12" ht="69.75" customHeight="1" x14ac:dyDescent="0.35">
      <c r="B176" s="105" t="s">
        <v>543</v>
      </c>
      <c r="C176" s="15"/>
      <c r="D176" s="217">
        <v>349272.60466811439</v>
      </c>
      <c r="E176" s="31"/>
      <c r="F176" s="31"/>
      <c r="G176" s="121">
        <f t="shared" ref="G176:G178" si="31">D176</f>
        <v>349272.60466811439</v>
      </c>
      <c r="H176" s="134">
        <v>0.75</v>
      </c>
      <c r="I176" s="31">
        <v>39222.849999999977</v>
      </c>
      <c r="J176" s="215"/>
      <c r="K176" s="125"/>
      <c r="L176" s="51"/>
    </row>
    <row r="177" spans="2:12" ht="57" customHeight="1" x14ac:dyDescent="0.35">
      <c r="B177" s="105" t="s">
        <v>544</v>
      </c>
      <c r="C177" s="126"/>
      <c r="D177" s="217">
        <v>72816.589407239997</v>
      </c>
      <c r="E177" s="31"/>
      <c r="F177" s="31"/>
      <c r="G177" s="121">
        <f t="shared" si="31"/>
        <v>72816.589407239997</v>
      </c>
      <c r="H177" s="134"/>
      <c r="I177" s="31">
        <v>1773.9899999999998</v>
      </c>
      <c r="J177" s="215"/>
      <c r="K177" s="226" t="s">
        <v>665</v>
      </c>
      <c r="L177" s="51"/>
    </row>
    <row r="178" spans="2:12" ht="65.25" customHeight="1" x14ac:dyDescent="0.35">
      <c r="B178" s="127" t="s">
        <v>545</v>
      </c>
      <c r="C178" s="15"/>
      <c r="D178" s="217">
        <f>25277.21</f>
        <v>25277.21</v>
      </c>
      <c r="E178" s="31"/>
      <c r="F178" s="31"/>
      <c r="G178" s="121">
        <f t="shared" si="31"/>
        <v>25277.21</v>
      </c>
      <c r="H178" s="134"/>
      <c r="I178" s="31">
        <v>0</v>
      </c>
      <c r="J178" s="215"/>
      <c r="K178" s="125"/>
      <c r="L178" s="51"/>
    </row>
    <row r="179" spans="2:12" ht="65.25" customHeight="1" x14ac:dyDescent="0.35">
      <c r="B179" s="127" t="s">
        <v>616</v>
      </c>
      <c r="C179" s="15"/>
      <c r="D179" s="220">
        <v>11270</v>
      </c>
      <c r="E179" s="31"/>
      <c r="F179" s="31"/>
      <c r="G179" s="224"/>
      <c r="H179" s="134"/>
      <c r="I179" s="31">
        <v>0</v>
      </c>
      <c r="J179" s="215"/>
      <c r="K179" s="125"/>
      <c r="L179" s="51"/>
    </row>
    <row r="180" spans="2:12" ht="42" customHeight="1" x14ac:dyDescent="0.35">
      <c r="B180" s="6"/>
      <c r="C180" s="128" t="s">
        <v>596</v>
      </c>
      <c r="D180" s="221">
        <f>SUM(D175:G179)</f>
        <v>1592406.6574277286</v>
      </c>
      <c r="E180" s="137">
        <f t="shared" ref="E180:F180" si="32">SUM(E175:E178)</f>
        <v>0</v>
      </c>
      <c r="F180" s="137">
        <f t="shared" si="32"/>
        <v>0</v>
      </c>
      <c r="G180" s="221">
        <f>SUM(G175:G178)</f>
        <v>790568.32871386432</v>
      </c>
      <c r="H180" s="20">
        <f>(H175*G175)+(H176*G176)+(H177*G177)+(H178*G178)+(H179*G179)</f>
        <v>467875.60828419175</v>
      </c>
      <c r="I180" s="20">
        <f>SUM(I175:I179)</f>
        <v>182331.19000000006</v>
      </c>
      <c r="J180" s="20"/>
      <c r="K180" s="15"/>
      <c r="L180" s="13"/>
    </row>
    <row r="181" spans="2:12" ht="15.75" customHeight="1" x14ac:dyDescent="0.35">
      <c r="B181" s="6"/>
      <c r="C181" s="10"/>
      <c r="D181" s="25"/>
      <c r="E181" s="25"/>
      <c r="F181" s="25"/>
      <c r="G181" s="25"/>
      <c r="H181" s="25"/>
      <c r="I181" s="25"/>
      <c r="J181" s="25"/>
      <c r="K181" s="10"/>
      <c r="L181" s="13"/>
    </row>
    <row r="182" spans="2:12" ht="15.75" customHeight="1" x14ac:dyDescent="0.35">
      <c r="B182" s="6"/>
      <c r="C182" s="10"/>
      <c r="D182" s="25"/>
      <c r="E182" s="25"/>
      <c r="F182" s="25"/>
      <c r="G182" s="25"/>
      <c r="H182" s="25"/>
      <c r="I182" s="25"/>
      <c r="J182" s="25"/>
      <c r="K182" s="10"/>
      <c r="L182" s="13"/>
    </row>
    <row r="183" spans="2:12" ht="15.75" customHeight="1" x14ac:dyDescent="0.35">
      <c r="B183" s="6"/>
      <c r="C183" s="10"/>
      <c r="D183" s="25"/>
      <c r="E183" s="25"/>
      <c r="F183" s="25"/>
      <c r="G183" s="25"/>
      <c r="H183" s="25"/>
      <c r="I183" s="25"/>
      <c r="J183" s="25"/>
      <c r="K183" s="10"/>
      <c r="L183" s="13"/>
    </row>
    <row r="184" spans="2:12" ht="15.75" customHeight="1" x14ac:dyDescent="0.35">
      <c r="B184" s="6"/>
      <c r="C184" s="10"/>
      <c r="D184" s="25"/>
      <c r="E184" s="25"/>
      <c r="F184" s="25"/>
      <c r="G184" s="25"/>
      <c r="H184" s="25"/>
      <c r="I184" s="25"/>
      <c r="J184" s="25"/>
      <c r="K184" s="10"/>
      <c r="L184" s="13"/>
    </row>
    <row r="185" spans="2:12" ht="15.75" customHeight="1" x14ac:dyDescent="0.35">
      <c r="B185" s="6"/>
      <c r="C185" s="10"/>
      <c r="D185" s="25"/>
      <c r="E185" s="25"/>
      <c r="F185" s="25"/>
      <c r="G185" s="25"/>
      <c r="H185" s="25"/>
      <c r="I185" s="25"/>
      <c r="J185" s="25"/>
      <c r="K185" s="10"/>
      <c r="L185" s="13"/>
    </row>
    <row r="186" spans="2:12" ht="15.75" customHeight="1" x14ac:dyDescent="0.35">
      <c r="B186" s="6"/>
      <c r="C186" s="10"/>
      <c r="D186" s="25"/>
      <c r="E186" s="25"/>
      <c r="F186" s="25"/>
      <c r="G186" s="25"/>
      <c r="H186" s="25"/>
      <c r="I186" s="25"/>
      <c r="J186" s="25"/>
      <c r="K186" s="10"/>
      <c r="L186" s="13"/>
    </row>
    <row r="187" spans="2:12" ht="15.75" customHeight="1" thickBot="1" x14ac:dyDescent="0.4">
      <c r="B187" s="6"/>
      <c r="C187" s="10"/>
      <c r="D187" s="25"/>
      <c r="E187" s="25"/>
      <c r="F187" s="25"/>
      <c r="G187" s="25"/>
      <c r="H187" s="25"/>
      <c r="I187" s="25"/>
      <c r="J187" s="25"/>
      <c r="K187" s="10"/>
      <c r="L187" s="13"/>
    </row>
    <row r="188" spans="2:12" ht="15.5" x14ac:dyDescent="0.35">
      <c r="B188" s="6"/>
      <c r="C188" s="246" t="s">
        <v>553</v>
      </c>
      <c r="D188" s="247"/>
      <c r="E188" s="140"/>
      <c r="F188" s="140"/>
      <c r="G188" s="140"/>
      <c r="H188" s="13"/>
      <c r="I188" s="182"/>
      <c r="J188" s="182"/>
      <c r="K188" s="13"/>
    </row>
    <row r="189" spans="2:12" ht="50.25" customHeight="1" x14ac:dyDescent="0.35">
      <c r="B189" s="6"/>
      <c r="C189" s="200"/>
      <c r="D189" s="211" t="str">
        <f>D5</f>
        <v>Organisation recipiendiaire (budget en USD)</v>
      </c>
      <c r="E189" s="141" t="s">
        <v>370</v>
      </c>
      <c r="F189" s="20" t="s">
        <v>371</v>
      </c>
      <c r="G189" s="23" t="s">
        <v>11</v>
      </c>
      <c r="H189" s="10"/>
      <c r="I189" s="25"/>
      <c r="J189" s="25"/>
      <c r="K189" s="13"/>
    </row>
    <row r="190" spans="2:12" ht="41.25" customHeight="1" x14ac:dyDescent="0.35">
      <c r="B190" s="14"/>
      <c r="C190" s="122" t="s">
        <v>546</v>
      </c>
      <c r="D190" s="123">
        <f>SUM(D16,D26,D36,D46,D58,D68,D78,D88,D100,D110,D120,D130,D142,D152,D162,D172,D175,D176,D177,D178)</f>
        <v>1670972.9861238641</v>
      </c>
      <c r="E190" s="142">
        <f>SUM(E16,E26,E36,E46,E58,E68,E78,E88,E100,E110,E120,E130,E142,E152,E162,E172,E175,E176,E177)</f>
        <v>0</v>
      </c>
      <c r="F190" s="106">
        <f>SUM(F16,F26,F36,F46,F58,F68,F78,F88,F100,F110,F120,F130,F142,F152,F162,F172,F175,F176,F177)</f>
        <v>0</v>
      </c>
      <c r="G190" s="135">
        <f>SUM(D190:F190)</f>
        <v>1670972.9861238641</v>
      </c>
      <c r="H190" s="10"/>
      <c r="I190" s="25"/>
      <c r="J190" s="25"/>
      <c r="K190" s="14"/>
    </row>
    <row r="191" spans="2:12" ht="51.75" customHeight="1" x14ac:dyDescent="0.35">
      <c r="B191" s="4"/>
      <c r="C191" s="193" t="s">
        <v>547</v>
      </c>
      <c r="D191" s="123">
        <f>D190*0.07</f>
        <v>116968.1090286705</v>
      </c>
      <c r="E191" s="142">
        <f t="shared" ref="E191:F191" si="33">E190*0.07</f>
        <v>0</v>
      </c>
      <c r="F191" s="106">
        <f t="shared" si="33"/>
        <v>0</v>
      </c>
      <c r="G191" s="135">
        <f>G190*0.07</f>
        <v>116968.1090286705</v>
      </c>
      <c r="H191" s="4"/>
      <c r="I191" s="183"/>
      <c r="J191" s="183"/>
      <c r="K191" s="1"/>
    </row>
    <row r="192" spans="2:12" ht="51.75" customHeight="1" thickBot="1" x14ac:dyDescent="0.4">
      <c r="B192" s="4"/>
      <c r="C192" s="32" t="s">
        <v>11</v>
      </c>
      <c r="D192" s="124">
        <f>SUM(D190:D191)</f>
        <v>1787941.0951525345</v>
      </c>
      <c r="E192" s="143">
        <f t="shared" ref="E192:F192" si="34">SUM(E190:E191)</f>
        <v>0</v>
      </c>
      <c r="F192" s="109">
        <f t="shared" si="34"/>
        <v>0</v>
      </c>
      <c r="G192" s="109">
        <f>SUM(G190:G191)</f>
        <v>1787941.0951525345</v>
      </c>
      <c r="H192" s="4"/>
      <c r="I192" s="183"/>
      <c r="J192" s="183"/>
      <c r="K192" s="1"/>
    </row>
    <row r="193" spans="2:12" ht="42" customHeight="1" x14ac:dyDescent="0.35">
      <c r="B193" s="4"/>
      <c r="I193" s="184"/>
      <c r="J193" s="184"/>
      <c r="K193" s="3"/>
      <c r="L193" s="1"/>
    </row>
    <row r="194" spans="2:12" s="40" customFormat="1" ht="29.25" customHeight="1" thickBot="1" x14ac:dyDescent="0.4">
      <c r="B194" s="10"/>
      <c r="C194" s="6"/>
      <c r="D194" s="35"/>
      <c r="E194" s="35"/>
      <c r="F194" s="35"/>
      <c r="G194" s="35"/>
      <c r="H194" s="35"/>
      <c r="I194" s="185"/>
      <c r="J194" s="185"/>
      <c r="K194" s="13"/>
      <c r="L194" s="14"/>
    </row>
    <row r="195" spans="2:12" ht="23.25" customHeight="1" x14ac:dyDescent="0.35">
      <c r="B195" s="1"/>
      <c r="C195" s="233" t="s">
        <v>554</v>
      </c>
      <c r="D195" s="234"/>
      <c r="E195" s="235"/>
      <c r="F195" s="235"/>
      <c r="G195" s="235"/>
      <c r="H195" s="236"/>
      <c r="I195" s="186"/>
      <c r="J195" s="186"/>
      <c r="K195" s="1"/>
    </row>
    <row r="196" spans="2:12" ht="52.5" customHeight="1" x14ac:dyDescent="0.35">
      <c r="B196" s="1"/>
      <c r="C196" s="29"/>
      <c r="D196" s="212" t="str">
        <f>D5</f>
        <v>Organisation recipiendiaire (budget en USD)</v>
      </c>
      <c r="E196" s="27" t="s">
        <v>370</v>
      </c>
      <c r="F196" s="27" t="s">
        <v>371</v>
      </c>
      <c r="G196" s="198" t="s">
        <v>11</v>
      </c>
      <c r="H196" s="199" t="s">
        <v>9</v>
      </c>
      <c r="I196" s="186"/>
      <c r="J196" s="186"/>
      <c r="K196" s="1"/>
    </row>
    <row r="197" spans="2:12" ht="55.5" customHeight="1" x14ac:dyDescent="0.35">
      <c r="B197" s="1"/>
      <c r="C197" s="28" t="s">
        <v>548</v>
      </c>
      <c r="D197" s="107">
        <f>D192*H197</f>
        <v>625779.38330338709</v>
      </c>
      <c r="E197" s="108">
        <f>SUM(E190:E191)*0.7</f>
        <v>0</v>
      </c>
      <c r="F197" s="108">
        <f>SUM(F190:F191)*0.7</f>
        <v>0</v>
      </c>
      <c r="G197" s="108"/>
      <c r="H197" s="157">
        <v>0.35</v>
      </c>
      <c r="I197" s="182"/>
      <c r="J197" s="182"/>
      <c r="K197" s="1"/>
    </row>
    <row r="198" spans="2:12" ht="57.75" customHeight="1" x14ac:dyDescent="0.35">
      <c r="B198" s="232"/>
      <c r="C198" s="129" t="s">
        <v>549</v>
      </c>
      <c r="D198" s="130">
        <f>D192*H198</f>
        <v>625779.38330338709</v>
      </c>
      <c r="E198" s="131">
        <f>SUM(E190:E191)*0.3</f>
        <v>0</v>
      </c>
      <c r="F198" s="131">
        <f>SUM(F190:F191)*0.3</f>
        <v>0</v>
      </c>
      <c r="G198" s="131"/>
      <c r="H198" s="158">
        <v>0.35</v>
      </c>
      <c r="I198" s="182"/>
      <c r="J198" s="182"/>
    </row>
    <row r="199" spans="2:12" ht="57.75" customHeight="1" x14ac:dyDescent="0.35">
      <c r="B199" s="232"/>
      <c r="C199" s="129" t="s">
        <v>550</v>
      </c>
      <c r="D199" s="130">
        <f>D192*H199</f>
        <v>536382.32854576036</v>
      </c>
      <c r="E199" s="131"/>
      <c r="F199" s="131"/>
      <c r="G199" s="131"/>
      <c r="H199" s="158">
        <v>0.3</v>
      </c>
      <c r="I199" s="182"/>
      <c r="J199" s="182"/>
    </row>
    <row r="200" spans="2:12" ht="38.25" customHeight="1" thickBot="1" x14ac:dyDescent="0.4">
      <c r="B200" s="232"/>
      <c r="C200" s="32" t="s">
        <v>11</v>
      </c>
      <c r="D200" s="109">
        <f>SUM(D197:D199)</f>
        <v>1787941.0951525345</v>
      </c>
      <c r="E200" s="109">
        <f t="shared" ref="E200:F200" si="35">SUM(E197:E198)</f>
        <v>0</v>
      </c>
      <c r="F200" s="109">
        <f t="shared" si="35"/>
        <v>0</v>
      </c>
      <c r="G200" s="110"/>
      <c r="H200" s="111"/>
      <c r="I200" s="187"/>
      <c r="J200" s="187"/>
    </row>
    <row r="201" spans="2:12" ht="21.75" customHeight="1" thickBot="1" x14ac:dyDescent="0.4">
      <c r="B201" s="232"/>
      <c r="C201" s="2"/>
      <c r="D201" s="7"/>
      <c r="E201" s="7"/>
      <c r="F201" s="7"/>
      <c r="G201" s="7"/>
      <c r="H201" s="7"/>
      <c r="I201" s="188"/>
      <c r="J201" s="188"/>
    </row>
    <row r="202" spans="2:12" ht="49.5" customHeight="1" x14ac:dyDescent="0.35">
      <c r="B202" s="232"/>
      <c r="C202" s="112" t="s">
        <v>607</v>
      </c>
      <c r="D202" s="113">
        <f>SUM(H16,H26,H36,H46,H58,H68,H78,H88,H100,H110,H120,H130,H142,H152,H162,H172,H180)*1.07</f>
        <v>1442659.8842927851</v>
      </c>
      <c r="E202" s="35"/>
      <c r="F202" s="35"/>
      <c r="G202" s="35"/>
      <c r="H202" s="194" t="s">
        <v>608</v>
      </c>
      <c r="I202" s="195">
        <f>SUM(I180,I172,I162,I152,I142,I130,I120,I110,I100,I88,I78,I68,I58,I46,I36,I26,I16)</f>
        <v>185517.02000000005</v>
      </c>
      <c r="J202" s="209"/>
    </row>
    <row r="203" spans="2:12" ht="28.5" customHeight="1" thickBot="1" x14ac:dyDescent="0.4">
      <c r="B203" s="232"/>
      <c r="C203" s="114" t="s">
        <v>551</v>
      </c>
      <c r="D203" s="175">
        <f>D202/D192</f>
        <v>0.80688334095800152</v>
      </c>
      <c r="E203" s="42"/>
      <c r="F203" s="42"/>
      <c r="G203" s="42"/>
      <c r="H203" s="197" t="s">
        <v>609</v>
      </c>
      <c r="I203" s="196">
        <f>I202/D190</f>
        <v>0.11102335079057241</v>
      </c>
      <c r="J203" s="210"/>
    </row>
    <row r="204" spans="2:12" ht="28.5" customHeight="1" x14ac:dyDescent="0.35">
      <c r="B204" s="232"/>
      <c r="C204" s="230"/>
      <c r="D204" s="231"/>
      <c r="E204" s="43"/>
      <c r="F204" s="43"/>
      <c r="G204" s="43"/>
    </row>
    <row r="205" spans="2:12" ht="28.5" customHeight="1" x14ac:dyDescent="0.35">
      <c r="B205" s="232"/>
      <c r="C205" s="114" t="s">
        <v>606</v>
      </c>
      <c r="D205" s="115">
        <f>SUM(D177:F178)*1.07</f>
        <v>104960.36536574681</v>
      </c>
      <c r="E205" s="44"/>
      <c r="F205" s="44"/>
      <c r="G205" s="44"/>
    </row>
    <row r="206" spans="2:12" ht="23.25" customHeight="1" x14ac:dyDescent="0.35">
      <c r="B206" s="232"/>
      <c r="C206" s="114" t="s">
        <v>552</v>
      </c>
      <c r="D206" s="175">
        <f>D205/D192</f>
        <v>5.8704599189713422E-2</v>
      </c>
      <c r="E206" s="44"/>
      <c r="F206" s="44"/>
      <c r="G206" s="44"/>
    </row>
    <row r="207" spans="2:12" ht="68.25" customHeight="1" thickBot="1" x14ac:dyDescent="0.4">
      <c r="B207" s="232"/>
      <c r="C207" s="237" t="s">
        <v>603</v>
      </c>
      <c r="D207" s="238"/>
      <c r="E207" s="36"/>
      <c r="F207" s="36"/>
      <c r="G207" s="36"/>
      <c r="I207" s="190"/>
      <c r="J207" s="190"/>
    </row>
    <row r="208" spans="2:12" ht="55.5" customHeight="1" x14ac:dyDescent="0.35">
      <c r="B208" s="232"/>
      <c r="L208" s="40"/>
    </row>
    <row r="209" spans="2:2" ht="42.75" customHeight="1" x14ac:dyDescent="0.35">
      <c r="B209" s="232"/>
    </row>
    <row r="210" spans="2:2" ht="21.75" customHeight="1" x14ac:dyDescent="0.35">
      <c r="B210" s="232"/>
    </row>
    <row r="211" spans="2:2" ht="21.75" customHeight="1" x14ac:dyDescent="0.35">
      <c r="B211" s="232"/>
    </row>
    <row r="212" spans="2:2" ht="23.25" customHeight="1" x14ac:dyDescent="0.35">
      <c r="B212" s="232"/>
    </row>
    <row r="213" spans="2:2" ht="23.25" customHeight="1" x14ac:dyDescent="0.35"/>
    <row r="214" spans="2:2" ht="21.75" customHeight="1" x14ac:dyDescent="0.35"/>
    <row r="215" spans="2:2" ht="16.5" customHeight="1" x14ac:dyDescent="0.35"/>
    <row r="216" spans="2:2" ht="29.25" customHeight="1" x14ac:dyDescent="0.35"/>
    <row r="217" spans="2:2" ht="24.75" customHeight="1" x14ac:dyDescent="0.35"/>
    <row r="218" spans="2:2" ht="33" customHeight="1" x14ac:dyDescent="0.35"/>
    <row r="220" spans="2:2" ht="15" customHeight="1" x14ac:dyDescent="0.35"/>
    <row r="221" spans="2:2" ht="25.5" customHeight="1" x14ac:dyDescent="0.35"/>
  </sheetData>
  <sheetProtection sheet="1" formatCells="0" formatColumns="0" formatRows="0"/>
  <mergeCells count="27">
    <mergeCell ref="C133:K133"/>
    <mergeCell ref="C153:K153"/>
    <mergeCell ref="C188:D188"/>
    <mergeCell ref="C163:K163"/>
    <mergeCell ref="C37:K37"/>
    <mergeCell ref="C143:K143"/>
    <mergeCell ref="C6:K6"/>
    <mergeCell ref="B1:E1"/>
    <mergeCell ref="B3:H3"/>
    <mergeCell ref="C17:K17"/>
    <mergeCell ref="C7:K7"/>
    <mergeCell ref="C27:K27"/>
    <mergeCell ref="C204:D204"/>
    <mergeCell ref="B198:B212"/>
    <mergeCell ref="C195:H195"/>
    <mergeCell ref="C207:D207"/>
    <mergeCell ref="C48:K48"/>
    <mergeCell ref="C49:K49"/>
    <mergeCell ref="C59:K59"/>
    <mergeCell ref="C69:K69"/>
    <mergeCell ref="C79:K79"/>
    <mergeCell ref="C90:K90"/>
    <mergeCell ref="C91:K91"/>
    <mergeCell ref="C101:K101"/>
    <mergeCell ref="C111:K111"/>
    <mergeCell ref="C121:K121"/>
    <mergeCell ref="C132:K132"/>
  </mergeCells>
  <phoneticPr fontId="23" type="noConversion"/>
  <conditionalFormatting sqref="D203">
    <cfRule type="cellIs" dxfId="40" priority="45" operator="lessThan">
      <formula>0.15</formula>
    </cfRule>
  </conditionalFormatting>
  <conditionalFormatting sqref="D206">
    <cfRule type="cellIs" dxfId="39" priority="43" operator="lessThan">
      <formula>0.05</formula>
    </cfRule>
  </conditionalFormatting>
  <dataValidations xWindow="431" yWindow="475" count="6">
    <dataValidation allowBlank="1" showInputMessage="1" showErrorMessage="1" prompt="% Towards Gender Equality and Women's Empowerment Must be Higher than 15%_x000a_" sqref="D203:G203" xr:uid="{E72508C7-C8DD-46A5-878C-E4FA07CAB6AF}"/>
    <dataValidation allowBlank="1" showInputMessage="1" showErrorMessage="1" prompt="M&amp;E Budget Cannot be Less than 5%_x000a_" sqref="D206:G206" xr:uid="{53928C0A-D548-4B6B-97FC-07D38B0E5FA7}"/>
    <dataValidation allowBlank="1" showInputMessage="1" showErrorMessage="1" prompt="Insert *text* description of Outcome here" sqref="C6:K6 C48:K48 C90:K90 C132:K132" xr:uid="{89ACADD6-F982-42D9-AC8D-CCF9750605B2}"/>
    <dataValidation allowBlank="1" showInputMessage="1" showErrorMessage="1" prompt="Insert *text* description of Output here" sqref="C7 C17 C27 C37 C49 C59 C69 C79 C91 C101 C111 C121 C133 C143 C153 C163" xr:uid="{31AC9CA6-D499-4711-A99F-BECD0A64F3A8}"/>
    <dataValidation allowBlank="1" showInputMessage="1" showErrorMessage="1" prompt="Insert *text* description of Activity here" sqref="C8 C18 C28 C38 C50 C60 C70 C80 C92 C102 C112 C122 C134 C144 C154 C164" xr:uid="{E7A390F5-03DD-4A67-B842-17326B4F2DA4}"/>
    <dataValidation allowBlank="1" showErrorMessage="1" prompt="% Towards Gender Equality and Women's Empowerment Must be Higher than 15%_x000a_" sqref="D205:G205" xr:uid="{8C6643DA-1D03-44FB-AC1F-C4CB706ED3AA}"/>
  </dataValidations>
  <pageMargins left="0.7" right="0.7" top="0.75" bottom="0.75" header="0.3" footer="0.3"/>
  <pageSetup scale="74" orientation="landscape" r:id="rId1"/>
  <rowBreaks count="1" manualBreakCount="1">
    <brk id="59" max="16383"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9B91-DE06-467F-8EA8-3D1E1CFD21DE}">
  <sheetPr>
    <tabColor theme="0"/>
  </sheetPr>
  <dimension ref="B1:N246"/>
  <sheetViews>
    <sheetView showGridLines="0" showZeros="0" topLeftCell="A5" zoomScale="85" zoomScaleNormal="85" workbookViewId="0">
      <selection activeCell="D194" sqref="D194"/>
    </sheetView>
  </sheetViews>
  <sheetFormatPr baseColWidth="10" defaultColWidth="9.1796875" defaultRowHeight="15.5" x14ac:dyDescent="0.35"/>
  <cols>
    <col min="1" max="1" width="4.453125" style="54" customWidth="1"/>
    <col min="2" max="2" width="3.26953125" style="54" customWidth="1"/>
    <col min="3" max="3" width="51.453125" style="54" customWidth="1"/>
    <col min="4" max="4" width="34.26953125" style="55" customWidth="1"/>
    <col min="5" max="5" width="35" style="55" hidden="1" customWidth="1"/>
    <col min="6" max="6" width="34" style="55" hidden="1" customWidth="1"/>
    <col min="7" max="7" width="25.7265625" style="54" customWidth="1"/>
    <col min="8" max="8" width="21.453125" style="54" customWidth="1"/>
    <col min="9" max="9" width="16.81640625" style="54" customWidth="1"/>
    <col min="10" max="10" width="19.453125" style="54" customWidth="1"/>
    <col min="11" max="11" width="19" style="54" customWidth="1"/>
    <col min="12" max="12" width="26" style="54" customWidth="1"/>
    <col min="13" max="13" width="21.1796875" style="54" customWidth="1"/>
    <col min="14" max="14" width="7" style="54" customWidth="1"/>
    <col min="15" max="15" width="24.26953125" style="54" customWidth="1"/>
    <col min="16" max="16" width="26.453125" style="54" customWidth="1"/>
    <col min="17" max="17" width="30.1796875" style="54" customWidth="1"/>
    <col min="18" max="18" width="33" style="54" customWidth="1"/>
    <col min="19" max="20" width="22.7265625" style="54" customWidth="1"/>
    <col min="21" max="21" width="23.453125" style="54" customWidth="1"/>
    <col min="22" max="22" width="32.1796875" style="54" customWidth="1"/>
    <col min="23" max="23" width="9.1796875" style="54"/>
    <col min="24" max="24" width="17.7265625" style="54" customWidth="1"/>
    <col min="25" max="25" width="26.453125" style="54" customWidth="1"/>
    <col min="26" max="26" width="22.453125" style="54" customWidth="1"/>
    <col min="27" max="27" width="29.7265625" style="54" customWidth="1"/>
    <col min="28" max="28" width="23.453125" style="54" customWidth="1"/>
    <col min="29" max="29" width="18.453125" style="54" customWidth="1"/>
    <col min="30" max="30" width="17.453125" style="54" customWidth="1"/>
    <col min="31" max="31" width="25.1796875" style="54" customWidth="1"/>
    <col min="32" max="16384" width="9.1796875" style="54"/>
  </cols>
  <sheetData>
    <row r="1" spans="2:13" ht="28.5" customHeight="1" x14ac:dyDescent="1">
      <c r="C1" s="227" t="s">
        <v>555</v>
      </c>
      <c r="D1" s="227"/>
      <c r="E1" s="227"/>
      <c r="F1" s="227"/>
      <c r="G1" s="37"/>
      <c r="H1" s="38"/>
      <c r="I1" s="38"/>
      <c r="L1" s="22"/>
      <c r="M1" s="5"/>
    </row>
    <row r="2" spans="2:13" ht="21.75" customHeight="1" x14ac:dyDescent="0.45">
      <c r="C2" s="243" t="s">
        <v>602</v>
      </c>
      <c r="D2" s="243"/>
      <c r="E2" s="243"/>
      <c r="F2" s="243"/>
      <c r="L2" s="22"/>
      <c r="M2" s="5"/>
    </row>
    <row r="3" spans="2:13" ht="24" customHeight="1" x14ac:dyDescent="0.35">
      <c r="C3" s="48"/>
      <c r="D3" s="48"/>
      <c r="E3" s="48"/>
      <c r="F3" s="48"/>
      <c r="L3" s="22"/>
      <c r="M3" s="5"/>
    </row>
    <row r="4" spans="2:13" ht="55.5" customHeight="1" x14ac:dyDescent="0.35">
      <c r="C4" s="48"/>
      <c r="D4" s="213" t="str">
        <f>'1) Tableau budgétaire 1'!D5</f>
        <v>Organisation recipiendiaire (budget en USD)</v>
      </c>
      <c r="E4" s="23" t="s">
        <v>15</v>
      </c>
      <c r="F4" s="23" t="s">
        <v>16</v>
      </c>
      <c r="G4" s="198" t="s">
        <v>11</v>
      </c>
      <c r="L4" s="22"/>
      <c r="M4" s="5"/>
    </row>
    <row r="5" spans="2:13" ht="24" customHeight="1" x14ac:dyDescent="0.35">
      <c r="B5" s="254" t="s">
        <v>563</v>
      </c>
      <c r="C5" s="255"/>
      <c r="D5" s="255"/>
      <c r="E5" s="255"/>
      <c r="F5" s="255"/>
      <c r="G5" s="256"/>
      <c r="L5" s="22"/>
      <c r="M5" s="5"/>
    </row>
    <row r="6" spans="2:13" ht="22.5" customHeight="1" x14ac:dyDescent="0.35">
      <c r="C6" s="254" t="s">
        <v>564</v>
      </c>
      <c r="D6" s="255"/>
      <c r="E6" s="255"/>
      <c r="F6" s="255"/>
      <c r="G6" s="256"/>
      <c r="L6" s="22"/>
      <c r="M6" s="5"/>
    </row>
    <row r="7" spans="2:13" ht="24.75" customHeight="1" thickBot="1" x14ac:dyDescent="0.4">
      <c r="C7" s="216" t="s">
        <v>565</v>
      </c>
      <c r="D7" s="159">
        <f>'1) Tableau budgétaire 1'!D16</f>
        <v>143129</v>
      </c>
      <c r="E7" s="159">
        <f>'1) Tableau budgétaire 1'!E16</f>
        <v>0</v>
      </c>
      <c r="F7" s="159">
        <f>'1) Tableau budgétaire 1'!F16</f>
        <v>0</v>
      </c>
      <c r="G7" s="160">
        <f>SUM(D7:F7)</f>
        <v>143129</v>
      </c>
      <c r="L7" s="22"/>
      <c r="M7" s="5"/>
    </row>
    <row r="8" spans="2:13" ht="21.75" customHeight="1" x14ac:dyDescent="0.35">
      <c r="C8" s="62" t="s">
        <v>566</v>
      </c>
      <c r="D8" s="218"/>
      <c r="E8" s="101"/>
      <c r="F8" s="101"/>
      <c r="G8" s="63">
        <f t="shared" ref="G8:G15" si="0">SUM(D8:F8)</f>
        <v>0</v>
      </c>
    </row>
    <row r="9" spans="2:13" x14ac:dyDescent="0.35">
      <c r="C9" s="52" t="s">
        <v>567</v>
      </c>
      <c r="D9" s="218"/>
      <c r="E9" s="19"/>
      <c r="F9" s="19"/>
      <c r="G9" s="61">
        <f t="shared" si="0"/>
        <v>0</v>
      </c>
    </row>
    <row r="10" spans="2:13" ht="15.75" customHeight="1" x14ac:dyDescent="0.35">
      <c r="C10" s="52" t="s">
        <v>568</v>
      </c>
      <c r="D10" s="218"/>
      <c r="E10" s="102"/>
      <c r="F10" s="102"/>
      <c r="G10" s="61">
        <f t="shared" si="0"/>
        <v>0</v>
      </c>
    </row>
    <row r="11" spans="2:13" x14ac:dyDescent="0.35">
      <c r="C11" s="53" t="s">
        <v>569</v>
      </c>
      <c r="D11" s="218"/>
      <c r="E11" s="102"/>
      <c r="F11" s="102"/>
      <c r="G11" s="61">
        <f t="shared" si="0"/>
        <v>0</v>
      </c>
    </row>
    <row r="12" spans="2:13" x14ac:dyDescent="0.35">
      <c r="C12" s="52" t="s">
        <v>570</v>
      </c>
      <c r="D12" s="218"/>
      <c r="E12" s="102"/>
      <c r="F12" s="102"/>
      <c r="G12" s="61">
        <f t="shared" si="0"/>
        <v>0</v>
      </c>
    </row>
    <row r="13" spans="2:13" ht="21.75" customHeight="1" x14ac:dyDescent="0.35">
      <c r="C13" s="52" t="s">
        <v>571</v>
      </c>
      <c r="D13" s="218">
        <v>143129</v>
      </c>
      <c r="E13" s="102"/>
      <c r="F13" s="102"/>
      <c r="G13" s="61">
        <f t="shared" si="0"/>
        <v>143129</v>
      </c>
    </row>
    <row r="14" spans="2:13" ht="36.75" customHeight="1" x14ac:dyDescent="0.35">
      <c r="C14" s="52" t="s">
        <v>572</v>
      </c>
      <c r="D14" s="218">
        <v>0</v>
      </c>
      <c r="E14" s="102"/>
      <c r="F14" s="102"/>
      <c r="G14" s="61">
        <f t="shared" si="0"/>
        <v>0</v>
      </c>
    </row>
    <row r="15" spans="2:13" ht="15.75" customHeight="1" x14ac:dyDescent="0.35">
      <c r="C15" s="56" t="s">
        <v>20</v>
      </c>
      <c r="D15" s="67">
        <f>SUM(D8:D14)</f>
        <v>143129</v>
      </c>
      <c r="E15" s="67">
        <f>SUM(E8:E14)</f>
        <v>0</v>
      </c>
      <c r="F15" s="67">
        <f t="shared" ref="F15" si="1">SUM(F8:F14)</f>
        <v>0</v>
      </c>
      <c r="G15" s="138">
        <f t="shared" si="0"/>
        <v>143129</v>
      </c>
    </row>
    <row r="16" spans="2:13" s="55" customFormat="1" x14ac:dyDescent="0.35">
      <c r="C16" s="68"/>
      <c r="D16" s="69"/>
      <c r="E16" s="69"/>
      <c r="F16" s="69"/>
      <c r="G16" s="139"/>
    </row>
    <row r="17" spans="3:7" x14ac:dyDescent="0.35">
      <c r="C17" s="254" t="s">
        <v>573</v>
      </c>
      <c r="D17" s="255"/>
      <c r="E17" s="255"/>
      <c r="F17" s="255"/>
      <c r="G17" s="256"/>
    </row>
    <row r="18" spans="3:7" ht="27" customHeight="1" thickBot="1" x14ac:dyDescent="0.4">
      <c r="C18" s="64" t="s">
        <v>574</v>
      </c>
      <c r="D18" s="65">
        <f>'1) Tableau budgétaire 1'!D26</f>
        <v>0</v>
      </c>
      <c r="E18" s="65">
        <f>'1) Tableau budgétaire 1'!E26</f>
        <v>0</v>
      </c>
      <c r="F18" s="65">
        <f>'1) Tableau budgétaire 1'!F26</f>
        <v>0</v>
      </c>
      <c r="G18" s="66">
        <f t="shared" ref="G18:G26" si="2">SUM(D18:F18)</f>
        <v>0</v>
      </c>
    </row>
    <row r="19" spans="3:7" x14ac:dyDescent="0.35">
      <c r="C19" s="62" t="s">
        <v>566</v>
      </c>
      <c r="D19" s="100"/>
      <c r="E19" s="101"/>
      <c r="F19" s="101"/>
      <c r="G19" s="63">
        <f t="shared" si="2"/>
        <v>0</v>
      </c>
    </row>
    <row r="20" spans="3:7" x14ac:dyDescent="0.35">
      <c r="C20" s="52" t="s">
        <v>567</v>
      </c>
      <c r="D20" s="102"/>
      <c r="E20" s="19"/>
      <c r="F20" s="19"/>
      <c r="G20" s="61">
        <f t="shared" si="2"/>
        <v>0</v>
      </c>
    </row>
    <row r="21" spans="3:7" ht="31" x14ac:dyDescent="0.35">
      <c r="C21" s="52" t="s">
        <v>568</v>
      </c>
      <c r="D21" s="102"/>
      <c r="E21" s="102"/>
      <c r="F21" s="102"/>
      <c r="G21" s="61">
        <f t="shared" si="2"/>
        <v>0</v>
      </c>
    </row>
    <row r="22" spans="3:7" x14ac:dyDescent="0.35">
      <c r="C22" s="53" t="s">
        <v>569</v>
      </c>
      <c r="D22" s="102"/>
      <c r="E22" s="102"/>
      <c r="F22" s="102"/>
      <c r="G22" s="61">
        <f t="shared" si="2"/>
        <v>0</v>
      </c>
    </row>
    <row r="23" spans="3:7" x14ac:dyDescent="0.35">
      <c r="C23" s="52" t="s">
        <v>570</v>
      </c>
      <c r="D23" s="102"/>
      <c r="E23" s="102"/>
      <c r="F23" s="102"/>
      <c r="G23" s="61">
        <f t="shared" si="2"/>
        <v>0</v>
      </c>
    </row>
    <row r="24" spans="3:7" x14ac:dyDescent="0.35">
      <c r="C24" s="52" t="s">
        <v>571</v>
      </c>
      <c r="D24" s="102"/>
      <c r="E24" s="102"/>
      <c r="F24" s="102"/>
      <c r="G24" s="61">
        <f t="shared" si="2"/>
        <v>0</v>
      </c>
    </row>
    <row r="25" spans="3:7" ht="31" x14ac:dyDescent="0.35">
      <c r="C25" s="52" t="s">
        <v>572</v>
      </c>
      <c r="D25" s="102"/>
      <c r="E25" s="102"/>
      <c r="F25" s="102"/>
      <c r="G25" s="61">
        <f t="shared" si="2"/>
        <v>0</v>
      </c>
    </row>
    <row r="26" spans="3:7" x14ac:dyDescent="0.35">
      <c r="C26" s="56" t="s">
        <v>20</v>
      </c>
      <c r="D26" s="67">
        <f t="shared" ref="D26:E26" si="3">SUM(D19:D25)</f>
        <v>0</v>
      </c>
      <c r="E26" s="67">
        <f t="shared" si="3"/>
        <v>0</v>
      </c>
      <c r="F26" s="67">
        <f t="shared" ref="F26" si="4">SUM(F19:F25)</f>
        <v>0</v>
      </c>
      <c r="G26" s="61">
        <f t="shared" si="2"/>
        <v>0</v>
      </c>
    </row>
    <row r="27" spans="3:7" s="55" customFormat="1" x14ac:dyDescent="0.35">
      <c r="C27" s="68"/>
      <c r="D27" s="69"/>
      <c r="E27" s="69"/>
      <c r="F27" s="69"/>
      <c r="G27" s="70"/>
    </row>
    <row r="28" spans="3:7" x14ac:dyDescent="0.35">
      <c r="C28" s="254" t="s">
        <v>575</v>
      </c>
      <c r="D28" s="255"/>
      <c r="E28" s="255"/>
      <c r="F28" s="255"/>
      <c r="G28" s="256"/>
    </row>
    <row r="29" spans="3:7" ht="21.75" customHeight="1" thickBot="1" x14ac:dyDescent="0.4">
      <c r="C29" s="64" t="s">
        <v>576</v>
      </c>
      <c r="D29" s="65">
        <f>'1) Tableau budgétaire 1'!D36</f>
        <v>0</v>
      </c>
      <c r="E29" s="65">
        <f>'1) Tableau budgétaire 1'!E36</f>
        <v>0</v>
      </c>
      <c r="F29" s="65">
        <f>'1) Tableau budgétaire 1'!F36</f>
        <v>0</v>
      </c>
      <c r="G29" s="66">
        <f t="shared" ref="G29:G37" si="5">SUM(D29:F29)</f>
        <v>0</v>
      </c>
    </row>
    <row r="30" spans="3:7" x14ac:dyDescent="0.35">
      <c r="C30" s="62" t="s">
        <v>566</v>
      </c>
      <c r="D30" s="100"/>
      <c r="E30" s="101"/>
      <c r="F30" s="101"/>
      <c r="G30" s="63">
        <f t="shared" si="5"/>
        <v>0</v>
      </c>
    </row>
    <row r="31" spans="3:7" s="55" customFormat="1" ht="15.75" customHeight="1" x14ac:dyDescent="0.35">
      <c r="C31" s="52" t="s">
        <v>567</v>
      </c>
      <c r="D31" s="102"/>
      <c r="E31" s="19"/>
      <c r="F31" s="19"/>
      <c r="G31" s="61">
        <f t="shared" si="5"/>
        <v>0</v>
      </c>
    </row>
    <row r="32" spans="3:7" s="55" customFormat="1" ht="31" x14ac:dyDescent="0.35">
      <c r="C32" s="52" t="s">
        <v>568</v>
      </c>
      <c r="D32" s="102"/>
      <c r="E32" s="102"/>
      <c r="F32" s="102"/>
      <c r="G32" s="61">
        <f t="shared" si="5"/>
        <v>0</v>
      </c>
    </row>
    <row r="33" spans="3:7" s="55" customFormat="1" x14ac:dyDescent="0.35">
      <c r="C33" s="53" t="s">
        <v>569</v>
      </c>
      <c r="D33" s="102"/>
      <c r="E33" s="102"/>
      <c r="F33" s="102"/>
      <c r="G33" s="61">
        <f t="shared" si="5"/>
        <v>0</v>
      </c>
    </row>
    <row r="34" spans="3:7" x14ac:dyDescent="0.35">
      <c r="C34" s="52" t="s">
        <v>570</v>
      </c>
      <c r="D34" s="102"/>
      <c r="E34" s="102"/>
      <c r="F34" s="102"/>
      <c r="G34" s="61">
        <f t="shared" si="5"/>
        <v>0</v>
      </c>
    </row>
    <row r="35" spans="3:7" x14ac:dyDescent="0.35">
      <c r="C35" s="52" t="s">
        <v>571</v>
      </c>
      <c r="D35" s="102"/>
      <c r="E35" s="102"/>
      <c r="F35" s="102"/>
      <c r="G35" s="61">
        <f t="shared" si="5"/>
        <v>0</v>
      </c>
    </row>
    <row r="36" spans="3:7" ht="31" x14ac:dyDescent="0.35">
      <c r="C36" s="52" t="s">
        <v>572</v>
      </c>
      <c r="D36" s="102"/>
      <c r="E36" s="102"/>
      <c r="F36" s="102"/>
      <c r="G36" s="61">
        <f t="shared" si="5"/>
        <v>0</v>
      </c>
    </row>
    <row r="37" spans="3:7" x14ac:dyDescent="0.35">
      <c r="C37" s="56" t="s">
        <v>20</v>
      </c>
      <c r="D37" s="67">
        <f t="shared" ref="D37:E37" si="6">SUM(D30:D36)</f>
        <v>0</v>
      </c>
      <c r="E37" s="67">
        <f t="shared" si="6"/>
        <v>0</v>
      </c>
      <c r="F37" s="67">
        <f t="shared" ref="F37" si="7">SUM(F30:F36)</f>
        <v>0</v>
      </c>
      <c r="G37" s="61">
        <f t="shared" si="5"/>
        <v>0</v>
      </c>
    </row>
    <row r="38" spans="3:7" s="55" customFormat="1" x14ac:dyDescent="0.35">
      <c r="C38" s="68"/>
      <c r="D38" s="69"/>
      <c r="E38" s="69"/>
      <c r="F38" s="69"/>
      <c r="G38" s="70"/>
    </row>
    <row r="39" spans="3:7" x14ac:dyDescent="0.35">
      <c r="C39" s="254" t="s">
        <v>577</v>
      </c>
      <c r="D39" s="255"/>
      <c r="E39" s="255"/>
      <c r="F39" s="255"/>
      <c r="G39" s="256"/>
    </row>
    <row r="40" spans="3:7" ht="20.25" customHeight="1" thickBot="1" x14ac:dyDescent="0.4">
      <c r="C40" s="64" t="s">
        <v>578</v>
      </c>
      <c r="D40" s="65">
        <f>'1) Tableau budgétaire 1'!D46</f>
        <v>0</v>
      </c>
      <c r="E40" s="65">
        <f>'1) Tableau budgétaire 1'!E46</f>
        <v>0</v>
      </c>
      <c r="F40" s="65">
        <f>'1) Tableau budgétaire 1'!F46</f>
        <v>0</v>
      </c>
      <c r="G40" s="66">
        <f t="shared" ref="G40:G48" si="8">SUM(D40:F40)</f>
        <v>0</v>
      </c>
    </row>
    <row r="41" spans="3:7" x14ac:dyDescent="0.35">
      <c r="C41" s="62" t="s">
        <v>566</v>
      </c>
      <c r="D41" s="100"/>
      <c r="E41" s="101"/>
      <c r="F41" s="101"/>
      <c r="G41" s="63">
        <f t="shared" si="8"/>
        <v>0</v>
      </c>
    </row>
    <row r="42" spans="3:7" ht="15.75" customHeight="1" x14ac:dyDescent="0.35">
      <c r="C42" s="52" t="s">
        <v>567</v>
      </c>
      <c r="D42" s="102"/>
      <c r="E42" s="19"/>
      <c r="F42" s="19"/>
      <c r="G42" s="61">
        <f t="shared" si="8"/>
        <v>0</v>
      </c>
    </row>
    <row r="43" spans="3:7" ht="32.25" customHeight="1" x14ac:dyDescent="0.35">
      <c r="C43" s="52" t="s">
        <v>568</v>
      </c>
      <c r="D43" s="102"/>
      <c r="E43" s="102"/>
      <c r="F43" s="102"/>
      <c r="G43" s="61">
        <f t="shared" si="8"/>
        <v>0</v>
      </c>
    </row>
    <row r="44" spans="3:7" s="55" customFormat="1" x14ac:dyDescent="0.35">
      <c r="C44" s="53" t="s">
        <v>569</v>
      </c>
      <c r="D44" s="102"/>
      <c r="E44" s="102"/>
      <c r="F44" s="102"/>
      <c r="G44" s="61">
        <f t="shared" si="8"/>
        <v>0</v>
      </c>
    </row>
    <row r="45" spans="3:7" x14ac:dyDescent="0.35">
      <c r="C45" s="52" t="s">
        <v>570</v>
      </c>
      <c r="D45" s="102"/>
      <c r="E45" s="102"/>
      <c r="F45" s="102"/>
      <c r="G45" s="61">
        <f t="shared" si="8"/>
        <v>0</v>
      </c>
    </row>
    <row r="46" spans="3:7" x14ac:dyDescent="0.35">
      <c r="C46" s="52" t="s">
        <v>571</v>
      </c>
      <c r="D46" s="102"/>
      <c r="E46" s="102"/>
      <c r="F46" s="102"/>
      <c r="G46" s="61">
        <f t="shared" si="8"/>
        <v>0</v>
      </c>
    </row>
    <row r="47" spans="3:7" ht="31" x14ac:dyDescent="0.35">
      <c r="C47" s="52" t="s">
        <v>572</v>
      </c>
      <c r="D47" s="102"/>
      <c r="E47" s="102"/>
      <c r="F47" s="102"/>
      <c r="G47" s="61">
        <f t="shared" si="8"/>
        <v>0</v>
      </c>
    </row>
    <row r="48" spans="3:7" ht="21" customHeight="1" x14ac:dyDescent="0.35">
      <c r="C48" s="56" t="s">
        <v>20</v>
      </c>
      <c r="D48" s="67">
        <f t="shared" ref="D48:E48" si="9">SUM(D41:D47)</f>
        <v>0</v>
      </c>
      <c r="E48" s="67">
        <f t="shared" si="9"/>
        <v>0</v>
      </c>
      <c r="F48" s="67">
        <f t="shared" ref="F48" si="10">SUM(F41:F47)</f>
        <v>0</v>
      </c>
      <c r="G48" s="61">
        <f t="shared" si="8"/>
        <v>0</v>
      </c>
    </row>
    <row r="49" spans="2:7" s="55" customFormat="1" ht="22.5" customHeight="1" x14ac:dyDescent="0.35">
      <c r="C49" s="71"/>
      <c r="D49" s="69"/>
      <c r="E49" s="69"/>
      <c r="F49" s="69"/>
      <c r="G49" s="70"/>
    </row>
    <row r="50" spans="2:7" x14ac:dyDescent="0.35">
      <c r="B50" s="254" t="s">
        <v>579</v>
      </c>
      <c r="C50" s="255"/>
      <c r="D50" s="255"/>
      <c r="E50" s="255"/>
      <c r="F50" s="255"/>
      <c r="G50" s="256"/>
    </row>
    <row r="51" spans="2:7" x14ac:dyDescent="0.35">
      <c r="C51" s="248" t="s">
        <v>419</v>
      </c>
      <c r="D51" s="249"/>
      <c r="E51" s="249"/>
      <c r="F51" s="249"/>
      <c r="G51" s="250"/>
    </row>
    <row r="52" spans="2:7" ht="24" customHeight="1" thickBot="1" x14ac:dyDescent="0.4">
      <c r="C52" s="64" t="s">
        <v>580</v>
      </c>
      <c r="D52" s="65">
        <f>'1) Tableau budgétaire 1'!D58</f>
        <v>110401.73</v>
      </c>
      <c r="E52" s="65">
        <f>'1) Tableau budgétaire 1'!E58</f>
        <v>0</v>
      </c>
      <c r="F52" s="65">
        <f>'1) Tableau budgétaire 1'!F58</f>
        <v>0</v>
      </c>
      <c r="G52" s="66">
        <f>SUM(D52:F52)</f>
        <v>110401.73</v>
      </c>
    </row>
    <row r="53" spans="2:7" ht="15.75" customHeight="1" x14ac:dyDescent="0.35">
      <c r="C53" s="62" t="s">
        <v>566</v>
      </c>
      <c r="D53" s="218"/>
      <c r="E53" s="101"/>
      <c r="F53" s="101"/>
      <c r="G53" s="63">
        <f t="shared" ref="G53:G60" si="11">SUM(D53:F53)</f>
        <v>0</v>
      </c>
    </row>
    <row r="54" spans="2:7" ht="15.75" customHeight="1" x14ac:dyDescent="0.35">
      <c r="C54" s="52" t="s">
        <v>567</v>
      </c>
      <c r="D54" s="218">
        <v>64283.229999999996</v>
      </c>
      <c r="E54" s="19"/>
      <c r="F54" s="19"/>
      <c r="G54" s="61">
        <f t="shared" si="11"/>
        <v>64283.229999999996</v>
      </c>
    </row>
    <row r="55" spans="2:7" ht="15.75" customHeight="1" x14ac:dyDescent="0.35">
      <c r="C55" s="52" t="s">
        <v>568</v>
      </c>
      <c r="D55" s="218"/>
      <c r="E55" s="102"/>
      <c r="F55" s="102"/>
      <c r="G55" s="61">
        <f t="shared" si="11"/>
        <v>0</v>
      </c>
    </row>
    <row r="56" spans="2:7" ht="18.75" customHeight="1" x14ac:dyDescent="0.35">
      <c r="C56" s="53" t="s">
        <v>569</v>
      </c>
      <c r="D56" s="218"/>
      <c r="E56" s="102"/>
      <c r="F56" s="102"/>
      <c r="G56" s="61">
        <f t="shared" si="11"/>
        <v>0</v>
      </c>
    </row>
    <row r="57" spans="2:7" x14ac:dyDescent="0.35">
      <c r="C57" s="52" t="s">
        <v>570</v>
      </c>
      <c r="D57" s="218"/>
      <c r="E57" s="102"/>
      <c r="F57" s="102"/>
      <c r="G57" s="61">
        <f t="shared" si="11"/>
        <v>0</v>
      </c>
    </row>
    <row r="58" spans="2:7" s="55" customFormat="1" ht="21.75" customHeight="1" x14ac:dyDescent="0.35">
      <c r="B58" s="54"/>
      <c r="C58" s="52" t="s">
        <v>571</v>
      </c>
      <c r="D58" s="218">
        <v>46118.5</v>
      </c>
      <c r="E58" s="102"/>
      <c r="F58" s="102"/>
      <c r="G58" s="61">
        <f t="shared" si="11"/>
        <v>46118.5</v>
      </c>
    </row>
    <row r="59" spans="2:7" s="55" customFormat="1" ht="31" x14ac:dyDescent="0.35">
      <c r="B59" s="54"/>
      <c r="C59" s="52" t="s">
        <v>572</v>
      </c>
      <c r="D59" s="218"/>
      <c r="E59" s="102"/>
      <c r="F59" s="102"/>
      <c r="G59" s="61">
        <f t="shared" si="11"/>
        <v>0</v>
      </c>
    </row>
    <row r="60" spans="2:7" x14ac:dyDescent="0.35">
      <c r="C60" s="56" t="s">
        <v>20</v>
      </c>
      <c r="D60" s="67">
        <f>SUM(D53:D59)</f>
        <v>110401.73</v>
      </c>
      <c r="E60" s="67">
        <f>SUM(E53:E59)</f>
        <v>0</v>
      </c>
      <c r="F60" s="67">
        <f t="shared" ref="F60" si="12">SUM(F53:F59)</f>
        <v>0</v>
      </c>
      <c r="G60" s="61">
        <f t="shared" si="11"/>
        <v>110401.73</v>
      </c>
    </row>
    <row r="61" spans="2:7" s="55" customFormat="1" x14ac:dyDescent="0.35">
      <c r="C61" s="68"/>
      <c r="D61" s="69"/>
      <c r="E61" s="69"/>
      <c r="F61" s="69"/>
      <c r="G61" s="70"/>
    </row>
    <row r="62" spans="2:7" x14ac:dyDescent="0.35">
      <c r="B62" s="55"/>
      <c r="C62" s="248" t="s">
        <v>428</v>
      </c>
      <c r="D62" s="249"/>
      <c r="E62" s="249"/>
      <c r="F62" s="249"/>
      <c r="G62" s="250"/>
    </row>
    <row r="63" spans="2:7" ht="21.75" customHeight="1" thickBot="1" x14ac:dyDescent="0.4">
      <c r="C63" s="64" t="s">
        <v>581</v>
      </c>
      <c r="D63" s="223">
        <f>'1) Tableau budgétaire 1'!D68</f>
        <v>301416</v>
      </c>
      <c r="E63" s="65">
        <f>'1) Tableau budgétaire 1'!E68</f>
        <v>0</v>
      </c>
      <c r="F63" s="65">
        <f>'1) Tableau budgétaire 1'!F68</f>
        <v>0</v>
      </c>
      <c r="G63" s="66">
        <f t="shared" ref="G63:G71" si="13">SUM(D63:F63)</f>
        <v>301416</v>
      </c>
    </row>
    <row r="64" spans="2:7" ht="15.75" customHeight="1" x14ac:dyDescent="0.35">
      <c r="C64" s="62" t="s">
        <v>566</v>
      </c>
      <c r="D64" s="218"/>
      <c r="E64" s="101"/>
      <c r="F64" s="101"/>
      <c r="G64" s="63">
        <f t="shared" si="13"/>
        <v>0</v>
      </c>
    </row>
    <row r="65" spans="2:7" ht="15.75" customHeight="1" x14ac:dyDescent="0.35">
      <c r="C65" s="52" t="s">
        <v>567</v>
      </c>
      <c r="D65" s="218">
        <v>83940</v>
      </c>
      <c r="E65" s="19"/>
      <c r="F65" s="19"/>
      <c r="G65" s="61">
        <f t="shared" si="13"/>
        <v>83940</v>
      </c>
    </row>
    <row r="66" spans="2:7" ht="15.75" customHeight="1" x14ac:dyDescent="0.35">
      <c r="C66" s="52" t="s">
        <v>568</v>
      </c>
      <c r="D66" s="218">
        <v>0</v>
      </c>
      <c r="E66" s="102"/>
      <c r="F66" s="102"/>
      <c r="G66" s="61">
        <f t="shared" si="13"/>
        <v>0</v>
      </c>
    </row>
    <row r="67" spans="2:7" x14ac:dyDescent="0.35">
      <c r="C67" s="53" t="s">
        <v>569</v>
      </c>
      <c r="D67" s="218"/>
      <c r="E67" s="102"/>
      <c r="F67" s="102"/>
      <c r="G67" s="61">
        <f t="shared" si="13"/>
        <v>0</v>
      </c>
    </row>
    <row r="68" spans="2:7" x14ac:dyDescent="0.35">
      <c r="C68" s="52" t="s">
        <v>570</v>
      </c>
      <c r="D68" s="218"/>
      <c r="E68" s="102"/>
      <c r="F68" s="102"/>
      <c r="G68" s="61">
        <f t="shared" si="13"/>
        <v>0</v>
      </c>
    </row>
    <row r="69" spans="2:7" x14ac:dyDescent="0.35">
      <c r="C69" s="52" t="s">
        <v>571</v>
      </c>
      <c r="D69" s="218">
        <v>217476</v>
      </c>
      <c r="E69" s="102"/>
      <c r="F69" s="102"/>
      <c r="G69" s="61">
        <f t="shared" si="13"/>
        <v>217476</v>
      </c>
    </row>
    <row r="70" spans="2:7" ht="31" x14ac:dyDescent="0.35">
      <c r="C70" s="52" t="s">
        <v>572</v>
      </c>
      <c r="D70" s="218"/>
      <c r="E70" s="102"/>
      <c r="F70" s="102"/>
      <c r="G70" s="61">
        <f t="shared" si="13"/>
        <v>0</v>
      </c>
    </row>
    <row r="71" spans="2:7" x14ac:dyDescent="0.35">
      <c r="C71" s="56" t="s">
        <v>20</v>
      </c>
      <c r="D71" s="222">
        <f t="shared" ref="D71:E71" si="14">SUM(D64:D70)</f>
        <v>301416</v>
      </c>
      <c r="E71" s="67">
        <f t="shared" si="14"/>
        <v>0</v>
      </c>
      <c r="F71" s="67">
        <f t="shared" ref="F71" si="15">SUM(F64:F70)</f>
        <v>0</v>
      </c>
      <c r="G71" s="61">
        <f t="shared" si="13"/>
        <v>301416</v>
      </c>
    </row>
    <row r="72" spans="2:7" s="55" customFormat="1" x14ac:dyDescent="0.35">
      <c r="C72" s="68"/>
      <c r="D72" s="69"/>
      <c r="E72" s="69"/>
      <c r="F72" s="69"/>
      <c r="G72" s="70"/>
    </row>
    <row r="73" spans="2:7" x14ac:dyDescent="0.35">
      <c r="C73" s="254" t="s">
        <v>439</v>
      </c>
      <c r="D73" s="255"/>
      <c r="E73" s="255"/>
      <c r="F73" s="255"/>
      <c r="G73" s="256"/>
    </row>
    <row r="74" spans="2:7" ht="21.75" customHeight="1" thickBot="1" x14ac:dyDescent="0.4">
      <c r="B74" s="55"/>
      <c r="C74" s="64" t="s">
        <v>582</v>
      </c>
      <c r="D74" s="65">
        <f>'1) Tableau budgétaire 1'!D78</f>
        <v>0</v>
      </c>
      <c r="E74" s="65">
        <f>'1) Tableau budgétaire 1'!E78</f>
        <v>0</v>
      </c>
      <c r="F74" s="65">
        <f>'1) Tableau budgétaire 1'!F78</f>
        <v>0</v>
      </c>
      <c r="G74" s="66">
        <f t="shared" ref="G74:G82" si="16">SUM(D74:F74)</f>
        <v>0</v>
      </c>
    </row>
    <row r="75" spans="2:7" ht="18" customHeight="1" x14ac:dyDescent="0.35">
      <c r="C75" s="62" t="s">
        <v>566</v>
      </c>
      <c r="D75" s="100"/>
      <c r="E75" s="101"/>
      <c r="F75" s="101"/>
      <c r="G75" s="63">
        <f t="shared" si="16"/>
        <v>0</v>
      </c>
    </row>
    <row r="76" spans="2:7" ht="15.75" customHeight="1" x14ac:dyDescent="0.35">
      <c r="C76" s="52" t="s">
        <v>567</v>
      </c>
      <c r="D76" s="102"/>
      <c r="E76" s="19"/>
      <c r="F76" s="19"/>
      <c r="G76" s="61">
        <f t="shared" si="16"/>
        <v>0</v>
      </c>
    </row>
    <row r="77" spans="2:7" s="55" customFormat="1" ht="15.75" customHeight="1" x14ac:dyDescent="0.35">
      <c r="B77" s="54"/>
      <c r="C77" s="52" t="s">
        <v>568</v>
      </c>
      <c r="D77" s="102"/>
      <c r="E77" s="102"/>
      <c r="F77" s="102"/>
      <c r="G77" s="61">
        <f t="shared" si="16"/>
        <v>0</v>
      </c>
    </row>
    <row r="78" spans="2:7" x14ac:dyDescent="0.35">
      <c r="B78" s="55"/>
      <c r="C78" s="53" t="s">
        <v>569</v>
      </c>
      <c r="D78" s="102"/>
      <c r="E78" s="102"/>
      <c r="F78" s="102"/>
      <c r="G78" s="61">
        <f t="shared" si="16"/>
        <v>0</v>
      </c>
    </row>
    <row r="79" spans="2:7" x14ac:dyDescent="0.35">
      <c r="B79" s="55"/>
      <c r="C79" s="52" t="s">
        <v>570</v>
      </c>
      <c r="D79" s="102"/>
      <c r="E79" s="102"/>
      <c r="F79" s="102"/>
      <c r="G79" s="61">
        <f t="shared" si="16"/>
        <v>0</v>
      </c>
    </row>
    <row r="80" spans="2:7" x14ac:dyDescent="0.35">
      <c r="B80" s="55"/>
      <c r="C80" s="52" t="s">
        <v>571</v>
      </c>
      <c r="D80" s="102"/>
      <c r="E80" s="102"/>
      <c r="F80" s="102"/>
      <c r="G80" s="61">
        <f t="shared" si="16"/>
        <v>0</v>
      </c>
    </row>
    <row r="81" spans="2:7" ht="31" x14ac:dyDescent="0.35">
      <c r="C81" s="52" t="s">
        <v>572</v>
      </c>
      <c r="D81" s="102"/>
      <c r="E81" s="102"/>
      <c r="F81" s="102"/>
      <c r="G81" s="61">
        <f t="shared" si="16"/>
        <v>0</v>
      </c>
    </row>
    <row r="82" spans="2:7" x14ac:dyDescent="0.35">
      <c r="C82" s="56" t="s">
        <v>20</v>
      </c>
      <c r="D82" s="67">
        <f t="shared" ref="D82:E82" si="17">SUM(D75:D81)</f>
        <v>0</v>
      </c>
      <c r="E82" s="67">
        <f t="shared" si="17"/>
        <v>0</v>
      </c>
      <c r="F82" s="67">
        <f t="shared" ref="F82" si="18">SUM(F75:F81)</f>
        <v>0</v>
      </c>
      <c r="G82" s="61">
        <f t="shared" si="16"/>
        <v>0</v>
      </c>
    </row>
    <row r="83" spans="2:7" s="55" customFormat="1" x14ac:dyDescent="0.35">
      <c r="C83" s="68"/>
      <c r="D83" s="69"/>
      <c r="E83" s="69"/>
      <c r="F83" s="69"/>
      <c r="G83" s="70"/>
    </row>
    <row r="84" spans="2:7" x14ac:dyDescent="0.35">
      <c r="C84" s="254" t="s">
        <v>449</v>
      </c>
      <c r="D84" s="255"/>
      <c r="E84" s="255"/>
      <c r="F84" s="255"/>
      <c r="G84" s="256"/>
    </row>
    <row r="85" spans="2:7" ht="21.75" customHeight="1" thickBot="1" x14ac:dyDescent="0.4">
      <c r="C85" s="64" t="s">
        <v>583</v>
      </c>
      <c r="D85" s="65">
        <f>'1) Tableau budgétaire 1'!D88</f>
        <v>0</v>
      </c>
      <c r="E85" s="65">
        <f>'1) Tableau budgétaire 1'!E88</f>
        <v>0</v>
      </c>
      <c r="F85" s="65">
        <f>'1) Tableau budgétaire 1'!F88</f>
        <v>0</v>
      </c>
      <c r="G85" s="66">
        <f t="shared" ref="G85:G93" si="19">SUM(D85:F85)</f>
        <v>0</v>
      </c>
    </row>
    <row r="86" spans="2:7" ht="15.75" customHeight="1" x14ac:dyDescent="0.35">
      <c r="C86" s="62" t="s">
        <v>566</v>
      </c>
      <c r="D86" s="100"/>
      <c r="E86" s="101"/>
      <c r="F86" s="101"/>
      <c r="G86" s="63">
        <f t="shared" si="19"/>
        <v>0</v>
      </c>
    </row>
    <row r="87" spans="2:7" ht="15.75" customHeight="1" x14ac:dyDescent="0.35">
      <c r="B87" s="55"/>
      <c r="C87" s="52" t="s">
        <v>567</v>
      </c>
      <c r="D87" s="102"/>
      <c r="E87" s="19"/>
      <c r="F87" s="19"/>
      <c r="G87" s="61">
        <f t="shared" si="19"/>
        <v>0</v>
      </c>
    </row>
    <row r="88" spans="2:7" ht="15.75" customHeight="1" x14ac:dyDescent="0.35">
      <c r="C88" s="52" t="s">
        <v>568</v>
      </c>
      <c r="D88" s="102"/>
      <c r="E88" s="102"/>
      <c r="F88" s="102"/>
      <c r="G88" s="61">
        <f t="shared" si="19"/>
        <v>0</v>
      </c>
    </row>
    <row r="89" spans="2:7" x14ac:dyDescent="0.35">
      <c r="C89" s="53" t="s">
        <v>569</v>
      </c>
      <c r="D89" s="102"/>
      <c r="E89" s="102"/>
      <c r="F89" s="102"/>
      <c r="G89" s="61">
        <f t="shared" si="19"/>
        <v>0</v>
      </c>
    </row>
    <row r="90" spans="2:7" x14ac:dyDescent="0.35">
      <c r="C90" s="52" t="s">
        <v>570</v>
      </c>
      <c r="D90" s="102"/>
      <c r="E90" s="102"/>
      <c r="F90" s="102"/>
      <c r="G90" s="61">
        <f t="shared" si="19"/>
        <v>0</v>
      </c>
    </row>
    <row r="91" spans="2:7" ht="25.5" customHeight="1" x14ac:dyDescent="0.35">
      <c r="C91" s="52" t="s">
        <v>571</v>
      </c>
      <c r="D91" s="102"/>
      <c r="E91" s="102"/>
      <c r="F91" s="102"/>
      <c r="G91" s="61">
        <f t="shared" si="19"/>
        <v>0</v>
      </c>
    </row>
    <row r="92" spans="2:7" ht="31" x14ac:dyDescent="0.35">
      <c r="B92" s="55"/>
      <c r="C92" s="52" t="s">
        <v>572</v>
      </c>
      <c r="D92" s="102"/>
      <c r="E92" s="102"/>
      <c r="F92" s="102"/>
      <c r="G92" s="61">
        <f t="shared" si="19"/>
        <v>0</v>
      </c>
    </row>
    <row r="93" spans="2:7" ht="15.75" customHeight="1" x14ac:dyDescent="0.35">
      <c r="C93" s="56" t="s">
        <v>20</v>
      </c>
      <c r="D93" s="67">
        <f t="shared" ref="D93:E93" si="20">SUM(D86:D92)</f>
        <v>0</v>
      </c>
      <c r="E93" s="67">
        <f t="shared" si="20"/>
        <v>0</v>
      </c>
      <c r="F93" s="67">
        <f t="shared" ref="F93" si="21">SUM(F86:F92)</f>
        <v>0</v>
      </c>
      <c r="G93" s="61">
        <f t="shared" si="19"/>
        <v>0</v>
      </c>
    </row>
    <row r="94" spans="2:7" ht="25.5" customHeight="1" x14ac:dyDescent="0.35">
      <c r="D94" s="54"/>
      <c r="E94" s="54"/>
      <c r="F94" s="54"/>
    </row>
    <row r="95" spans="2:7" x14ac:dyDescent="0.35">
      <c r="B95" s="254" t="s">
        <v>584</v>
      </c>
      <c r="C95" s="255"/>
      <c r="D95" s="255"/>
      <c r="E95" s="255"/>
      <c r="F95" s="255"/>
      <c r="G95" s="256"/>
    </row>
    <row r="96" spans="2:7" x14ac:dyDescent="0.35">
      <c r="C96" s="248" t="s">
        <v>461</v>
      </c>
      <c r="D96" s="249"/>
      <c r="E96" s="249"/>
      <c r="F96" s="249"/>
      <c r="G96" s="250"/>
    </row>
    <row r="97" spans="3:7" ht="22.5" customHeight="1" thickBot="1" x14ac:dyDescent="0.4">
      <c r="C97" s="64" t="s">
        <v>585</v>
      </c>
      <c r="D97" s="65">
        <f>'1) Tableau budgétaire 1'!D100</f>
        <v>106484.12741000002</v>
      </c>
      <c r="E97" s="65">
        <f>'1) Tableau budgétaire 1'!E100</f>
        <v>0</v>
      </c>
      <c r="F97" s="65">
        <f>'1) Tableau budgétaire 1'!F100</f>
        <v>0</v>
      </c>
      <c r="G97" s="66">
        <f>SUM(D97:F97)</f>
        <v>106484.12741000002</v>
      </c>
    </row>
    <row r="98" spans="3:7" x14ac:dyDescent="0.35">
      <c r="C98" s="62" t="s">
        <v>566</v>
      </c>
      <c r="D98" s="218"/>
      <c r="E98" s="101"/>
      <c r="F98" s="101"/>
      <c r="G98" s="63">
        <f t="shared" ref="G98:G105" si="22">SUM(D98:F98)</f>
        <v>0</v>
      </c>
    </row>
    <row r="99" spans="3:7" x14ac:dyDescent="0.35">
      <c r="C99" s="52" t="s">
        <v>567</v>
      </c>
      <c r="D99" s="218">
        <v>12462.327410000013</v>
      </c>
      <c r="E99" s="19"/>
      <c r="F99" s="19"/>
      <c r="G99" s="61">
        <f t="shared" si="22"/>
        <v>12462.327410000013</v>
      </c>
    </row>
    <row r="100" spans="3:7" ht="15.75" customHeight="1" x14ac:dyDescent="0.35">
      <c r="C100" s="52" t="s">
        <v>568</v>
      </c>
      <c r="D100" s="218"/>
      <c r="E100" s="102"/>
      <c r="F100" s="102"/>
      <c r="G100" s="61">
        <f t="shared" si="22"/>
        <v>0</v>
      </c>
    </row>
    <row r="101" spans="3:7" x14ac:dyDescent="0.35">
      <c r="C101" s="53" t="s">
        <v>569</v>
      </c>
      <c r="D101" s="218"/>
      <c r="E101" s="102"/>
      <c r="F101" s="102"/>
      <c r="G101" s="61">
        <f t="shared" si="22"/>
        <v>0</v>
      </c>
    </row>
    <row r="102" spans="3:7" x14ac:dyDescent="0.35">
      <c r="C102" s="52" t="s">
        <v>570</v>
      </c>
      <c r="D102" s="218"/>
      <c r="E102" s="102"/>
      <c r="F102" s="102"/>
      <c r="G102" s="61">
        <f t="shared" si="22"/>
        <v>0</v>
      </c>
    </row>
    <row r="103" spans="3:7" x14ac:dyDescent="0.35">
      <c r="C103" s="52" t="s">
        <v>571</v>
      </c>
      <c r="D103" s="218">
        <v>94021.8</v>
      </c>
      <c r="E103" s="102"/>
      <c r="F103" s="102"/>
      <c r="G103" s="61">
        <f t="shared" si="22"/>
        <v>94021.8</v>
      </c>
    </row>
    <row r="104" spans="3:7" ht="31" x14ac:dyDescent="0.35">
      <c r="C104" s="52" t="s">
        <v>572</v>
      </c>
      <c r="D104" s="218"/>
      <c r="E104" s="102"/>
      <c r="F104" s="102"/>
      <c r="G104" s="61">
        <f t="shared" si="22"/>
        <v>0</v>
      </c>
    </row>
    <row r="105" spans="3:7" x14ac:dyDescent="0.35">
      <c r="C105" s="56" t="s">
        <v>20</v>
      </c>
      <c r="D105" s="67">
        <f>SUM(D98:D104)</f>
        <v>106484.12741000002</v>
      </c>
      <c r="E105" s="67">
        <f>SUM(E98:E104)</f>
        <v>0</v>
      </c>
      <c r="F105" s="67">
        <f t="shared" ref="F105" si="23">SUM(F98:F104)</f>
        <v>0</v>
      </c>
      <c r="G105" s="61">
        <f t="shared" si="22"/>
        <v>106484.12741000002</v>
      </c>
    </row>
    <row r="106" spans="3:7" s="55" customFormat="1" x14ac:dyDescent="0.35">
      <c r="C106" s="68"/>
      <c r="D106" s="69"/>
      <c r="E106" s="69"/>
      <c r="F106" s="69"/>
      <c r="G106" s="70"/>
    </row>
    <row r="107" spans="3:7" ht="15.75" customHeight="1" x14ac:dyDescent="0.35">
      <c r="C107" s="248" t="s">
        <v>586</v>
      </c>
      <c r="D107" s="249"/>
      <c r="E107" s="249"/>
      <c r="F107" s="249"/>
      <c r="G107" s="250"/>
    </row>
    <row r="108" spans="3:7" ht="21.75" customHeight="1" thickBot="1" x14ac:dyDescent="0.4">
      <c r="C108" s="64" t="s">
        <v>587</v>
      </c>
      <c r="D108" s="65">
        <f>'1) Tableau budgétaire 1'!D110</f>
        <v>88053.200000000012</v>
      </c>
      <c r="E108" s="65">
        <f>'1) Tableau budgétaire 1'!E110</f>
        <v>0</v>
      </c>
      <c r="F108" s="65">
        <f>'1) Tableau budgétaire 1'!F110</f>
        <v>0</v>
      </c>
      <c r="G108" s="66">
        <f t="shared" ref="G108:G116" si="24">SUM(D108:F108)</f>
        <v>88053.200000000012</v>
      </c>
    </row>
    <row r="109" spans="3:7" x14ac:dyDescent="0.35">
      <c r="C109" s="62" t="s">
        <v>566</v>
      </c>
      <c r="D109" s="218"/>
      <c r="E109" s="101"/>
      <c r="F109" s="101"/>
      <c r="G109" s="63">
        <f t="shared" si="24"/>
        <v>0</v>
      </c>
    </row>
    <row r="110" spans="3:7" x14ac:dyDescent="0.35">
      <c r="C110" s="52" t="s">
        <v>567</v>
      </c>
      <c r="D110" s="218">
        <v>0</v>
      </c>
      <c r="E110" s="19"/>
      <c r="F110" s="19"/>
      <c r="G110" s="61">
        <f t="shared" si="24"/>
        <v>0</v>
      </c>
    </row>
    <row r="111" spans="3:7" ht="31" x14ac:dyDescent="0.35">
      <c r="C111" s="52" t="s">
        <v>568</v>
      </c>
      <c r="D111" s="218"/>
      <c r="E111" s="102"/>
      <c r="F111" s="102"/>
      <c r="G111" s="61">
        <f t="shared" si="24"/>
        <v>0</v>
      </c>
    </row>
    <row r="112" spans="3:7" x14ac:dyDescent="0.35">
      <c r="C112" s="53" t="s">
        <v>569</v>
      </c>
      <c r="D112" s="218"/>
      <c r="E112" s="102"/>
      <c r="F112" s="102"/>
      <c r="G112" s="61">
        <f t="shared" si="24"/>
        <v>0</v>
      </c>
    </row>
    <row r="113" spans="3:7" x14ac:dyDescent="0.35">
      <c r="C113" s="52" t="s">
        <v>570</v>
      </c>
      <c r="D113" s="218"/>
      <c r="E113" s="102"/>
      <c r="F113" s="102"/>
      <c r="G113" s="61">
        <f t="shared" si="24"/>
        <v>0</v>
      </c>
    </row>
    <row r="114" spans="3:7" x14ac:dyDescent="0.35">
      <c r="C114" s="52" t="s">
        <v>571</v>
      </c>
      <c r="D114" s="218">
        <v>88053.2</v>
      </c>
      <c r="E114" s="102"/>
      <c r="F114" s="102"/>
      <c r="G114" s="61">
        <f t="shared" si="24"/>
        <v>88053.2</v>
      </c>
    </row>
    <row r="115" spans="3:7" ht="31" x14ac:dyDescent="0.35">
      <c r="C115" s="52" t="s">
        <v>572</v>
      </c>
      <c r="D115" s="218"/>
      <c r="E115" s="102"/>
      <c r="F115" s="102"/>
      <c r="G115" s="61">
        <f t="shared" si="24"/>
        <v>0</v>
      </c>
    </row>
    <row r="116" spans="3:7" x14ac:dyDescent="0.35">
      <c r="C116" s="56" t="s">
        <v>20</v>
      </c>
      <c r="D116" s="67">
        <f t="shared" ref="D116:E116" si="25">SUM(D109:D115)</f>
        <v>88053.2</v>
      </c>
      <c r="E116" s="67">
        <f t="shared" si="25"/>
        <v>0</v>
      </c>
      <c r="F116" s="67">
        <f t="shared" ref="F116" si="26">SUM(F109:F115)</f>
        <v>0</v>
      </c>
      <c r="G116" s="61">
        <f t="shared" si="24"/>
        <v>88053.2</v>
      </c>
    </row>
    <row r="117" spans="3:7" s="55" customFormat="1" x14ac:dyDescent="0.35">
      <c r="C117" s="68"/>
      <c r="D117" s="69"/>
      <c r="E117" s="69"/>
      <c r="F117" s="69"/>
      <c r="G117" s="70"/>
    </row>
    <row r="118" spans="3:7" x14ac:dyDescent="0.35">
      <c r="C118" s="248" t="s">
        <v>481</v>
      </c>
      <c r="D118" s="249"/>
      <c r="E118" s="249"/>
      <c r="F118" s="249"/>
      <c r="G118" s="250"/>
    </row>
    <row r="119" spans="3:7" ht="21" customHeight="1" thickBot="1" x14ac:dyDescent="0.4">
      <c r="C119" s="64" t="s">
        <v>588</v>
      </c>
      <c r="D119" s="65">
        <f>'1) Tableau budgétaire 1'!D120</f>
        <v>130920.6</v>
      </c>
      <c r="E119" s="65">
        <f>'1) Tableau budgétaire 1'!E120</f>
        <v>0</v>
      </c>
      <c r="F119" s="65">
        <f>'1) Tableau budgétaire 1'!F120</f>
        <v>0</v>
      </c>
      <c r="G119" s="66">
        <f t="shared" ref="G119:G127" si="27">SUM(D119:F119)</f>
        <v>130920.6</v>
      </c>
    </row>
    <row r="120" spans="3:7" x14ac:dyDescent="0.35">
      <c r="C120" s="62" t="s">
        <v>566</v>
      </c>
      <c r="D120" s="218"/>
      <c r="E120" s="101"/>
      <c r="F120" s="101"/>
      <c r="G120" s="63">
        <f t="shared" si="27"/>
        <v>0</v>
      </c>
    </row>
    <row r="121" spans="3:7" x14ac:dyDescent="0.35">
      <c r="C121" s="52" t="s">
        <v>567</v>
      </c>
      <c r="D121" s="218">
        <v>0</v>
      </c>
      <c r="E121" s="19"/>
      <c r="F121" s="19"/>
      <c r="G121" s="61">
        <f t="shared" si="27"/>
        <v>0</v>
      </c>
    </row>
    <row r="122" spans="3:7" ht="31" x14ac:dyDescent="0.35">
      <c r="C122" s="52" t="s">
        <v>568</v>
      </c>
      <c r="D122" s="218"/>
      <c r="E122" s="102"/>
      <c r="F122" s="102"/>
      <c r="G122" s="61">
        <f t="shared" si="27"/>
        <v>0</v>
      </c>
    </row>
    <row r="123" spans="3:7" x14ac:dyDescent="0.35">
      <c r="C123" s="53" t="s">
        <v>569</v>
      </c>
      <c r="D123" s="218"/>
      <c r="E123" s="102"/>
      <c r="F123" s="102"/>
      <c r="G123" s="61">
        <f t="shared" si="27"/>
        <v>0</v>
      </c>
    </row>
    <row r="124" spans="3:7" x14ac:dyDescent="0.35">
      <c r="C124" s="52" t="s">
        <v>570</v>
      </c>
      <c r="D124" s="218"/>
      <c r="E124" s="102"/>
      <c r="F124" s="102"/>
      <c r="G124" s="61">
        <f t="shared" si="27"/>
        <v>0</v>
      </c>
    </row>
    <row r="125" spans="3:7" x14ac:dyDescent="0.35">
      <c r="C125" s="52" t="s">
        <v>571</v>
      </c>
      <c r="D125" s="218">
        <v>130920.60000000002</v>
      </c>
      <c r="E125" s="102"/>
      <c r="F125" s="102"/>
      <c r="G125" s="61">
        <f t="shared" si="27"/>
        <v>130920.60000000002</v>
      </c>
    </row>
    <row r="126" spans="3:7" ht="31" x14ac:dyDescent="0.35">
      <c r="C126" s="52" t="s">
        <v>572</v>
      </c>
      <c r="D126" s="218"/>
      <c r="E126" s="102"/>
      <c r="F126" s="102"/>
      <c r="G126" s="61">
        <f t="shared" si="27"/>
        <v>0</v>
      </c>
    </row>
    <row r="127" spans="3:7" x14ac:dyDescent="0.35">
      <c r="C127" s="56" t="s">
        <v>20</v>
      </c>
      <c r="D127" s="67">
        <f t="shared" ref="D127:E127" si="28">SUM(D120:D126)</f>
        <v>130920.60000000002</v>
      </c>
      <c r="E127" s="67">
        <f t="shared" si="28"/>
        <v>0</v>
      </c>
      <c r="F127" s="67">
        <f t="shared" ref="F127" si="29">SUM(F120:F126)</f>
        <v>0</v>
      </c>
      <c r="G127" s="61">
        <f t="shared" si="27"/>
        <v>130920.60000000002</v>
      </c>
    </row>
    <row r="128" spans="3:7" s="55" customFormat="1" x14ac:dyDescent="0.35">
      <c r="C128" s="68"/>
      <c r="D128" s="69"/>
      <c r="E128" s="69"/>
      <c r="F128" s="69"/>
      <c r="G128" s="70"/>
    </row>
    <row r="129" spans="2:7" x14ac:dyDescent="0.35">
      <c r="C129" s="254" t="s">
        <v>491</v>
      </c>
      <c r="D129" s="255"/>
      <c r="E129" s="255"/>
      <c r="F129" s="255"/>
      <c r="G129" s="256"/>
    </row>
    <row r="130" spans="2:7" ht="24" customHeight="1" thickBot="1" x14ac:dyDescent="0.4">
      <c r="C130" s="64" t="s">
        <v>589</v>
      </c>
      <c r="D130" s="65">
        <f>'1) Tableau budgétaire 1'!D130</f>
        <v>0</v>
      </c>
      <c r="E130" s="65">
        <f>'1) Tableau budgétaire 1'!E130</f>
        <v>0</v>
      </c>
      <c r="F130" s="65">
        <f>'1) Tableau budgétaire 1'!F130</f>
        <v>0</v>
      </c>
      <c r="G130" s="66">
        <f t="shared" ref="G130:G138" si="30">SUM(D130:F130)</f>
        <v>0</v>
      </c>
    </row>
    <row r="131" spans="2:7" ht="15.75" customHeight="1" x14ac:dyDescent="0.35">
      <c r="C131" s="62" t="s">
        <v>566</v>
      </c>
      <c r="D131" s="100"/>
      <c r="E131" s="101"/>
      <c r="F131" s="101"/>
      <c r="G131" s="63">
        <f t="shared" si="30"/>
        <v>0</v>
      </c>
    </row>
    <row r="132" spans="2:7" x14ac:dyDescent="0.35">
      <c r="C132" s="52" t="s">
        <v>567</v>
      </c>
      <c r="D132" s="102"/>
      <c r="E132" s="19"/>
      <c r="F132" s="19"/>
      <c r="G132" s="61">
        <f t="shared" si="30"/>
        <v>0</v>
      </c>
    </row>
    <row r="133" spans="2:7" ht="15.75" customHeight="1" x14ac:dyDescent="0.35">
      <c r="C133" s="52" t="s">
        <v>568</v>
      </c>
      <c r="D133" s="102"/>
      <c r="E133" s="102"/>
      <c r="F133" s="102"/>
      <c r="G133" s="61">
        <f t="shared" si="30"/>
        <v>0</v>
      </c>
    </row>
    <row r="134" spans="2:7" x14ac:dyDescent="0.35">
      <c r="C134" s="53" t="s">
        <v>569</v>
      </c>
      <c r="D134" s="102"/>
      <c r="E134" s="102"/>
      <c r="F134" s="102"/>
      <c r="G134" s="61">
        <f t="shared" si="30"/>
        <v>0</v>
      </c>
    </row>
    <row r="135" spans="2:7" x14ac:dyDescent="0.35">
      <c r="C135" s="52" t="s">
        <v>570</v>
      </c>
      <c r="D135" s="102"/>
      <c r="E135" s="102"/>
      <c r="F135" s="102"/>
      <c r="G135" s="61">
        <f t="shared" si="30"/>
        <v>0</v>
      </c>
    </row>
    <row r="136" spans="2:7" ht="15.75" customHeight="1" x14ac:dyDescent="0.35">
      <c r="C136" s="52" t="s">
        <v>571</v>
      </c>
      <c r="D136" s="102"/>
      <c r="E136" s="102"/>
      <c r="F136" s="102"/>
      <c r="G136" s="61">
        <f t="shared" si="30"/>
        <v>0</v>
      </c>
    </row>
    <row r="137" spans="2:7" ht="31" x14ac:dyDescent="0.35">
      <c r="C137" s="52" t="s">
        <v>572</v>
      </c>
      <c r="D137" s="102"/>
      <c r="E137" s="102"/>
      <c r="F137" s="102"/>
      <c r="G137" s="61">
        <f t="shared" si="30"/>
        <v>0</v>
      </c>
    </row>
    <row r="138" spans="2:7" x14ac:dyDescent="0.35">
      <c r="C138" s="56" t="s">
        <v>20</v>
      </c>
      <c r="D138" s="67">
        <f t="shared" ref="D138:E138" si="31">SUM(D131:D137)</f>
        <v>0</v>
      </c>
      <c r="E138" s="67">
        <f t="shared" si="31"/>
        <v>0</v>
      </c>
      <c r="F138" s="67">
        <f t="shared" ref="F138" si="32">SUM(F131:F137)</f>
        <v>0</v>
      </c>
      <c r="G138" s="61">
        <f t="shared" si="30"/>
        <v>0</v>
      </c>
    </row>
    <row r="140" spans="2:7" x14ac:dyDescent="0.35">
      <c r="B140" s="254" t="s">
        <v>590</v>
      </c>
      <c r="C140" s="255"/>
      <c r="D140" s="255"/>
      <c r="E140" s="255"/>
      <c r="F140" s="255"/>
      <c r="G140" s="256"/>
    </row>
    <row r="141" spans="2:7" x14ac:dyDescent="0.35">
      <c r="C141" s="254" t="s">
        <v>502</v>
      </c>
      <c r="D141" s="255"/>
      <c r="E141" s="255"/>
      <c r="F141" s="255"/>
      <c r="G141" s="256"/>
    </row>
    <row r="142" spans="2:7" ht="24" customHeight="1" thickBot="1" x14ac:dyDescent="0.4">
      <c r="C142" s="64" t="s">
        <v>591</v>
      </c>
      <c r="D142" s="65">
        <f>'1) Tableau budgétaire 1'!D142</f>
        <v>0</v>
      </c>
      <c r="E142" s="65">
        <f>'1) Tableau budgétaire 1'!E142</f>
        <v>0</v>
      </c>
      <c r="F142" s="65">
        <f>'1) Tableau budgétaire 1'!F142</f>
        <v>0</v>
      </c>
      <c r="G142" s="66">
        <f>SUM(D142:F142)</f>
        <v>0</v>
      </c>
    </row>
    <row r="143" spans="2:7" ht="24.75" customHeight="1" x14ac:dyDescent="0.35">
      <c r="C143" s="62" t="s">
        <v>566</v>
      </c>
      <c r="D143" s="100"/>
      <c r="E143" s="101"/>
      <c r="F143" s="101"/>
      <c r="G143" s="63">
        <f t="shared" ref="G143:G150" si="33">SUM(D143:F143)</f>
        <v>0</v>
      </c>
    </row>
    <row r="144" spans="2:7" ht="15.75" customHeight="1" x14ac:dyDescent="0.35">
      <c r="C144" s="52" t="s">
        <v>567</v>
      </c>
      <c r="D144" s="102"/>
      <c r="E144" s="19"/>
      <c r="F144" s="19"/>
      <c r="G144" s="61">
        <f t="shared" si="33"/>
        <v>0</v>
      </c>
    </row>
    <row r="145" spans="3:7" ht="15.75" customHeight="1" x14ac:dyDescent="0.35">
      <c r="C145" s="52" t="s">
        <v>568</v>
      </c>
      <c r="D145" s="102"/>
      <c r="E145" s="102"/>
      <c r="F145" s="102"/>
      <c r="G145" s="61">
        <f t="shared" si="33"/>
        <v>0</v>
      </c>
    </row>
    <row r="146" spans="3:7" ht="15.75" customHeight="1" x14ac:dyDescent="0.35">
      <c r="C146" s="53" t="s">
        <v>569</v>
      </c>
      <c r="D146" s="102"/>
      <c r="E146" s="102"/>
      <c r="F146" s="102"/>
      <c r="G146" s="61">
        <f t="shared" si="33"/>
        <v>0</v>
      </c>
    </row>
    <row r="147" spans="3:7" ht="15.75" customHeight="1" x14ac:dyDescent="0.35">
      <c r="C147" s="52" t="s">
        <v>570</v>
      </c>
      <c r="D147" s="102"/>
      <c r="E147" s="102"/>
      <c r="F147" s="102"/>
      <c r="G147" s="61">
        <f t="shared" si="33"/>
        <v>0</v>
      </c>
    </row>
    <row r="148" spans="3:7" ht="15.75" customHeight="1" x14ac:dyDescent="0.35">
      <c r="C148" s="52" t="s">
        <v>571</v>
      </c>
      <c r="D148" s="102"/>
      <c r="E148" s="102"/>
      <c r="F148" s="102"/>
      <c r="G148" s="61">
        <f t="shared" si="33"/>
        <v>0</v>
      </c>
    </row>
    <row r="149" spans="3:7" ht="15.75" customHeight="1" x14ac:dyDescent="0.35">
      <c r="C149" s="52" t="s">
        <v>572</v>
      </c>
      <c r="D149" s="102"/>
      <c r="E149" s="102"/>
      <c r="F149" s="102"/>
      <c r="G149" s="61">
        <f t="shared" si="33"/>
        <v>0</v>
      </c>
    </row>
    <row r="150" spans="3:7" ht="15.75" customHeight="1" x14ac:dyDescent="0.35">
      <c r="C150" s="56" t="s">
        <v>20</v>
      </c>
      <c r="D150" s="67">
        <f>SUM(D143:D149)</f>
        <v>0</v>
      </c>
      <c r="E150" s="67">
        <f>SUM(E143:E149)</f>
        <v>0</v>
      </c>
      <c r="F150" s="67">
        <f t="shared" ref="F150" si="34">SUM(F143:F149)</f>
        <v>0</v>
      </c>
      <c r="G150" s="61">
        <f t="shared" si="33"/>
        <v>0</v>
      </c>
    </row>
    <row r="151" spans="3:7" s="55" customFormat="1" ht="15.75" customHeight="1" x14ac:dyDescent="0.35">
      <c r="C151" s="68"/>
      <c r="D151" s="69"/>
      <c r="E151" s="69"/>
      <c r="F151" s="69"/>
      <c r="G151" s="70"/>
    </row>
    <row r="152" spans="3:7" ht="15.75" customHeight="1" x14ac:dyDescent="0.35">
      <c r="C152" s="254" t="s">
        <v>592</v>
      </c>
      <c r="D152" s="255"/>
      <c r="E152" s="255"/>
      <c r="F152" s="255"/>
      <c r="G152" s="256"/>
    </row>
    <row r="153" spans="3:7" ht="21" customHeight="1" thickBot="1" x14ac:dyDescent="0.4">
      <c r="C153" s="64" t="s">
        <v>593</v>
      </c>
      <c r="D153" s="65">
        <f>'1) Tableau budgétaire 1'!D152</f>
        <v>0</v>
      </c>
      <c r="E153" s="65">
        <f>'1) Tableau budgétaire 1'!E152</f>
        <v>0</v>
      </c>
      <c r="F153" s="65">
        <f>'1) Tableau budgétaire 1'!F152</f>
        <v>0</v>
      </c>
      <c r="G153" s="66">
        <f t="shared" ref="G153:G161" si="35">SUM(D153:F153)</f>
        <v>0</v>
      </c>
    </row>
    <row r="154" spans="3:7" ht="15.75" customHeight="1" x14ac:dyDescent="0.35">
      <c r="C154" s="62" t="s">
        <v>566</v>
      </c>
      <c r="D154" s="100"/>
      <c r="E154" s="101"/>
      <c r="F154" s="101"/>
      <c r="G154" s="63">
        <f t="shared" si="35"/>
        <v>0</v>
      </c>
    </row>
    <row r="155" spans="3:7" ht="15.75" customHeight="1" x14ac:dyDescent="0.35">
      <c r="C155" s="52" t="s">
        <v>567</v>
      </c>
      <c r="D155" s="102"/>
      <c r="E155" s="19"/>
      <c r="F155" s="19"/>
      <c r="G155" s="61">
        <f t="shared" si="35"/>
        <v>0</v>
      </c>
    </row>
    <row r="156" spans="3:7" ht="15.75" customHeight="1" x14ac:dyDescent="0.35">
      <c r="C156" s="52" t="s">
        <v>568</v>
      </c>
      <c r="D156" s="102"/>
      <c r="E156" s="102"/>
      <c r="F156" s="102"/>
      <c r="G156" s="61">
        <f t="shared" si="35"/>
        <v>0</v>
      </c>
    </row>
    <row r="157" spans="3:7" ht="15.75" customHeight="1" x14ac:dyDescent="0.35">
      <c r="C157" s="53" t="s">
        <v>569</v>
      </c>
      <c r="D157" s="102"/>
      <c r="E157" s="102"/>
      <c r="F157" s="102"/>
      <c r="G157" s="61">
        <f t="shared" si="35"/>
        <v>0</v>
      </c>
    </row>
    <row r="158" spans="3:7" ht="15.75" customHeight="1" x14ac:dyDescent="0.35">
      <c r="C158" s="52" t="s">
        <v>570</v>
      </c>
      <c r="D158" s="102"/>
      <c r="E158" s="102"/>
      <c r="F158" s="102"/>
      <c r="G158" s="61">
        <f t="shared" si="35"/>
        <v>0</v>
      </c>
    </row>
    <row r="159" spans="3:7" ht="15.75" customHeight="1" x14ac:dyDescent="0.35">
      <c r="C159" s="52" t="s">
        <v>571</v>
      </c>
      <c r="D159" s="102"/>
      <c r="E159" s="102"/>
      <c r="F159" s="102"/>
      <c r="G159" s="61">
        <f t="shared" si="35"/>
        <v>0</v>
      </c>
    </row>
    <row r="160" spans="3:7" ht="15.75" customHeight="1" x14ac:dyDescent="0.35">
      <c r="C160" s="52" t="s">
        <v>572</v>
      </c>
      <c r="D160" s="102"/>
      <c r="E160" s="102"/>
      <c r="F160" s="102"/>
      <c r="G160" s="61">
        <f t="shared" si="35"/>
        <v>0</v>
      </c>
    </row>
    <row r="161" spans="3:7" ht="15.75" customHeight="1" x14ac:dyDescent="0.35">
      <c r="C161" s="56" t="s">
        <v>20</v>
      </c>
      <c r="D161" s="67">
        <f t="shared" ref="D161:E161" si="36">SUM(D154:D160)</f>
        <v>0</v>
      </c>
      <c r="E161" s="67">
        <f t="shared" si="36"/>
        <v>0</v>
      </c>
      <c r="F161" s="67">
        <f t="shared" ref="F161" si="37">SUM(F154:F160)</f>
        <v>0</v>
      </c>
      <c r="G161" s="61">
        <f t="shared" si="35"/>
        <v>0</v>
      </c>
    </row>
    <row r="162" spans="3:7" s="55" customFormat="1" ht="15.75" customHeight="1" x14ac:dyDescent="0.35">
      <c r="C162" s="68"/>
      <c r="D162" s="69"/>
      <c r="E162" s="69"/>
      <c r="F162" s="69"/>
      <c r="G162" s="70"/>
    </row>
    <row r="163" spans="3:7" ht="15.75" customHeight="1" x14ac:dyDescent="0.35">
      <c r="C163" s="254" t="s">
        <v>522</v>
      </c>
      <c r="D163" s="255"/>
      <c r="E163" s="255"/>
      <c r="F163" s="255"/>
      <c r="G163" s="256"/>
    </row>
    <row r="164" spans="3:7" ht="19.5" customHeight="1" thickBot="1" x14ac:dyDescent="0.4">
      <c r="C164" s="64" t="s">
        <v>594</v>
      </c>
      <c r="D164" s="65">
        <f>'1) Tableau budgétaire 1'!D162</f>
        <v>0</v>
      </c>
      <c r="E164" s="65">
        <f>'1) Tableau budgétaire 1'!E162</f>
        <v>0</v>
      </c>
      <c r="F164" s="65">
        <f>'1) Tableau budgétaire 1'!F162</f>
        <v>0</v>
      </c>
      <c r="G164" s="66">
        <f t="shared" ref="G164:G172" si="38">SUM(D164:F164)</f>
        <v>0</v>
      </c>
    </row>
    <row r="165" spans="3:7" ht="15.75" customHeight="1" x14ac:dyDescent="0.35">
      <c r="C165" s="62" t="s">
        <v>566</v>
      </c>
      <c r="D165" s="100"/>
      <c r="E165" s="101"/>
      <c r="F165" s="101"/>
      <c r="G165" s="63">
        <f t="shared" si="38"/>
        <v>0</v>
      </c>
    </row>
    <row r="166" spans="3:7" ht="15.75" customHeight="1" x14ac:dyDescent="0.35">
      <c r="C166" s="52" t="s">
        <v>567</v>
      </c>
      <c r="D166" s="102"/>
      <c r="E166" s="19"/>
      <c r="F166" s="19"/>
      <c r="G166" s="61">
        <f t="shared" si="38"/>
        <v>0</v>
      </c>
    </row>
    <row r="167" spans="3:7" ht="15.75" customHeight="1" x14ac:dyDescent="0.35">
      <c r="C167" s="52" t="s">
        <v>568</v>
      </c>
      <c r="D167" s="102"/>
      <c r="E167" s="102"/>
      <c r="F167" s="102"/>
      <c r="G167" s="61">
        <f t="shared" si="38"/>
        <v>0</v>
      </c>
    </row>
    <row r="168" spans="3:7" ht="15.75" customHeight="1" x14ac:dyDescent="0.35">
      <c r="C168" s="53" t="s">
        <v>569</v>
      </c>
      <c r="D168" s="102"/>
      <c r="E168" s="102"/>
      <c r="F168" s="102"/>
      <c r="G168" s="61">
        <f t="shared" si="38"/>
        <v>0</v>
      </c>
    </row>
    <row r="169" spans="3:7" ht="15.75" customHeight="1" x14ac:dyDescent="0.35">
      <c r="C169" s="52" t="s">
        <v>570</v>
      </c>
      <c r="D169" s="102"/>
      <c r="E169" s="102"/>
      <c r="F169" s="102"/>
      <c r="G169" s="61">
        <f t="shared" si="38"/>
        <v>0</v>
      </c>
    </row>
    <row r="170" spans="3:7" ht="15.75" customHeight="1" x14ac:dyDescent="0.35">
      <c r="C170" s="52" t="s">
        <v>571</v>
      </c>
      <c r="D170" s="102"/>
      <c r="E170" s="102"/>
      <c r="F170" s="102"/>
      <c r="G170" s="61">
        <f t="shared" si="38"/>
        <v>0</v>
      </c>
    </row>
    <row r="171" spans="3:7" ht="15.75" customHeight="1" x14ac:dyDescent="0.35">
      <c r="C171" s="52" t="s">
        <v>572</v>
      </c>
      <c r="D171" s="102"/>
      <c r="E171" s="102"/>
      <c r="F171" s="102"/>
      <c r="G171" s="61">
        <f t="shared" si="38"/>
        <v>0</v>
      </c>
    </row>
    <row r="172" spans="3:7" ht="15.75" customHeight="1" x14ac:dyDescent="0.35">
      <c r="C172" s="56" t="s">
        <v>20</v>
      </c>
      <c r="D172" s="67">
        <f t="shared" ref="D172:E172" si="39">SUM(D165:D171)</f>
        <v>0</v>
      </c>
      <c r="E172" s="67">
        <f t="shared" si="39"/>
        <v>0</v>
      </c>
      <c r="F172" s="67">
        <f t="shared" ref="F172" si="40">SUM(F165:F171)</f>
        <v>0</v>
      </c>
      <c r="G172" s="61">
        <f t="shared" si="38"/>
        <v>0</v>
      </c>
    </row>
    <row r="173" spans="3:7" s="55" customFormat="1" ht="15.75" customHeight="1" x14ac:dyDescent="0.35">
      <c r="C173" s="68"/>
      <c r="D173" s="69"/>
      <c r="E173" s="69"/>
      <c r="F173" s="69"/>
      <c r="G173" s="70"/>
    </row>
    <row r="174" spans="3:7" ht="15.75" customHeight="1" x14ac:dyDescent="0.35">
      <c r="C174" s="254" t="s">
        <v>532</v>
      </c>
      <c r="D174" s="255"/>
      <c r="E174" s="255"/>
      <c r="F174" s="255"/>
      <c r="G174" s="256"/>
    </row>
    <row r="175" spans="3:7" ht="22.5" customHeight="1" thickBot="1" x14ac:dyDescent="0.4">
      <c r="C175" s="64" t="s">
        <v>595</v>
      </c>
      <c r="D175" s="65">
        <f>'1) Tableau budgétaire 1'!D172</f>
        <v>0</v>
      </c>
      <c r="E175" s="65">
        <f>'1) Tableau budgétaire 1'!E172</f>
        <v>0</v>
      </c>
      <c r="F175" s="65">
        <f>'1) Tableau budgétaire 1'!F172</f>
        <v>0</v>
      </c>
      <c r="G175" s="66">
        <f t="shared" ref="G175:G183" si="41">SUM(D175:F175)</f>
        <v>0</v>
      </c>
    </row>
    <row r="176" spans="3:7" ht="15.75" customHeight="1" x14ac:dyDescent="0.35">
      <c r="C176" s="62" t="s">
        <v>566</v>
      </c>
      <c r="D176" s="100"/>
      <c r="E176" s="101"/>
      <c r="F176" s="101"/>
      <c r="G176" s="63">
        <f t="shared" si="41"/>
        <v>0</v>
      </c>
    </row>
    <row r="177" spans="3:7" ht="15.75" customHeight="1" x14ac:dyDescent="0.35">
      <c r="C177" s="52" t="s">
        <v>567</v>
      </c>
      <c r="D177" s="102"/>
      <c r="E177" s="19"/>
      <c r="F177" s="19"/>
      <c r="G177" s="61">
        <f t="shared" si="41"/>
        <v>0</v>
      </c>
    </row>
    <row r="178" spans="3:7" ht="15.75" customHeight="1" x14ac:dyDescent="0.35">
      <c r="C178" s="52" t="s">
        <v>568</v>
      </c>
      <c r="D178" s="102"/>
      <c r="E178" s="102"/>
      <c r="F178" s="102"/>
      <c r="G178" s="61">
        <f t="shared" si="41"/>
        <v>0</v>
      </c>
    </row>
    <row r="179" spans="3:7" ht="15.75" customHeight="1" x14ac:dyDescent="0.35">
      <c r="C179" s="53" t="s">
        <v>569</v>
      </c>
      <c r="D179" s="102"/>
      <c r="E179" s="102"/>
      <c r="F179" s="102"/>
      <c r="G179" s="61">
        <f t="shared" si="41"/>
        <v>0</v>
      </c>
    </row>
    <row r="180" spans="3:7" ht="15.75" customHeight="1" x14ac:dyDescent="0.35">
      <c r="C180" s="52" t="s">
        <v>570</v>
      </c>
      <c r="D180" s="102"/>
      <c r="E180" s="102"/>
      <c r="F180" s="102"/>
      <c r="G180" s="61">
        <f t="shared" si="41"/>
        <v>0</v>
      </c>
    </row>
    <row r="181" spans="3:7" ht="15.75" customHeight="1" x14ac:dyDescent="0.35">
      <c r="C181" s="52" t="s">
        <v>571</v>
      </c>
      <c r="D181" s="102"/>
      <c r="E181" s="102"/>
      <c r="F181" s="102"/>
      <c r="G181" s="61">
        <f t="shared" si="41"/>
        <v>0</v>
      </c>
    </row>
    <row r="182" spans="3:7" ht="15.75" customHeight="1" x14ac:dyDescent="0.35">
      <c r="C182" s="52" t="s">
        <v>572</v>
      </c>
      <c r="D182" s="102"/>
      <c r="E182" s="102"/>
      <c r="F182" s="102"/>
      <c r="G182" s="61">
        <f t="shared" si="41"/>
        <v>0</v>
      </c>
    </row>
    <row r="183" spans="3:7" ht="15.75" customHeight="1" x14ac:dyDescent="0.35">
      <c r="C183" s="56" t="s">
        <v>20</v>
      </c>
      <c r="D183" s="67">
        <f t="shared" ref="D183:E183" si="42">SUM(D176:D182)</f>
        <v>0</v>
      </c>
      <c r="E183" s="67">
        <f t="shared" si="42"/>
        <v>0</v>
      </c>
      <c r="F183" s="67">
        <f t="shared" ref="F183" si="43">SUM(F176:F182)</f>
        <v>0</v>
      </c>
      <c r="G183" s="61">
        <f t="shared" si="41"/>
        <v>0</v>
      </c>
    </row>
    <row r="184" spans="3:7" ht="15.75" customHeight="1" x14ac:dyDescent="0.35"/>
    <row r="185" spans="3:7" ht="18" customHeight="1" x14ac:dyDescent="0.35">
      <c r="C185" s="254" t="s">
        <v>597</v>
      </c>
      <c r="D185" s="255"/>
      <c r="E185" s="255"/>
      <c r="F185" s="255"/>
      <c r="G185" s="256"/>
    </row>
    <row r="186" spans="3:7" ht="40.5" customHeight="1" thickBot="1" x14ac:dyDescent="0.4">
      <c r="C186" s="64" t="s">
        <v>598</v>
      </c>
      <c r="D186" s="65">
        <f>'1) Tableau budgétaire 1'!D180</f>
        <v>1592406.6574277286</v>
      </c>
      <c r="E186" s="65">
        <f>'1) Tableau budgétaire 1'!E180</f>
        <v>0</v>
      </c>
      <c r="F186" s="65">
        <f>'1) Tableau budgétaire 1'!F180</f>
        <v>0</v>
      </c>
      <c r="G186" s="66">
        <f t="shared" ref="G186:G194" si="44">SUM(D186:F186)</f>
        <v>1592406.6574277286</v>
      </c>
    </row>
    <row r="187" spans="3:7" ht="15.75" customHeight="1" x14ac:dyDescent="0.35">
      <c r="C187" s="62" t="s">
        <v>566</v>
      </c>
      <c r="D187" s="100">
        <v>343201.92463850998</v>
      </c>
      <c r="E187" s="101"/>
      <c r="F187" s="101"/>
      <c r="G187" s="63">
        <f t="shared" si="44"/>
        <v>343201.92463850998</v>
      </c>
    </row>
    <row r="188" spans="3:7" ht="15.75" customHeight="1" x14ac:dyDescent="0.35">
      <c r="C188" s="52" t="s">
        <v>567</v>
      </c>
      <c r="D188" s="102">
        <v>30767</v>
      </c>
      <c r="E188" s="19"/>
      <c r="F188" s="19"/>
      <c r="G188" s="61">
        <f t="shared" si="44"/>
        <v>30767</v>
      </c>
    </row>
    <row r="189" spans="3:7" ht="15.75" customHeight="1" x14ac:dyDescent="0.35">
      <c r="C189" s="52" t="s">
        <v>568</v>
      </c>
      <c r="D189" s="102">
        <v>46690</v>
      </c>
      <c r="E189" s="102"/>
      <c r="F189" s="102"/>
      <c r="G189" s="61">
        <f t="shared" si="44"/>
        <v>46690</v>
      </c>
    </row>
    <row r="190" spans="3:7" ht="15.75" customHeight="1" x14ac:dyDescent="0.35">
      <c r="C190" s="53" t="s">
        <v>569</v>
      </c>
      <c r="D190" s="102">
        <v>36547</v>
      </c>
      <c r="E190" s="102"/>
      <c r="F190" s="102"/>
      <c r="G190" s="61">
        <f t="shared" si="44"/>
        <v>36547</v>
      </c>
    </row>
    <row r="191" spans="3:7" ht="15.75" customHeight="1" x14ac:dyDescent="0.35">
      <c r="C191" s="52" t="s">
        <v>570</v>
      </c>
      <c r="D191" s="102">
        <v>10610</v>
      </c>
      <c r="E191" s="102"/>
      <c r="F191" s="102"/>
      <c r="G191" s="61">
        <f t="shared" si="44"/>
        <v>10610</v>
      </c>
    </row>
    <row r="192" spans="3:7" ht="15.75" customHeight="1" x14ac:dyDescent="0.35">
      <c r="C192" s="52" t="s">
        <v>571</v>
      </c>
      <c r="D192" s="102"/>
      <c r="E192" s="102"/>
      <c r="F192" s="102"/>
      <c r="G192" s="61">
        <f t="shared" si="44"/>
        <v>0</v>
      </c>
    </row>
    <row r="193" spans="3:13" ht="15.75" customHeight="1" x14ac:dyDescent="0.35">
      <c r="C193" s="52" t="s">
        <v>572</v>
      </c>
      <c r="D193" s="102">
        <f>334022.19+0.22</f>
        <v>334022.40999999997</v>
      </c>
      <c r="E193" s="102"/>
      <c r="F193" s="102"/>
      <c r="G193" s="61">
        <f t="shared" si="44"/>
        <v>334022.40999999997</v>
      </c>
    </row>
    <row r="194" spans="3:13" ht="15.75" customHeight="1" x14ac:dyDescent="0.35">
      <c r="C194" s="56" t="s">
        <v>20</v>
      </c>
      <c r="D194" s="67">
        <f t="shared" ref="D194:F194" si="45">SUM(D187:D193)</f>
        <v>801838.3346385099</v>
      </c>
      <c r="E194" s="67">
        <f t="shared" si="45"/>
        <v>0</v>
      </c>
      <c r="F194" s="67">
        <f t="shared" si="45"/>
        <v>0</v>
      </c>
      <c r="G194" s="61">
        <f t="shared" si="44"/>
        <v>801838.3346385099</v>
      </c>
    </row>
    <row r="195" spans="3:13" ht="15.75" customHeight="1" thickBot="1" x14ac:dyDescent="0.4"/>
    <row r="196" spans="3:13" ht="19.5" customHeight="1" thickBot="1" x14ac:dyDescent="0.4">
      <c r="C196" s="251" t="s">
        <v>553</v>
      </c>
      <c r="D196" s="252"/>
      <c r="E196" s="252"/>
      <c r="F196" s="252"/>
      <c r="G196" s="253"/>
    </row>
    <row r="197" spans="3:13" ht="51" customHeight="1" thickBot="1" x14ac:dyDescent="0.4">
      <c r="C197" s="169"/>
      <c r="D197" s="169" t="str">
        <f>'1) Tableau budgétaire 1'!D5</f>
        <v>Organisation recipiendiaire (budget en USD)</v>
      </c>
      <c r="E197" s="152" t="s">
        <v>370</v>
      </c>
      <c r="F197" s="60" t="s">
        <v>371</v>
      </c>
      <c r="G197" s="201" t="s">
        <v>6</v>
      </c>
    </row>
    <row r="198" spans="3:13" ht="19.5" customHeight="1" x14ac:dyDescent="0.35">
      <c r="C198" s="165" t="s">
        <v>566</v>
      </c>
      <c r="D198" s="145">
        <f t="shared" ref="D198:D204" si="46">SUM(D176,D165,D154,D143,D131,D120,D109,D98,D86,D75,D64,D53,D41,D30,D19,D8,D187)</f>
        <v>343201.92463850998</v>
      </c>
      <c r="E198" s="78">
        <f t="shared" ref="E198:F204" si="47">SUM(E176,E165,E154,E143,E131,E120,E109,E98,E86,E75,E64,E53,E41,E30,E19,E8)</f>
        <v>0</v>
      </c>
      <c r="F198" s="78">
        <f t="shared" si="47"/>
        <v>0</v>
      </c>
      <c r="G198" s="74">
        <f>SUM(D198:F198)</f>
        <v>343201.92463850998</v>
      </c>
    </row>
    <row r="199" spans="3:13" ht="34.5" customHeight="1" x14ac:dyDescent="0.35">
      <c r="C199" s="166" t="s">
        <v>567</v>
      </c>
      <c r="D199" s="145">
        <f t="shared" si="46"/>
        <v>191452.55741000001</v>
      </c>
      <c r="E199" s="78">
        <f t="shared" si="47"/>
        <v>0</v>
      </c>
      <c r="F199" s="78">
        <f t="shared" si="47"/>
        <v>0</v>
      </c>
      <c r="G199" s="75">
        <f>SUM(D199:F199)</f>
        <v>191452.55741000001</v>
      </c>
    </row>
    <row r="200" spans="3:13" ht="48" customHeight="1" x14ac:dyDescent="0.35">
      <c r="C200" s="166" t="s">
        <v>568</v>
      </c>
      <c r="D200" s="145">
        <f t="shared" si="46"/>
        <v>46690</v>
      </c>
      <c r="E200" s="78">
        <f t="shared" si="47"/>
        <v>0</v>
      </c>
      <c r="F200" s="78">
        <f t="shared" si="47"/>
        <v>0</v>
      </c>
      <c r="G200" s="75">
        <f t="shared" ref="G200:G204" si="48">SUM(D200:F200)</f>
        <v>46690</v>
      </c>
    </row>
    <row r="201" spans="3:13" ht="33" customHeight="1" x14ac:dyDescent="0.35">
      <c r="C201" s="167" t="s">
        <v>569</v>
      </c>
      <c r="D201" s="145">
        <f t="shared" si="46"/>
        <v>36547</v>
      </c>
      <c r="E201" s="78">
        <f t="shared" si="47"/>
        <v>0</v>
      </c>
      <c r="F201" s="78">
        <f t="shared" si="47"/>
        <v>0</v>
      </c>
      <c r="G201" s="75">
        <f t="shared" si="48"/>
        <v>36547</v>
      </c>
    </row>
    <row r="202" spans="3:13" ht="21" customHeight="1" x14ac:dyDescent="0.35">
      <c r="C202" s="166" t="s">
        <v>570</v>
      </c>
      <c r="D202" s="161">
        <f t="shared" si="46"/>
        <v>10610</v>
      </c>
      <c r="E202" s="78">
        <f t="shared" si="47"/>
        <v>0</v>
      </c>
      <c r="F202" s="78">
        <f t="shared" si="47"/>
        <v>0</v>
      </c>
      <c r="G202" s="75">
        <f t="shared" si="48"/>
        <v>10610</v>
      </c>
      <c r="H202" s="25"/>
      <c r="I202" s="25"/>
      <c r="J202" s="25"/>
      <c r="K202" s="25"/>
      <c r="L202" s="25"/>
      <c r="M202" s="24"/>
    </row>
    <row r="203" spans="3:13" ht="39.75" customHeight="1" x14ac:dyDescent="0.35">
      <c r="C203" s="166" t="s">
        <v>571</v>
      </c>
      <c r="D203" s="162">
        <f t="shared" si="46"/>
        <v>719719.10000000009</v>
      </c>
      <c r="E203" s="145">
        <f t="shared" si="47"/>
        <v>0</v>
      </c>
      <c r="F203" s="78">
        <f t="shared" si="47"/>
        <v>0</v>
      </c>
      <c r="G203" s="75">
        <f t="shared" si="48"/>
        <v>719719.10000000009</v>
      </c>
      <c r="H203" s="25"/>
      <c r="I203" s="25"/>
      <c r="J203" s="25"/>
      <c r="K203" s="25"/>
      <c r="L203" s="25"/>
      <c r="M203" s="24"/>
    </row>
    <row r="204" spans="3:13" ht="34.5" customHeight="1" thickBot="1" x14ac:dyDescent="0.4">
      <c r="C204" s="166" t="s">
        <v>572</v>
      </c>
      <c r="D204" s="162">
        <f t="shared" si="46"/>
        <v>334022.40999999997</v>
      </c>
      <c r="E204" s="146">
        <f t="shared" si="47"/>
        <v>0</v>
      </c>
      <c r="F204" s="81">
        <f t="shared" si="47"/>
        <v>0</v>
      </c>
      <c r="G204" s="76">
        <f t="shared" si="48"/>
        <v>334022.40999999997</v>
      </c>
      <c r="H204" s="25"/>
      <c r="I204" s="25"/>
      <c r="J204" s="25"/>
      <c r="K204" s="25"/>
      <c r="L204" s="25"/>
      <c r="M204" s="24"/>
    </row>
    <row r="205" spans="3:13" ht="22.5" customHeight="1" thickBot="1" x14ac:dyDescent="0.4">
      <c r="C205" s="122" t="s">
        <v>546</v>
      </c>
      <c r="D205" s="163">
        <f>SUM(D198:D204)</f>
        <v>1682242.9920485101</v>
      </c>
      <c r="E205" s="147">
        <f t="shared" ref="E205" si="49">SUM(E198:E204)</f>
        <v>0</v>
      </c>
      <c r="F205" s="79">
        <f t="shared" ref="F205" si="50">SUM(F198:F204)</f>
        <v>0</v>
      </c>
      <c r="G205" s="80">
        <f>SUM(D205:F205)</f>
        <v>1682242.9920485101</v>
      </c>
      <c r="H205" s="25"/>
      <c r="I205" s="25"/>
      <c r="J205" s="25"/>
      <c r="K205" s="25"/>
      <c r="L205" s="25"/>
      <c r="M205" s="24"/>
    </row>
    <row r="206" spans="3:13" ht="22.5" customHeight="1" x14ac:dyDescent="0.35">
      <c r="C206" s="122" t="s">
        <v>547</v>
      </c>
      <c r="D206" s="163">
        <f>D205*0.07</f>
        <v>117757.00944339571</v>
      </c>
      <c r="E206" s="144"/>
      <c r="F206" s="144"/>
      <c r="G206" s="148"/>
      <c r="H206" s="25"/>
      <c r="I206" s="25"/>
      <c r="J206" s="25"/>
      <c r="K206" s="25"/>
      <c r="L206" s="25"/>
      <c r="M206" s="24"/>
    </row>
    <row r="207" spans="3:13" ht="22.5" customHeight="1" thickBot="1" x14ac:dyDescent="0.4">
      <c r="C207" s="168" t="s">
        <v>373</v>
      </c>
      <c r="D207" s="164">
        <f>SUM(D205:D206)</f>
        <v>1800000.0014919059</v>
      </c>
      <c r="E207" s="149"/>
      <c r="F207" s="149"/>
      <c r="G207" s="150"/>
      <c r="H207" s="25"/>
      <c r="I207" s="25"/>
      <c r="J207" s="25"/>
      <c r="K207" s="25"/>
      <c r="L207" s="25"/>
      <c r="M207" s="24"/>
    </row>
    <row r="208" spans="3:13" ht="15.75" customHeight="1" x14ac:dyDescent="0.35">
      <c r="H208" s="35"/>
      <c r="I208" s="35"/>
      <c r="J208" s="35"/>
      <c r="K208" s="35"/>
      <c r="L208" s="57"/>
      <c r="M208" s="55"/>
    </row>
    <row r="209" spans="3:13" ht="15.75" customHeight="1" x14ac:dyDescent="0.35">
      <c r="H209" s="35"/>
      <c r="I209" s="35"/>
      <c r="J209" s="35"/>
      <c r="K209" s="35"/>
      <c r="L209" s="57"/>
      <c r="M209" s="55"/>
    </row>
    <row r="210" spans="3:13" ht="15.75" customHeight="1" x14ac:dyDescent="0.35">
      <c r="L210" s="58"/>
    </row>
    <row r="211" spans="3:13" ht="15.75" customHeight="1" x14ac:dyDescent="0.35">
      <c r="H211" s="41"/>
      <c r="I211" s="41"/>
      <c r="L211" s="58"/>
    </row>
    <row r="212" spans="3:13" ht="15.75" customHeight="1" x14ac:dyDescent="0.35">
      <c r="H212" s="41"/>
      <c r="I212" s="41"/>
    </row>
    <row r="213" spans="3:13" ht="40.5" customHeight="1" x14ac:dyDescent="0.35">
      <c r="H213" s="41"/>
      <c r="I213" s="41"/>
      <c r="L213" s="59"/>
    </row>
    <row r="214" spans="3:13" ht="24.75" customHeight="1" x14ac:dyDescent="0.35">
      <c r="H214" s="41"/>
      <c r="I214" s="41"/>
      <c r="L214" s="59"/>
    </row>
    <row r="215" spans="3:13" ht="41.25" customHeight="1" x14ac:dyDescent="0.35">
      <c r="H215" s="12"/>
      <c r="I215" s="41"/>
      <c r="L215" s="59"/>
    </row>
    <row r="216" spans="3:13" ht="51.75" customHeight="1" x14ac:dyDescent="0.35">
      <c r="H216" s="12"/>
      <c r="I216" s="41"/>
      <c r="L216" s="59"/>
    </row>
    <row r="217" spans="3:13" ht="42" customHeight="1" x14ac:dyDescent="0.35">
      <c r="H217" s="41"/>
      <c r="I217" s="41"/>
      <c r="L217" s="59"/>
    </row>
    <row r="218" spans="3:13" s="55" customFormat="1" ht="42" customHeight="1" x14ac:dyDescent="0.35">
      <c r="C218" s="54"/>
      <c r="G218" s="54"/>
      <c r="H218" s="54"/>
      <c r="I218" s="41"/>
      <c r="J218" s="54"/>
      <c r="K218" s="54"/>
      <c r="L218" s="59"/>
      <c r="M218" s="54"/>
    </row>
    <row r="219" spans="3:13" s="55" customFormat="1" ht="42" customHeight="1" x14ac:dyDescent="0.35">
      <c r="C219" s="54"/>
      <c r="G219" s="54"/>
      <c r="H219" s="54"/>
      <c r="I219" s="41"/>
      <c r="J219" s="54"/>
      <c r="K219" s="54"/>
      <c r="L219" s="54"/>
      <c r="M219" s="54"/>
    </row>
    <row r="220" spans="3:13" s="55" customFormat="1" ht="63.75" customHeight="1" x14ac:dyDescent="0.35">
      <c r="C220" s="54"/>
      <c r="G220" s="54"/>
      <c r="H220" s="54"/>
      <c r="I220" s="58"/>
      <c r="J220" s="54"/>
      <c r="K220" s="54"/>
      <c r="L220" s="54"/>
      <c r="M220" s="54"/>
    </row>
    <row r="221" spans="3:13" s="55" customFormat="1" ht="42" customHeight="1" x14ac:dyDescent="0.35">
      <c r="C221" s="54"/>
      <c r="G221" s="54"/>
      <c r="H221" s="54"/>
      <c r="I221" s="54"/>
      <c r="J221" s="54"/>
      <c r="K221" s="54"/>
      <c r="L221" s="54"/>
      <c r="M221" s="58"/>
    </row>
    <row r="222" spans="3:13" ht="23.25" customHeight="1" x14ac:dyDescent="0.35"/>
    <row r="223" spans="3:13" ht="27.75" customHeight="1" x14ac:dyDescent="0.35"/>
    <row r="224" spans="3:13" ht="55.5" customHeight="1" x14ac:dyDescent="0.35"/>
    <row r="225" spans="14:14" ht="57.75" customHeight="1" x14ac:dyDescent="0.35"/>
    <row r="226" spans="14:14" ht="21.75" customHeight="1" x14ac:dyDescent="0.35"/>
    <row r="227" spans="14:14" ht="49.5" customHeight="1" x14ac:dyDescent="0.35"/>
    <row r="228" spans="14:14" ht="28.5" customHeight="1" x14ac:dyDescent="0.35"/>
    <row r="229" spans="14:14" ht="28.5" customHeight="1" x14ac:dyDescent="0.35"/>
    <row r="230" spans="14:14" ht="28.5" customHeight="1" x14ac:dyDescent="0.35"/>
    <row r="231" spans="14:14" ht="23.25" customHeight="1" x14ac:dyDescent="0.35">
      <c r="N231" s="58"/>
    </row>
    <row r="232" spans="14:14" ht="43.5" customHeight="1" x14ac:dyDescent="0.35">
      <c r="N232" s="58"/>
    </row>
    <row r="233" spans="14:14" ht="55.5" customHeight="1" x14ac:dyDescent="0.35"/>
    <row r="234" spans="14:14" ht="42.75" customHeight="1" x14ac:dyDescent="0.35">
      <c r="N234" s="58"/>
    </row>
    <row r="235" spans="14:14" ht="21.75" customHeight="1" x14ac:dyDescent="0.35">
      <c r="N235" s="58"/>
    </row>
    <row r="236" spans="14:14" ht="21.75" customHeight="1" x14ac:dyDescent="0.35">
      <c r="N236" s="58"/>
    </row>
    <row r="237" spans="14:14" ht="23.25" customHeight="1" x14ac:dyDescent="0.35"/>
    <row r="238" spans="14:14" ht="23.25" customHeight="1" x14ac:dyDescent="0.35"/>
    <row r="239" spans="14:14" ht="21.75" customHeight="1" x14ac:dyDescent="0.35"/>
    <row r="240" spans="14:14" ht="16.5" customHeight="1" x14ac:dyDescent="0.35"/>
    <row r="241" ht="29.25" customHeight="1" x14ac:dyDescent="0.35"/>
    <row r="242" ht="24.75" customHeight="1" x14ac:dyDescent="0.35"/>
    <row r="243" ht="33" customHeight="1" x14ac:dyDescent="0.35"/>
    <row r="245" ht="15" customHeight="1" x14ac:dyDescent="0.35"/>
    <row r="246" ht="25.5" customHeight="1" x14ac:dyDescent="0.35"/>
  </sheetData>
  <sheetProtection sheet="1" formatCells="0" formatColumns="0" formatRows="0"/>
  <mergeCells count="24">
    <mergeCell ref="C1:F1"/>
    <mergeCell ref="C2:F2"/>
    <mergeCell ref="B5:G5"/>
    <mergeCell ref="C6:G6"/>
    <mergeCell ref="B50:G50"/>
    <mergeCell ref="C17:G17"/>
    <mergeCell ref="C28:G28"/>
    <mergeCell ref="C39:G39"/>
    <mergeCell ref="C51:G51"/>
    <mergeCell ref="C96:G96"/>
    <mergeCell ref="C107:G107"/>
    <mergeCell ref="C118:G118"/>
    <mergeCell ref="C196:G196"/>
    <mergeCell ref="C129:G129"/>
    <mergeCell ref="B140:G140"/>
    <mergeCell ref="C141:G141"/>
    <mergeCell ref="C62:G62"/>
    <mergeCell ref="C73:G73"/>
    <mergeCell ref="C84:G84"/>
    <mergeCell ref="B95:G95"/>
    <mergeCell ref="C185:G185"/>
    <mergeCell ref="C163:G163"/>
    <mergeCell ref="C174:G174"/>
    <mergeCell ref="C152:G152"/>
  </mergeCells>
  <conditionalFormatting sqref="D15">
    <cfRule type="cellIs" dxfId="38" priority="17" operator="notEqual">
      <formula>$D$7</formula>
    </cfRule>
  </conditionalFormatting>
  <conditionalFormatting sqref="D26">
    <cfRule type="cellIs" dxfId="37" priority="16" operator="notEqual">
      <formula>$D$18</formula>
    </cfRule>
  </conditionalFormatting>
  <conditionalFormatting sqref="D37">
    <cfRule type="cellIs" dxfId="36" priority="15" operator="notEqual">
      <formula>$D$29</formula>
    </cfRule>
  </conditionalFormatting>
  <conditionalFormatting sqref="D48">
    <cfRule type="cellIs" dxfId="35" priority="14" operator="notEqual">
      <formula>$D$40</formula>
    </cfRule>
  </conditionalFormatting>
  <conditionalFormatting sqref="D60">
    <cfRule type="cellIs" dxfId="34" priority="13" operator="notEqual">
      <formula>$D$52</formula>
    </cfRule>
  </conditionalFormatting>
  <conditionalFormatting sqref="D71">
    <cfRule type="cellIs" dxfId="33" priority="12" operator="notEqual">
      <formula>$D$63</formula>
    </cfRule>
  </conditionalFormatting>
  <conditionalFormatting sqref="D82">
    <cfRule type="cellIs" dxfId="32" priority="11" operator="notEqual">
      <formula>$D$74</formula>
    </cfRule>
  </conditionalFormatting>
  <conditionalFormatting sqref="D93">
    <cfRule type="cellIs" dxfId="31" priority="10" operator="notEqual">
      <formula>$D$85</formula>
    </cfRule>
  </conditionalFormatting>
  <conditionalFormatting sqref="D105">
    <cfRule type="cellIs" dxfId="30" priority="9" operator="notEqual">
      <formula>$D$97</formula>
    </cfRule>
  </conditionalFormatting>
  <conditionalFormatting sqref="D116">
    <cfRule type="cellIs" dxfId="29" priority="8" operator="notEqual">
      <formula>$D$108</formula>
    </cfRule>
  </conditionalFormatting>
  <conditionalFormatting sqref="D127">
    <cfRule type="cellIs" dxfId="28" priority="7" operator="notEqual">
      <formula>$D$119</formula>
    </cfRule>
  </conditionalFormatting>
  <conditionalFormatting sqref="D138">
    <cfRule type="cellIs" dxfId="27" priority="6" operator="notEqual">
      <formula>$D$130</formula>
    </cfRule>
  </conditionalFormatting>
  <conditionalFormatting sqref="D150">
    <cfRule type="cellIs" dxfId="26" priority="5" operator="notEqual">
      <formula>$D$142</formula>
    </cfRule>
  </conditionalFormatting>
  <conditionalFormatting sqref="D161">
    <cfRule type="cellIs" dxfId="25" priority="4" operator="notEqual">
      <formula>$D$153</formula>
    </cfRule>
  </conditionalFormatting>
  <conditionalFormatting sqref="D172">
    <cfRule type="cellIs" dxfId="24" priority="3" operator="notEqual">
      <formula>$D$164</formula>
    </cfRule>
  </conditionalFormatting>
  <conditionalFormatting sqref="D183">
    <cfRule type="cellIs" dxfId="23" priority="2" operator="notEqual">
      <formula>$D$175</formula>
    </cfRule>
  </conditionalFormatting>
  <conditionalFormatting sqref="D194">
    <cfRule type="cellIs" dxfId="22" priority="1" operator="notEqual">
      <formula>$D$186</formula>
    </cfRule>
  </conditionalFormatting>
  <conditionalFormatting sqref="G15">
    <cfRule type="cellIs" dxfId="21" priority="34" operator="notEqual">
      <formula>$G$7</formula>
    </cfRule>
  </conditionalFormatting>
  <conditionalFormatting sqref="G26">
    <cfRule type="cellIs" dxfId="20" priority="33" operator="notEqual">
      <formula>$G$18</formula>
    </cfRule>
  </conditionalFormatting>
  <conditionalFormatting sqref="G37:G38">
    <cfRule type="cellIs" dxfId="19" priority="32" operator="notEqual">
      <formula>$G$29</formula>
    </cfRule>
  </conditionalFormatting>
  <conditionalFormatting sqref="G48">
    <cfRule type="cellIs" dxfId="18" priority="31" operator="notEqual">
      <formula>$G$40</formula>
    </cfRule>
  </conditionalFormatting>
  <conditionalFormatting sqref="G60">
    <cfRule type="cellIs" dxfId="17" priority="30" operator="notEqual">
      <formula>$G$52</formula>
    </cfRule>
  </conditionalFormatting>
  <conditionalFormatting sqref="G71">
    <cfRule type="cellIs" dxfId="16" priority="29" operator="notEqual">
      <formula>$G$63</formula>
    </cfRule>
  </conditionalFormatting>
  <conditionalFormatting sqref="G82">
    <cfRule type="cellIs" dxfId="15" priority="28" operator="notEqual">
      <formula>$G$74</formula>
    </cfRule>
  </conditionalFormatting>
  <conditionalFormatting sqref="G93">
    <cfRule type="cellIs" dxfId="14" priority="27" operator="notEqual">
      <formula>$G$85</formula>
    </cfRule>
  </conditionalFormatting>
  <conditionalFormatting sqref="G105">
    <cfRule type="cellIs" dxfId="13" priority="26" operator="notEqual">
      <formula>$G$97</formula>
    </cfRule>
  </conditionalFormatting>
  <conditionalFormatting sqref="G116">
    <cfRule type="cellIs" dxfId="12" priority="25" operator="notEqual">
      <formula>$G$108</formula>
    </cfRule>
  </conditionalFormatting>
  <conditionalFormatting sqref="G127">
    <cfRule type="cellIs" dxfId="11" priority="24" operator="notEqual">
      <formula>$G$119</formula>
    </cfRule>
  </conditionalFormatting>
  <conditionalFormatting sqref="G138">
    <cfRule type="cellIs" dxfId="10" priority="23" operator="notEqual">
      <formula>$G$130</formula>
    </cfRule>
  </conditionalFormatting>
  <conditionalFormatting sqref="G150">
    <cfRule type="cellIs" dxfId="9" priority="22" operator="notEqual">
      <formula>$G$142</formula>
    </cfRule>
  </conditionalFormatting>
  <conditionalFormatting sqref="G161">
    <cfRule type="cellIs" dxfId="8" priority="21" operator="notEqual">
      <formula>$G$153</formula>
    </cfRule>
  </conditionalFormatting>
  <conditionalFormatting sqref="G172">
    <cfRule type="cellIs" dxfId="7" priority="20" operator="notEqual">
      <formula>$G$153</formula>
    </cfRule>
  </conditionalFormatting>
  <conditionalFormatting sqref="G183">
    <cfRule type="cellIs" dxfId="6" priority="19" operator="notEqual">
      <formula>$G$175</formula>
    </cfRule>
  </conditionalFormatting>
  <conditionalFormatting sqref="G194">
    <cfRule type="cellIs" dxfId="5" priority="18" operator="notEqual">
      <formula>$G$186</formula>
    </cfRule>
  </conditionalFormatting>
  <dataValidations count="8">
    <dataValidation allowBlank="1" showInputMessage="1" showErrorMessage="1" prompt=" Includes all general operating costs for running an office. Examples include telecommunication, rents, finance charges and other costs which cannot be mapped to other expense categories." sqref="C14 C182 C25 C36 C47 C59 C70 C81 C92 C104 C115 C126 C137 C149 C160 C171 C193 C204" xr:uid="{53748C35-115E-4395-B10C-50CE2F13DC2F}"/>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C13 C181 C24 C35 C46 C58 C69 C80 C91 C103 C114 C125 C136 C148 C159 C170 C192 C203" xr:uid="{9DD30DAD-252C-43C8-B2D2-D70E24558917}"/>
    <dataValidation allowBlank="1" showInputMessage="1" showErrorMessage="1" prompt="Services contracted by an organization which follow the normal procurement processes." sqref="C11 C179 C22 C33 C44 C56 C67 C78 C89 C101 C112 C123 C134 C146 C157 C168 C190 C201" xr:uid="{D2D4883A-DF6E-4599-89E1-C25704DD6B71}"/>
    <dataValidation allowBlank="1" showInputMessage="1" showErrorMessage="1" prompt="Includes staff and non-staff travel paid for by the organization directly related to a project." sqref="C12 C180 C23 C34 C45 C57 C68 C79 C90 C102 C113 C124 C135 C147 C158 C169 C191 C202" xr:uid="{F27DF7D7-7F10-4851-B4D7-4F92CEE88467}"/>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C10 C178 C21 C32 C43 C55 C66 C77 C88 C100 C111 C122 C133 C145 C156 C167 C189 C200" xr:uid="{28FB34E1-B486-4509-82E8-BD76BC77C499}"/>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C9 C177 C20 C31 C42 C54 C65 C76 C87 C99 C110 C121 C132 C144 C155 C166 C188 C199" xr:uid="{F098AF50-6738-49DD-B927-47F3EEE74261}"/>
    <dataValidation allowBlank="1" showInputMessage="1" showErrorMessage="1" prompt="Includes all related staff and temporary staff costs including base salary, post adjustment and all staff entitlements." sqref="C8 C176 C19 C30 C41 C53 C64 C75 C86 C98 C109 C120 C131 C143 C154 C165 C187 C198" xr:uid="{340B5EBB-3C3E-458C-BC5F-57C720FFB61A}"/>
    <dataValidation allowBlank="1" showInputMessage="1" showErrorMessage="1" prompt="Output totals must match the original total from Table 1, and will show as red if not. " sqref="G15" xr:uid="{CB4E1972-F42E-40FE-9670-1760DDE11E59}"/>
  </dataValidations>
  <pageMargins left="0.7" right="0.7" top="0.75" bottom="0.75" header="0.3" footer="0.3"/>
  <pageSetup scale="74" orientation="landscape" r:id="rId1"/>
  <rowBreaks count="1" manualBreakCount="1">
    <brk id="61"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97206-DF8F-4C09-A3F6-6A5B9323F72F}">
  <sheetPr>
    <tabColor theme="0" tint="-0.34998626667073579"/>
  </sheetPr>
  <dimension ref="B2:B15"/>
  <sheetViews>
    <sheetView showGridLines="0" topLeftCell="A16" workbookViewId="0">
      <selection activeCell="F7" sqref="F7"/>
    </sheetView>
  </sheetViews>
  <sheetFormatPr baseColWidth="10" defaultColWidth="8.81640625" defaultRowHeight="14.5" x14ac:dyDescent="0.35"/>
  <cols>
    <col min="1" max="1" width="9" customWidth="1"/>
    <col min="2" max="2" width="73.26953125" customWidth="1"/>
  </cols>
  <sheetData>
    <row r="2" spans="2:2" ht="15" thickBot="1" x14ac:dyDescent="0.4"/>
    <row r="3" spans="2:2" ht="15" thickBot="1" x14ac:dyDescent="0.4">
      <c r="B3" s="173" t="s">
        <v>558</v>
      </c>
    </row>
    <row r="4" spans="2:2" ht="54" customHeight="1" x14ac:dyDescent="0.35">
      <c r="B4" s="174" t="s">
        <v>599</v>
      </c>
    </row>
    <row r="5" spans="2:2" ht="63.75" customHeight="1" x14ac:dyDescent="0.35">
      <c r="B5" s="171" t="s">
        <v>562</v>
      </c>
    </row>
    <row r="6" spans="2:2" x14ac:dyDescent="0.35">
      <c r="B6" s="171"/>
    </row>
    <row r="7" spans="2:2" ht="58" x14ac:dyDescent="0.35">
      <c r="B7" s="170" t="s">
        <v>559</v>
      </c>
    </row>
    <row r="8" spans="2:2" x14ac:dyDescent="0.35">
      <c r="B8" s="171"/>
    </row>
    <row r="9" spans="2:2" ht="72.5" x14ac:dyDescent="0.35">
      <c r="B9" s="170" t="s">
        <v>600</v>
      </c>
    </row>
    <row r="10" spans="2:2" x14ac:dyDescent="0.35">
      <c r="B10" s="171"/>
    </row>
    <row r="11" spans="2:2" ht="29" x14ac:dyDescent="0.35">
      <c r="B11" s="171" t="s">
        <v>560</v>
      </c>
    </row>
    <row r="12" spans="2:2" x14ac:dyDescent="0.35">
      <c r="B12" s="171"/>
    </row>
    <row r="13" spans="2:2" ht="72.5" x14ac:dyDescent="0.35">
      <c r="B13" s="170" t="s">
        <v>601</v>
      </c>
    </row>
    <row r="14" spans="2:2" x14ac:dyDescent="0.35">
      <c r="B14" s="171"/>
    </row>
    <row r="15" spans="2:2" ht="58.5" thickBot="1" x14ac:dyDescent="0.4">
      <c r="B15" s="172" t="s">
        <v>561</v>
      </c>
    </row>
  </sheetData>
  <sheetProtection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AB4F5-934D-4955-B89C-92351ADA92DB}">
  <sheetPr>
    <tabColor theme="0" tint="-0.34998626667073579"/>
  </sheetPr>
  <dimension ref="B1:D47"/>
  <sheetViews>
    <sheetView showGridLines="0" showZeros="0" zoomScale="80" zoomScaleNormal="80" zoomScaleSheetLayoutView="70" workbookViewId="0">
      <selection activeCell="B12" sqref="B12"/>
    </sheetView>
  </sheetViews>
  <sheetFormatPr baseColWidth="10" defaultColWidth="8.81640625" defaultRowHeight="14.5" x14ac:dyDescent="0.35"/>
  <cols>
    <col min="2" max="2" width="61.81640625" customWidth="1"/>
    <col min="4" max="4" width="17.81640625" customWidth="1"/>
  </cols>
  <sheetData>
    <row r="1" spans="2:4" ht="15" thickBot="1" x14ac:dyDescent="0.4"/>
    <row r="2" spans="2:4" x14ac:dyDescent="0.35">
      <c r="B2" s="257" t="s">
        <v>374</v>
      </c>
      <c r="C2" s="258"/>
      <c r="D2" s="259"/>
    </row>
    <row r="3" spans="2:4" ht="15" thickBot="1" x14ac:dyDescent="0.4">
      <c r="B3" s="260"/>
      <c r="C3" s="261"/>
      <c r="D3" s="262"/>
    </row>
    <row r="4" spans="2:4" ht="15" thickBot="1" x14ac:dyDescent="0.4"/>
    <row r="5" spans="2:4" x14ac:dyDescent="0.35">
      <c r="B5" s="268" t="s">
        <v>21</v>
      </c>
      <c r="C5" s="269"/>
      <c r="D5" s="270"/>
    </row>
    <row r="6" spans="2:4" ht="15" thickBot="1" x14ac:dyDescent="0.4">
      <c r="B6" s="265"/>
      <c r="C6" s="266"/>
      <c r="D6" s="267"/>
    </row>
    <row r="7" spans="2:4" x14ac:dyDescent="0.35">
      <c r="B7" s="88" t="s">
        <v>22</v>
      </c>
      <c r="C7" s="263">
        <f>SUM('1) Tableau budgétaire 1'!D16:F16,'1) Tableau budgétaire 1'!D26:F26,'1) Tableau budgétaire 1'!D36:F36,'1) Tableau budgétaire 1'!D46:F46)</f>
        <v>143129</v>
      </c>
      <c r="D7" s="264"/>
    </row>
    <row r="8" spans="2:4" x14ac:dyDescent="0.35">
      <c r="B8" s="88" t="s">
        <v>369</v>
      </c>
      <c r="C8" s="271">
        <f>SUM(D10:D14)</f>
        <v>0</v>
      </c>
      <c r="D8" s="272"/>
    </row>
    <row r="9" spans="2:4" x14ac:dyDescent="0.35">
      <c r="B9" s="89" t="s">
        <v>363</v>
      </c>
      <c r="C9" s="90" t="s">
        <v>364</v>
      </c>
      <c r="D9" s="91" t="s">
        <v>365</v>
      </c>
    </row>
    <row r="10" spans="2:4" ht="35.15" customHeight="1" x14ac:dyDescent="0.35">
      <c r="B10" s="116"/>
      <c r="C10" s="93"/>
      <c r="D10" s="94">
        <f>$C$7*C10</f>
        <v>0</v>
      </c>
    </row>
    <row r="11" spans="2:4" ht="35.15" customHeight="1" x14ac:dyDescent="0.35">
      <c r="B11" s="116"/>
      <c r="C11" s="93"/>
      <c r="D11" s="94">
        <f>C7*C11</f>
        <v>0</v>
      </c>
    </row>
    <row r="12" spans="2:4" ht="35.15" customHeight="1" x14ac:dyDescent="0.35">
      <c r="B12" s="117"/>
      <c r="C12" s="93"/>
      <c r="D12" s="94">
        <f>C7*C12</f>
        <v>0</v>
      </c>
    </row>
    <row r="13" spans="2:4" ht="35.15" customHeight="1" x14ac:dyDescent="0.35">
      <c r="B13" s="117"/>
      <c r="C13" s="93"/>
      <c r="D13" s="94">
        <f>C7*C13</f>
        <v>0</v>
      </c>
    </row>
    <row r="14" spans="2:4" ht="35.15" customHeight="1" thickBot="1" x14ac:dyDescent="0.4">
      <c r="B14" s="118"/>
      <c r="C14" s="98"/>
      <c r="D14" s="99">
        <f>C7*C14</f>
        <v>0</v>
      </c>
    </row>
    <row r="15" spans="2:4" ht="15" thickBot="1" x14ac:dyDescent="0.4"/>
    <row r="16" spans="2:4" x14ac:dyDescent="0.35">
      <c r="B16" s="268" t="s">
        <v>366</v>
      </c>
      <c r="C16" s="269"/>
      <c r="D16" s="270"/>
    </row>
    <row r="17" spans="2:4" ht="15" thickBot="1" x14ac:dyDescent="0.4">
      <c r="B17" s="273"/>
      <c r="C17" s="274"/>
      <c r="D17" s="275"/>
    </row>
    <row r="18" spans="2:4" x14ac:dyDescent="0.35">
      <c r="B18" s="88" t="s">
        <v>22</v>
      </c>
      <c r="C18" s="263">
        <f>SUM('1) Tableau budgétaire 1'!D58:F58,'1) Tableau budgétaire 1'!D68:F68,'1) Tableau budgétaire 1'!D78:F78,'1) Tableau budgétaire 1'!D88:F88)</f>
        <v>411817.73</v>
      </c>
      <c r="D18" s="264"/>
    </row>
    <row r="19" spans="2:4" x14ac:dyDescent="0.35">
      <c r="B19" s="88" t="s">
        <v>369</v>
      </c>
      <c r="C19" s="271">
        <f>SUM(D21:D25)</f>
        <v>0</v>
      </c>
      <c r="D19" s="272"/>
    </row>
    <row r="20" spans="2:4" x14ac:dyDescent="0.35">
      <c r="B20" s="89" t="s">
        <v>363</v>
      </c>
      <c r="C20" s="90" t="s">
        <v>364</v>
      </c>
      <c r="D20" s="91" t="s">
        <v>365</v>
      </c>
    </row>
    <row r="21" spans="2:4" ht="35.15" customHeight="1" x14ac:dyDescent="0.35">
      <c r="B21" s="92"/>
      <c r="C21" s="93"/>
      <c r="D21" s="94">
        <f>$C$18*C21</f>
        <v>0</v>
      </c>
    </row>
    <row r="22" spans="2:4" ht="35.15" customHeight="1" x14ac:dyDescent="0.35">
      <c r="B22" s="95"/>
      <c r="C22" s="93"/>
      <c r="D22" s="94">
        <f t="shared" ref="D22:D25" si="0">$C$18*C22</f>
        <v>0</v>
      </c>
    </row>
    <row r="23" spans="2:4" ht="35.15" customHeight="1" x14ac:dyDescent="0.35">
      <c r="B23" s="96"/>
      <c r="C23" s="93"/>
      <c r="D23" s="94">
        <f t="shared" si="0"/>
        <v>0</v>
      </c>
    </row>
    <row r="24" spans="2:4" ht="35.15" customHeight="1" x14ac:dyDescent="0.35">
      <c r="B24" s="96"/>
      <c r="C24" s="93"/>
      <c r="D24" s="94">
        <f t="shared" si="0"/>
        <v>0</v>
      </c>
    </row>
    <row r="25" spans="2:4" ht="35.15" customHeight="1" thickBot="1" x14ac:dyDescent="0.4">
      <c r="B25" s="97"/>
      <c r="C25" s="98"/>
      <c r="D25" s="94">
        <f t="shared" si="0"/>
        <v>0</v>
      </c>
    </row>
    <row r="26" spans="2:4" ht="15" thickBot="1" x14ac:dyDescent="0.4"/>
    <row r="27" spans="2:4" x14ac:dyDescent="0.35">
      <c r="B27" s="268" t="s">
        <v>367</v>
      </c>
      <c r="C27" s="269"/>
      <c r="D27" s="270"/>
    </row>
    <row r="28" spans="2:4" ht="15" thickBot="1" x14ac:dyDescent="0.4">
      <c r="B28" s="265"/>
      <c r="C28" s="266"/>
      <c r="D28" s="267"/>
    </row>
    <row r="29" spans="2:4" x14ac:dyDescent="0.35">
      <c r="B29" s="88" t="s">
        <v>22</v>
      </c>
      <c r="C29" s="263">
        <f>SUM('1) Tableau budgétaire 1'!D100:F100,'1) Tableau budgétaire 1'!D110:F110,'1) Tableau budgétaire 1'!D120:F120,'1) Tableau budgétaire 1'!D130:F130)</f>
        <v>325457.92741</v>
      </c>
      <c r="D29" s="264"/>
    </row>
    <row r="30" spans="2:4" x14ac:dyDescent="0.35">
      <c r="B30" s="88" t="s">
        <v>369</v>
      </c>
      <c r="C30" s="271">
        <f>SUM(D32:D36)</f>
        <v>0</v>
      </c>
      <c r="D30" s="272"/>
    </row>
    <row r="31" spans="2:4" x14ac:dyDescent="0.35">
      <c r="B31" s="89" t="s">
        <v>363</v>
      </c>
      <c r="C31" s="90" t="s">
        <v>364</v>
      </c>
      <c r="D31" s="91" t="s">
        <v>365</v>
      </c>
    </row>
    <row r="32" spans="2:4" ht="35.15" customHeight="1" x14ac:dyDescent="0.35">
      <c r="B32" s="92"/>
      <c r="C32" s="93"/>
      <c r="D32" s="94">
        <f>$C$29*C32</f>
        <v>0</v>
      </c>
    </row>
    <row r="33" spans="2:4" ht="35.15" customHeight="1" x14ac:dyDescent="0.35">
      <c r="B33" s="95"/>
      <c r="C33" s="93"/>
      <c r="D33" s="94">
        <f t="shared" ref="D33:D36" si="1">$C$29*C33</f>
        <v>0</v>
      </c>
    </row>
    <row r="34" spans="2:4" ht="35.15" customHeight="1" x14ac:dyDescent="0.35">
      <c r="B34" s="96"/>
      <c r="C34" s="93"/>
      <c r="D34" s="94">
        <f t="shared" si="1"/>
        <v>0</v>
      </c>
    </row>
    <row r="35" spans="2:4" ht="35.15" customHeight="1" x14ac:dyDescent="0.35">
      <c r="B35" s="96"/>
      <c r="C35" s="93"/>
      <c r="D35" s="94">
        <f t="shared" si="1"/>
        <v>0</v>
      </c>
    </row>
    <row r="36" spans="2:4" ht="35.15" customHeight="1" thickBot="1" x14ac:dyDescent="0.4">
      <c r="B36" s="97"/>
      <c r="C36" s="98"/>
      <c r="D36" s="94">
        <f t="shared" si="1"/>
        <v>0</v>
      </c>
    </row>
    <row r="37" spans="2:4" ht="15" thickBot="1" x14ac:dyDescent="0.4"/>
    <row r="38" spans="2:4" x14ac:dyDescent="0.35">
      <c r="B38" s="268" t="s">
        <v>368</v>
      </c>
      <c r="C38" s="269"/>
      <c r="D38" s="270"/>
    </row>
    <row r="39" spans="2:4" ht="15" thickBot="1" x14ac:dyDescent="0.4">
      <c r="B39" s="265"/>
      <c r="C39" s="266"/>
      <c r="D39" s="267"/>
    </row>
    <row r="40" spans="2:4" x14ac:dyDescent="0.35">
      <c r="B40" s="88" t="s">
        <v>22</v>
      </c>
      <c r="C40" s="263">
        <f>SUM('1) Tableau budgétaire 1'!D142:F142,'1) Tableau budgétaire 1'!D152:F152,'1) Tableau budgétaire 1'!D162:F162,'1) Tableau budgétaire 1'!D172:F172)</f>
        <v>0</v>
      </c>
      <c r="D40" s="264"/>
    </row>
    <row r="41" spans="2:4" x14ac:dyDescent="0.35">
      <c r="B41" s="88" t="s">
        <v>369</v>
      </c>
      <c r="C41" s="271">
        <f>SUM(D43:D47)</f>
        <v>0</v>
      </c>
      <c r="D41" s="272"/>
    </row>
    <row r="42" spans="2:4" x14ac:dyDescent="0.35">
      <c r="B42" s="89" t="s">
        <v>363</v>
      </c>
      <c r="C42" s="90" t="s">
        <v>364</v>
      </c>
      <c r="D42" s="91" t="s">
        <v>365</v>
      </c>
    </row>
    <row r="43" spans="2:4" ht="35.15" customHeight="1" x14ac:dyDescent="0.35">
      <c r="B43" s="92"/>
      <c r="C43" s="93"/>
      <c r="D43" s="94">
        <f>$C$40*C43</f>
        <v>0</v>
      </c>
    </row>
    <row r="44" spans="2:4" ht="35.15" customHeight="1" x14ac:dyDescent="0.35">
      <c r="B44" s="95"/>
      <c r="C44" s="93"/>
      <c r="D44" s="94">
        <f t="shared" ref="D44:D47" si="2">$C$40*C44</f>
        <v>0</v>
      </c>
    </row>
    <row r="45" spans="2:4" ht="35.15" customHeight="1" x14ac:dyDescent="0.35">
      <c r="B45" s="96"/>
      <c r="C45" s="93"/>
      <c r="D45" s="94">
        <f t="shared" si="2"/>
        <v>0</v>
      </c>
    </row>
    <row r="46" spans="2:4" ht="35.15" customHeight="1" x14ac:dyDescent="0.35">
      <c r="B46" s="96"/>
      <c r="C46" s="93"/>
      <c r="D46" s="94">
        <f t="shared" si="2"/>
        <v>0</v>
      </c>
    </row>
    <row r="47" spans="2:4" ht="35.15" customHeight="1" thickBot="1" x14ac:dyDescent="0.4">
      <c r="B47" s="97"/>
      <c r="C47" s="98"/>
      <c r="D47" s="99">
        <f t="shared" si="2"/>
        <v>0</v>
      </c>
    </row>
  </sheetData>
  <sheetProtection sheet="1" objects="1" scenarios="1"/>
  <mergeCells count="17">
    <mergeCell ref="C41:D41"/>
    <mergeCell ref="C29:D29"/>
    <mergeCell ref="B38:D38"/>
    <mergeCell ref="B39:D39"/>
    <mergeCell ref="C40:D40"/>
    <mergeCell ref="C19:D19"/>
    <mergeCell ref="C30:D30"/>
    <mergeCell ref="B16:D16"/>
    <mergeCell ref="B17:D17"/>
    <mergeCell ref="C18:D18"/>
    <mergeCell ref="B27:D27"/>
    <mergeCell ref="B28:D28"/>
    <mergeCell ref="B2:D3"/>
    <mergeCell ref="C7:D7"/>
    <mergeCell ref="B6:D6"/>
    <mergeCell ref="B5:D5"/>
    <mergeCell ref="C8:D8"/>
  </mergeCells>
  <conditionalFormatting sqref="C8:D8">
    <cfRule type="cellIs" dxfId="4" priority="4" operator="greaterThan">
      <formula>$C$7</formula>
    </cfRule>
  </conditionalFormatting>
  <conditionalFormatting sqref="C19:D19">
    <cfRule type="cellIs" dxfId="3" priority="3" operator="greaterThan">
      <formula>$C$18</formula>
    </cfRule>
  </conditionalFormatting>
  <conditionalFormatting sqref="C30:D30">
    <cfRule type="cellIs" dxfId="2" priority="2" operator="greaterThan">
      <formula>$C$29</formula>
    </cfRule>
  </conditionalFormatting>
  <conditionalFormatting sqref="C41:D41">
    <cfRule type="cellIs" dxfId="1" priority="1" operator="greaterThan">
      <formula>$C$40</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FAA82D-1219-4AF1-90B6-46166E5347E9}">
          <x14:formula1>
            <xm:f>Sheet2!$A$1:$A$170</xm:f>
          </x14:formula1>
          <xm:sqref>B10:B14 B21:B25 B32:B36 B43:B47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77D0F-866A-4EFE-9FA3-9BBB9DEE4E64}">
  <sheetPr>
    <tabColor theme="0" tint="-0.34998626667073579"/>
  </sheetPr>
  <dimension ref="B1:F23"/>
  <sheetViews>
    <sheetView showGridLines="0" showZeros="0" topLeftCell="A13" zoomScale="80" zoomScaleNormal="80" workbookViewId="0"/>
  </sheetViews>
  <sheetFormatPr baseColWidth="10" defaultColWidth="8.81640625" defaultRowHeight="14.5" x14ac:dyDescent="0.35"/>
  <cols>
    <col min="1" max="1" width="12.453125" customWidth="1"/>
    <col min="2" max="2" width="20.453125" customWidth="1"/>
    <col min="3" max="3" width="25.453125" customWidth="1"/>
    <col min="4" max="5" width="25.453125" hidden="1" customWidth="1"/>
    <col min="6" max="6" width="24.453125" customWidth="1"/>
    <col min="7" max="7" width="18.453125" customWidth="1"/>
    <col min="8" max="8" width="21.7265625" customWidth="1"/>
    <col min="9" max="10" width="15.81640625" bestFit="1" customWidth="1"/>
    <col min="11" max="11" width="11.1796875" bestFit="1" customWidth="1"/>
  </cols>
  <sheetData>
    <row r="1" spans="2:6" ht="15" thickBot="1" x14ac:dyDescent="0.4"/>
    <row r="2" spans="2:6" s="82" customFormat="1" ht="15.5" x14ac:dyDescent="0.35">
      <c r="B2" s="276" t="s">
        <v>12</v>
      </c>
      <c r="C2" s="277"/>
      <c r="D2" s="277"/>
      <c r="E2" s="277"/>
      <c r="F2" s="278"/>
    </row>
    <row r="3" spans="2:6" s="82" customFormat="1" ht="16" thickBot="1" x14ac:dyDescent="0.4">
      <c r="B3" s="279"/>
      <c r="C3" s="280"/>
      <c r="D3" s="280"/>
      <c r="E3" s="280"/>
      <c r="F3" s="281"/>
    </row>
    <row r="4" spans="2:6" s="82" customFormat="1" ht="16" thickBot="1" x14ac:dyDescent="0.4"/>
    <row r="5" spans="2:6" s="82" customFormat="1" ht="16" thickBot="1" x14ac:dyDescent="0.4">
      <c r="B5" s="251" t="s">
        <v>6</v>
      </c>
      <c r="C5" s="253"/>
      <c r="D5" s="151"/>
      <c r="E5" s="151"/>
    </row>
    <row r="6" spans="2:6" s="82" customFormat="1" ht="46.5" customHeight="1" x14ac:dyDescent="0.35">
      <c r="B6" s="77"/>
      <c r="C6" s="153" t="str">
        <f>'1) Tableau budgétaire 1'!D5</f>
        <v>Organisation recipiendiaire (budget en USD)</v>
      </c>
      <c r="D6" s="152" t="s">
        <v>15</v>
      </c>
      <c r="E6" s="60" t="s">
        <v>16</v>
      </c>
    </row>
    <row r="7" spans="2:6" s="82" customFormat="1" ht="31" x14ac:dyDescent="0.35">
      <c r="B7" s="21" t="s">
        <v>0</v>
      </c>
      <c r="C7" s="154">
        <f>'2) Tableau budgétaire 2'!D198</f>
        <v>343201.92463850998</v>
      </c>
      <c r="D7" s="145">
        <f>'2) Tableau budgétaire 2'!E198</f>
        <v>0</v>
      </c>
      <c r="E7" s="78">
        <f>'2) Tableau budgétaire 2'!F198</f>
        <v>0</v>
      </c>
    </row>
    <row r="8" spans="2:6" s="82" customFormat="1" ht="46.5" x14ac:dyDescent="0.35">
      <c r="B8" s="21" t="s">
        <v>1</v>
      </c>
      <c r="C8" s="154">
        <f>'2) Tableau budgétaire 2'!D199</f>
        <v>191452.55741000001</v>
      </c>
      <c r="D8" s="145">
        <f>'2) Tableau budgétaire 2'!E199</f>
        <v>0</v>
      </c>
      <c r="E8" s="78">
        <f>'2) Tableau budgétaire 2'!F199</f>
        <v>0</v>
      </c>
    </row>
    <row r="9" spans="2:6" s="82" customFormat="1" ht="62" x14ac:dyDescent="0.35">
      <c r="B9" s="21" t="s">
        <v>2</v>
      </c>
      <c r="C9" s="154">
        <f>'2) Tableau budgétaire 2'!D200</f>
        <v>46690</v>
      </c>
      <c r="D9" s="145">
        <f>'2) Tableau budgétaire 2'!E200</f>
        <v>0</v>
      </c>
      <c r="E9" s="78">
        <f>'2) Tableau budgétaire 2'!F200</f>
        <v>0</v>
      </c>
    </row>
    <row r="10" spans="2:6" s="82" customFormat="1" ht="31" x14ac:dyDescent="0.35">
      <c r="B10" s="34" t="s">
        <v>3</v>
      </c>
      <c r="C10" s="154">
        <f>'2) Tableau budgétaire 2'!D201</f>
        <v>36547</v>
      </c>
      <c r="D10" s="145">
        <f>'2) Tableau budgétaire 2'!E201</f>
        <v>0</v>
      </c>
      <c r="E10" s="78">
        <f>'2) Tableau budgétaire 2'!F201</f>
        <v>0</v>
      </c>
    </row>
    <row r="11" spans="2:6" s="82" customFormat="1" ht="15.5" x14ac:dyDescent="0.35">
      <c r="B11" s="21" t="s">
        <v>5</v>
      </c>
      <c r="C11" s="154">
        <f>'2) Tableau budgétaire 2'!D202</f>
        <v>10610</v>
      </c>
      <c r="D11" s="145">
        <f>'2) Tableau budgétaire 2'!E202</f>
        <v>0</v>
      </c>
      <c r="E11" s="78">
        <f>'2) Tableau budgétaire 2'!F202</f>
        <v>0</v>
      </c>
    </row>
    <row r="12" spans="2:6" s="82" customFormat="1" ht="46.5" x14ac:dyDescent="0.35">
      <c r="B12" s="21" t="s">
        <v>4</v>
      </c>
      <c r="C12" s="154">
        <f>'2) Tableau budgétaire 2'!D203</f>
        <v>719719.10000000009</v>
      </c>
      <c r="D12" s="145">
        <f>'2) Tableau budgétaire 2'!E203</f>
        <v>0</v>
      </c>
      <c r="E12" s="78">
        <f>'2) Tableau budgétaire 2'!F203</f>
        <v>0</v>
      </c>
    </row>
    <row r="13" spans="2:6" s="82" customFormat="1" ht="31.5" thickBot="1" x14ac:dyDescent="0.4">
      <c r="B13" s="33" t="s">
        <v>19</v>
      </c>
      <c r="C13" s="155">
        <f>'2) Tableau budgétaire 2'!D204</f>
        <v>334022.40999999997</v>
      </c>
      <c r="D13" s="146">
        <f>'2) Tableau budgétaire 2'!E204</f>
        <v>0</v>
      </c>
      <c r="E13" s="81">
        <f>'2) Tableau budgétaire 2'!F204</f>
        <v>0</v>
      </c>
    </row>
    <row r="14" spans="2:6" s="82" customFormat="1" ht="30" customHeight="1" thickBot="1" x14ac:dyDescent="0.4">
      <c r="B14" s="178" t="s">
        <v>605</v>
      </c>
      <c r="C14" s="179">
        <f>SUM(C7:C13)</f>
        <v>1682242.9920485101</v>
      </c>
      <c r="D14" s="147">
        <f t="shared" ref="D14:E14" si="0">SUM(D7:D13)</f>
        <v>0</v>
      </c>
      <c r="E14" s="79">
        <f t="shared" si="0"/>
        <v>0</v>
      </c>
    </row>
    <row r="15" spans="2:6" s="82" customFormat="1" ht="21" customHeight="1" thickBot="1" x14ac:dyDescent="0.4">
      <c r="B15" s="180" t="s">
        <v>604</v>
      </c>
      <c r="C15" s="181">
        <f>C14*0.07</f>
        <v>117757.00944339571</v>
      </c>
      <c r="D15" s="144"/>
      <c r="E15" s="144"/>
    </row>
    <row r="16" spans="2:6" s="82" customFormat="1" ht="20.25" customHeight="1" thickBot="1" x14ac:dyDescent="0.4">
      <c r="B16" s="176" t="s">
        <v>11</v>
      </c>
      <c r="C16" s="177">
        <f>SUM(C14:C15)</f>
        <v>1800000.0014919059</v>
      </c>
      <c r="D16" s="144"/>
      <c r="E16" s="144"/>
    </row>
    <row r="17" spans="2:6" s="82" customFormat="1" ht="16" thickBot="1" x14ac:dyDescent="0.4"/>
    <row r="18" spans="2:6" s="82" customFormat="1" ht="15.5" x14ac:dyDescent="0.35">
      <c r="B18" s="233" t="s">
        <v>7</v>
      </c>
      <c r="C18" s="234"/>
      <c r="D18" s="234"/>
      <c r="E18" s="234"/>
      <c r="F18" s="236"/>
    </row>
    <row r="19" spans="2:6" ht="44.25" customHeight="1" x14ac:dyDescent="0.35">
      <c r="B19" s="29"/>
      <c r="C19" s="27" t="str">
        <f>'1) Tableau budgétaire 1'!D5</f>
        <v>Organisation recipiendiaire (budget en USD)</v>
      </c>
      <c r="D19" s="27" t="s">
        <v>17</v>
      </c>
      <c r="E19" s="27" t="s">
        <v>18</v>
      </c>
      <c r="F19" s="30" t="s">
        <v>9</v>
      </c>
    </row>
    <row r="20" spans="2:6" ht="23.25" customHeight="1" x14ac:dyDescent="0.35">
      <c r="B20" s="28" t="s">
        <v>8</v>
      </c>
      <c r="C20" s="26">
        <f>'1) Tableau budgétaire 1'!D197</f>
        <v>625779.38330338709</v>
      </c>
      <c r="D20" s="26">
        <f>'1) Tableau budgétaire 1'!E197</f>
        <v>0</v>
      </c>
      <c r="E20" s="26">
        <f>'1) Tableau budgétaire 1'!F197</f>
        <v>0</v>
      </c>
      <c r="F20" s="8">
        <f>'1) Tableau budgétaire 1'!H197</f>
        <v>0.35</v>
      </c>
    </row>
    <row r="21" spans="2:6" ht="24.75" customHeight="1" x14ac:dyDescent="0.35">
      <c r="B21" s="28" t="s">
        <v>10</v>
      </c>
      <c r="C21" s="26">
        <f>'1) Tableau budgétaire 1'!D198</f>
        <v>625779.38330338709</v>
      </c>
      <c r="D21" s="26">
        <f>'1) Tableau budgétaire 1'!E198</f>
        <v>0</v>
      </c>
      <c r="E21" s="26">
        <f>'1) Tableau budgétaire 1'!F198</f>
        <v>0</v>
      </c>
      <c r="F21" s="8">
        <f>'1) Tableau budgétaire 1'!H198</f>
        <v>0.35</v>
      </c>
    </row>
    <row r="22" spans="2:6" ht="24.75" customHeight="1" x14ac:dyDescent="0.35">
      <c r="B22" s="28" t="s">
        <v>372</v>
      </c>
      <c r="C22" s="26">
        <f>'1) Tableau budgétaire 1'!D199</f>
        <v>536382.32854576036</v>
      </c>
      <c r="D22" s="26"/>
      <c r="E22" s="26"/>
      <c r="F22" s="8">
        <f>'1) Tableau budgétaire 1'!H199</f>
        <v>0.3</v>
      </c>
    </row>
    <row r="23" spans="2:6" ht="15" thickBot="1" x14ac:dyDescent="0.4">
      <c r="B23" s="202" t="s">
        <v>373</v>
      </c>
      <c r="C23" s="203">
        <f>'1) Tableau budgétaire 1'!D200</f>
        <v>1787941.0951525345</v>
      </c>
      <c r="D23" s="204"/>
      <c r="E23" s="204"/>
      <c r="F23" s="205"/>
    </row>
  </sheetData>
  <sheetProtection sheet="1" formatCells="0" formatColumns="0" formatRows="0"/>
  <mergeCells count="3">
    <mergeCell ref="B18:F18"/>
    <mergeCell ref="B2:F3"/>
    <mergeCell ref="B5:C5"/>
  </mergeCells>
  <dataValidations count="7">
    <dataValidation allowBlank="1" showInputMessage="1" showErrorMessage="1" prompt="Includes all related staff and temporary staff costs including base salary, post adjustment and all staff entitlements." sqref="B7" xr:uid="{685C32D9-A29E-4AB3-A589-E17EED1B2D70}"/>
    <dataValidation allowBlank="1" showInputMessage="1" showErrorMessage="1" prompt="Includes all direct and indirect costs (e.g. freight, transport, delivery, distribution) associated with procurement of supplies, commodities and materials. Office supplies should be reported as &quot;General Operating&quot;." sqref="B8" xr:uid="{E9DDC0AE-2185-45F7-BFCB-FDA525A480C6}"/>
    <dataValidation allowBlank="1" showInputMessage="1" showErrorMessage="1" prompt="For those reporting assets on UNSAS or modified UNSAS basis (i.e. expense up front) this would relate to all costs to put asset into service. For those who do donor reports according to IPSAS this would equal depreciation for period." sqref="B9" xr:uid="{77711502-57BE-4DB4-AF61-EF9806395508}"/>
    <dataValidation allowBlank="1" showInputMessage="1" showErrorMessage="1" prompt="Includes staff and non-staff travel paid for by the organization directly related to a project." sqref="B11" xr:uid="{7599ADEE-72AD-45B4-93A0-EDFAEB4D5077}"/>
    <dataValidation allowBlank="1" showInputMessage="1" showErrorMessage="1" prompt="Services contracted by an organization which follow the normal procurement processes." sqref="B10" xr:uid="{E0DB3F96-9659-4639-AF80-B798EAC818A8}"/>
    <dataValidation allowBlank="1" showInputMessage="1" showErrorMessage="1" prompt="Includes transfers to national counterparts and any other transfers given to an implementing partner (e.g. NGO) which is not similar to a commercial service contract as per above. In IPSAS terms this would be more similar to non-exchange transactions." sqref="B12" xr:uid="{2F0DD795-5EC8-483B-85A0-4555258DC886}"/>
    <dataValidation allowBlank="1" showInputMessage="1" showErrorMessage="1" prompt=" Includes all general operating costs for running an office. Examples include telecommunication, rents, finance charges and other costs which cannot be mapped to other expense categories." sqref="B13" xr:uid="{D281C19F-1EF8-4A9D-BA14-51718AA1EA2B}"/>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ellIs" priority="1" operator="notEqual" id="{C7EFF24C-0FCF-4FE9-93DC-F6186BD4CE2C}">
            <xm:f>'1) Tableau budgétaire 1'!$D$192</xm:f>
            <x14:dxf>
              <font>
                <color rgb="FF9C0006"/>
              </font>
              <fill>
                <patternFill>
                  <bgColor rgb="FFFFC7CE"/>
                </patternFill>
              </fill>
            </x14:dxf>
          </x14:cfRule>
          <xm:sqref>C16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0AD6C3-7045-4784-9A71-26257C808563}">
  <dimension ref="A1:B170"/>
  <sheetViews>
    <sheetView topLeftCell="A148" workbookViewId="0">
      <selection activeCell="D3" sqref="D3"/>
    </sheetView>
  </sheetViews>
  <sheetFormatPr baseColWidth="10" defaultColWidth="8.81640625" defaultRowHeight="14.5" x14ac:dyDescent="0.35"/>
  <sheetData>
    <row r="1" spans="1:2" x14ac:dyDescent="0.35">
      <c r="A1" s="83" t="s">
        <v>23</v>
      </c>
      <c r="B1" s="84" t="s">
        <v>24</v>
      </c>
    </row>
    <row r="2" spans="1:2" x14ac:dyDescent="0.35">
      <c r="A2" s="85" t="s">
        <v>25</v>
      </c>
      <c r="B2" s="86" t="s">
        <v>26</v>
      </c>
    </row>
    <row r="3" spans="1:2" x14ac:dyDescent="0.35">
      <c r="A3" s="85" t="s">
        <v>27</v>
      </c>
      <c r="B3" s="86" t="s">
        <v>28</v>
      </c>
    </row>
    <row r="4" spans="1:2" x14ac:dyDescent="0.35">
      <c r="A4" s="85" t="s">
        <v>29</v>
      </c>
      <c r="B4" s="86" t="s">
        <v>30</v>
      </c>
    </row>
    <row r="5" spans="1:2" x14ac:dyDescent="0.35">
      <c r="A5" s="85" t="s">
        <v>31</v>
      </c>
      <c r="B5" s="86" t="s">
        <v>32</v>
      </c>
    </row>
    <row r="6" spans="1:2" x14ac:dyDescent="0.35">
      <c r="A6" s="85" t="s">
        <v>33</v>
      </c>
      <c r="B6" s="86" t="s">
        <v>34</v>
      </c>
    </row>
    <row r="7" spans="1:2" x14ac:dyDescent="0.35">
      <c r="A7" s="85" t="s">
        <v>35</v>
      </c>
      <c r="B7" s="86" t="s">
        <v>36</v>
      </c>
    </row>
    <row r="8" spans="1:2" x14ac:dyDescent="0.35">
      <c r="A8" s="85" t="s">
        <v>37</v>
      </c>
      <c r="B8" s="86" t="s">
        <v>38</v>
      </c>
    </row>
    <row r="9" spans="1:2" x14ac:dyDescent="0.35">
      <c r="A9" s="85" t="s">
        <v>39</v>
      </c>
      <c r="B9" s="86" t="s">
        <v>40</v>
      </c>
    </row>
    <row r="10" spans="1:2" x14ac:dyDescent="0.35">
      <c r="A10" s="85" t="s">
        <v>41</v>
      </c>
      <c r="B10" s="86" t="s">
        <v>42</v>
      </c>
    </row>
    <row r="11" spans="1:2" x14ac:dyDescent="0.35">
      <c r="A11" s="85" t="s">
        <v>43</v>
      </c>
      <c r="B11" s="86" t="s">
        <v>44</v>
      </c>
    </row>
    <row r="12" spans="1:2" x14ac:dyDescent="0.35">
      <c r="A12" s="85" t="s">
        <v>45</v>
      </c>
      <c r="B12" s="86" t="s">
        <v>46</v>
      </c>
    </row>
    <row r="13" spans="1:2" x14ac:dyDescent="0.35">
      <c r="A13" s="85" t="s">
        <v>47</v>
      </c>
      <c r="B13" s="86" t="s">
        <v>48</v>
      </c>
    </row>
    <row r="14" spans="1:2" x14ac:dyDescent="0.35">
      <c r="A14" s="85" t="s">
        <v>49</v>
      </c>
      <c r="B14" s="86" t="s">
        <v>50</v>
      </c>
    </row>
    <row r="15" spans="1:2" x14ac:dyDescent="0.35">
      <c r="A15" s="85" t="s">
        <v>51</v>
      </c>
      <c r="B15" s="86" t="s">
        <v>52</v>
      </c>
    </row>
    <row r="16" spans="1:2" x14ac:dyDescent="0.35">
      <c r="A16" s="85" t="s">
        <v>53</v>
      </c>
      <c r="B16" s="86" t="s">
        <v>54</v>
      </c>
    </row>
    <row r="17" spans="1:2" x14ac:dyDescent="0.35">
      <c r="A17" s="85" t="s">
        <v>55</v>
      </c>
      <c r="B17" s="86" t="s">
        <v>56</v>
      </c>
    </row>
    <row r="18" spans="1:2" x14ac:dyDescent="0.35">
      <c r="A18" s="85" t="s">
        <v>57</v>
      </c>
      <c r="B18" s="86" t="s">
        <v>58</v>
      </c>
    </row>
    <row r="19" spans="1:2" x14ac:dyDescent="0.35">
      <c r="A19" s="85" t="s">
        <v>59</v>
      </c>
      <c r="B19" s="86" t="s">
        <v>60</v>
      </c>
    </row>
    <row r="20" spans="1:2" x14ac:dyDescent="0.35">
      <c r="A20" s="85" t="s">
        <v>61</v>
      </c>
      <c r="B20" s="86" t="s">
        <v>62</v>
      </c>
    </row>
    <row r="21" spans="1:2" x14ac:dyDescent="0.35">
      <c r="A21" s="85" t="s">
        <v>63</v>
      </c>
      <c r="B21" s="86" t="s">
        <v>64</v>
      </c>
    </row>
    <row r="22" spans="1:2" x14ac:dyDescent="0.35">
      <c r="A22" s="85" t="s">
        <v>65</v>
      </c>
      <c r="B22" s="86" t="s">
        <v>66</v>
      </c>
    </row>
    <row r="23" spans="1:2" x14ac:dyDescent="0.35">
      <c r="A23" s="85" t="s">
        <v>67</v>
      </c>
      <c r="B23" s="86" t="s">
        <v>68</v>
      </c>
    </row>
    <row r="24" spans="1:2" x14ac:dyDescent="0.35">
      <c r="A24" s="85" t="s">
        <v>69</v>
      </c>
      <c r="B24" s="86" t="s">
        <v>70</v>
      </c>
    </row>
    <row r="25" spans="1:2" x14ac:dyDescent="0.35">
      <c r="A25" s="85" t="s">
        <v>71</v>
      </c>
      <c r="B25" s="86" t="s">
        <v>72</v>
      </c>
    </row>
    <row r="26" spans="1:2" x14ac:dyDescent="0.35">
      <c r="A26" s="85" t="s">
        <v>73</v>
      </c>
      <c r="B26" s="86" t="s">
        <v>74</v>
      </c>
    </row>
    <row r="27" spans="1:2" x14ac:dyDescent="0.35">
      <c r="A27" s="85" t="s">
        <v>75</v>
      </c>
      <c r="B27" s="86" t="s">
        <v>76</v>
      </c>
    </row>
    <row r="28" spans="1:2" x14ac:dyDescent="0.35">
      <c r="A28" s="85" t="s">
        <v>77</v>
      </c>
      <c r="B28" s="86" t="s">
        <v>78</v>
      </c>
    </row>
    <row r="29" spans="1:2" x14ac:dyDescent="0.35">
      <c r="A29" s="85" t="s">
        <v>79</v>
      </c>
      <c r="B29" s="86" t="s">
        <v>80</v>
      </c>
    </row>
    <row r="30" spans="1:2" x14ac:dyDescent="0.35">
      <c r="A30" s="85" t="s">
        <v>81</v>
      </c>
      <c r="B30" s="86" t="s">
        <v>82</v>
      </c>
    </row>
    <row r="31" spans="1:2" x14ac:dyDescent="0.35">
      <c r="A31" s="85" t="s">
        <v>83</v>
      </c>
      <c r="B31" s="86" t="s">
        <v>84</v>
      </c>
    </row>
    <row r="32" spans="1:2" x14ac:dyDescent="0.35">
      <c r="A32" s="85" t="s">
        <v>85</v>
      </c>
      <c r="B32" s="86" t="s">
        <v>86</v>
      </c>
    </row>
    <row r="33" spans="1:2" x14ac:dyDescent="0.35">
      <c r="A33" s="85" t="s">
        <v>87</v>
      </c>
      <c r="B33" s="86" t="s">
        <v>88</v>
      </c>
    </row>
    <row r="34" spans="1:2" x14ac:dyDescent="0.35">
      <c r="A34" s="85" t="s">
        <v>89</v>
      </c>
      <c r="B34" s="86" t="s">
        <v>90</v>
      </c>
    </row>
    <row r="35" spans="1:2" x14ac:dyDescent="0.35">
      <c r="A35" s="85" t="s">
        <v>91</v>
      </c>
      <c r="B35" s="86" t="s">
        <v>92</v>
      </c>
    </row>
    <row r="36" spans="1:2" x14ac:dyDescent="0.35">
      <c r="A36" s="85" t="s">
        <v>93</v>
      </c>
      <c r="B36" s="86" t="s">
        <v>94</v>
      </c>
    </row>
    <row r="37" spans="1:2" x14ac:dyDescent="0.35">
      <c r="A37" s="85" t="s">
        <v>95</v>
      </c>
      <c r="B37" s="86" t="s">
        <v>96</v>
      </c>
    </row>
    <row r="38" spans="1:2" x14ac:dyDescent="0.35">
      <c r="A38" s="85" t="s">
        <v>97</v>
      </c>
      <c r="B38" s="86" t="s">
        <v>98</v>
      </c>
    </row>
    <row r="39" spans="1:2" x14ac:dyDescent="0.35">
      <c r="A39" s="85" t="s">
        <v>99</v>
      </c>
      <c r="B39" s="86" t="s">
        <v>100</v>
      </c>
    </row>
    <row r="40" spans="1:2" x14ac:dyDescent="0.35">
      <c r="A40" s="85" t="s">
        <v>101</v>
      </c>
      <c r="B40" s="86" t="s">
        <v>102</v>
      </c>
    </row>
    <row r="41" spans="1:2" x14ac:dyDescent="0.35">
      <c r="A41" s="85" t="s">
        <v>103</v>
      </c>
      <c r="B41" s="86" t="s">
        <v>104</v>
      </c>
    </row>
    <row r="42" spans="1:2" x14ac:dyDescent="0.35">
      <c r="A42" s="85" t="s">
        <v>105</v>
      </c>
      <c r="B42" s="86" t="s">
        <v>106</v>
      </c>
    </row>
    <row r="43" spans="1:2" x14ac:dyDescent="0.35">
      <c r="A43" s="85" t="s">
        <v>107</v>
      </c>
      <c r="B43" s="86" t="s">
        <v>108</v>
      </c>
    </row>
    <row r="44" spans="1:2" x14ac:dyDescent="0.35">
      <c r="A44" s="85" t="s">
        <v>109</v>
      </c>
      <c r="B44" s="86" t="s">
        <v>110</v>
      </c>
    </row>
    <row r="45" spans="1:2" x14ac:dyDescent="0.35">
      <c r="A45" s="85" t="s">
        <v>111</v>
      </c>
      <c r="B45" s="86" t="s">
        <v>112</v>
      </c>
    </row>
    <row r="46" spans="1:2" x14ac:dyDescent="0.35">
      <c r="A46" s="85" t="s">
        <v>113</v>
      </c>
      <c r="B46" s="86" t="s">
        <v>114</v>
      </c>
    </row>
    <row r="47" spans="1:2" x14ac:dyDescent="0.35">
      <c r="A47" s="85" t="s">
        <v>115</v>
      </c>
      <c r="B47" s="86" t="s">
        <v>116</v>
      </c>
    </row>
    <row r="48" spans="1:2" x14ac:dyDescent="0.35">
      <c r="A48" s="85" t="s">
        <v>117</v>
      </c>
      <c r="B48" s="86" t="s">
        <v>118</v>
      </c>
    </row>
    <row r="49" spans="1:2" x14ac:dyDescent="0.35">
      <c r="A49" s="85" t="s">
        <v>119</v>
      </c>
      <c r="B49" s="86" t="s">
        <v>120</v>
      </c>
    </row>
    <row r="50" spans="1:2" x14ac:dyDescent="0.35">
      <c r="A50" s="85" t="s">
        <v>121</v>
      </c>
      <c r="B50" s="86" t="s">
        <v>122</v>
      </c>
    </row>
    <row r="51" spans="1:2" x14ac:dyDescent="0.35">
      <c r="A51" s="85" t="s">
        <v>123</v>
      </c>
      <c r="B51" s="86" t="s">
        <v>124</v>
      </c>
    </row>
    <row r="52" spans="1:2" x14ac:dyDescent="0.35">
      <c r="A52" s="85" t="s">
        <v>125</v>
      </c>
      <c r="B52" s="86" t="s">
        <v>126</v>
      </c>
    </row>
    <row r="53" spans="1:2" x14ac:dyDescent="0.35">
      <c r="A53" s="85" t="s">
        <v>127</v>
      </c>
      <c r="B53" s="86" t="s">
        <v>128</v>
      </c>
    </row>
    <row r="54" spans="1:2" x14ac:dyDescent="0.35">
      <c r="A54" s="85" t="s">
        <v>129</v>
      </c>
      <c r="B54" s="86" t="s">
        <v>130</v>
      </c>
    </row>
    <row r="55" spans="1:2" x14ac:dyDescent="0.35">
      <c r="A55" s="85" t="s">
        <v>131</v>
      </c>
      <c r="B55" s="86" t="s">
        <v>132</v>
      </c>
    </row>
    <row r="56" spans="1:2" x14ac:dyDescent="0.35">
      <c r="A56" s="85" t="s">
        <v>133</v>
      </c>
      <c r="B56" s="86" t="s">
        <v>134</v>
      </c>
    </row>
    <row r="57" spans="1:2" x14ac:dyDescent="0.35">
      <c r="A57" s="85" t="s">
        <v>135</v>
      </c>
      <c r="B57" s="86" t="s">
        <v>136</v>
      </c>
    </row>
    <row r="58" spans="1:2" x14ac:dyDescent="0.35">
      <c r="A58" s="85" t="s">
        <v>137</v>
      </c>
      <c r="B58" s="86" t="s">
        <v>138</v>
      </c>
    </row>
    <row r="59" spans="1:2" x14ac:dyDescent="0.35">
      <c r="A59" s="85" t="s">
        <v>139</v>
      </c>
      <c r="B59" s="86" t="s">
        <v>140</v>
      </c>
    </row>
    <row r="60" spans="1:2" x14ac:dyDescent="0.35">
      <c r="A60" s="85" t="s">
        <v>141</v>
      </c>
      <c r="B60" s="86" t="s">
        <v>142</v>
      </c>
    </row>
    <row r="61" spans="1:2" x14ac:dyDescent="0.35">
      <c r="A61" s="85" t="s">
        <v>143</v>
      </c>
      <c r="B61" s="86" t="s">
        <v>144</v>
      </c>
    </row>
    <row r="62" spans="1:2" x14ac:dyDescent="0.35">
      <c r="A62" s="85" t="s">
        <v>145</v>
      </c>
      <c r="B62" s="86" t="s">
        <v>146</v>
      </c>
    </row>
    <row r="63" spans="1:2" x14ac:dyDescent="0.35">
      <c r="A63" s="85" t="s">
        <v>147</v>
      </c>
      <c r="B63" s="86" t="s">
        <v>148</v>
      </c>
    </row>
    <row r="64" spans="1:2" x14ac:dyDescent="0.35">
      <c r="A64" s="85" t="s">
        <v>149</v>
      </c>
      <c r="B64" s="86" t="s">
        <v>150</v>
      </c>
    </row>
    <row r="65" spans="1:2" x14ac:dyDescent="0.35">
      <c r="A65" s="85" t="s">
        <v>151</v>
      </c>
      <c r="B65" s="86" t="s">
        <v>152</v>
      </c>
    </row>
    <row r="66" spans="1:2" x14ac:dyDescent="0.35">
      <c r="A66" s="85" t="s">
        <v>153</v>
      </c>
      <c r="B66" s="86" t="s">
        <v>154</v>
      </c>
    </row>
    <row r="67" spans="1:2" x14ac:dyDescent="0.35">
      <c r="A67" s="85" t="s">
        <v>155</v>
      </c>
      <c r="B67" s="86" t="s">
        <v>156</v>
      </c>
    </row>
    <row r="68" spans="1:2" x14ac:dyDescent="0.35">
      <c r="A68" s="85" t="s">
        <v>157</v>
      </c>
      <c r="B68" s="86" t="s">
        <v>158</v>
      </c>
    </row>
    <row r="69" spans="1:2" x14ac:dyDescent="0.35">
      <c r="A69" s="85" t="s">
        <v>159</v>
      </c>
      <c r="B69" s="86" t="s">
        <v>160</v>
      </c>
    </row>
    <row r="70" spans="1:2" x14ac:dyDescent="0.35">
      <c r="A70" s="85" t="s">
        <v>161</v>
      </c>
      <c r="B70" s="86" t="s">
        <v>162</v>
      </c>
    </row>
    <row r="71" spans="1:2" x14ac:dyDescent="0.35">
      <c r="A71" s="85" t="s">
        <v>163</v>
      </c>
      <c r="B71" s="86" t="s">
        <v>164</v>
      </c>
    </row>
    <row r="72" spans="1:2" x14ac:dyDescent="0.35">
      <c r="A72" s="85" t="s">
        <v>165</v>
      </c>
      <c r="B72" s="86" t="s">
        <v>166</v>
      </c>
    </row>
    <row r="73" spans="1:2" x14ac:dyDescent="0.35">
      <c r="A73" s="85" t="s">
        <v>167</v>
      </c>
      <c r="B73" s="86" t="s">
        <v>168</v>
      </c>
    </row>
    <row r="74" spans="1:2" x14ac:dyDescent="0.35">
      <c r="A74" s="85" t="s">
        <v>169</v>
      </c>
      <c r="B74" s="86" t="s">
        <v>170</v>
      </c>
    </row>
    <row r="75" spans="1:2" x14ac:dyDescent="0.35">
      <c r="A75" s="85" t="s">
        <v>171</v>
      </c>
      <c r="B75" s="87" t="s">
        <v>172</v>
      </c>
    </row>
    <row r="76" spans="1:2" x14ac:dyDescent="0.35">
      <c r="A76" s="85" t="s">
        <v>173</v>
      </c>
      <c r="B76" s="87" t="s">
        <v>174</v>
      </c>
    </row>
    <row r="77" spans="1:2" x14ac:dyDescent="0.35">
      <c r="A77" s="85" t="s">
        <v>175</v>
      </c>
      <c r="B77" s="87" t="s">
        <v>176</v>
      </c>
    </row>
    <row r="78" spans="1:2" x14ac:dyDescent="0.35">
      <c r="A78" s="85" t="s">
        <v>177</v>
      </c>
      <c r="B78" s="87" t="s">
        <v>178</v>
      </c>
    </row>
    <row r="79" spans="1:2" x14ac:dyDescent="0.35">
      <c r="A79" s="85" t="s">
        <v>179</v>
      </c>
      <c r="B79" s="87" t="s">
        <v>180</v>
      </c>
    </row>
    <row r="80" spans="1:2" x14ac:dyDescent="0.35">
      <c r="A80" s="85" t="s">
        <v>181</v>
      </c>
      <c r="B80" s="87" t="s">
        <v>182</v>
      </c>
    </row>
    <row r="81" spans="1:2" x14ac:dyDescent="0.35">
      <c r="A81" s="85" t="s">
        <v>183</v>
      </c>
      <c r="B81" s="87" t="s">
        <v>184</v>
      </c>
    </row>
    <row r="82" spans="1:2" x14ac:dyDescent="0.35">
      <c r="A82" s="85" t="s">
        <v>185</v>
      </c>
      <c r="B82" s="87" t="s">
        <v>186</v>
      </c>
    </row>
    <row r="83" spans="1:2" x14ac:dyDescent="0.35">
      <c r="A83" s="85" t="s">
        <v>187</v>
      </c>
      <c r="B83" s="87" t="s">
        <v>188</v>
      </c>
    </row>
    <row r="84" spans="1:2" x14ac:dyDescent="0.35">
      <c r="A84" s="85" t="s">
        <v>189</v>
      </c>
      <c r="B84" s="87" t="s">
        <v>190</v>
      </c>
    </row>
    <row r="85" spans="1:2" x14ac:dyDescent="0.35">
      <c r="A85" s="85" t="s">
        <v>191</v>
      </c>
      <c r="B85" s="87" t="s">
        <v>192</v>
      </c>
    </row>
    <row r="86" spans="1:2" x14ac:dyDescent="0.35">
      <c r="A86" s="85" t="s">
        <v>193</v>
      </c>
      <c r="B86" s="87" t="s">
        <v>194</v>
      </c>
    </row>
    <row r="87" spans="1:2" x14ac:dyDescent="0.35">
      <c r="A87" s="85" t="s">
        <v>195</v>
      </c>
      <c r="B87" s="87" t="s">
        <v>196</v>
      </c>
    </row>
    <row r="88" spans="1:2" x14ac:dyDescent="0.35">
      <c r="A88" s="85" t="s">
        <v>197</v>
      </c>
      <c r="B88" s="87" t="s">
        <v>198</v>
      </c>
    </row>
    <row r="89" spans="1:2" x14ac:dyDescent="0.35">
      <c r="A89" s="85" t="s">
        <v>199</v>
      </c>
      <c r="B89" s="87" t="s">
        <v>200</v>
      </c>
    </row>
    <row r="90" spans="1:2" x14ac:dyDescent="0.35">
      <c r="A90" s="85" t="s">
        <v>201</v>
      </c>
      <c r="B90" s="87" t="s">
        <v>202</v>
      </c>
    </row>
    <row r="91" spans="1:2" x14ac:dyDescent="0.35">
      <c r="A91" s="85" t="s">
        <v>203</v>
      </c>
      <c r="B91" s="87" t="s">
        <v>204</v>
      </c>
    </row>
    <row r="92" spans="1:2" x14ac:dyDescent="0.35">
      <c r="A92" s="85" t="s">
        <v>205</v>
      </c>
      <c r="B92" s="87" t="s">
        <v>206</v>
      </c>
    </row>
    <row r="93" spans="1:2" x14ac:dyDescent="0.35">
      <c r="A93" s="85" t="s">
        <v>207</v>
      </c>
      <c r="B93" s="87" t="s">
        <v>208</v>
      </c>
    </row>
    <row r="94" spans="1:2" x14ac:dyDescent="0.35">
      <c r="A94" s="85" t="s">
        <v>209</v>
      </c>
      <c r="B94" s="87" t="s">
        <v>210</v>
      </c>
    </row>
    <row r="95" spans="1:2" x14ac:dyDescent="0.35">
      <c r="A95" s="85" t="s">
        <v>211</v>
      </c>
      <c r="B95" s="87" t="s">
        <v>212</v>
      </c>
    </row>
    <row r="96" spans="1:2" x14ac:dyDescent="0.35">
      <c r="A96" s="85" t="s">
        <v>213</v>
      </c>
      <c r="B96" s="87" t="s">
        <v>214</v>
      </c>
    </row>
    <row r="97" spans="1:2" x14ac:dyDescent="0.35">
      <c r="A97" s="85" t="s">
        <v>215</v>
      </c>
      <c r="B97" s="87" t="s">
        <v>216</v>
      </c>
    </row>
    <row r="98" spans="1:2" x14ac:dyDescent="0.35">
      <c r="A98" s="85" t="s">
        <v>217</v>
      </c>
      <c r="B98" s="87" t="s">
        <v>218</v>
      </c>
    </row>
    <row r="99" spans="1:2" x14ac:dyDescent="0.35">
      <c r="A99" s="85" t="s">
        <v>219</v>
      </c>
      <c r="B99" s="87" t="s">
        <v>220</v>
      </c>
    </row>
    <row r="100" spans="1:2" x14ac:dyDescent="0.35">
      <c r="A100" s="85" t="s">
        <v>221</v>
      </c>
      <c r="B100" s="87" t="s">
        <v>222</v>
      </c>
    </row>
    <row r="101" spans="1:2" x14ac:dyDescent="0.35">
      <c r="A101" s="85" t="s">
        <v>223</v>
      </c>
      <c r="B101" s="87" t="s">
        <v>224</v>
      </c>
    </row>
    <row r="102" spans="1:2" x14ac:dyDescent="0.35">
      <c r="A102" s="85" t="s">
        <v>225</v>
      </c>
      <c r="B102" s="87" t="s">
        <v>226</v>
      </c>
    </row>
    <row r="103" spans="1:2" x14ac:dyDescent="0.35">
      <c r="A103" s="85" t="s">
        <v>227</v>
      </c>
      <c r="B103" s="87" t="s">
        <v>228</v>
      </c>
    </row>
    <row r="104" spans="1:2" x14ac:dyDescent="0.35">
      <c r="A104" s="85" t="s">
        <v>229</v>
      </c>
      <c r="B104" s="87" t="s">
        <v>230</v>
      </c>
    </row>
    <row r="105" spans="1:2" x14ac:dyDescent="0.35">
      <c r="A105" s="85" t="s">
        <v>231</v>
      </c>
      <c r="B105" s="87" t="s">
        <v>232</v>
      </c>
    </row>
    <row r="106" spans="1:2" x14ac:dyDescent="0.35">
      <c r="A106" s="85" t="s">
        <v>233</v>
      </c>
      <c r="B106" s="87" t="s">
        <v>234</v>
      </c>
    </row>
    <row r="107" spans="1:2" x14ac:dyDescent="0.35">
      <c r="A107" s="85" t="s">
        <v>235</v>
      </c>
      <c r="B107" s="87" t="s">
        <v>236</v>
      </c>
    </row>
    <row r="108" spans="1:2" x14ac:dyDescent="0.35">
      <c r="A108" s="85" t="s">
        <v>237</v>
      </c>
      <c r="B108" s="87" t="s">
        <v>238</v>
      </c>
    </row>
    <row r="109" spans="1:2" x14ac:dyDescent="0.35">
      <c r="A109" s="85" t="s">
        <v>239</v>
      </c>
      <c r="B109" s="87" t="s">
        <v>240</v>
      </c>
    </row>
    <row r="110" spans="1:2" x14ac:dyDescent="0.35">
      <c r="A110" s="85" t="s">
        <v>241</v>
      </c>
      <c r="B110" s="87" t="s">
        <v>242</v>
      </c>
    </row>
    <row r="111" spans="1:2" x14ac:dyDescent="0.35">
      <c r="A111" s="85" t="s">
        <v>243</v>
      </c>
      <c r="B111" s="87" t="s">
        <v>244</v>
      </c>
    </row>
    <row r="112" spans="1:2" x14ac:dyDescent="0.35">
      <c r="A112" s="85" t="s">
        <v>245</v>
      </c>
      <c r="B112" s="87" t="s">
        <v>246</v>
      </c>
    </row>
    <row r="113" spans="1:2" x14ac:dyDescent="0.35">
      <c r="A113" s="85" t="s">
        <v>247</v>
      </c>
      <c r="B113" s="87" t="s">
        <v>248</v>
      </c>
    </row>
    <row r="114" spans="1:2" x14ac:dyDescent="0.35">
      <c r="A114" s="85" t="s">
        <v>249</v>
      </c>
      <c r="B114" s="87" t="s">
        <v>250</v>
      </c>
    </row>
    <row r="115" spans="1:2" x14ac:dyDescent="0.35">
      <c r="A115" s="85" t="s">
        <v>251</v>
      </c>
      <c r="B115" s="87" t="s">
        <v>252</v>
      </c>
    </row>
    <row r="116" spans="1:2" x14ac:dyDescent="0.35">
      <c r="A116" s="85" t="s">
        <v>253</v>
      </c>
      <c r="B116" s="87" t="s">
        <v>254</v>
      </c>
    </row>
    <row r="117" spans="1:2" x14ac:dyDescent="0.35">
      <c r="A117" s="85" t="s">
        <v>255</v>
      </c>
      <c r="B117" s="87" t="s">
        <v>256</v>
      </c>
    </row>
    <row r="118" spans="1:2" x14ac:dyDescent="0.35">
      <c r="A118" s="85" t="s">
        <v>257</v>
      </c>
      <c r="B118" s="87" t="s">
        <v>258</v>
      </c>
    </row>
    <row r="119" spans="1:2" x14ac:dyDescent="0.35">
      <c r="A119" s="85" t="s">
        <v>259</v>
      </c>
      <c r="B119" s="87" t="s">
        <v>260</v>
      </c>
    </row>
    <row r="120" spans="1:2" x14ac:dyDescent="0.35">
      <c r="A120" s="85" t="s">
        <v>261</v>
      </c>
      <c r="B120" s="87" t="s">
        <v>262</v>
      </c>
    </row>
    <row r="121" spans="1:2" x14ac:dyDescent="0.35">
      <c r="A121" s="85" t="s">
        <v>263</v>
      </c>
      <c r="B121" s="87" t="s">
        <v>264</v>
      </c>
    </row>
    <row r="122" spans="1:2" x14ac:dyDescent="0.35">
      <c r="A122" s="85" t="s">
        <v>265</v>
      </c>
      <c r="B122" s="87" t="s">
        <v>266</v>
      </c>
    </row>
    <row r="123" spans="1:2" x14ac:dyDescent="0.35">
      <c r="A123" s="85" t="s">
        <v>267</v>
      </c>
      <c r="B123" s="87" t="s">
        <v>268</v>
      </c>
    </row>
    <row r="124" spans="1:2" x14ac:dyDescent="0.35">
      <c r="A124" s="85" t="s">
        <v>269</v>
      </c>
      <c r="B124" s="87" t="s">
        <v>270</v>
      </c>
    </row>
    <row r="125" spans="1:2" x14ac:dyDescent="0.35">
      <c r="A125" s="85" t="s">
        <v>271</v>
      </c>
      <c r="B125" s="87" t="s">
        <v>272</v>
      </c>
    </row>
    <row r="126" spans="1:2" x14ac:dyDescent="0.35">
      <c r="A126" s="85" t="s">
        <v>273</v>
      </c>
      <c r="B126" s="87" t="s">
        <v>274</v>
      </c>
    </row>
    <row r="127" spans="1:2" x14ac:dyDescent="0.35">
      <c r="A127" s="85" t="s">
        <v>275</v>
      </c>
      <c r="B127" s="87" t="s">
        <v>276</v>
      </c>
    </row>
    <row r="128" spans="1:2" x14ac:dyDescent="0.35">
      <c r="A128" s="85" t="s">
        <v>277</v>
      </c>
      <c r="B128" s="87" t="s">
        <v>278</v>
      </c>
    </row>
    <row r="129" spans="1:2" x14ac:dyDescent="0.35">
      <c r="A129" s="85" t="s">
        <v>279</v>
      </c>
      <c r="B129" s="87" t="s">
        <v>280</v>
      </c>
    </row>
    <row r="130" spans="1:2" x14ac:dyDescent="0.35">
      <c r="A130" s="85" t="s">
        <v>281</v>
      </c>
      <c r="B130" s="87" t="s">
        <v>282</v>
      </c>
    </row>
    <row r="131" spans="1:2" x14ac:dyDescent="0.35">
      <c r="A131" s="85" t="s">
        <v>283</v>
      </c>
      <c r="B131" s="87" t="s">
        <v>284</v>
      </c>
    </row>
    <row r="132" spans="1:2" x14ac:dyDescent="0.35">
      <c r="A132" s="85" t="s">
        <v>285</v>
      </c>
      <c r="B132" s="87" t="s">
        <v>286</v>
      </c>
    </row>
    <row r="133" spans="1:2" x14ac:dyDescent="0.35">
      <c r="A133" s="85" t="s">
        <v>287</v>
      </c>
      <c r="B133" s="87" t="s">
        <v>288</v>
      </c>
    </row>
    <row r="134" spans="1:2" x14ac:dyDescent="0.35">
      <c r="A134" s="85" t="s">
        <v>289</v>
      </c>
      <c r="B134" s="87" t="s">
        <v>290</v>
      </c>
    </row>
    <row r="135" spans="1:2" x14ac:dyDescent="0.35">
      <c r="A135" s="85" t="s">
        <v>291</v>
      </c>
      <c r="B135" s="87" t="s">
        <v>292</v>
      </c>
    </row>
    <row r="136" spans="1:2" x14ac:dyDescent="0.35">
      <c r="A136" s="85" t="s">
        <v>293</v>
      </c>
      <c r="B136" s="87" t="s">
        <v>294</v>
      </c>
    </row>
    <row r="137" spans="1:2" x14ac:dyDescent="0.35">
      <c r="A137" s="85" t="s">
        <v>295</v>
      </c>
      <c r="B137" s="87" t="s">
        <v>296</v>
      </c>
    </row>
    <row r="138" spans="1:2" x14ac:dyDescent="0.35">
      <c r="A138" s="85" t="s">
        <v>297</v>
      </c>
      <c r="B138" s="87" t="s">
        <v>298</v>
      </c>
    </row>
    <row r="139" spans="1:2" x14ac:dyDescent="0.35">
      <c r="A139" s="85" t="s">
        <v>299</v>
      </c>
      <c r="B139" s="87" t="s">
        <v>300</v>
      </c>
    </row>
    <row r="140" spans="1:2" x14ac:dyDescent="0.35">
      <c r="A140" s="85" t="s">
        <v>301</v>
      </c>
      <c r="B140" s="87" t="s">
        <v>302</v>
      </c>
    </row>
    <row r="141" spans="1:2" x14ac:dyDescent="0.35">
      <c r="A141" s="85" t="s">
        <v>303</v>
      </c>
      <c r="B141" s="87" t="s">
        <v>304</v>
      </c>
    </row>
    <row r="142" spans="1:2" x14ac:dyDescent="0.35">
      <c r="A142" s="85" t="s">
        <v>305</v>
      </c>
      <c r="B142" s="87" t="s">
        <v>306</v>
      </c>
    </row>
    <row r="143" spans="1:2" x14ac:dyDescent="0.35">
      <c r="A143" s="85" t="s">
        <v>307</v>
      </c>
      <c r="B143" s="87" t="s">
        <v>308</v>
      </c>
    </row>
    <row r="144" spans="1:2" x14ac:dyDescent="0.35">
      <c r="A144" s="85" t="s">
        <v>309</v>
      </c>
      <c r="B144" s="87" t="s">
        <v>310</v>
      </c>
    </row>
    <row r="145" spans="1:2" x14ac:dyDescent="0.35">
      <c r="A145" s="85" t="s">
        <v>311</v>
      </c>
      <c r="B145" s="87" t="s">
        <v>312</v>
      </c>
    </row>
    <row r="146" spans="1:2" x14ac:dyDescent="0.35">
      <c r="A146" s="85" t="s">
        <v>313</v>
      </c>
      <c r="B146" s="87" t="s">
        <v>314</v>
      </c>
    </row>
    <row r="147" spans="1:2" x14ac:dyDescent="0.35">
      <c r="A147" s="85" t="s">
        <v>315</v>
      </c>
      <c r="B147" s="87" t="s">
        <v>316</v>
      </c>
    </row>
    <row r="148" spans="1:2" x14ac:dyDescent="0.35">
      <c r="A148" s="85" t="s">
        <v>317</v>
      </c>
      <c r="B148" s="87" t="s">
        <v>318</v>
      </c>
    </row>
    <row r="149" spans="1:2" x14ac:dyDescent="0.35">
      <c r="A149" s="85" t="s">
        <v>319</v>
      </c>
      <c r="B149" s="87" t="s">
        <v>320</v>
      </c>
    </row>
    <row r="150" spans="1:2" x14ac:dyDescent="0.35">
      <c r="A150" s="85" t="s">
        <v>321</v>
      </c>
      <c r="B150" s="87" t="s">
        <v>322</v>
      </c>
    </row>
    <row r="151" spans="1:2" x14ac:dyDescent="0.35">
      <c r="A151" s="85" t="s">
        <v>323</v>
      </c>
      <c r="B151" s="87" t="s">
        <v>324</v>
      </c>
    </row>
    <row r="152" spans="1:2" x14ac:dyDescent="0.35">
      <c r="A152" s="85" t="s">
        <v>325</v>
      </c>
      <c r="B152" s="87" t="s">
        <v>326</v>
      </c>
    </row>
    <row r="153" spans="1:2" x14ac:dyDescent="0.35">
      <c r="A153" s="85" t="s">
        <v>327</v>
      </c>
      <c r="B153" s="87" t="s">
        <v>328</v>
      </c>
    </row>
    <row r="154" spans="1:2" x14ac:dyDescent="0.35">
      <c r="A154" s="85" t="s">
        <v>329</v>
      </c>
      <c r="B154" s="87" t="s">
        <v>330</v>
      </c>
    </row>
    <row r="155" spans="1:2" x14ac:dyDescent="0.35">
      <c r="A155" s="85" t="s">
        <v>331</v>
      </c>
      <c r="B155" s="87" t="s">
        <v>332</v>
      </c>
    </row>
    <row r="156" spans="1:2" x14ac:dyDescent="0.35">
      <c r="A156" s="85" t="s">
        <v>333</v>
      </c>
      <c r="B156" s="87" t="s">
        <v>334</v>
      </c>
    </row>
    <row r="157" spans="1:2" x14ac:dyDescent="0.35">
      <c r="A157" s="85" t="s">
        <v>335</v>
      </c>
      <c r="B157" s="87" t="s">
        <v>336</v>
      </c>
    </row>
    <row r="158" spans="1:2" x14ac:dyDescent="0.35">
      <c r="A158" s="85" t="s">
        <v>337</v>
      </c>
      <c r="B158" s="87" t="s">
        <v>338</v>
      </c>
    </row>
    <row r="159" spans="1:2" x14ac:dyDescent="0.35">
      <c r="A159" s="85" t="s">
        <v>339</v>
      </c>
      <c r="B159" s="87" t="s">
        <v>340</v>
      </c>
    </row>
    <row r="160" spans="1:2" x14ac:dyDescent="0.35">
      <c r="A160" s="85" t="s">
        <v>341</v>
      </c>
      <c r="B160" s="87" t="s">
        <v>342</v>
      </c>
    </row>
    <row r="161" spans="1:2" x14ac:dyDescent="0.35">
      <c r="A161" s="85" t="s">
        <v>343</v>
      </c>
      <c r="B161" s="87" t="s">
        <v>344</v>
      </c>
    </row>
    <row r="162" spans="1:2" x14ac:dyDescent="0.35">
      <c r="A162" s="85" t="s">
        <v>345</v>
      </c>
      <c r="B162" s="87" t="s">
        <v>346</v>
      </c>
    </row>
    <row r="163" spans="1:2" x14ac:dyDescent="0.35">
      <c r="A163" s="85" t="s">
        <v>347</v>
      </c>
      <c r="B163" s="87" t="s">
        <v>348</v>
      </c>
    </row>
    <row r="164" spans="1:2" x14ac:dyDescent="0.35">
      <c r="A164" s="85" t="s">
        <v>349</v>
      </c>
      <c r="B164" s="87" t="s">
        <v>350</v>
      </c>
    </row>
    <row r="165" spans="1:2" x14ac:dyDescent="0.35">
      <c r="A165" s="85" t="s">
        <v>351</v>
      </c>
      <c r="B165" s="87" t="s">
        <v>352</v>
      </c>
    </row>
    <row r="166" spans="1:2" x14ac:dyDescent="0.35">
      <c r="A166" s="85" t="s">
        <v>353</v>
      </c>
      <c r="B166" s="87" t="s">
        <v>354</v>
      </c>
    </row>
    <row r="167" spans="1:2" x14ac:dyDescent="0.35">
      <c r="A167" s="85" t="s">
        <v>355</v>
      </c>
      <c r="B167" s="87" t="s">
        <v>356</v>
      </c>
    </row>
    <row r="168" spans="1:2" x14ac:dyDescent="0.35">
      <c r="A168" s="85" t="s">
        <v>357</v>
      </c>
      <c r="B168" s="87" t="s">
        <v>358</v>
      </c>
    </row>
    <row r="169" spans="1:2" x14ac:dyDescent="0.35">
      <c r="A169" s="85" t="s">
        <v>359</v>
      </c>
      <c r="B169" s="87" t="s">
        <v>360</v>
      </c>
    </row>
    <row r="170" spans="1:2" x14ac:dyDescent="0.35">
      <c r="A170" s="85" t="s">
        <v>361</v>
      </c>
      <c r="B170" s="87" t="s">
        <v>362</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20E1B0FB969FA4DB37D3562DA9CC146" ma:contentTypeVersion="33" ma:contentTypeDescription="Create a new document." ma:contentTypeScope="" ma:versionID="ab392a1d1dd7bc71460ca5b60b8d7c92">
  <xsd:schema xmlns:xsd="http://www.w3.org/2001/XMLSchema" xmlns:xs="http://www.w3.org/2001/XMLSchema" xmlns:p="http://schemas.microsoft.com/office/2006/metadata/properties" xmlns:ns2="f9695bc1-6109-4dcd-a27a-f8a0370b00e2" xmlns:ns3="b1528a4b-5ccb-40f7-a09e-43427183cd95" xmlns:ns4="cb759e4c-f0d7-4feb-bda3-ed2800574e06" targetNamespace="http://schemas.microsoft.com/office/2006/metadata/properties" ma:root="true" ma:fieldsID="9132508cc6b1f2ad4e2d62dffaf87b22" ns2:_="" ns3:_="" ns4:_="">
    <xsd:import namespace="f9695bc1-6109-4dcd-a27a-f8a0370b00e2"/>
    <xsd:import namespace="b1528a4b-5ccb-40f7-a09e-43427183cd95"/>
    <xsd:import namespace="cb759e4c-f0d7-4feb-bda3-ed2800574e06"/>
    <xsd:element name="properties">
      <xsd:complexType>
        <xsd:sequence>
          <xsd:element name="documentManagement">
            <xsd:complexType>
              <xsd:all>
                <xsd:element ref="ns2:FundId" minOccurs="0"/>
                <xsd:element ref="ns2:FundCode" minOccurs="0"/>
                <xsd:element ref="ns2:ProjectId" minOccurs="0"/>
                <xsd:element ref="ns2:ProjectType" minOccurs="0"/>
                <xsd:element ref="ns2:DocumentType" minOccurs="0"/>
                <xsd:element ref="ns2:Comments" minOccurs="0"/>
                <xsd:element ref="ns2:Active" minOccurs="0"/>
                <xsd:element ref="ns3:NarrativeCode" minOccurs="0"/>
                <xsd:element ref="ns3:DocumentOrigin" minOccurs="0"/>
                <xsd:element ref="ns3:UploadedBy" minOccurs="0"/>
                <xsd:element ref="ns3:MediaServiceMetadata" minOccurs="0"/>
                <xsd:element ref="ns3:MediaServiceFastMetadata" minOccurs="0"/>
                <xsd:element ref="ns3:MediaServiceAutoKeyPoints" minOccurs="0"/>
                <xsd:element ref="ns3:MediaServiceKeyPoints"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Status" minOccurs="0"/>
                <xsd:element ref="ns3:DocumentDate" minOccurs="0"/>
                <xsd:element ref="ns3:DrupalDocId" minOccurs="0"/>
                <xsd:element ref="ns3:Classification" minOccurs="0"/>
                <xsd:element ref="ns3:Featured" minOccurs="0"/>
                <xsd:element ref="ns3:lcf76f155ced4ddcb4097134ff3c332f" minOccurs="0"/>
                <xsd:element ref="ns4:TaxCatchAll" minOccurs="0"/>
                <xsd:element ref="ns3:FormTypeCode" minOccurs="0"/>
                <xsd:element ref="ns3:FormCode" minOccurs="0"/>
                <xsd:element ref="ns3:DocModified" minOccurs="0"/>
                <xsd:element ref="ns3:MediaServiceObjectDetectorVersions" minOccurs="0"/>
                <xsd:element ref="ns3:MediaServiceSearchProperties"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9695bc1-6109-4dcd-a27a-f8a0370b00e2" elementFormDefault="qualified">
    <xsd:import namespace="http://schemas.microsoft.com/office/2006/documentManagement/types"/>
    <xsd:import namespace="http://schemas.microsoft.com/office/infopath/2007/PartnerControls"/>
    <xsd:element name="FundId" ma:index="8" nillable="true" ma:displayName="FundId" ma:indexed="true" ma:internalName="FundId">
      <xsd:simpleType>
        <xsd:restriction base="dms:Number"/>
      </xsd:simpleType>
    </xsd:element>
    <xsd:element name="FundCode" ma:index="9" nillable="true" ma:displayName="FundCode" ma:description="Fund code" ma:indexed="true" ma:internalName="FundCode">
      <xsd:simpleType>
        <xsd:restriction base="dms:Text">
          <xsd:maxLength value="255"/>
        </xsd:restriction>
      </xsd:simpleType>
    </xsd:element>
    <xsd:element name="ProjectId" ma:index="10" nillable="true" ma:displayName="ProjectId" ma:description="Project number" ma:indexed="true" ma:internalName="ProjectId">
      <xsd:simpleType>
        <xsd:restriction base="dms:Text">
          <xsd:maxLength value="255"/>
        </xsd:restriction>
      </xsd:simpleType>
    </xsd:element>
    <xsd:element name="ProjectType" ma:index="11" nillable="true" ma:displayName="ProjectType" ma:description="Project type" ma:internalName="ProjectType">
      <xsd:simpleType>
        <xsd:restriction base="dms:Text">
          <xsd:maxLength value="255"/>
        </xsd:restriction>
      </xsd:simpleType>
    </xsd:element>
    <xsd:element name="DocumentType" ma:index="12" nillable="true" ma:displayName="DocumentType" ma:description="Document type" ma:indexed="true" ma:internalName="DocumentType">
      <xsd:simpleType>
        <xsd:restriction base="dms:Text">
          <xsd:maxLength value="255"/>
        </xsd:restriction>
      </xsd:simpleType>
    </xsd:element>
    <xsd:element name="Comments" ma:index="13" nillable="true" ma:displayName="Comments" ma:description="Comments" ma:internalName="Comments">
      <xsd:simpleType>
        <xsd:restriction base="dms:Note">
          <xsd:maxLength value="255"/>
        </xsd:restriction>
      </xsd:simpleType>
    </xsd:element>
    <xsd:element name="Active" ma:index="14" nillable="true" ma:displayName="Active" ma:default="Yes" ma:description="Active" ma:format="Dropdown" ma:indexed="true" ma:internalName="Active">
      <xsd:simpleType>
        <xsd:restriction base="dms:Choice">
          <xsd:enumeration value="Yes"/>
          <xsd:enumeration value="No"/>
        </xsd:restriction>
      </xsd:simpleType>
    </xsd:element>
  </xsd:schema>
  <xsd:schema xmlns:xsd="http://www.w3.org/2001/XMLSchema" xmlns:xs="http://www.w3.org/2001/XMLSchema" xmlns:dms="http://schemas.microsoft.com/office/2006/documentManagement/types" xmlns:pc="http://schemas.microsoft.com/office/infopath/2007/PartnerControls" targetNamespace="b1528a4b-5ccb-40f7-a09e-43427183cd95" elementFormDefault="qualified">
    <xsd:import namespace="http://schemas.microsoft.com/office/2006/documentManagement/types"/>
    <xsd:import namespace="http://schemas.microsoft.com/office/infopath/2007/PartnerControls"/>
    <xsd:element name="NarrativeCode" ma:index="15" nillable="true" ma:displayName="NarrativeCode" ma:description="Narrative Code" ma:indexed="true" ma:internalName="NarrativeCode">
      <xsd:simpleType>
        <xsd:restriction base="dms:Text">
          <xsd:maxLength value="255"/>
        </xsd:restriction>
      </xsd:simpleType>
    </xsd:element>
    <xsd:element name="DocumentOrigin" ma:index="16" nillable="true" ma:displayName="DocumentOrigin" ma:internalName="DocumentOrigin">
      <xsd:simpleType>
        <xsd:restriction base="dms:Text">
          <xsd:maxLength value="255"/>
        </xsd:restriction>
      </xsd:simpleType>
    </xsd:element>
    <xsd:element name="UploadedBy" ma:index="17" nillable="true" ma:displayName="UploadedBy" ma:internalName="UploadedBy">
      <xsd:simpleType>
        <xsd:restriction base="dms:Text">
          <xsd:maxLength value="255"/>
        </xsd:restriction>
      </xsd:simpleType>
    </xsd:element>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DateTaken" ma:index="22" nillable="true" ma:displayName="MediaServiceDateTaken" ma:hidden="true" ma:internalName="MediaServiceDateTaken" ma:readOnly="true">
      <xsd:simpleType>
        <xsd:restriction base="dms:Text"/>
      </xsd:simpleType>
    </xsd:element>
    <xsd:element name="MediaServiceAutoTags" ma:index="23" nillable="true" ma:displayName="Tags" ma:internalName="MediaServiceAutoTags" ma:readOnly="true">
      <xsd:simpleType>
        <xsd:restriction base="dms:Text"/>
      </xsd:simple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Status" ma:index="27" nillable="true" ma:displayName="Status" ma:default="Draft" ma:description="Document Status" ma:format="Dropdown" ma:indexed="true" ma:internalName="Status">
      <xsd:simpleType>
        <xsd:restriction base="dms:Choice">
          <xsd:enumeration value="Draft"/>
          <xsd:enumeration value="Archived"/>
          <xsd:enumeration value="Deleted"/>
          <xsd:enumeration value="Finalized"/>
          <xsd:enumeration value="Finalized - Signature Redacted"/>
          <xsd:enumeration value="Published"/>
        </xsd:restriction>
      </xsd:simpleType>
    </xsd:element>
    <xsd:element name="DocumentDate" ma:index="28" nillable="true" ma:displayName="DocumentDate" ma:description="Document Date" ma:format="DateOnly" ma:internalName="DocumentDate">
      <xsd:simpleType>
        <xsd:restriction base="dms:DateTime"/>
      </xsd:simpleType>
    </xsd:element>
    <xsd:element name="DrupalDocId" ma:index="29" nillable="true" ma:displayName="DrupalDocId" ma:description="Drupal Document Id" ma:internalName="DrupalDocId">
      <xsd:simpleType>
        <xsd:restriction base="dms:Text">
          <xsd:maxLength value="255"/>
        </xsd:restriction>
      </xsd:simpleType>
    </xsd:element>
    <xsd:element name="Classification" ma:index="30" nillable="true" ma:displayName="Classification" ma:default="Internal" ma:description="Document Classification" ma:format="Dropdown" ma:indexed="true" ma:internalName="Classification">
      <xsd:simpleType>
        <xsd:restriction base="dms:Choice">
          <xsd:enumeration value="External"/>
          <xsd:enumeration value="Internal"/>
          <xsd:enumeration value="Confidential"/>
          <xsd:enumeration value="Very Confidential"/>
        </xsd:restriction>
      </xsd:simpleType>
    </xsd:element>
    <xsd:element name="Featured" ma:index="31" nillable="true" ma:displayName="Featured" ma:default="0" ma:description="Document Featured" ma:format="Dropdown" ma:internalName="Featured">
      <xsd:simpleType>
        <xsd:restriction base="dms:Choice">
          <xsd:enumeration value="0"/>
          <xsd:enumeration value="1"/>
        </xsd:restriction>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f8ebb0a5-c57d-4c3a-bec7-8a38252dd05c" ma:termSetId="09814cd3-568e-fe90-9814-8d621ff8fb84" ma:anchorId="fba54fb3-c3e1-fe81-a776-ca4b69148c4d" ma:open="true" ma:isKeyword="false">
      <xsd:complexType>
        <xsd:sequence>
          <xsd:element ref="pc:Terms" minOccurs="0" maxOccurs="1"/>
        </xsd:sequence>
      </xsd:complexType>
    </xsd:element>
    <xsd:element name="FormTypeCode" ma:index="35" nillable="true" ma:displayName="FormTypeCode" ma:description="Project form type code" ma:format="Dropdown" ma:indexed="true" ma:internalName="FormTypeCode">
      <xsd:simpleType>
        <xsd:restriction base="dms:Text">
          <xsd:maxLength value="255"/>
        </xsd:restriction>
      </xsd:simpleType>
    </xsd:element>
    <xsd:element name="FormCode" ma:index="36" nillable="true" ma:displayName="FormCode" ma:description="Project form code" ma:format="Dropdown" ma:indexed="true" ma:internalName="FormCode">
      <xsd:simpleType>
        <xsd:restriction base="dms:Text">
          <xsd:maxLength value="255"/>
        </xsd:restriction>
      </xsd:simpleType>
    </xsd:element>
    <xsd:element name="DocModified" ma:index="37" nillable="true" ma:displayName="DocModified" ma:default="No" ma:description="Document Modified" ma:format="Dropdown" ma:internalName="DocModified">
      <xsd:simpleType>
        <xsd:restriction base="dms:Choice">
          <xsd:enumeration value="Yes"/>
          <xsd:enumeration value="No"/>
        </xsd:restriction>
      </xsd:simpleType>
    </xsd:element>
    <xsd:element name="MediaServiceObjectDetectorVersions" ma:index="38" nillable="true" ma:displayName="MediaServiceObjectDetectorVersions" ma:hidden="true" ma:indexed="true" ma:internalName="MediaServiceObjectDetectorVersions" ma:readOnly="true">
      <xsd:simpleType>
        <xsd:restriction base="dms:Text"/>
      </xsd:simpleType>
    </xsd:element>
    <xsd:element name="MediaServiceSearchProperties" ma:index="39" nillable="true" ma:displayName="MediaServiceSearchProperties" ma:hidden="true" ma:internalName="MediaServiceSearchProperties" ma:readOnly="true">
      <xsd:simpleType>
        <xsd:restriction base="dms:Note"/>
      </xsd:simpleType>
    </xsd:element>
    <xsd:element name="MediaServiceLocation" ma:index="4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b759e4c-f0d7-4feb-bda3-ed2800574e06" elementFormDefault="qualified">
    <xsd:import namespace="http://schemas.microsoft.com/office/2006/documentManagement/types"/>
    <xsd:import namespace="http://schemas.microsoft.com/office/infopath/2007/PartnerControls"/>
    <xsd:element name="TaxCatchAll" ma:index="34" nillable="true" ma:displayName="Taxonomy Catch All Column" ma:hidden="true" ma:list="{51d52f8b-6d40-4d16-91df-4b14ea0a2b7b}" ma:internalName="TaxCatchAll" ma:showField="CatchAllData" ma:web="cb759e4c-f0d7-4feb-bda3-ed2800574e0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DocumentType xmlns="f9695bc1-6109-4dcd-a27a-f8a0370b00e2">Progress report</DocumentType>
    <UploadedBy xmlns="b1528a4b-5ccb-40f7-a09e-43427183cd95">honore.motangarti.djastam@undp.org</UploadedBy>
    <Classification xmlns="b1528a4b-5ccb-40f7-a09e-43427183cd95">External</Classification>
    <FormCode xmlns="b1528a4b-5ccb-40f7-a09e-43427183cd95" xsi:nil="true"/>
    <FundId xmlns="f9695bc1-6109-4dcd-a27a-f8a0370b00e2">6</FundId>
    <ProjectType xmlns="f9695bc1-6109-4dcd-a27a-f8a0370b00e2">PROJECT</ProjectType>
    <DocModified xmlns="b1528a4b-5ccb-40f7-a09e-43427183cd95">No</DocModified>
    <NarrativeCode xmlns="b1528a4b-5ccb-40f7-a09e-43427183cd95" xsi:nil="true"/>
    <DocumentOrigin xmlns="b1528a4b-5ccb-40f7-a09e-43427183cd95">Project</DocumentOrigin>
    <DrupalDocId xmlns="b1528a4b-5ccb-40f7-a09e-43427183cd95" xsi:nil="true"/>
    <TaxCatchAll xmlns="cb759e4c-f0d7-4feb-bda3-ed2800574e06" xsi:nil="true"/>
    <Status xmlns="b1528a4b-5ccb-40f7-a09e-43427183cd95">Finalized - Signature Redacted</Status>
    <lcf76f155ced4ddcb4097134ff3c332f xmlns="b1528a4b-5ccb-40f7-a09e-43427183cd95">
      <Terms xmlns="http://schemas.microsoft.com/office/infopath/2007/PartnerControls"/>
    </lcf76f155ced4ddcb4097134ff3c332f>
    <ProjectId xmlns="f9695bc1-6109-4dcd-a27a-f8a0370b00e2">MPTF_00006_01097</ProjectId>
    <FundCode xmlns="f9695bc1-6109-4dcd-a27a-f8a0370b00e2">MPTF_00006</FundCode>
    <Comments xmlns="f9695bc1-6109-4dcd-a27a-f8a0370b00e2" xsi:nil="true"/>
    <Active xmlns="f9695bc1-6109-4dcd-a27a-f8a0370b00e2">Yes</Active>
    <DocumentDate xmlns="b1528a4b-5ccb-40f7-a09e-43427183cd95">2025-06-15T07:00:00+00:00</DocumentDate>
    <Featured xmlns="b1528a4b-5ccb-40f7-a09e-43427183cd95">1</Featured>
    <FormTypeCode xmlns="b1528a4b-5ccb-40f7-a09e-43427183cd95" xsi:nil="true"/>
  </documentManagement>
</p:properties>
</file>

<file path=customXml/itemProps1.xml><?xml version="1.0" encoding="utf-8"?>
<ds:datastoreItem xmlns:ds="http://schemas.openxmlformats.org/officeDocument/2006/customXml" ds:itemID="{8DBCF9B3-B027-4655-BDEB-F9E8A72483B8}"/>
</file>

<file path=customXml/itemProps2.xml><?xml version="1.0" encoding="utf-8"?>
<ds:datastoreItem xmlns:ds="http://schemas.openxmlformats.org/officeDocument/2006/customXml" ds:itemID="{06ABA85A-1F6F-44AF-BE4D-A983C582EAE0}">
  <ds:schemaRefs>
    <ds:schemaRef ds:uri="http://schemas.microsoft.com/sharepoint/v3/contenttype/forms"/>
  </ds:schemaRefs>
</ds:datastoreItem>
</file>

<file path=customXml/itemProps3.xml><?xml version="1.0" encoding="utf-8"?>
<ds:datastoreItem xmlns:ds="http://schemas.openxmlformats.org/officeDocument/2006/customXml" ds:itemID="{F5B16946-3A9F-4676-B097-56BA490BA74F}">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Instructions</vt:lpstr>
      <vt:lpstr>1) Tableau budgétaire 1</vt:lpstr>
      <vt:lpstr>2) Tableau budgétaire 2</vt:lpstr>
      <vt:lpstr>3) Notes d'explication</vt:lpstr>
      <vt:lpstr>4) Pour utilisation par PBSO</vt:lpstr>
      <vt:lpstr>5) Pour utilisation par MPTFO</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HI_PBF_Rapport semestriel financier.xlsx</dc:title>
  <dc:creator>Jelena Zelenovic</dc:creator>
  <cp:lastModifiedBy>Celestine ROLLAND</cp:lastModifiedBy>
  <cp:lastPrinted>2017-12-11T22:51:21Z</cp:lastPrinted>
  <dcterms:created xsi:type="dcterms:W3CDTF">2017-11-15T21:17:43Z</dcterms:created>
  <dcterms:modified xsi:type="dcterms:W3CDTF">2025-06-13T13:15:50Z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0x010100A20E1B0FB969FA4DB37D3562DA9CC146</vt:lpwstr>
  </property>
  <property fmtid="{D5CDD505-2E9C-101B-9397-08002B2CF9AE}" pid="3" name="Order">
    <vt:r8>2244400</vt:r8>
  </property>
  <property fmtid="{D5CDD505-2E9C-101B-9397-08002B2CF9AE}" pid="4" name="MediaServiceImageTags">
    <vt:lpwstr/>
  </property>
</Properties>
</file>