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undp-my.sharepoint.com/personal/fah_brahim_jiddou_undp_org/Documents/Bureau/projet discours haineux/"/>
    </mc:Choice>
  </mc:AlternateContent>
  <xr:revisionPtr revIDLastSave="0" documentId="8_{5FE0B3EB-8E93-48B8-AE5A-17044F895694}" xr6:coauthVersionLast="47" xr6:coauthVersionMax="47" xr10:uidLastSave="{00000000-0000-0000-0000-000000000000}"/>
  <bookViews>
    <workbookView xWindow="-110" yWindow="-110" windowWidth="19420" windowHeight="10300" firstSheet="1" activeTab="1" xr2:uid="{00000000-000D-0000-FFFF-FFFF00000000}"/>
  </bookViews>
  <sheets>
    <sheet name="Instructions" sheetId="9" r:id="rId1"/>
    <sheet name="1) Tableau budgétaire 1" sheetId="1" r:id="rId2"/>
    <sheet name="2) Tableau budgétaire 2" sheetId="5" r:id="rId3"/>
    <sheet name="3) Notes d'explication" sheetId="3" r:id="rId4"/>
    <sheet name="4) Pour utilisation par PBSO" sheetId="6" r:id="rId5"/>
    <sheet name="5) Pour utilisation par MPTFO" sheetId="4" r:id="rId6"/>
    <sheet name="Dropdowns" sheetId="8" state="hidden" r:id="rId7"/>
    <sheet name="Sheet2" sheetId="7"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82" i="1" l="1"/>
  <c r="I175" i="1"/>
  <c r="J175" i="1"/>
  <c r="I165" i="1"/>
  <c r="J165" i="1"/>
  <c r="I155" i="1"/>
  <c r="J155" i="1"/>
  <c r="I145" i="1"/>
  <c r="J145" i="1"/>
  <c r="I133" i="1"/>
  <c r="J133" i="1"/>
  <c r="I123" i="1"/>
  <c r="J123" i="1"/>
  <c r="I113" i="1"/>
  <c r="J113" i="1"/>
  <c r="I103" i="1"/>
  <c r="J103" i="1"/>
  <c r="I91" i="1"/>
  <c r="J91" i="1"/>
  <c r="I81" i="1"/>
  <c r="J81" i="1"/>
  <c r="I71" i="1"/>
  <c r="J71" i="1"/>
  <c r="I42" i="1"/>
  <c r="J42" i="1"/>
  <c r="I36" i="1"/>
  <c r="J36" i="1"/>
  <c r="I16" i="1"/>
  <c r="J16" i="1"/>
  <c r="I182" i="1"/>
  <c r="K180" i="1"/>
  <c r="K181" i="1"/>
  <c r="K179" i="1"/>
  <c r="I61" i="1"/>
  <c r="J61" i="1"/>
  <c r="K55" i="1"/>
  <c r="K56" i="1"/>
  <c r="K57" i="1"/>
  <c r="K58" i="1"/>
  <c r="K59" i="1"/>
  <c r="K60" i="1"/>
  <c r="K54" i="1"/>
  <c r="I52" i="1"/>
  <c r="J52" i="1"/>
  <c r="K45" i="1"/>
  <c r="K46" i="1"/>
  <c r="K47" i="1"/>
  <c r="K48" i="1"/>
  <c r="K49" i="1"/>
  <c r="K50" i="1"/>
  <c r="K51" i="1"/>
  <c r="K44" i="1"/>
  <c r="K41" i="1"/>
  <c r="K40" i="1"/>
  <c r="J26" i="1"/>
  <c r="I26" i="1"/>
  <c r="K19" i="1"/>
  <c r="K20" i="1"/>
  <c r="K21" i="1"/>
  <c r="K22" i="1"/>
  <c r="K23" i="1"/>
  <c r="K24" i="1"/>
  <c r="K25" i="1"/>
  <c r="K18" i="1"/>
  <c r="K9" i="1"/>
  <c r="K14" i="1"/>
  <c r="K15" i="1"/>
  <c r="K13" i="1"/>
  <c r="K11" i="1"/>
  <c r="K12" i="1"/>
  <c r="K8" i="1"/>
  <c r="G41" i="1"/>
  <c r="D47" i="1"/>
  <c r="D52" i="1" s="1"/>
  <c r="D7" i="5" s="1"/>
  <c r="E47" i="1"/>
  <c r="E52" i="1" s="1"/>
  <c r="E7" i="5" s="1"/>
  <c r="F47" i="1"/>
  <c r="H47" i="1"/>
  <c r="L47" i="1"/>
  <c r="M47" i="1"/>
  <c r="D191" i="1"/>
  <c r="D19" i="4"/>
  <c r="E19" i="4"/>
  <c r="C19" i="4"/>
  <c r="D6" i="4"/>
  <c r="E6" i="4"/>
  <c r="C6" i="4"/>
  <c r="E197" i="5"/>
  <c r="F197" i="5"/>
  <c r="D197" i="5"/>
  <c r="E4" i="5"/>
  <c r="F4" i="5"/>
  <c r="D4" i="5"/>
  <c r="E191" i="1"/>
  <c r="F191" i="1"/>
  <c r="E198" i="1"/>
  <c r="F198" i="1"/>
  <c r="D198" i="1"/>
  <c r="G22" i="4"/>
  <c r="G21" i="4"/>
  <c r="G20" i="4"/>
  <c r="K175" i="1"/>
  <c r="K165" i="1"/>
  <c r="K155" i="1"/>
  <c r="K145" i="1"/>
  <c r="K133" i="1"/>
  <c r="K123" i="1"/>
  <c r="K113" i="1"/>
  <c r="K103" i="1"/>
  <c r="K91" i="1"/>
  <c r="K81" i="1"/>
  <c r="K71" i="1"/>
  <c r="K36" i="1"/>
  <c r="F203" i="5"/>
  <c r="E12" i="4" s="1"/>
  <c r="D207" i="1"/>
  <c r="H202" i="1"/>
  <c r="F204" i="5"/>
  <c r="F202" i="5"/>
  <c r="F201" i="5"/>
  <c r="F200" i="5"/>
  <c r="F199" i="5"/>
  <c r="F205" i="5" s="1"/>
  <c r="F206" i="5" s="1"/>
  <c r="F207" i="5" s="1"/>
  <c r="F198" i="5"/>
  <c r="D155" i="1"/>
  <c r="D153" i="5" s="1"/>
  <c r="E155" i="1"/>
  <c r="E153" i="5" s="1"/>
  <c r="G179" i="1"/>
  <c r="G180" i="1"/>
  <c r="G181" i="1"/>
  <c r="G178" i="1"/>
  <c r="G171" i="1"/>
  <c r="G174" i="1"/>
  <c r="G173" i="1"/>
  <c r="G172" i="1"/>
  <c r="G170" i="1"/>
  <c r="G169" i="1"/>
  <c r="G168" i="1"/>
  <c r="G167" i="1"/>
  <c r="G164" i="1"/>
  <c r="G163" i="1"/>
  <c r="G162" i="1"/>
  <c r="G161" i="1"/>
  <c r="G160" i="1"/>
  <c r="G159" i="1"/>
  <c r="G158" i="1"/>
  <c r="G157" i="1"/>
  <c r="G154" i="1"/>
  <c r="G153" i="1"/>
  <c r="G152" i="1"/>
  <c r="G151" i="1"/>
  <c r="G150" i="1"/>
  <c r="G149" i="1"/>
  <c r="G148" i="1"/>
  <c r="G147" i="1"/>
  <c r="G144" i="1"/>
  <c r="G143" i="1"/>
  <c r="G142" i="1"/>
  <c r="G141" i="1"/>
  <c r="G140" i="1"/>
  <c r="G139" i="1"/>
  <c r="G138" i="1"/>
  <c r="G137" i="1"/>
  <c r="G132" i="1"/>
  <c r="G131" i="1"/>
  <c r="G130" i="1"/>
  <c r="G129" i="1"/>
  <c r="G128" i="1"/>
  <c r="G127" i="1"/>
  <c r="G126" i="1"/>
  <c r="G125" i="1"/>
  <c r="G122" i="1"/>
  <c r="G121" i="1"/>
  <c r="G120" i="1"/>
  <c r="G119" i="1"/>
  <c r="G118" i="1"/>
  <c r="G117" i="1"/>
  <c r="G116" i="1"/>
  <c r="G115" i="1"/>
  <c r="G112" i="1"/>
  <c r="G111" i="1"/>
  <c r="G110" i="1"/>
  <c r="G109" i="1"/>
  <c r="G108" i="1"/>
  <c r="G107" i="1"/>
  <c r="G106" i="1"/>
  <c r="G105" i="1"/>
  <c r="G102" i="1"/>
  <c r="G101" i="1"/>
  <c r="G100" i="1"/>
  <c r="G99" i="1"/>
  <c r="G98" i="1"/>
  <c r="G97" i="1"/>
  <c r="G96" i="1"/>
  <c r="G95" i="1"/>
  <c r="G90" i="1"/>
  <c r="G89" i="1"/>
  <c r="G88" i="1"/>
  <c r="G87" i="1"/>
  <c r="G86" i="1"/>
  <c r="G85" i="1"/>
  <c r="G84" i="1"/>
  <c r="G83" i="1"/>
  <c r="G80" i="1"/>
  <c r="G79" i="1"/>
  <c r="G78" i="1"/>
  <c r="G77" i="1"/>
  <c r="G76" i="1"/>
  <c r="G75" i="1"/>
  <c r="G74" i="1"/>
  <c r="G73" i="1"/>
  <c r="G70" i="1"/>
  <c r="G69" i="1"/>
  <c r="G68" i="1"/>
  <c r="G67" i="1"/>
  <c r="G66" i="1"/>
  <c r="G65" i="1"/>
  <c r="G64" i="1"/>
  <c r="G63" i="1"/>
  <c r="G60" i="1"/>
  <c r="G59" i="1"/>
  <c r="G58" i="1"/>
  <c r="G57" i="1"/>
  <c r="G56" i="1"/>
  <c r="G55" i="1"/>
  <c r="G40" i="1"/>
  <c r="G54" i="1"/>
  <c r="G35" i="1"/>
  <c r="G34" i="1"/>
  <c r="G33" i="1"/>
  <c r="G32" i="1"/>
  <c r="G31" i="1"/>
  <c r="G30" i="1"/>
  <c r="G29" i="1"/>
  <c r="G28" i="1"/>
  <c r="G25" i="1"/>
  <c r="G24" i="1"/>
  <c r="G23" i="1"/>
  <c r="G22" i="1"/>
  <c r="G21" i="1"/>
  <c r="G20" i="1"/>
  <c r="G19" i="1"/>
  <c r="G18" i="1"/>
  <c r="G9" i="1"/>
  <c r="G10" i="1"/>
  <c r="G11" i="1"/>
  <c r="G12" i="1"/>
  <c r="G13" i="1"/>
  <c r="G14" i="1"/>
  <c r="G15" i="1"/>
  <c r="G8" i="1"/>
  <c r="G45" i="1"/>
  <c r="G47" i="1" s="1"/>
  <c r="G46" i="1"/>
  <c r="G44" i="1"/>
  <c r="F194" i="5"/>
  <c r="E182" i="1"/>
  <c r="E186" i="5" s="1"/>
  <c r="F182" i="1"/>
  <c r="F186" i="5" s="1"/>
  <c r="D182" i="1"/>
  <c r="D186" i="5" s="1"/>
  <c r="E13" i="4"/>
  <c r="E11" i="4"/>
  <c r="E10" i="4"/>
  <c r="E9" i="4"/>
  <c r="E8" i="4"/>
  <c r="E7" i="4"/>
  <c r="G154" i="5"/>
  <c r="G155" i="5"/>
  <c r="G156" i="5"/>
  <c r="G157" i="5"/>
  <c r="G158" i="5"/>
  <c r="G159" i="5"/>
  <c r="G160" i="5"/>
  <c r="D161" i="5"/>
  <c r="E161" i="5"/>
  <c r="F161" i="5"/>
  <c r="G165" i="5"/>
  <c r="G166" i="5"/>
  <c r="G167" i="5"/>
  <c r="G168" i="5"/>
  <c r="G169" i="5"/>
  <c r="G170" i="5"/>
  <c r="G171" i="5"/>
  <c r="D172" i="5"/>
  <c r="E172" i="5"/>
  <c r="F172" i="5"/>
  <c r="G172" i="5" s="1"/>
  <c r="G176" i="5"/>
  <c r="G177" i="5"/>
  <c r="G178" i="5"/>
  <c r="G179" i="5"/>
  <c r="G180" i="5"/>
  <c r="G181" i="5"/>
  <c r="G182" i="5"/>
  <c r="D183" i="5"/>
  <c r="G183" i="5" s="1"/>
  <c r="E183" i="5"/>
  <c r="F183" i="5"/>
  <c r="F150" i="5"/>
  <c r="E150" i="5"/>
  <c r="D150" i="5"/>
  <c r="G149" i="5"/>
  <c r="G148" i="5"/>
  <c r="G147" i="5"/>
  <c r="G146" i="5"/>
  <c r="G145" i="5"/>
  <c r="G144" i="5"/>
  <c r="G143" i="5"/>
  <c r="G109" i="5"/>
  <c r="G110" i="5"/>
  <c r="G111" i="5"/>
  <c r="G112" i="5"/>
  <c r="G113" i="5"/>
  <c r="G114" i="5"/>
  <c r="G115" i="5"/>
  <c r="D116" i="5"/>
  <c r="E116" i="5"/>
  <c r="F116" i="5"/>
  <c r="G120" i="5"/>
  <c r="G121" i="5"/>
  <c r="G122" i="5"/>
  <c r="G123" i="5"/>
  <c r="G124" i="5"/>
  <c r="G125" i="5"/>
  <c r="G126" i="5"/>
  <c r="D127" i="5"/>
  <c r="E127" i="5"/>
  <c r="F127" i="5"/>
  <c r="G131" i="5"/>
  <c r="G132" i="5"/>
  <c r="G133" i="5"/>
  <c r="G134" i="5"/>
  <c r="G135" i="5"/>
  <c r="G136" i="5"/>
  <c r="G137" i="5"/>
  <c r="D138" i="5"/>
  <c r="E138" i="5"/>
  <c r="F138" i="5"/>
  <c r="F105" i="5"/>
  <c r="F71" i="5"/>
  <c r="G75" i="5"/>
  <c r="G76" i="5"/>
  <c r="G77" i="5"/>
  <c r="G78" i="5"/>
  <c r="G79" i="5"/>
  <c r="G80" i="5"/>
  <c r="G81" i="5"/>
  <c r="D82" i="5"/>
  <c r="E82" i="5"/>
  <c r="F82" i="5"/>
  <c r="G86" i="5"/>
  <c r="G87" i="5"/>
  <c r="G88" i="5"/>
  <c r="G89" i="5"/>
  <c r="G90" i="5"/>
  <c r="G91" i="5"/>
  <c r="G92" i="5"/>
  <c r="D93" i="5"/>
  <c r="E93" i="5"/>
  <c r="F93" i="5"/>
  <c r="F60" i="5"/>
  <c r="F26" i="5"/>
  <c r="F37" i="5"/>
  <c r="G41" i="5"/>
  <c r="G42" i="5"/>
  <c r="G43" i="5"/>
  <c r="G44" i="5"/>
  <c r="G45" i="5"/>
  <c r="G46" i="5"/>
  <c r="G47" i="5"/>
  <c r="D48" i="5"/>
  <c r="E48" i="5"/>
  <c r="F48" i="5"/>
  <c r="F15" i="5"/>
  <c r="G161" i="5"/>
  <c r="G93" i="5"/>
  <c r="G82" i="5"/>
  <c r="E175" i="1"/>
  <c r="E175" i="5" s="1"/>
  <c r="F175" i="1"/>
  <c r="F175" i="5" s="1"/>
  <c r="E165" i="1"/>
  <c r="E164" i="5" s="1"/>
  <c r="F165" i="1"/>
  <c r="F164" i="5" s="1"/>
  <c r="F155" i="1"/>
  <c r="F153" i="5" s="1"/>
  <c r="E145" i="1"/>
  <c r="E142" i="5" s="1"/>
  <c r="F145" i="1"/>
  <c r="F142" i="5" s="1"/>
  <c r="E133" i="1"/>
  <c r="E130" i="5" s="1"/>
  <c r="F133" i="1"/>
  <c r="F130" i="5" s="1"/>
  <c r="E123" i="1"/>
  <c r="E119" i="5" s="1"/>
  <c r="F123" i="1"/>
  <c r="F119" i="5" s="1"/>
  <c r="E113" i="1"/>
  <c r="E108" i="5" s="1"/>
  <c r="F113" i="1"/>
  <c r="F108" i="5" s="1"/>
  <c r="E103" i="1"/>
  <c r="E97" i="5" s="1"/>
  <c r="F103" i="1"/>
  <c r="F97" i="5" s="1"/>
  <c r="E91" i="1"/>
  <c r="E85" i="5" s="1"/>
  <c r="F91" i="1"/>
  <c r="F85" i="5" s="1"/>
  <c r="E81" i="1"/>
  <c r="E74" i="5" s="1"/>
  <c r="F81" i="1"/>
  <c r="F74" i="5" s="1"/>
  <c r="E71" i="1"/>
  <c r="E63" i="5" s="1"/>
  <c r="F71" i="1"/>
  <c r="F63" i="5" s="1"/>
  <c r="E61" i="1"/>
  <c r="F61" i="1"/>
  <c r="F52" i="5" s="1"/>
  <c r="E36" i="1"/>
  <c r="E40" i="5" s="1"/>
  <c r="F36" i="1"/>
  <c r="F40" i="5" s="1"/>
  <c r="E26" i="1"/>
  <c r="F26" i="1"/>
  <c r="F29" i="5" s="1"/>
  <c r="E16" i="1"/>
  <c r="E18" i="5" s="1"/>
  <c r="F16" i="1"/>
  <c r="F18" i="5" s="1"/>
  <c r="D16" i="1"/>
  <c r="D18" i="5" s="1"/>
  <c r="F52" i="1"/>
  <c r="D175" i="1"/>
  <c r="D175" i="5" s="1"/>
  <c r="D165" i="1"/>
  <c r="D164" i="5" s="1"/>
  <c r="D145" i="1"/>
  <c r="D142" i="5" s="1"/>
  <c r="D133" i="1"/>
  <c r="D130" i="5" s="1"/>
  <c r="D123" i="1"/>
  <c r="D119" i="5" s="1"/>
  <c r="D113" i="1"/>
  <c r="D108" i="5" s="1"/>
  <c r="D103" i="1"/>
  <c r="D97" i="5" s="1"/>
  <c r="D91" i="1"/>
  <c r="D85" i="5" s="1"/>
  <c r="D81" i="1"/>
  <c r="D74" i="5" s="1"/>
  <c r="D71" i="1"/>
  <c r="D63" i="5" s="1"/>
  <c r="D61" i="1"/>
  <c r="D52" i="5" s="1"/>
  <c r="D36" i="1"/>
  <c r="D40" i="5" s="1"/>
  <c r="D26" i="1"/>
  <c r="D29" i="5" s="1"/>
  <c r="J204" i="1" l="1"/>
  <c r="E14" i="4"/>
  <c r="E15" i="4" s="1"/>
  <c r="G127" i="5"/>
  <c r="G48" i="5"/>
  <c r="G150" i="5"/>
  <c r="K61" i="1"/>
  <c r="G116" i="5"/>
  <c r="G138" i="5"/>
  <c r="K52" i="1"/>
  <c r="I204" i="1"/>
  <c r="K182" i="1"/>
  <c r="K42" i="1"/>
  <c r="K26" i="1"/>
  <c r="K16" i="1"/>
  <c r="D42" i="1"/>
  <c r="E42" i="1"/>
  <c r="F42" i="1"/>
  <c r="H36" i="1"/>
  <c r="H81" i="1"/>
  <c r="H91" i="1"/>
  <c r="G113" i="1"/>
  <c r="H123" i="1"/>
  <c r="H133" i="1"/>
  <c r="H145" i="1"/>
  <c r="H165" i="1"/>
  <c r="H175" i="1"/>
  <c r="C40" i="6"/>
  <c r="D43" i="6" s="1"/>
  <c r="H113" i="1"/>
  <c r="G119" i="5"/>
  <c r="G153" i="5"/>
  <c r="G74" i="5"/>
  <c r="G164" i="5"/>
  <c r="G175" i="1"/>
  <c r="G108" i="5"/>
  <c r="G175" i="5"/>
  <c r="G155" i="1"/>
  <c r="H155" i="1"/>
  <c r="G133" i="1"/>
  <c r="G36" i="1"/>
  <c r="G42" i="1" s="1"/>
  <c r="G81" i="1"/>
  <c r="G123" i="1"/>
  <c r="G145" i="1"/>
  <c r="G165" i="1"/>
  <c r="G40" i="5"/>
  <c r="G91" i="1"/>
  <c r="G130" i="5"/>
  <c r="F192" i="1"/>
  <c r="F193" i="1" s="1"/>
  <c r="F194" i="1" s="1"/>
  <c r="G142" i="5"/>
  <c r="G85" i="5"/>
  <c r="F7" i="5"/>
  <c r="G7" i="5" s="1"/>
  <c r="E23" i="5"/>
  <c r="E22" i="5"/>
  <c r="E20" i="5"/>
  <c r="E24" i="5"/>
  <c r="E21" i="5"/>
  <c r="G26" i="1"/>
  <c r="E191" i="5"/>
  <c r="E192" i="5"/>
  <c r="E190" i="5"/>
  <c r="E189" i="5"/>
  <c r="E188" i="5"/>
  <c r="D192" i="5"/>
  <c r="D189" i="5"/>
  <c r="D191" i="5"/>
  <c r="D190" i="5"/>
  <c r="D188" i="5"/>
  <c r="D23" i="5"/>
  <c r="D24" i="5"/>
  <c r="D22" i="5"/>
  <c r="D21" i="5"/>
  <c r="D20" i="5"/>
  <c r="E12" i="5"/>
  <c r="E11" i="5"/>
  <c r="E9" i="5"/>
  <c r="E13" i="5"/>
  <c r="E10" i="5"/>
  <c r="D10" i="5"/>
  <c r="D12" i="5"/>
  <c r="D13" i="5"/>
  <c r="D11" i="5"/>
  <c r="D9" i="5"/>
  <c r="D102" i="5"/>
  <c r="D101" i="5"/>
  <c r="D99" i="5"/>
  <c r="D103" i="5"/>
  <c r="D100" i="5"/>
  <c r="E102" i="5"/>
  <c r="E103" i="5"/>
  <c r="E101" i="5"/>
  <c r="E100" i="5"/>
  <c r="E99" i="5"/>
  <c r="G97" i="5"/>
  <c r="D69" i="5"/>
  <c r="D66" i="5"/>
  <c r="D68" i="5"/>
  <c r="D67" i="5"/>
  <c r="D65" i="5"/>
  <c r="D35" i="5"/>
  <c r="D31" i="5"/>
  <c r="D34" i="5"/>
  <c r="D33" i="5"/>
  <c r="D32" i="5"/>
  <c r="H26" i="1"/>
  <c r="E68" i="5"/>
  <c r="E69" i="5"/>
  <c r="E67" i="5"/>
  <c r="E66" i="5"/>
  <c r="E65" i="5"/>
  <c r="G63" i="5"/>
  <c r="G71" i="1"/>
  <c r="D57" i="5"/>
  <c r="D56" i="5"/>
  <c r="D55" i="5"/>
  <c r="D54" i="5"/>
  <c r="D58" i="5"/>
  <c r="E52" i="5"/>
  <c r="G52" i="5" s="1"/>
  <c r="E192" i="1"/>
  <c r="G18" i="5"/>
  <c r="G61" i="1"/>
  <c r="G103" i="1"/>
  <c r="H71" i="1"/>
  <c r="H16" i="1"/>
  <c r="C18" i="6"/>
  <c r="H61" i="1"/>
  <c r="H103" i="1"/>
  <c r="C29" i="6"/>
  <c r="D32" i="6" s="1"/>
  <c r="H182" i="1"/>
  <c r="G16" i="1"/>
  <c r="D192" i="1"/>
  <c r="D53" i="5" s="1"/>
  <c r="G186" i="5"/>
  <c r="G182" i="1"/>
  <c r="E29" i="5"/>
  <c r="C7" i="6"/>
  <c r="D13" i="6" s="1"/>
  <c r="H52" i="1"/>
  <c r="G52" i="1"/>
  <c r="E16" i="4" l="1"/>
  <c r="J205" i="1"/>
  <c r="I205" i="1"/>
  <c r="K204" i="1"/>
  <c r="H42" i="1"/>
  <c r="D204" i="1"/>
  <c r="G23" i="5"/>
  <c r="G192" i="5"/>
  <c r="G190" i="5"/>
  <c r="G12" i="5"/>
  <c r="D47" i="6"/>
  <c r="D45" i="6"/>
  <c r="D44" i="6"/>
  <c r="D46" i="6"/>
  <c r="G21" i="5"/>
  <c r="G67" i="5"/>
  <c r="G100" i="5"/>
  <c r="G24" i="5"/>
  <c r="G69" i="5"/>
  <c r="G13" i="5"/>
  <c r="G101" i="5"/>
  <c r="G20" i="5"/>
  <c r="G188" i="5"/>
  <c r="G191" i="5"/>
  <c r="G22" i="5"/>
  <c r="D12" i="6"/>
  <c r="D59" i="5"/>
  <c r="D60" i="5" s="1"/>
  <c r="G189" i="5"/>
  <c r="F199" i="1"/>
  <c r="F201" i="1"/>
  <c r="E22" i="4" s="1"/>
  <c r="F200" i="1"/>
  <c r="E21" i="4" s="1"/>
  <c r="G9" i="5"/>
  <c r="G10" i="5"/>
  <c r="G11" i="5"/>
  <c r="G103" i="5"/>
  <c r="G99" i="5"/>
  <c r="G102" i="5"/>
  <c r="G65" i="5"/>
  <c r="G68" i="5"/>
  <c r="G66" i="5"/>
  <c r="D203" i="5"/>
  <c r="C12" i="4" s="1"/>
  <c r="D200" i="5"/>
  <c r="C9" i="4" s="1"/>
  <c r="D202" i="5"/>
  <c r="C11" i="4" s="1"/>
  <c r="G29" i="5"/>
  <c r="E32" i="5"/>
  <c r="G32" i="5" s="1"/>
  <c r="E34" i="5"/>
  <c r="G34" i="5" s="1"/>
  <c r="E35" i="5"/>
  <c r="G35" i="5" s="1"/>
  <c r="E33" i="5"/>
  <c r="G33" i="5" s="1"/>
  <c r="E31" i="5"/>
  <c r="G31" i="5" s="1"/>
  <c r="D199" i="5"/>
  <c r="C8" i="4" s="1"/>
  <c r="D201" i="5"/>
  <c r="C10" i="4" s="1"/>
  <c r="D193" i="1"/>
  <c r="D194" i="1" s="1"/>
  <c r="D201" i="1" s="1"/>
  <c r="C22" i="4" s="1"/>
  <c r="D98" i="5"/>
  <c r="D104" i="5" s="1"/>
  <c r="D19" i="5"/>
  <c r="D187" i="5"/>
  <c r="D193" i="5" s="1"/>
  <c r="D64" i="5"/>
  <c r="D30" i="5"/>
  <c r="D8" i="5"/>
  <c r="D14" i="5" s="1"/>
  <c r="E193" i="1"/>
  <c r="E194" i="1" s="1"/>
  <c r="E201" i="1" s="1"/>
  <c r="D22" i="4" s="1"/>
  <c r="E187" i="5"/>
  <c r="E193" i="5" s="1"/>
  <c r="E64" i="5"/>
  <c r="E70" i="5" s="1"/>
  <c r="E30" i="5"/>
  <c r="E19" i="5"/>
  <c r="E25" i="5" s="1"/>
  <c r="E8" i="5"/>
  <c r="E14" i="5" s="1"/>
  <c r="E98" i="5"/>
  <c r="E104" i="5" s="1"/>
  <c r="E53" i="5"/>
  <c r="E57" i="5"/>
  <c r="E58" i="5"/>
  <c r="E56" i="5"/>
  <c r="E55" i="5"/>
  <c r="E54" i="5"/>
  <c r="G192" i="1"/>
  <c r="D33" i="6"/>
  <c r="D24" i="6"/>
  <c r="D21" i="6"/>
  <c r="D23" i="6"/>
  <c r="D25" i="6"/>
  <c r="D22" i="6"/>
  <c r="D36" i="6"/>
  <c r="D34" i="6"/>
  <c r="D35" i="6"/>
  <c r="D10" i="6"/>
  <c r="D14" i="6"/>
  <c r="D11" i="6"/>
  <c r="C41" i="6" l="1"/>
  <c r="D200" i="1"/>
  <c r="C21" i="4" s="1"/>
  <c r="E36" i="5"/>
  <c r="E37" i="5" s="1"/>
  <c r="E59" i="5"/>
  <c r="G59" i="5" s="1"/>
  <c r="G104" i="5"/>
  <c r="D70" i="5"/>
  <c r="G70" i="5" s="1"/>
  <c r="D25" i="5"/>
  <c r="G25" i="5" s="1"/>
  <c r="D36" i="5"/>
  <c r="F202" i="1"/>
  <c r="E23" i="4" s="1"/>
  <c r="E20" i="4"/>
  <c r="G201" i="1"/>
  <c r="F22" i="4" s="1"/>
  <c r="E199" i="1"/>
  <c r="D20" i="4" s="1"/>
  <c r="E200" i="1"/>
  <c r="D21" i="4" s="1"/>
  <c r="D199" i="1"/>
  <c r="C20" i="4" s="1"/>
  <c r="D105" i="5"/>
  <c r="D198" i="5"/>
  <c r="C7" i="4" s="1"/>
  <c r="E200" i="5"/>
  <c r="G55" i="5"/>
  <c r="E203" i="5"/>
  <c r="G58" i="5"/>
  <c r="G53" i="5"/>
  <c r="E15" i="5"/>
  <c r="G8" i="5"/>
  <c r="G30" i="5"/>
  <c r="E194" i="5"/>
  <c r="G187" i="5"/>
  <c r="G54" i="5"/>
  <c r="E199" i="5"/>
  <c r="G56" i="5"/>
  <c r="E201" i="5"/>
  <c r="E202" i="5"/>
  <c r="G57" i="5"/>
  <c r="E198" i="5"/>
  <c r="E105" i="5"/>
  <c r="G98" i="5"/>
  <c r="G19" i="5"/>
  <c r="E26" i="5"/>
  <c r="G64" i="5"/>
  <c r="E71" i="5"/>
  <c r="G193" i="1"/>
  <c r="G194" i="1" s="1"/>
  <c r="D208" i="1" s="1"/>
  <c r="K205" i="1"/>
  <c r="C30" i="6"/>
  <c r="C19" i="6"/>
  <c r="C8" i="6"/>
  <c r="E60" i="5" l="1"/>
  <c r="G60" i="5" s="1"/>
  <c r="G36" i="5"/>
  <c r="E204" i="5"/>
  <c r="D13" i="4" s="1"/>
  <c r="D37" i="5"/>
  <c r="G37" i="5" s="1"/>
  <c r="D26" i="5"/>
  <c r="G26" i="5" s="1"/>
  <c r="D71" i="5"/>
  <c r="G71" i="5" s="1"/>
  <c r="E202" i="1"/>
  <c r="D23" i="4" s="1"/>
  <c r="G200" i="1"/>
  <c r="F21" i="4" s="1"/>
  <c r="G105" i="5"/>
  <c r="D202" i="1"/>
  <c r="C23" i="4" s="1"/>
  <c r="G199" i="1"/>
  <c r="F20" i="4" s="1"/>
  <c r="D10" i="4"/>
  <c r="F10" i="4" s="1"/>
  <c r="G201" i="5"/>
  <c r="D8" i="4"/>
  <c r="F8" i="4" s="1"/>
  <c r="G199" i="5"/>
  <c r="D7" i="4"/>
  <c r="G198" i="5"/>
  <c r="D11" i="4"/>
  <c r="F11" i="4" s="1"/>
  <c r="G202" i="5"/>
  <c r="D12" i="4"/>
  <c r="F12" i="4" s="1"/>
  <c r="G203" i="5"/>
  <c r="D9" i="4"/>
  <c r="F9" i="4" s="1"/>
  <c r="G200" i="5"/>
  <c r="D205" i="1"/>
  <c r="G193" i="5"/>
  <c r="D194" i="5"/>
  <c r="G194" i="5" s="1"/>
  <c r="G14" i="5"/>
  <c r="D15" i="5"/>
  <c r="G15" i="5" s="1"/>
  <c r="D204" i="5"/>
  <c r="G204" i="5" l="1"/>
  <c r="E205" i="5"/>
  <c r="E206" i="5" s="1"/>
  <c r="E207" i="5" s="1"/>
  <c r="G202" i="1"/>
  <c r="F23" i="4" s="1"/>
  <c r="F7" i="4"/>
  <c r="D14" i="4"/>
  <c r="C13" i="4"/>
  <c r="C14" i="4" s="1"/>
  <c r="C15" i="4" s="1"/>
  <c r="C16" i="4" s="1"/>
  <c r="D205" i="5"/>
  <c r="D206" i="5" s="1"/>
  <c r="G205" i="5" l="1"/>
  <c r="G206" i="5" s="1"/>
  <c r="G207" i="5" s="1"/>
  <c r="D15" i="4"/>
  <c r="D16" i="4" s="1"/>
  <c r="F14" i="4"/>
  <c r="F15" i="4" s="1"/>
  <c r="F16" i="4" s="1"/>
  <c r="D207" i="5"/>
  <c r="F13" i="4"/>
</calcChain>
</file>

<file path=xl/sharedStrings.xml><?xml version="1.0" encoding="utf-8"?>
<sst xmlns="http://schemas.openxmlformats.org/spreadsheetml/2006/main" count="858" uniqueCount="634">
  <si>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</si>
  <si>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Ne remplissez que les cellules blanches. Les cellules grises sont verrouillées et / ou contiennent des formules de feuille de calcul.
2. Remplissez les feuilles 1 et 2.
</t>
    </r>
    <r>
      <rPr>
        <sz val="12"/>
        <color theme="1"/>
        <rFont val="Calibri"/>
        <family val="2"/>
        <scheme val="minor"/>
      </rPr>
      <t xml:space="preserve">a) Premièrement, préparez un </t>
    </r>
    <r>
      <rPr>
        <b/>
        <sz val="12"/>
        <color theme="1"/>
        <rFont val="Calibri"/>
        <family val="2"/>
        <scheme val="minor"/>
      </rPr>
      <t xml:space="preserve">budget organisé par activité / produit / résultat dans la feuille 1. </t>
    </r>
    <r>
      <rPr>
        <sz val="12"/>
        <color theme="1"/>
        <rFont val="Calibri"/>
        <family val="2"/>
        <scheme val="minor"/>
      </rPr>
      <t>(Les montants des activités peuvent être estimations indicatives.)</t>
    </r>
    <r>
      <rPr>
        <b/>
        <sz val="12"/>
        <color theme="1"/>
        <rFont val="Calibri"/>
        <family val="2"/>
        <scheme val="minor"/>
      </rPr>
      <t xml:space="preserve">
</t>
    </r>
    <r>
      <rPr>
        <sz val="12"/>
        <color theme="1"/>
        <rFont val="Calibri"/>
        <family val="2"/>
        <scheme val="minor"/>
      </rPr>
      <t>b) Ensuite, divisez chaque budget</t>
    </r>
    <r>
      <rPr>
        <b/>
        <sz val="12"/>
        <color theme="1"/>
        <rFont val="Calibri"/>
        <family val="2"/>
        <scheme val="minor"/>
      </rPr>
      <t xml:space="preserve"> en fonction des catégories de budget des Nations Unies dans la feuille 2.
3. N'utilisez pas les feuilles 4 ou 5,</t>
    </r>
    <r>
      <rPr>
        <sz val="12"/>
        <color theme="1"/>
        <rFont val="Calibri"/>
        <family val="2"/>
        <scheme val="minor"/>
      </rPr>
      <t xml:space="preserve"> qui sont destinées au MPTF et au PBSO.</t>
    </r>
    <r>
      <rPr>
        <b/>
        <sz val="12"/>
        <color theme="1"/>
        <rFont val="Calibri"/>
        <family val="2"/>
        <scheme val="minor"/>
      </rPr>
      <t xml:space="preserve">
</t>
    </r>
    <r>
      <rPr>
        <sz val="12"/>
        <color theme="1"/>
        <rFont val="Calibri"/>
        <family val="2"/>
        <scheme val="minor"/>
      </rPr>
      <t xml:space="preserve">4. Laissez  en blanc toutes les organisations / résultats / réalisations / activités qui ne sont pas nécessaires. </t>
    </r>
    <r>
      <rPr>
        <b/>
        <sz val="12"/>
        <color theme="1"/>
        <rFont val="Calibri"/>
        <family val="2"/>
        <scheme val="minor"/>
      </rPr>
      <t xml:space="preserve">NE PAS supprimer les cellules.
</t>
    </r>
    <r>
      <rPr>
        <sz val="14"/>
        <color theme="1"/>
        <rFont val="Calibri"/>
        <family val="2"/>
        <scheme val="minor"/>
      </rPr>
      <t xml:space="preserve">
</t>
    </r>
    <r>
      <rPr>
        <i/>
        <sz val="14"/>
        <color theme="1"/>
        <rFont val="Calibri"/>
        <family val="2"/>
        <scheme val="minor"/>
      </rPr>
      <t>Pour la feuille 1</t>
    </r>
    <r>
      <rPr>
        <b/>
        <sz val="14"/>
        <color theme="1"/>
        <rFont val="Calibri"/>
        <family val="2"/>
        <scheme val="minor"/>
      </rPr>
      <t xml:space="preserve">
</t>
    </r>
    <r>
      <rPr>
        <sz val="12"/>
        <color theme="1"/>
        <rFont val="Calibri"/>
        <family val="2"/>
        <scheme val="minor"/>
      </rPr>
      <t xml:space="preserve">1. Assurez-vous d’inclure </t>
    </r>
    <r>
      <rPr>
        <b/>
        <sz val="12"/>
        <color theme="1"/>
        <rFont val="Calibri"/>
        <family val="2"/>
        <scheme val="minor"/>
      </rPr>
      <t xml:space="preserve">% en faveur de l’égalité des sexes et de l’autonomisation des femmes (GEWE) et une justification
2. Ne pas ajuster les montants des tranches </t>
    </r>
    <r>
      <rPr>
        <sz val="12"/>
        <color theme="1"/>
        <rFont val="Calibri"/>
        <family val="2"/>
        <scheme val="minor"/>
      </rPr>
      <t xml:space="preserve">sans consulter PBSO.
</t>
    </r>
    <r>
      <rPr>
        <sz val="14"/>
        <color theme="1"/>
        <rFont val="Calibri"/>
        <family val="2"/>
        <scheme val="minor"/>
      </rPr>
      <t xml:space="preserve">
</t>
    </r>
    <r>
      <rPr>
        <i/>
        <sz val="14"/>
        <color theme="1"/>
        <rFont val="Calibri"/>
        <family val="2"/>
        <scheme val="minor"/>
      </rPr>
      <t>Pour la feuille 2</t>
    </r>
    <r>
      <rPr>
        <b/>
        <sz val="14"/>
        <color theme="1"/>
        <rFont val="Calibri"/>
        <family val="2"/>
        <scheme val="minor"/>
      </rPr>
      <t xml:space="preserve">
</t>
    </r>
    <r>
      <rPr>
        <sz val="12"/>
        <color theme="1"/>
        <rFont val="Calibri"/>
        <family val="2"/>
        <scheme val="minor"/>
      </rPr>
      <t xml:space="preserve">1. Divisez chaque budget en fonction des catégories de budget des Nations Unies </t>
    </r>
    <r>
      <rPr>
        <b/>
        <sz val="12"/>
        <color theme="1"/>
        <rFont val="Calibri"/>
        <family val="2"/>
        <scheme val="minor"/>
      </rPr>
      <t xml:space="preserve">
2. </t>
    </r>
    <r>
      <rPr>
        <sz val="12"/>
        <color theme="1"/>
        <rFont val="Calibri"/>
        <family val="2"/>
        <scheme val="minor"/>
      </rPr>
      <t xml:space="preserve"> À titre de référence, les totaux des produits ont été transférés du tableau 1. </t>
    </r>
    <r>
      <rPr>
        <b/>
        <sz val="12"/>
        <color theme="1"/>
        <rFont val="Calibri"/>
        <family val="2"/>
        <scheme val="minor"/>
      </rPr>
      <t>Les totaux des produits doivent correspondre et seront sinon affichés en</t>
    </r>
    <r>
      <rPr>
        <sz val="12"/>
        <color theme="1"/>
        <rFont val="Calibri"/>
        <family val="2"/>
        <scheme val="minor"/>
      </rPr>
      <t xml:space="preserve"> </t>
    </r>
    <r>
      <rPr>
        <b/>
        <sz val="12"/>
        <color rgb="FFFF0000"/>
        <rFont val="Calibri"/>
        <family val="2"/>
        <scheme val="minor"/>
      </rPr>
      <t>rouge</t>
    </r>
    <r>
      <rPr>
        <sz val="12"/>
        <color theme="1"/>
        <rFont val="Calibri"/>
        <family val="2"/>
        <scheme val="minor"/>
      </rPr>
      <t>.</t>
    </r>
  </si>
  <si>
    <t>Annexe D - Budget du projet PBF</t>
  </si>
  <si>
    <t>Tableau 1 - Budget du projet PBF par résultat, produit et activité</t>
  </si>
  <si>
    <t>Nombre de resultat/ produit</t>
  </si>
  <si>
    <t>Formulation du resultat/ produit/activite</t>
  </si>
  <si>
    <t>Organisation recipiendiaire 1: PNUD (budget en USD)</t>
  </si>
  <si>
    <t>Organisation recipiendiaire 2 : HCDH (budget en USD)</t>
  </si>
  <si>
    <t>Organisation recipiendiaire 3 (budget en USD)</t>
  </si>
  <si>
    <t>Total</t>
  </si>
  <si>
    <t xml:space="preserve">Pourcentage du budget pour chaque produit ou activite reserve pour action directe sur égalité des sexes et autonomisation des femmes (GEWE) (cas echeant) </t>
  </si>
  <si>
    <t>Niveau de depense/ engagement actuel 
PNUD</t>
  </si>
  <si>
    <t>Niveau de depense/ engagement actuel 
HCDH</t>
  </si>
  <si>
    <t>Niveau de depense/ engagement actuel 
(a remplir au moment des rapports de projet)</t>
  </si>
  <si>
    <r>
      <t>Justification du montant à GEWE</t>
    </r>
    <r>
      <rPr>
        <sz val="12"/>
        <color theme="1"/>
        <rFont val="Calibri"/>
        <family val="2"/>
        <scheme val="minor"/>
      </rPr>
      <t xml:space="preserve"> (par exemple, la formation comprend une session sur l'égalité des sexes, des efforts spécifiques déployés pour assurer une représentation égale des femmes et des hommes, etc.)</t>
    </r>
  </si>
  <si>
    <r>
      <t>Notes quelconque le cas echeant</t>
    </r>
    <r>
      <rPr>
        <sz val="12"/>
        <color theme="1"/>
        <rFont val="Calibri"/>
        <family val="2"/>
        <scheme val="minor"/>
      </rPr>
      <t xml:space="preserve"> (e.g sur types des entrants ou justification du budget)</t>
    </r>
  </si>
  <si>
    <t xml:space="preserve">RESULTAT 1: </t>
  </si>
  <si>
    <t>produit total</t>
  </si>
  <si>
    <t>Produit 1.1:</t>
  </si>
  <si>
    <t>Les jeunes et les femmes au sein des wilayas cibles sont sensibilisés  sur la participation effective aux processus politiques futurs.</t>
  </si>
  <si>
    <t>Activite 1.1.1</t>
  </si>
  <si>
    <t>Sensibilisation des femmes et des filles à la participation politique et leur inclusion dans des postes électifs et de prise de décision.</t>
  </si>
  <si>
    <t>Une représentation égale des des femmes et des hommes sera exigée afin de s'assurer que l'atteinte des différentes couches sociales</t>
  </si>
  <si>
    <t>Récipiendaires mutuellement responsables</t>
  </si>
  <si>
    <t>Activite 1.1.2</t>
  </si>
  <si>
    <t>Organisation de rencontres d’échanges et de partenariat entre les réseaux des centres d’écoutes dans les wilayas d’interventions sur la citoyenneté et la participation des jeunes dans les instances de prise de décisions</t>
  </si>
  <si>
    <t>Favoriser dans la mesure du possible la représentation égale des femmes et des hommes</t>
  </si>
  <si>
    <t>Activite 1.1.3</t>
  </si>
  <si>
    <t>Accompagnement dans la mise en œuvre des recommandations des concertations nationales pour la participation des jeunes (filles et garçon)dans la vie politique et la cohésion sociale</t>
  </si>
  <si>
    <t>Activite 1.2.4</t>
  </si>
  <si>
    <t>Activite 1.2.5</t>
  </si>
  <si>
    <t>Activite 1.2.6</t>
  </si>
  <si>
    <t>Activite 1.2.7</t>
  </si>
  <si>
    <t>Activite 1.2.8</t>
  </si>
  <si>
    <t>Produit total</t>
  </si>
  <si>
    <t>Produit 1.2:</t>
  </si>
  <si>
    <t xml:space="preserve">Les jeunes leaders y compris ceux des partis politiques, initient et/ou participent aux fora de dialogue et d’échange sur la paix, la solidarité et la prévention des conflits avec les institutions étatiques, les partis politiques, les forces de sécurité intérieure (FSI) et les communautés pour prévenir et réduire les conflits
</t>
  </si>
  <si>
    <t>Activite 1.2.1</t>
  </si>
  <si>
    <t>Renforcement des Centres d’Ecoutes des jeunes au niveau de Kaédi, Rosso et Aleg pour la promotion des droits humains, de la paix et la cohésion sociale entre les jeunes.</t>
  </si>
  <si>
    <t>Activité collégiale avec lead assuré par le HCDH</t>
  </si>
  <si>
    <t>Activite 1.2.2</t>
  </si>
  <si>
    <t xml:space="preserve">Mise en place d'un réseau de jeunes champions de la paix au niveau des wilayas sur la citoyenneté et le rôle de la jeunesse dans prévention et résolution des conflits </t>
  </si>
  <si>
    <t>Idem</t>
  </si>
  <si>
    <t>Activite 1.2.3</t>
  </si>
  <si>
    <t>Organisation de dialogues communautaires entre les jeunes leaders, les institutions étatiques, les partis politiques, les forces de sécurité intérieure (FSI) et les communautés en vue de consolider la paix et la cohésion des groupes</t>
  </si>
  <si>
    <t>L'égalité du genre sera assurée aussi bien lors de l'organisation des séances de renforcement des capacités des Mouslihs que de l'accès à la justice</t>
  </si>
  <si>
    <t>Formations des leaders communautaires et les guides religieux sur consolidation de la paix et les droits humains</t>
  </si>
  <si>
    <r>
      <t>Favoriser</t>
    </r>
    <r>
      <rPr>
        <sz val="12"/>
        <color rgb="FFFF0000"/>
        <rFont val="Calibri"/>
        <family val="2"/>
        <scheme val="minor"/>
      </rPr>
      <t xml:space="preserve"> dans la mesure du possible </t>
    </r>
    <r>
      <rPr>
        <sz val="12"/>
        <color theme="1"/>
        <rFont val="Calibri"/>
        <family val="2"/>
        <scheme val="minor"/>
      </rPr>
      <t>la représentation égale des femmes et des hommes</t>
    </r>
  </si>
  <si>
    <t xml:space="preserve">Appui à la mise en place et au renforcement des Mouslihs dans les zones de tension pour la résolution des conflits et la cohésion sociale pour une justice de proximité. </t>
  </si>
  <si>
    <t xml:space="preserve">Les besoins spécifiques des femmes et des hommes dans le cadre du renforcement des Mouslihs dans les zones de tension </t>
  </si>
  <si>
    <t xml:space="preserve">Mise en place d’un cadre de concertation par wilaya pour donner aux jeunes l’opportunité de participer activement dans la consolidation de la paix sociale, la promotion des droits humains et la prévention et résolution des conflits. </t>
  </si>
  <si>
    <t>Ces cadres de concertation mettront l'accent sur les besoins spécifiques des femmes et des hommes</t>
  </si>
  <si>
    <t>Activité à mener de manière synergique de façon à bénéficier des expertises mutuelles</t>
  </si>
  <si>
    <t>Mise en place d’une radio pour la sensibilisation sur la cohésion sociale et le vivre ensemble des jeunes dans les zones non couvertes par les émissions de la radio nationale dans la wilaya du Brakna</t>
  </si>
  <si>
    <t>Les émissions de  la radio tiendront compte de l'aspect genre et de l'autonomisation de la femme</t>
  </si>
  <si>
    <t>Co-financement
 Lead assuré par le PNUD</t>
  </si>
  <si>
    <t>Activite 1.3.8</t>
  </si>
  <si>
    <t>Produit 1.4:</t>
  </si>
  <si>
    <t>Activite 1.4.1</t>
  </si>
  <si>
    <t>Activite 1.4.2</t>
  </si>
  <si>
    <t>Activite 1.4.3</t>
  </si>
  <si>
    <t>Activite 1.4.4</t>
  </si>
  <si>
    <t>Activite 1.4.5</t>
  </si>
  <si>
    <t>Activite 1.4.6</t>
  </si>
  <si>
    <t>Activite 1.4.7</t>
  </si>
  <si>
    <t>Activite 1.4.8</t>
  </si>
  <si>
    <t xml:space="preserve">RESULTAT 2: </t>
  </si>
  <si>
    <t>D’ici la fin du projet, une stratégie nationale de prévention et de lutte contre les discours de haine est disponible et mise en oeuvre tandis que des mécanismes sont mis en place permettant aux acteurs de la société civile dont les jeunes (filles et garçons), les femmes et les leaders communautaires issus des wilayas cibles, les influenceurs et les acteurs politiques de devenir des acteurs de changement œuvrant à la réduction de l’influence des discours inflammatoires et de haine et  aux organes médias et des organes de régulation permet de jouer un rôle positif dans la déconstruction des messages de haine, une gestion objective de l’information et un environnement politique inclusif et pacifique</t>
  </si>
  <si>
    <t>Produit 2.1</t>
  </si>
  <si>
    <t>Une stratégie nationale de prévention et lutte contre les discours de haine est mise en place aux termes d’une consultation nationale inclusive sur les causes profondes du discours de haine</t>
  </si>
  <si>
    <t>Activite 2.1.1:</t>
  </si>
  <si>
    <t>Conduire un état des lieux actualisé de l’état du discours de haine en Mauritanie</t>
  </si>
  <si>
    <t>PNUD responsable</t>
  </si>
  <si>
    <t xml:space="preserve">Activité 2.1.2 </t>
  </si>
  <si>
    <t>Organiser un atelier national inclusif de restitution des recommandations majeures de l’étude, en vue de la validation d’une stratégie nationale de prévention et lutte contre le discours de haine, en partenariat avec les universités, centre de recherche, médias sociaux et la société civile.</t>
  </si>
  <si>
    <t>Produit 2.2:</t>
  </si>
  <si>
    <t>Les jeunes, les femmes, les influenceurs sur les réseaux sociaux, les acteurs politiques et les leaders communautaires au sein des wilayas cibles disposent de compétences et des outils requis pour repérer et contrer les discours de haine et les mécanismes de manipulation.</t>
  </si>
  <si>
    <t>Activite 2.2.1:</t>
  </si>
  <si>
    <t>Organisation de sessions d’information, de sensibilisation et de formation au profit des organisations des jeunes sur l’identification des discours haineux au niveau des wilayas cibles et la déconstruction des discours de haine et la promotion des droits humains pour apaiser le climat social.</t>
  </si>
  <si>
    <t>Ces sessions de d'information et de sensibilisation mettront un accent sur l'égalité de sexe et en favorisant la partcipation des femmes surtout dans contexte culturel ou dominent les hommes</t>
  </si>
  <si>
    <t>Activité à mener de manière synergique de façon à bénéficier des expertises mutuelles
 Lead assuré par le PNUD</t>
  </si>
  <si>
    <t>Activite 2.2.2:</t>
  </si>
  <si>
    <t>Formation et mise en place d’un réseau de bloggeurs et bloggeuses et influenceuses et influenceurs, y compris les partis politiques, sur la spécificité à contrer les messages de haines et les fakes news ainsi que le partage de la bonne information pour un climat électoral apaisé</t>
  </si>
  <si>
    <t>Activité collégiale et lead assuré par le PNUD</t>
  </si>
  <si>
    <t>Activite 2.2.3:</t>
  </si>
  <si>
    <t>Sensibilisation des jeunes filles et garçons sur la prise en charge des violences faites aux femmes et aux filles dans le cadre des discours de haine</t>
  </si>
  <si>
    <t>Activité collégiale et lead assuré par le HCDH</t>
  </si>
  <si>
    <t>Activite 2.2.4</t>
  </si>
  <si>
    <t>Mise en place d'un réseau d’alerte précoce des discours de haine composé de jeunes et de femmes (60% du personnel de surveillance local est composé de femmes et de jeunes) visant à prévenir et réduire les discours de haine sur les médias sociaux, au travers de la collecte des données auprès des communautés locales et des médias sociaux.</t>
  </si>
  <si>
    <t>Produit 2.3</t>
  </si>
  <si>
    <t>Les capacités nationales en matière de gouvernance des médias et des organes de régulation sont renforcées pour déconstruire les messages haineux et promouvoir la coexistence pacifique.</t>
  </si>
  <si>
    <t>Activite 2.3.1</t>
  </si>
  <si>
    <t xml:space="preserve">Sensibiliser les responsables des médias, des plateformes d’échanges sur les réseaux sociaux et les leaders de jeunesse sur leur rôle effectif dans la gestion objective de l’information et la déconstruction des clichés et des discours discriminatoires envers les femmes candidates dans les médias. 
</t>
  </si>
  <si>
    <t>HCDH responsable</t>
  </si>
  <si>
    <t>Activite 2.3.2</t>
  </si>
  <si>
    <t xml:space="preserve">Atelier de plaidoyer auprès des organes de régulation des médias et d’autres acteurs y compris les parlementaires sur la promotion de messages de paix. </t>
  </si>
  <si>
    <t>Activite 2.3.3</t>
  </si>
  <si>
    <t xml:space="preserve">Développement de modules de formation et organisation de séances de formation et de sensibilisation des acteurs des médias sur la participation, la citoyenneté, les droits humains et la lutte contre les discours haineux. Cette activité inclut un partenariat avec l’ENAJM et HAPA.  </t>
  </si>
  <si>
    <t>Activite 2.3.4</t>
  </si>
  <si>
    <t>Soutien à HAPA pour le développement d’un plan d’action national sur la gouvernance des réseaux sociaux et la lutte contre les messages haineux. Cette activité inclut l’appui au renforcement de la charte de bonne conduite pour l’engagement des organes de la presse y compris la radio et la TV pour la diffusion des débats inclusifs sur la prévention des conflits et la culture citoyenne inclusive ; renforcer la surveillance et l’analyse des tendances de discours de haine ; éduquer et lutter contre les discours de haine ; intensifier les actions et les partenariats pour lutter contre les discours de haine</t>
  </si>
  <si>
    <t>Activité à mener collégiallement et lead assuré par le PNUD</t>
  </si>
  <si>
    <t>Activite 2.3.5</t>
  </si>
  <si>
    <r>
      <t>Soutie</t>
    </r>
    <r>
      <rPr>
        <sz val="12"/>
        <rFont val="Calibri"/>
        <family val="2"/>
        <scheme val="minor"/>
      </rPr>
      <t xml:space="preserve">n à HAPA </t>
    </r>
    <r>
      <rPr>
        <sz val="12"/>
        <color theme="1"/>
        <rFont val="Calibri"/>
        <family val="2"/>
        <scheme val="minor"/>
      </rPr>
      <t>pour la mise en place d’un programme de formation des journalistes et responsables d’organes de presses sur la détection et la gestion des messages d’extrémisme violent et de radicalisation.</t>
    </r>
  </si>
  <si>
    <t>Activite 2.1.7</t>
  </si>
  <si>
    <t>Activite 2.1.8</t>
  </si>
  <si>
    <t>Produit 2.2</t>
  </si>
  <si>
    <t>Activite 2.2.1</t>
  </si>
  <si>
    <t>Activite' 2.2.2</t>
  </si>
  <si>
    <t>Activite 2.2.3</t>
  </si>
  <si>
    <t>Activite 2.2.5</t>
  </si>
  <si>
    <t>Activite 2.2.6</t>
  </si>
  <si>
    <t>Activite 2.2.7</t>
  </si>
  <si>
    <t>Activite 2.2.8</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</si>
  <si>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</si>
  <si>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</si>
  <si>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</si>
  <si>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</si>
  <si>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</si>
  <si>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</si>
  <si>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</si>
  <si>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</si>
  <si>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</si>
  <si>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</si>
  <si>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</si>
  <si>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</si>
  <si>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</si>
  <si>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</si>
  <si>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</si>
  <si>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</si>
  <si>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</si>
  <si>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</si>
  <si>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</si>
  <si>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</si>
  <si>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</si>
  <si>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</si>
  <si>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</si>
  <si>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</si>
  <si>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</si>
  <si>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</si>
  <si>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</si>
  <si>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</si>
  <si>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</si>
  <si>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</si>
  <si>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</si>
  <si>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</si>
  <si>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</si>
  <si>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</si>
  <si>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</si>
  <si>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</si>
  <si>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</si>
  <si>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</si>
  <si>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</si>
  <si>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</si>
  <si>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</si>
  <si>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</si>
  <si>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</si>
  <si>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</si>
  <si>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</si>
  <si>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</si>
  <si>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</si>
  <si>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</si>
  <si>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</si>
  <si>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</si>
  <si>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</si>
  <si>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</si>
  <si>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</si>
  <si>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</si>
  <si>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</si>
  <si>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</si>
  <si>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</si>
  <si>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</si>
  <si>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</si>
  <si>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</si>
  <si>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</si>
  <si>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</si>
  <si>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</si>
  <si>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</si>
  <si>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</si>
  <si>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</si>
  <si>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</si>
  <si>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</si>
  <si>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</si>
  <si>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</si>
  <si>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</si>
  <si>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</si>
  <si>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</si>
  <si>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</si>
  <si>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</si>
  <si>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</si>
  <si>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</si>
  <si>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</si>
  <si>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</si>
  <si>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</si>
  <si>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</si>
  <si>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</si>
  <si>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</si>
  <si>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</si>
  <si>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</si>
  <si>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</si>
  <si>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</si>
  <si>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</si>
  <si>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Budget de suivi</t>
  </si>
  <si>
    <t>Budget pour l'évaluation finale indépendante</t>
  </si>
  <si>
    <t>Pour facilter le paiement des consultants, les fonds sont logés au PNUD</t>
  </si>
  <si>
    <t>Coûts supplémentaires total</t>
  </si>
  <si>
    <t>Totaux</t>
  </si>
  <si>
    <t>Sous-budget total du projet</t>
  </si>
  <si>
    <t>Coûts indirects (7%):</t>
  </si>
  <si>
    <t>Répartition des tranches basée sur la performance</t>
  </si>
  <si>
    <t>Tranche %</t>
  </si>
  <si>
    <t>Première tranche</t>
  </si>
  <si>
    <t>Deuxième tranche</t>
  </si>
  <si>
    <t>Troisième tranche (le cas échéant)</t>
  </si>
  <si>
    <t>PNUD</t>
  </si>
  <si>
    <t>HCDH</t>
  </si>
  <si>
    <t>ENSEMBLE</t>
  </si>
  <si>
    <r>
      <t xml:space="preserve">$ alloué à GEWE </t>
    </r>
    <r>
      <rPr>
        <sz val="11"/>
        <color theme="1"/>
        <rFont val="Calibri"/>
        <family val="2"/>
        <scheme val="minor"/>
      </rPr>
      <t>(inclut coûts indirects)</t>
    </r>
  </si>
  <si>
    <t>Total des dépenses</t>
  </si>
  <si>
    <t>% alloué à GEWE</t>
  </si>
  <si>
    <t>Taux d'exécution</t>
  </si>
  <si>
    <r>
      <t xml:space="preserve">$ alloué à S&amp;E </t>
    </r>
    <r>
      <rPr>
        <sz val="11"/>
        <color theme="1"/>
        <rFont val="Calibri"/>
        <family val="2"/>
        <scheme val="minor"/>
      </rPr>
      <t>(inclut coûts indirects)</t>
    </r>
  </si>
  <si>
    <t>% alloué à S&amp;E</t>
  </si>
  <si>
    <r>
      <t xml:space="preserve">Note: Le PBF n'accepte pas les projets avec moins de 5% pour le S&amp;E et moins 15% pour le GEWE. Ces chiffres apparaîtront </t>
    </r>
    <r>
      <rPr>
        <sz val="11"/>
        <color rgb="FFFF0000"/>
        <rFont val="Calibri"/>
        <family val="2"/>
        <scheme val="minor"/>
      </rPr>
      <t>en</t>
    </r>
    <r>
      <rPr>
        <sz val="11"/>
        <color theme="1"/>
        <rFont val="Calibri"/>
        <family val="2"/>
        <scheme val="minor"/>
      </rPr>
      <t xml:space="preserve"> </t>
    </r>
    <r>
      <rPr>
        <sz val="11"/>
        <color rgb="FFFF0000"/>
        <rFont val="Calibri"/>
        <family val="2"/>
        <scheme val="minor"/>
      </rPr>
      <t>rouge</t>
    </r>
    <r>
      <rPr>
        <sz val="11"/>
        <color theme="1"/>
        <rFont val="Calibri"/>
        <family val="2"/>
        <scheme val="minor"/>
      </rPr>
      <t xml:space="preserve"> si ce seuil minimum n'est pas atteint.</t>
    </r>
  </si>
  <si>
    <t>-</t>
  </si>
  <si>
    <t>Tableau 2 - Répartition des produits par catégories de budget de l’ONU</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</si>
  <si>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</si>
  <si>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</si>
  <si>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</si>
  <si>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</si>
  <si>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</si>
  <si>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</si>
  <si>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</si>
  <si>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</si>
  <si>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</si>
  <si>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</si>
  <si>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 xml:space="preserve">Total </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</si>
  <si>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</si>
  <si>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</si>
  <si>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</si>
  <si>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</si>
  <si>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</si>
  <si>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</si>
  <si>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</si>
  <si>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</si>
  <si>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</si>
  <si>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</si>
  <si>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</si>
  <si>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</si>
  <si>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</si>
  <si>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</si>
  <si>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</si>
  <si>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</si>
  <si>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</si>
  <si>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</si>
  <si>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</si>
  <si>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</si>
  <si>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</si>
  <si>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</si>
  <si>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</si>
  <si>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</si>
  <si>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TOTAL</t>
  </si>
  <si>
    <t>Annex 1 : Guide de MPTFO sur les catégories de frais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</si>
  <si>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</si>
  <si>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</si>
  <si>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</si>
  <si>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</si>
  <si>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</si>
  <si>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</si>
  <si>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</si>
  <si>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t>For PBSO Use</t>
  </si>
  <si>
    <t>Outcome 1</t>
  </si>
  <si>
    <t>Outcome Budget</t>
  </si>
  <si>
    <t>Total Outcome Budget Towards SDGs</t>
  </si>
  <si>
    <t>SDG</t>
  </si>
  <si>
    <t>SDG %</t>
  </si>
  <si>
    <t>Total Towards SDG</t>
  </si>
  <si>
    <t>Outcome 2</t>
  </si>
  <si>
    <t>Outcome 3</t>
  </si>
  <si>
    <t>Outcome 4</t>
  </si>
  <si>
    <t>For MPTFO Use</t>
  </si>
  <si>
    <t>Totals</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</si>
  <si>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</si>
  <si>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</si>
  <si>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</si>
  <si>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</si>
  <si>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</si>
  <si>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</si>
  <si>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</si>
  <si>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Sub-Total </t>
  </si>
  <si>
    <t>7% Indirect Costs</t>
  </si>
  <si>
    <t>Performance-Based Tranche Breakdown</t>
  </si>
  <si>
    <t>First Tranche:</t>
  </si>
  <si>
    <t>Second Tranche:</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</si>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</sst>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26" x14ac:knownFonts="1">
    <font>
      <sz val="11"/>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24"/>
      <color rgb="FF00B0F0"/>
      <name val="Calibri"/>
      <family val="2"/>
      <scheme val="minor"/>
    </font>
    <font>
      <b/>
      <u/>
      <sz val="18"/>
      <color theme="1"/>
      <name val="Calibri"/>
      <family val="2"/>
      <scheme val="minor"/>
    </font>
    <font>
      <sz val="14"/>
      <color theme="1"/>
      <name val="Calibri"/>
      <family val="2"/>
      <scheme val="minor"/>
    </font>
    <font>
      <i/>
      <sz val="14"/>
      <color theme="1"/>
      <name val="Calibri"/>
      <family val="2"/>
      <scheme val="minor"/>
    </font>
    <font>
      <b/>
      <sz val="14"/>
      <color theme="1"/>
      <name val="Calibri"/>
      <family val="2"/>
      <scheme val="minor"/>
    </font>
    <font>
      <b/>
      <u/>
      <sz val="14"/>
      <color theme="1"/>
      <name val="Calibri"/>
      <family val="2"/>
      <scheme val="minor"/>
    </font>
    <font>
      <sz val="12"/>
      <name val="Calibri"/>
      <family val="2"/>
      <scheme val="minor"/>
    </font>
    <font>
      <b/>
      <sz val="16"/>
      <color theme="1"/>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FFFF00"/>
        <bgColor indexed="64"/>
      </patternFill>
    </fill>
    <fill>
      <patternFill patternType="solid">
        <fgColor theme="5" tint="0.39997558519241921"/>
        <bgColor indexed="64"/>
      </patternFill>
    </fill>
  </fills>
  <borders count="52">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s>
  <cellStyleXfs count="3">
    <xf numFmtId="0" fontId="0" fillId="0" borderId="0"/>
    <xf numFmtId="164" fontId="5" fillId="0" borderId="0" applyFont="0" applyFill="0" applyBorder="0" applyAlignment="0" applyProtection="0"/>
    <xf numFmtId="9" fontId="5" fillId="0" borderId="0" applyFont="0" applyFill="0" applyBorder="0" applyAlignment="0" applyProtection="0"/>
  </cellStyleXfs>
  <cellXfs count="309">
    <xf numFmtId="0" fontId="0" fillId="0" borderId="0" xfId="0"/>
    <xf numFmtId="0" fontId="3" fillId="0" borderId="0" xfId="0" applyFont="1" applyAlignment="1">
      <alignment vertical="center" wrapText="1"/>
    </xf>
    <xf numFmtId="0" fontId="3" fillId="0" borderId="0" xfId="0" applyFont="1" applyAlignment="1" applyProtection="1">
      <alignment vertical="center" wrapText="1"/>
      <protection locked="0"/>
    </xf>
    <xf numFmtId="0" fontId="7" fillId="0" borderId="0" xfId="0" applyFont="1" applyAlignment="1">
      <alignment vertical="center" wrapText="1"/>
    </xf>
    <xf numFmtId="0" fontId="3" fillId="3" borderId="0" xfId="0" applyFont="1" applyFill="1" applyAlignment="1">
      <alignment vertical="center" wrapText="1"/>
    </xf>
    <xf numFmtId="164" fontId="3" fillId="0" borderId="0" xfId="0" applyNumberFormat="1" applyFont="1" applyAlignment="1">
      <alignment vertical="center" wrapText="1"/>
    </xf>
    <xf numFmtId="0" fontId="3" fillId="2" borderId="12" xfId="0" applyFont="1" applyFill="1" applyBorder="1" applyAlignment="1">
      <alignment vertical="center" wrapText="1"/>
    </xf>
    <xf numFmtId="0" fontId="3" fillId="3" borderId="0" xfId="0" applyFont="1" applyFill="1" applyAlignment="1" applyProtection="1">
      <alignment vertical="center" wrapText="1"/>
      <protection locked="0"/>
    </xf>
    <xf numFmtId="164" fontId="11" fillId="0" borderId="0" xfId="1" applyFont="1" applyFill="1" applyBorder="1" applyAlignment="1" applyProtection="1">
      <alignment vertical="center" wrapText="1"/>
    </xf>
    <xf numFmtId="164" fontId="3" fillId="2" borderId="3" xfId="1" applyFont="1" applyFill="1" applyBorder="1" applyAlignment="1" applyProtection="1">
      <alignment horizontal="center" vertical="center" wrapText="1"/>
    </xf>
    <xf numFmtId="0" fontId="8" fillId="2" borderId="8" xfId="0" applyFont="1" applyFill="1" applyBorder="1" applyAlignment="1">
      <alignment vertical="center" wrapText="1"/>
    </xf>
    <xf numFmtId="164" fontId="8" fillId="3" borderId="0" xfId="1" applyFont="1" applyFill="1" applyBorder="1" applyAlignment="1" applyProtection="1">
      <alignment vertical="center" wrapText="1"/>
    </xf>
    <xf numFmtId="164" fontId="3" fillId="2" borderId="5" xfId="1" applyFont="1" applyFill="1" applyBorder="1" applyAlignment="1" applyProtection="1">
      <alignment horizontal="center" vertical="center" wrapText="1"/>
    </xf>
    <xf numFmtId="164" fontId="3" fillId="2" borderId="3" xfId="1" applyFont="1" applyFill="1" applyBorder="1" applyAlignment="1">
      <alignment vertical="center" wrapText="1"/>
    </xf>
    <xf numFmtId="0" fontId="3" fillId="2" borderId="3" xfId="0" applyFont="1" applyFill="1" applyBorder="1" applyAlignment="1">
      <alignment horizontal="center" vertical="center" wrapText="1"/>
    </xf>
    <xf numFmtId="0" fontId="3" fillId="2" borderId="8" xfId="0" applyFont="1" applyFill="1" applyBorder="1" applyAlignment="1">
      <alignment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8" fillId="2" borderId="8" xfId="0" applyFont="1" applyFill="1" applyBorder="1" applyAlignment="1" applyProtection="1">
      <alignment vertical="center" wrapText="1"/>
      <protection locked="0"/>
    </xf>
    <xf numFmtId="164" fontId="3" fillId="3" borderId="0" xfId="0" applyNumberFormat="1" applyFont="1" applyFill="1" applyAlignment="1">
      <alignment vertical="center" wrapText="1"/>
    </xf>
    <xf numFmtId="0" fontId="0" fillId="3" borderId="0" xfId="0" applyFill="1" applyAlignment="1">
      <alignment horizontal="center" vertical="center" wrapText="1"/>
    </xf>
    <xf numFmtId="0" fontId="14" fillId="0" borderId="0" xfId="0" applyFont="1" applyAlignment="1">
      <alignment wrapText="1"/>
    </xf>
    <xf numFmtId="0" fontId="15" fillId="0" borderId="0" xfId="0" applyFont="1" applyAlignment="1">
      <alignment wrapText="1"/>
    </xf>
    <xf numFmtId="0" fontId="0" fillId="0" borderId="0" xfId="0" applyAlignment="1">
      <alignment wrapText="1"/>
    </xf>
    <xf numFmtId="0" fontId="0" fillId="3" borderId="0" xfId="0" applyFill="1" applyAlignment="1">
      <alignment wrapText="1"/>
    </xf>
    <xf numFmtId="0" fontId="0" fillId="0" borderId="0" xfId="0" applyAlignment="1">
      <alignment horizontal="center" wrapText="1"/>
    </xf>
    <xf numFmtId="0" fontId="3" fillId="0" borderId="0" xfId="0" applyFont="1" applyAlignment="1">
      <alignment horizontal="center" vertical="center" wrapText="1"/>
    </xf>
    <xf numFmtId="9" fontId="3" fillId="3" borderId="0" xfId="2" applyFont="1" applyFill="1" applyBorder="1" applyAlignment="1">
      <alignment wrapText="1"/>
    </xf>
    <xf numFmtId="0" fontId="4" fillId="3" borderId="0" xfId="0" applyFont="1" applyFill="1" applyAlignment="1">
      <alignment horizontal="center" vertical="center" wrapText="1"/>
    </xf>
    <xf numFmtId="164" fontId="3" fillId="3" borderId="0" xfId="2" applyNumberFormat="1" applyFont="1" applyFill="1" applyBorder="1" applyAlignment="1">
      <alignment wrapText="1"/>
    </xf>
    <xf numFmtId="0" fontId="10" fillId="0" borderId="0" xfId="0" applyFont="1" applyAlignment="1">
      <alignment horizontal="center" vertical="center" wrapText="1"/>
    </xf>
    <xf numFmtId="0" fontId="3" fillId="3" borderId="0" xfId="0" applyFont="1" applyFill="1" applyAlignment="1">
      <alignment horizontal="left" wrapText="1"/>
    </xf>
    <xf numFmtId="164" fontId="3" fillId="0" borderId="0" xfId="1" applyFont="1" applyFill="1" applyBorder="1" applyAlignment="1" applyProtection="1">
      <alignment vertical="center" wrapText="1"/>
    </xf>
    <xf numFmtId="164" fontId="3" fillId="0" borderId="0" xfId="1" applyFont="1" applyFill="1" applyBorder="1" applyAlignment="1" applyProtection="1">
      <alignment horizontal="center" vertical="center" wrapText="1"/>
    </xf>
    <xf numFmtId="0" fontId="7" fillId="2" borderId="3" xfId="0" applyFont="1" applyFill="1" applyBorder="1" applyAlignment="1">
      <alignment vertical="center" wrapText="1"/>
    </xf>
    <xf numFmtId="0" fontId="7" fillId="2" borderId="3" xfId="0" applyFont="1" applyFill="1" applyBorder="1" applyAlignment="1" applyProtection="1">
      <alignment vertical="center" wrapText="1"/>
      <protection locked="0"/>
    </xf>
    <xf numFmtId="0" fontId="6" fillId="0" borderId="0" xfId="0" applyFont="1" applyAlignment="1">
      <alignment wrapText="1"/>
    </xf>
    <xf numFmtId="0" fontId="6" fillId="3" borderId="0" xfId="0" applyFont="1" applyFill="1" applyAlignment="1">
      <alignment wrapText="1"/>
    </xf>
    <xf numFmtId="164" fontId="3" fillId="4" borderId="3" xfId="1" applyFont="1" applyFill="1" applyBorder="1" applyAlignment="1" applyProtection="1">
      <alignment wrapText="1"/>
    </xf>
    <xf numFmtId="164" fontId="3" fillId="0" borderId="0" xfId="0" applyNumberFormat="1" applyFont="1" applyAlignment="1">
      <alignment wrapText="1"/>
    </xf>
    <xf numFmtId="164" fontId="7" fillId="0" borderId="0" xfId="1" applyFont="1" applyFill="1" applyBorder="1" applyAlignment="1">
      <alignment horizontal="right" vertical="center" wrapText="1"/>
    </xf>
    <xf numFmtId="0" fontId="3" fillId="2" borderId="38" xfId="0" applyFont="1" applyFill="1" applyBorder="1" applyAlignment="1">
      <alignment horizontal="center" wrapText="1"/>
    </xf>
    <xf numFmtId="164" fontId="3" fillId="2" borderId="3" xfId="0" applyNumberFormat="1" applyFont="1" applyFill="1" applyBorder="1" applyAlignment="1">
      <alignment wrapText="1"/>
    </xf>
    <xf numFmtId="0" fontId="7" fillId="2" borderId="38" xfId="0" applyFont="1" applyFill="1" applyBorder="1" applyAlignment="1">
      <alignment vertical="center" wrapText="1"/>
    </xf>
    <xf numFmtId="164" fontId="3" fillId="2" borderId="38" xfId="0" applyNumberFormat="1" applyFont="1" applyFill="1" applyBorder="1" applyAlignment="1">
      <alignment wrapText="1"/>
    </xf>
    <xf numFmtId="0" fontId="3" fillId="2" borderId="13" xfId="0" applyFont="1" applyFill="1" applyBorder="1" applyAlignment="1">
      <alignment horizontal="left" wrapText="1"/>
    </xf>
    <xf numFmtId="164" fontId="3" fillId="2" borderId="13" xfId="0" applyNumberFormat="1" applyFont="1" applyFill="1" applyBorder="1" applyAlignment="1">
      <alignment horizontal="center" wrapText="1"/>
    </xf>
    <xf numFmtId="164" fontId="3" fillId="2" borderId="13" xfId="0" applyNumberFormat="1" applyFont="1" applyFill="1" applyBorder="1" applyAlignment="1">
      <alignment wrapText="1"/>
    </xf>
    <xf numFmtId="164" fontId="3" fillId="4" borderId="3" xfId="1" applyFont="1" applyFill="1" applyBorder="1" applyAlignment="1">
      <alignment wrapText="1"/>
    </xf>
    <xf numFmtId="164" fontId="3" fillId="3" borderId="4" xfId="1" applyFont="1" applyFill="1" applyBorder="1" applyAlignment="1" applyProtection="1">
      <alignment wrapText="1"/>
    </xf>
    <xf numFmtId="164" fontId="3" fillId="3" borderId="1" xfId="1" applyFont="1" applyFill="1" applyBorder="1" applyAlignment="1">
      <alignment wrapText="1"/>
    </xf>
    <xf numFmtId="164" fontId="3" fillId="3" borderId="2" xfId="0" applyNumberFormat="1" applyFont="1" applyFill="1" applyBorder="1" applyAlignment="1">
      <alignment wrapText="1"/>
    </xf>
    <xf numFmtId="164" fontId="3" fillId="3" borderId="1" xfId="1" applyFont="1" applyFill="1" applyBorder="1" applyAlignment="1" applyProtection="1">
      <alignment wrapText="1"/>
    </xf>
    <xf numFmtId="164" fontId="3" fillId="2" borderId="37" xfId="0" applyNumberFormat="1" applyFont="1" applyFill="1" applyBorder="1" applyAlignment="1">
      <alignment wrapText="1"/>
    </xf>
    <xf numFmtId="164" fontId="3" fillId="2" borderId="9" xfId="0" applyNumberFormat="1" applyFont="1" applyFill="1" applyBorder="1" applyAlignment="1">
      <alignment wrapText="1"/>
    </xf>
    <xf numFmtId="0" fontId="3" fillId="2" borderId="11" xfId="0" applyFont="1" applyFill="1" applyBorder="1" applyAlignment="1">
      <alignment horizontal="center" wrapText="1"/>
    </xf>
    <xf numFmtId="164" fontId="3" fillId="2" borderId="33" xfId="0" applyNumberFormat="1" applyFont="1" applyFill="1" applyBorder="1" applyAlignment="1">
      <alignment wrapText="1"/>
    </xf>
    <xf numFmtId="0" fontId="6" fillId="0" borderId="0" xfId="0" applyFont="1"/>
    <xf numFmtId="0" fontId="16" fillId="0" borderId="0" xfId="0" applyFont="1"/>
    <xf numFmtId="49" fontId="0" fillId="0" borderId="0" xfId="0" applyNumberFormat="1"/>
    <xf numFmtId="0" fontId="16" fillId="0" borderId="0" xfId="0" applyFont="1" applyAlignment="1">
      <alignment vertical="center"/>
    </xf>
    <xf numFmtId="49" fontId="17" fillId="0" borderId="0" xfId="0" applyNumberFormat="1" applyFont="1" applyAlignment="1">
      <alignment horizontal="left"/>
    </xf>
    <xf numFmtId="49" fontId="17" fillId="0" borderId="0" xfId="0" applyNumberFormat="1" applyFont="1" applyAlignment="1">
      <alignment horizontal="left" wrapText="1"/>
    </xf>
    <xf numFmtId="0" fontId="4" fillId="2" borderId="10" xfId="0" applyFont="1" applyFill="1" applyBorder="1"/>
    <xf numFmtId="0" fontId="4" fillId="2" borderId="8" xfId="0" applyFont="1" applyFill="1" applyBorder="1"/>
    <xf numFmtId="0" fontId="4" fillId="2" borderId="3" xfId="0" applyFont="1" applyFill="1" applyBorder="1"/>
    <xf numFmtId="0" fontId="4"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0" fontId="3" fillId="6" borderId="3" xfId="0" applyFont="1" applyFill="1" applyBorder="1" applyAlignment="1">
      <alignment vertical="center" wrapText="1"/>
    </xf>
    <xf numFmtId="0" fontId="3" fillId="2" borderId="3" xfId="0" applyFont="1" applyFill="1" applyBorder="1" applyAlignment="1">
      <alignment vertical="center" wrapText="1"/>
    </xf>
    <xf numFmtId="164" fontId="3" fillId="2" borderId="3" xfId="1" applyFont="1" applyFill="1" applyBorder="1" applyAlignment="1" applyProtection="1">
      <alignment vertical="center" wrapText="1"/>
    </xf>
    <xf numFmtId="164" fontId="3" fillId="2" borderId="4" xfId="1" applyFont="1" applyFill="1" applyBorder="1" applyAlignment="1" applyProtection="1">
      <alignment vertical="center" wrapText="1"/>
    </xf>
    <xf numFmtId="164" fontId="3" fillId="2" borderId="13" xfId="1" applyFont="1" applyFill="1" applyBorder="1" applyAlignment="1" applyProtection="1">
      <alignment vertical="center" wrapText="1"/>
    </xf>
    <xf numFmtId="9" fontId="3" fillId="2" borderId="14" xfId="2" applyFont="1" applyFill="1" applyBorder="1" applyAlignment="1" applyProtection="1">
      <alignment vertical="center" wrapText="1"/>
    </xf>
    <xf numFmtId="0" fontId="4" fillId="2" borderId="27" xfId="0" applyFont="1" applyFill="1" applyBorder="1" applyAlignment="1">
      <alignment horizontal="left" vertical="center" wrapText="1"/>
    </xf>
    <xf numFmtId="164" fontId="3" fillId="2" borderId="16" xfId="0" applyNumberFormat="1" applyFont="1" applyFill="1" applyBorder="1" applyAlignment="1">
      <alignment vertical="center" wrapText="1"/>
    </xf>
    <xf numFmtId="0" fontId="4" fillId="2" borderId="8" xfId="0" applyFont="1" applyFill="1" applyBorder="1" applyAlignment="1">
      <alignment horizontal="left" vertical="center" wrapText="1"/>
    </xf>
    <xf numFmtId="164" fontId="3"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164" fontId="3" fillId="2" borderId="14" xfId="1" applyFont="1" applyFill="1" applyBorder="1" applyAlignment="1" applyProtection="1">
      <alignment vertical="center" wrapText="1"/>
    </xf>
    <xf numFmtId="0" fontId="3" fillId="2" borderId="38" xfId="0" applyFont="1" applyFill="1" applyBorder="1" applyAlignment="1">
      <alignment vertical="center" wrapText="1"/>
    </xf>
    <xf numFmtId="0" fontId="3" fillId="4" borderId="3" xfId="0" applyFont="1" applyFill="1" applyBorder="1" applyAlignment="1" applyProtection="1">
      <alignment vertical="center" wrapText="1"/>
      <protection locked="0"/>
    </xf>
    <xf numFmtId="0" fontId="3" fillId="2" borderId="34" xfId="0" applyFont="1" applyFill="1" applyBorder="1" applyAlignment="1">
      <alignment vertical="center" wrapText="1"/>
    </xf>
    <xf numFmtId="164" fontId="3" fillId="2" borderId="39" xfId="1" applyFont="1" applyFill="1" applyBorder="1" applyAlignment="1" applyProtection="1">
      <alignment vertical="center" wrapText="1"/>
    </xf>
    <xf numFmtId="164" fontId="3" fillId="4" borderId="3" xfId="1" applyFont="1" applyFill="1" applyBorder="1" applyAlignment="1" applyProtection="1">
      <alignment vertical="center" wrapText="1"/>
    </xf>
    <xf numFmtId="164" fontId="3" fillId="2" borderId="4" xfId="0" applyNumberFormat="1" applyFont="1" applyFill="1" applyBorder="1" applyAlignment="1">
      <alignment wrapText="1"/>
    </xf>
    <xf numFmtId="164" fontId="3" fillId="3" borderId="1" xfId="0" applyNumberFormat="1" applyFont="1" applyFill="1" applyBorder="1" applyAlignment="1">
      <alignment wrapText="1"/>
    </xf>
    <xf numFmtId="0" fontId="3" fillId="2" borderId="31" xfId="0" applyFont="1" applyFill="1" applyBorder="1" applyAlignment="1">
      <alignment wrapText="1"/>
    </xf>
    <xf numFmtId="164" fontId="3" fillId="2" borderId="32" xfId="0" applyNumberFormat="1" applyFont="1" applyFill="1" applyBorder="1" applyAlignment="1">
      <alignment wrapText="1"/>
    </xf>
    <xf numFmtId="9" fontId="3" fillId="3" borderId="9" xfId="2" applyFont="1" applyFill="1" applyBorder="1" applyAlignment="1" applyProtection="1">
      <alignment vertical="center" wrapText="1"/>
      <protection locked="0"/>
    </xf>
    <xf numFmtId="9" fontId="3" fillId="3" borderId="30" xfId="2" applyFont="1" applyFill="1" applyBorder="1" applyAlignment="1" applyProtection="1">
      <alignment vertical="center" wrapText="1"/>
      <protection locked="0"/>
    </xf>
    <xf numFmtId="9" fontId="3" fillId="3" borderId="30" xfId="2" applyFont="1" applyFill="1" applyBorder="1" applyAlignment="1" applyProtection="1">
      <alignment horizontal="right" vertical="center" wrapText="1"/>
      <protection locked="0"/>
    </xf>
    <xf numFmtId="9" fontId="0" fillId="0" borderId="0" xfId="2" applyFont="1"/>
    <xf numFmtId="164" fontId="3" fillId="4" borderId="5" xfId="1" applyFont="1" applyFill="1" applyBorder="1" applyAlignment="1" applyProtection="1">
      <alignment wrapText="1"/>
    </xf>
    <xf numFmtId="164" fontId="3" fillId="4" borderId="5" xfId="1" applyFont="1" applyFill="1" applyBorder="1" applyAlignment="1">
      <alignment wrapText="1"/>
    </xf>
    <xf numFmtId="164" fontId="3" fillId="2" borderId="5" xfId="0" applyNumberFormat="1" applyFont="1" applyFill="1" applyBorder="1" applyAlignment="1">
      <alignment wrapText="1"/>
    </xf>
    <xf numFmtId="0" fontId="8" fillId="2" borderId="50" xfId="0" applyFont="1" applyFill="1" applyBorder="1" applyAlignment="1">
      <alignment vertical="center" wrapText="1"/>
    </xf>
    <xf numFmtId="0" fontId="8" fillId="2" borderId="50" xfId="0" applyFont="1" applyFill="1" applyBorder="1" applyAlignment="1" applyProtection="1">
      <alignment vertical="center" wrapText="1"/>
      <protection locked="0"/>
    </xf>
    <xf numFmtId="0" fontId="4" fillId="2" borderId="22" xfId="0" applyFont="1" applyFill="1" applyBorder="1" applyAlignment="1">
      <alignment wrapText="1"/>
    </xf>
    <xf numFmtId="0" fontId="0" fillId="2" borderId="22" xfId="0" applyFill="1" applyBorder="1" applyAlignment="1">
      <alignment wrapText="1"/>
    </xf>
    <xf numFmtId="0" fontId="4" fillId="2" borderId="23" xfId="0" applyFont="1" applyFill="1" applyBorder="1" applyAlignment="1">
      <alignment wrapText="1"/>
    </xf>
    <xf numFmtId="0" fontId="4" fillId="2" borderId="6" xfId="0" applyFont="1" applyFill="1" applyBorder="1" applyAlignment="1">
      <alignment horizontal="center" vertical="center"/>
    </xf>
    <xf numFmtId="0" fontId="4" fillId="2" borderId="22" xfId="0" applyFont="1" applyFill="1" applyBorder="1" applyAlignment="1">
      <alignment vertical="center" wrapText="1"/>
    </xf>
    <xf numFmtId="0" fontId="3" fillId="8" borderId="3" xfId="0" applyFont="1" applyFill="1" applyBorder="1" applyAlignment="1">
      <alignment vertical="center" wrapText="1"/>
    </xf>
    <xf numFmtId="164" fontId="3" fillId="2" borderId="3" xfId="1" applyFont="1" applyFill="1" applyBorder="1" applyAlignment="1">
      <alignment wrapText="1"/>
    </xf>
    <xf numFmtId="164" fontId="3" fillId="2" borderId="12" xfId="1" applyFont="1" applyFill="1" applyBorder="1" applyAlignment="1" applyProtection="1">
      <alignment wrapText="1"/>
    </xf>
    <xf numFmtId="164" fontId="3" fillId="2" borderId="13" xfId="1" applyFont="1" applyFill="1" applyBorder="1" applyAlignment="1">
      <alignment wrapText="1"/>
    </xf>
    <xf numFmtId="0" fontId="8" fillId="2" borderId="34" xfId="0" applyFont="1" applyFill="1" applyBorder="1" applyAlignment="1">
      <alignment vertical="center" wrapText="1"/>
    </xf>
    <xf numFmtId="164" fontId="3" fillId="2" borderId="30" xfId="0" applyNumberFormat="1" applyFont="1" applyFill="1" applyBorder="1" applyAlignment="1">
      <alignment wrapText="1"/>
    </xf>
    <xf numFmtId="164" fontId="3" fillId="2" borderId="9" xfId="1" applyFont="1" applyFill="1" applyBorder="1" applyAlignment="1">
      <alignment wrapText="1"/>
    </xf>
    <xf numFmtId="164" fontId="3" fillId="2" borderId="14" xfId="1" applyFont="1" applyFill="1" applyBorder="1" applyAlignment="1">
      <alignment wrapText="1"/>
    </xf>
    <xf numFmtId="10" fontId="3" fillId="2" borderId="9" xfId="2" applyNumberFormat="1" applyFont="1" applyFill="1" applyBorder="1" applyAlignment="1" applyProtection="1">
      <alignment wrapText="1"/>
    </xf>
    <xf numFmtId="164" fontId="3" fillId="3" borderId="0" xfId="1" applyFont="1" applyFill="1" applyBorder="1" applyAlignment="1" applyProtection="1">
      <alignment vertical="center" wrapText="1"/>
      <protection locked="0"/>
    </xf>
    <xf numFmtId="164" fontId="0" fillId="0" borderId="0" xfId="1" applyFont="1" applyBorder="1" applyAlignment="1">
      <alignment wrapText="1"/>
    </xf>
    <xf numFmtId="164" fontId="3" fillId="3" borderId="0" xfId="1" applyFont="1" applyFill="1" applyBorder="1" applyAlignment="1">
      <alignment vertical="center" wrapText="1"/>
    </xf>
    <xf numFmtId="164" fontId="3" fillId="3" borderId="0" xfId="1" applyFont="1" applyFill="1" applyBorder="1" applyAlignment="1" applyProtection="1">
      <alignment horizontal="center" vertical="center" wrapText="1"/>
    </xf>
    <xf numFmtId="164" fontId="3" fillId="3" borderId="0" xfId="1" applyFont="1" applyFill="1" applyBorder="1" applyAlignment="1" applyProtection="1">
      <alignment horizontal="right" vertical="center" wrapText="1"/>
      <protection locked="0"/>
    </xf>
    <xf numFmtId="164" fontId="3" fillId="3" borderId="0" xfId="1" applyFont="1" applyFill="1" applyBorder="1" applyAlignment="1" applyProtection="1">
      <alignment vertical="center" wrapText="1"/>
    </xf>
    <xf numFmtId="164" fontId="3" fillId="0" borderId="0" xfId="1" applyFont="1" applyFill="1" applyBorder="1" applyAlignment="1">
      <alignment vertical="center" wrapText="1"/>
    </xf>
    <xf numFmtId="164" fontId="0" fillId="0" borderId="0" xfId="1" applyFont="1" applyFill="1" applyBorder="1" applyAlignment="1">
      <alignment wrapText="1"/>
    </xf>
    <xf numFmtId="164" fontId="15" fillId="0" borderId="0" xfId="1" applyFont="1" applyBorder="1" applyAlignment="1">
      <alignment wrapText="1"/>
    </xf>
    <xf numFmtId="164" fontId="13" fillId="3" borderId="0" xfId="1" applyFont="1" applyFill="1" applyBorder="1" applyAlignment="1">
      <alignment horizontal="left" wrapText="1"/>
    </xf>
    <xf numFmtId="0" fontId="2" fillId="2" borderId="8" xfId="0" applyFont="1" applyFill="1" applyBorder="1" applyAlignment="1">
      <alignment vertical="center" wrapText="1"/>
    </xf>
    <xf numFmtId="164" fontId="3" fillId="2" borderId="9" xfId="2" applyNumberFormat="1" applyFont="1" applyFill="1" applyBorder="1" applyAlignment="1">
      <alignment vertical="center" wrapText="1"/>
    </xf>
    <xf numFmtId="0" fontId="3" fillId="2" borderId="35" xfId="0" applyFont="1" applyFill="1" applyBorder="1" applyAlignment="1">
      <alignment horizontal="center" vertical="center" wrapText="1"/>
    </xf>
    <xf numFmtId="9" fontId="3" fillId="2" borderId="35" xfId="2" applyFont="1" applyFill="1" applyBorder="1" applyAlignment="1">
      <alignment vertical="center" wrapText="1"/>
    </xf>
    <xf numFmtId="9" fontId="3" fillId="2" borderId="47" xfId="2" applyFont="1" applyFill="1" applyBorder="1" applyAlignment="1">
      <alignment vertical="center" wrapText="1"/>
    </xf>
    <xf numFmtId="164" fontId="4" fillId="2" borderId="13" xfId="0" applyNumberFormat="1" applyFont="1" applyFill="1" applyBorder="1"/>
    <xf numFmtId="164" fontId="3" fillId="2" borderId="30" xfId="1" applyFont="1" applyFill="1" applyBorder="1" applyAlignment="1" applyProtection="1">
      <alignment horizontal="center" vertical="center" wrapText="1"/>
    </xf>
    <xf numFmtId="0" fontId="3" fillId="2" borderId="5"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12" fillId="7" borderId="6" xfId="0" applyFont="1" applyFill="1" applyBorder="1" applyAlignment="1">
      <alignment vertical="top" wrapText="1"/>
    </xf>
    <xf numFmtId="0" fontId="3" fillId="0" borderId="3" xfId="0" applyFont="1" applyBorder="1" applyAlignment="1" applyProtection="1">
      <alignment horizontal="center" vertical="center" wrapText="1"/>
      <protection locked="0"/>
    </xf>
    <xf numFmtId="164" fontId="0" fillId="0" borderId="0" xfId="1" applyFont="1" applyFill="1" applyBorder="1" applyAlignment="1">
      <alignment vertical="center" wrapText="1"/>
    </xf>
    <xf numFmtId="9" fontId="0" fillId="0" borderId="0" xfId="2" applyFont="1" applyFill="1" applyBorder="1" applyAlignment="1">
      <alignment wrapText="1"/>
    </xf>
    <xf numFmtId="164" fontId="3" fillId="2" borderId="3" xfId="1" applyFont="1" applyFill="1" applyBorder="1" applyAlignment="1" applyProtection="1">
      <alignment horizontal="center" vertical="center" wrapText="1"/>
      <protection locked="0"/>
    </xf>
    <xf numFmtId="0" fontId="8" fillId="2" borderId="51" xfId="0" applyFont="1" applyFill="1" applyBorder="1" applyAlignment="1">
      <alignment vertical="center" wrapText="1"/>
    </xf>
    <xf numFmtId="164" fontId="15" fillId="0" borderId="0" xfId="1" applyFont="1" applyFill="1" applyBorder="1" applyAlignment="1">
      <alignment wrapText="1"/>
    </xf>
    <xf numFmtId="164" fontId="13" fillId="0" borderId="0" xfId="1" applyFont="1" applyFill="1" applyBorder="1" applyAlignment="1">
      <alignment horizontal="left" wrapText="1"/>
    </xf>
    <xf numFmtId="164" fontId="3" fillId="0" borderId="3" xfId="1" applyFont="1" applyFill="1" applyBorder="1" applyAlignment="1" applyProtection="1">
      <alignment horizontal="center" vertical="center" wrapText="1"/>
    </xf>
    <xf numFmtId="164" fontId="3" fillId="0" borderId="0" xfId="1" applyFont="1" applyFill="1" applyBorder="1" applyAlignment="1" applyProtection="1">
      <alignment vertical="center" wrapText="1"/>
      <protection locked="0"/>
    </xf>
    <xf numFmtId="164" fontId="3" fillId="0" borderId="0" xfId="1" applyFont="1" applyFill="1" applyBorder="1" applyAlignment="1" applyProtection="1">
      <alignment horizontal="right" vertical="center" wrapText="1"/>
      <protection locked="0"/>
    </xf>
    <xf numFmtId="0" fontId="3" fillId="9" borderId="3" xfId="0" applyFont="1" applyFill="1" applyBorder="1" applyAlignment="1">
      <alignment horizontal="center" vertical="center" wrapText="1"/>
    </xf>
    <xf numFmtId="0" fontId="2" fillId="0" borderId="3" xfId="0" applyFont="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49" fontId="2" fillId="0" borderId="3" xfId="1" applyNumberFormat="1" applyFont="1" applyBorder="1" applyAlignment="1" applyProtection="1">
      <alignment horizontal="left" wrapText="1"/>
      <protection locked="0"/>
    </xf>
    <xf numFmtId="49" fontId="2" fillId="0" borderId="3" xfId="1" applyNumberFormat="1" applyFont="1" applyBorder="1" applyAlignment="1" applyProtection="1">
      <alignment horizontal="left" vertical="center" wrapText="1"/>
      <protection locked="0"/>
    </xf>
    <xf numFmtId="49" fontId="2" fillId="0" borderId="3" xfId="0" applyNumberFormat="1" applyFont="1" applyBorder="1" applyAlignment="1" applyProtection="1">
      <alignment horizontal="left" wrapText="1"/>
      <protection locked="0"/>
    </xf>
    <xf numFmtId="164" fontId="2" fillId="0" borderId="3" xfId="1" applyFont="1" applyFill="1" applyBorder="1" applyAlignment="1" applyProtection="1">
      <alignment horizontal="center" vertical="center" wrapText="1"/>
      <protection locked="0"/>
    </xf>
    <xf numFmtId="164" fontId="2" fillId="0" borderId="3" xfId="1" applyFont="1" applyFill="1" applyBorder="1" applyAlignment="1" applyProtection="1">
      <alignment horizontal="left" vertical="center" wrapText="1"/>
      <protection locked="0"/>
    </xf>
    <xf numFmtId="49" fontId="2" fillId="3" borderId="3" xfId="1" applyNumberFormat="1" applyFont="1" applyFill="1" applyBorder="1" applyAlignment="1" applyProtection="1">
      <alignment horizontal="left" wrapText="1"/>
      <protection locked="0"/>
    </xf>
    <xf numFmtId="49" fontId="2" fillId="3" borderId="3" xfId="1" applyNumberFormat="1" applyFont="1" applyFill="1" applyBorder="1" applyAlignment="1" applyProtection="1">
      <alignment horizontal="left" vertical="center" wrapText="1"/>
      <protection locked="0"/>
    </xf>
    <xf numFmtId="0" fontId="2" fillId="6" borderId="3" xfId="0" applyFont="1" applyFill="1" applyBorder="1" applyAlignment="1">
      <alignment vertical="center" wrapText="1"/>
    </xf>
    <xf numFmtId="164" fontId="2" fillId="0" borderId="3" xfId="1" applyFont="1" applyBorder="1" applyAlignment="1" applyProtection="1">
      <alignment horizontal="left" vertical="center" wrapText="1"/>
      <protection locked="0"/>
    </xf>
    <xf numFmtId="0" fontId="24" fillId="0" borderId="3" xfId="0" applyFont="1" applyBorder="1" applyAlignment="1" applyProtection="1">
      <alignment horizontal="left" vertical="top" wrapText="1"/>
      <protection locked="0"/>
    </xf>
    <xf numFmtId="0" fontId="2" fillId="0" borderId="0" xfId="0" applyFont="1" applyAlignment="1">
      <alignment horizontal="left" vertical="top" wrapText="1"/>
    </xf>
    <xf numFmtId="0" fontId="2" fillId="2" borderId="3" xfId="0" applyFont="1" applyFill="1" applyBorder="1" applyAlignment="1">
      <alignment vertical="center" wrapText="1"/>
    </xf>
    <xf numFmtId="2" fontId="15" fillId="0" borderId="0" xfId="0" applyNumberFormat="1" applyFont="1" applyAlignment="1">
      <alignment wrapText="1"/>
    </xf>
    <xf numFmtId="2" fontId="23" fillId="0" borderId="0" xfId="0" applyNumberFormat="1" applyFont="1" applyAlignment="1">
      <alignment horizontal="left" wrapText="1"/>
    </xf>
    <xf numFmtId="2" fontId="0" fillId="0" borderId="0" xfId="0" applyNumberFormat="1" applyAlignment="1">
      <alignment wrapText="1"/>
    </xf>
    <xf numFmtId="2" fontId="3" fillId="3" borderId="0" xfId="0" applyNumberFormat="1" applyFont="1" applyFill="1" applyAlignment="1" applyProtection="1">
      <alignment vertical="center" wrapText="1"/>
      <protection locked="0"/>
    </xf>
    <xf numFmtId="2" fontId="3" fillId="3" borderId="0" xfId="0" applyNumberFormat="1" applyFont="1" applyFill="1" applyAlignment="1">
      <alignment vertical="center" wrapText="1"/>
    </xf>
    <xf numFmtId="2" fontId="3" fillId="2" borderId="0" xfId="0" applyNumberFormat="1" applyFont="1" applyFill="1" applyAlignment="1">
      <alignment horizontal="center" vertical="center" wrapText="1"/>
    </xf>
    <xf numFmtId="2" fontId="3" fillId="3" borderId="0" xfId="2" applyNumberFormat="1" applyFont="1" applyFill="1" applyBorder="1" applyAlignment="1" applyProtection="1">
      <alignment vertical="center" wrapText="1"/>
      <protection locked="0"/>
    </xf>
    <xf numFmtId="2" fontId="3" fillId="3" borderId="0" xfId="2" applyNumberFormat="1" applyFont="1" applyFill="1" applyBorder="1" applyAlignment="1" applyProtection="1">
      <alignment horizontal="right" vertical="center" wrapText="1"/>
      <protection locked="0"/>
    </xf>
    <xf numFmtId="2" fontId="3" fillId="2" borderId="0" xfId="2" applyNumberFormat="1" applyFont="1" applyFill="1" applyBorder="1" applyAlignment="1" applyProtection="1">
      <alignment vertical="center" wrapText="1"/>
    </xf>
    <xf numFmtId="164" fontId="3" fillId="2" borderId="40" xfId="0" applyNumberFormat="1" applyFont="1" applyFill="1" applyBorder="1" applyAlignment="1">
      <alignment vertical="center" wrapText="1"/>
    </xf>
    <xf numFmtId="0" fontId="0" fillId="2" borderId="45" xfId="0" applyFill="1" applyBorder="1" applyAlignment="1">
      <alignment wrapText="1"/>
    </xf>
    <xf numFmtId="2" fontId="3" fillId="0" borderId="3" xfId="0" applyNumberFormat="1" applyFont="1" applyBorder="1" applyAlignment="1">
      <alignment horizontal="center" vertical="center" wrapText="1"/>
    </xf>
    <xf numFmtId="164" fontId="3" fillId="0" borderId="3" xfId="1" applyFont="1" applyFill="1" applyBorder="1" applyAlignment="1">
      <alignment horizontal="center" vertical="center" wrapText="1"/>
    </xf>
    <xf numFmtId="164" fontId="0" fillId="2" borderId="3" xfId="1" applyFont="1" applyFill="1" applyBorder="1" applyAlignment="1">
      <alignment horizontal="center" vertical="center" wrapText="1"/>
    </xf>
    <xf numFmtId="9" fontId="0" fillId="2" borderId="3" xfId="2" applyFont="1" applyFill="1" applyBorder="1" applyAlignment="1">
      <alignment horizontal="center" wrapText="1"/>
    </xf>
    <xf numFmtId="2" fontId="25" fillId="10" borderId="3" xfId="0" applyNumberFormat="1" applyFont="1" applyFill="1" applyBorder="1" applyAlignment="1">
      <alignment horizontal="center" vertical="center" wrapText="1"/>
    </xf>
    <xf numFmtId="2" fontId="2" fillId="10" borderId="3" xfId="2" applyNumberFormat="1" applyFont="1" applyFill="1" applyBorder="1" applyAlignment="1" applyProtection="1">
      <alignment horizontal="center" vertical="center" wrapText="1"/>
      <protection locked="0"/>
    </xf>
    <xf numFmtId="0" fontId="2" fillId="11" borderId="0" xfId="0" applyFont="1" applyFill="1" applyAlignment="1">
      <alignment horizontal="justify" vertical="top"/>
    </xf>
    <xf numFmtId="0" fontId="2" fillId="11" borderId="3" xfId="0" applyFont="1" applyFill="1" applyBorder="1" applyAlignment="1" applyProtection="1">
      <alignment horizontal="left" vertical="top" wrapText="1"/>
      <protection locked="0"/>
    </xf>
    <xf numFmtId="0" fontId="2" fillId="11" borderId="0" xfId="0" applyFont="1" applyFill="1" applyAlignment="1">
      <alignment wrapText="1"/>
    </xf>
    <xf numFmtId="164" fontId="2" fillId="0" borderId="3" xfId="1" applyFont="1" applyBorder="1" applyAlignment="1" applyProtection="1">
      <alignment horizontal="center" vertical="center" wrapText="1"/>
      <protection locked="0"/>
    </xf>
    <xf numFmtId="164" fontId="2" fillId="2" borderId="3" xfId="1" applyFont="1" applyFill="1" applyBorder="1" applyAlignment="1" applyProtection="1">
      <alignment horizontal="center" vertical="center" wrapText="1"/>
    </xf>
    <xf numFmtId="9" fontId="2" fillId="0" borderId="3" xfId="2" applyFont="1" applyBorder="1" applyAlignment="1" applyProtection="1">
      <alignment horizontal="center" vertical="center" wrapText="1"/>
      <protection locked="0"/>
    </xf>
    <xf numFmtId="164" fontId="2" fillId="0" borderId="0" xfId="1" applyFont="1" applyFill="1" applyBorder="1" applyAlignment="1" applyProtection="1">
      <alignment horizontal="center" vertical="center" wrapText="1"/>
    </xf>
    <xf numFmtId="164" fontId="2" fillId="3" borderId="3" xfId="1" applyFont="1" applyFill="1" applyBorder="1" applyAlignment="1" applyProtection="1">
      <alignment horizontal="center" vertical="center" wrapText="1"/>
      <protection locked="0"/>
    </xf>
    <xf numFmtId="9" fontId="2" fillId="3" borderId="3" xfId="2" applyFont="1" applyFill="1" applyBorder="1" applyAlignment="1" applyProtection="1">
      <alignment horizontal="center" vertical="center" wrapText="1"/>
      <protection locked="0"/>
    </xf>
    <xf numFmtId="0" fontId="2" fillId="3" borderId="0" xfId="0" applyFont="1" applyFill="1" applyAlignment="1" applyProtection="1">
      <alignment vertical="center" wrapText="1"/>
      <protection locked="0"/>
    </xf>
    <xf numFmtId="0" fontId="2" fillId="3" borderId="0" xfId="0" applyFont="1" applyFill="1" applyAlignment="1" applyProtection="1">
      <alignment horizontal="left" vertical="top" wrapText="1"/>
      <protection locked="0"/>
    </xf>
    <xf numFmtId="164" fontId="2" fillId="3" borderId="0" xfId="1" applyFont="1" applyFill="1" applyBorder="1" applyAlignment="1" applyProtection="1">
      <alignment horizontal="center" vertical="center" wrapText="1"/>
      <protection locked="0"/>
    </xf>
    <xf numFmtId="2" fontId="2" fillId="3" borderId="0" xfId="1" applyNumberFormat="1" applyFont="1" applyFill="1" applyBorder="1" applyAlignment="1" applyProtection="1">
      <alignment horizontal="center" vertical="center" wrapText="1"/>
      <protection locked="0"/>
    </xf>
    <xf numFmtId="164" fontId="2" fillId="0" borderId="0" xfId="1" applyFont="1" applyFill="1" applyBorder="1" applyAlignment="1" applyProtection="1">
      <alignment horizontal="center" vertical="center" wrapText="1"/>
      <protection locked="0"/>
    </xf>
    <xf numFmtId="164" fontId="2" fillId="3" borderId="0" xfId="1" applyFont="1" applyFill="1" applyBorder="1" applyAlignment="1" applyProtection="1">
      <alignment vertical="center" wrapText="1"/>
      <protection locked="0"/>
    </xf>
    <xf numFmtId="2" fontId="2" fillId="3" borderId="0" xfId="1" applyNumberFormat="1" applyFont="1" applyFill="1" applyBorder="1" applyAlignment="1" applyProtection="1">
      <alignment vertical="center" wrapText="1"/>
      <protection locked="0"/>
    </xf>
    <xf numFmtId="164" fontId="2" fillId="0" borderId="0" xfId="1" applyFont="1" applyFill="1" applyBorder="1" applyAlignment="1" applyProtection="1">
      <alignment vertical="center" wrapText="1"/>
      <protection locked="0"/>
    </xf>
    <xf numFmtId="0" fontId="2" fillId="3" borderId="1" xfId="0" applyFont="1" applyFill="1" applyBorder="1" applyAlignment="1" applyProtection="1">
      <alignment vertical="center" wrapText="1"/>
      <protection locked="0"/>
    </xf>
    <xf numFmtId="0" fontId="2" fillId="3" borderId="3" xfId="0" applyFont="1" applyFill="1" applyBorder="1" applyAlignment="1" applyProtection="1">
      <alignment vertical="center" wrapText="1"/>
      <protection locked="0"/>
    </xf>
    <xf numFmtId="164" fontId="2" fillId="0" borderId="3" xfId="1" applyFont="1" applyBorder="1" applyAlignment="1" applyProtection="1">
      <alignment vertical="center" wrapText="1"/>
      <protection locked="0"/>
    </xf>
    <xf numFmtId="164" fontId="2" fillId="2" borderId="3" xfId="1" applyFont="1" applyFill="1" applyBorder="1" applyAlignment="1" applyProtection="1">
      <alignment vertical="center" wrapText="1"/>
    </xf>
    <xf numFmtId="9" fontId="2" fillId="0" borderId="3" xfId="2" applyFont="1" applyBorder="1" applyAlignment="1" applyProtection="1">
      <alignment vertical="center" wrapText="1"/>
      <protection locked="0"/>
    </xf>
    <xf numFmtId="2" fontId="2" fillId="0" borderId="3" xfId="2" applyNumberFormat="1" applyFont="1" applyBorder="1" applyAlignment="1" applyProtection="1">
      <alignment vertical="center" wrapText="1"/>
      <protection locked="0"/>
    </xf>
    <xf numFmtId="164" fontId="2" fillId="0" borderId="3" xfId="1" applyFont="1" applyFill="1" applyBorder="1" applyAlignment="1" applyProtection="1">
      <alignment vertical="center" wrapText="1"/>
      <protection locked="0"/>
    </xf>
    <xf numFmtId="2" fontId="2" fillId="10" borderId="3" xfId="2" applyNumberFormat="1" applyFont="1" applyFill="1" applyBorder="1" applyAlignment="1" applyProtection="1">
      <alignment vertical="center" wrapText="1"/>
      <protection locked="0"/>
    </xf>
    <xf numFmtId="0" fontId="2" fillId="3" borderId="2" xfId="0" applyFont="1" applyFill="1" applyBorder="1" applyAlignment="1" applyProtection="1">
      <alignment vertical="center" wrapText="1"/>
      <protection locked="0"/>
    </xf>
    <xf numFmtId="0" fontId="2" fillId="2" borderId="34" xfId="0" applyFont="1" applyFill="1" applyBorder="1" applyAlignment="1">
      <alignment horizontal="center" vertical="center" wrapText="1"/>
    </xf>
    <xf numFmtId="2" fontId="2" fillId="3" borderId="0" xfId="0" applyNumberFormat="1" applyFont="1" applyFill="1" applyAlignment="1" applyProtection="1">
      <alignment vertical="center" wrapText="1"/>
      <protection locked="0"/>
    </xf>
    <xf numFmtId="0" fontId="2" fillId="3" borderId="0" xfId="0" applyFont="1" applyFill="1" applyAlignment="1">
      <alignment vertical="center" wrapText="1"/>
    </xf>
    <xf numFmtId="164" fontId="2" fillId="2" borderId="3" xfId="0" applyNumberFormat="1" applyFont="1" applyFill="1" applyBorder="1" applyAlignment="1">
      <alignment vertical="center" wrapText="1"/>
    </xf>
    <xf numFmtId="164" fontId="2" fillId="2" borderId="9" xfId="0" applyNumberFormat="1" applyFont="1" applyFill="1" applyBorder="1" applyAlignment="1">
      <alignment vertical="center" wrapText="1"/>
    </xf>
    <xf numFmtId="0" fontId="2" fillId="0" borderId="0" xfId="0" applyFont="1" applyAlignment="1" applyProtection="1">
      <alignment vertical="center" wrapText="1"/>
      <protection locked="0"/>
    </xf>
    <xf numFmtId="2" fontId="2" fillId="0" borderId="0" xfId="0" applyNumberFormat="1" applyFont="1" applyAlignment="1" applyProtection="1">
      <alignment vertical="center" wrapText="1"/>
      <protection locked="0"/>
    </xf>
    <xf numFmtId="0" fontId="2" fillId="0" borderId="0" xfId="0" applyFont="1" applyAlignment="1">
      <alignment vertical="center" wrapText="1"/>
    </xf>
    <xf numFmtId="0" fontId="2" fillId="0" borderId="0" xfId="0" applyFont="1" applyAlignment="1">
      <alignment wrapText="1"/>
    </xf>
    <xf numFmtId="164" fontId="2" fillId="0" borderId="38" xfId="0" applyNumberFormat="1" applyFont="1" applyBorder="1" applyAlignment="1" applyProtection="1">
      <alignment wrapText="1"/>
      <protection locked="0"/>
    </xf>
    <xf numFmtId="164" fontId="2" fillId="3" borderId="38" xfId="1" applyFont="1" applyFill="1" applyBorder="1" applyAlignment="1" applyProtection="1">
      <alignment horizontal="center" vertical="center" wrapText="1"/>
      <protection locked="0"/>
    </xf>
    <xf numFmtId="164" fontId="2" fillId="0" borderId="3" xfId="0" applyNumberFormat="1" applyFont="1" applyBorder="1" applyAlignment="1" applyProtection="1">
      <alignment wrapText="1"/>
      <protection locked="0"/>
    </xf>
    <xf numFmtId="0" fontId="2" fillId="3" borderId="0" xfId="0" applyFont="1" applyFill="1" applyAlignment="1">
      <alignment wrapText="1"/>
    </xf>
    <xf numFmtId="0" fontId="2" fillId="0" borderId="4" xfId="0" applyFont="1" applyBorder="1" applyAlignment="1">
      <alignment wrapText="1"/>
    </xf>
    <xf numFmtId="0" fontId="2" fillId="3" borderId="1" xfId="0" applyFont="1" applyFill="1" applyBorder="1" applyAlignment="1">
      <alignment wrapText="1"/>
    </xf>
    <xf numFmtId="0" fontId="2" fillId="0" borderId="2" xfId="0" applyFont="1" applyBorder="1" applyAlignment="1">
      <alignment wrapText="1"/>
    </xf>
    <xf numFmtId="164" fontId="2" fillId="2" borderId="3" xfId="0" applyNumberFormat="1" applyFont="1" applyFill="1" applyBorder="1" applyAlignment="1">
      <alignment wrapText="1"/>
    </xf>
    <xf numFmtId="164" fontId="2" fillId="2" borderId="38" xfId="0" applyNumberFormat="1" applyFont="1" applyFill="1" applyBorder="1" applyAlignment="1">
      <alignment wrapText="1"/>
    </xf>
    <xf numFmtId="164" fontId="2" fillId="3" borderId="0" xfId="1" applyFont="1" applyFill="1" applyBorder="1" applyAlignment="1" applyProtection="1">
      <alignment vertical="center" wrapText="1"/>
    </xf>
    <xf numFmtId="164" fontId="2" fillId="2" borderId="3" xfId="1" applyFont="1" applyFill="1" applyBorder="1" applyAlignment="1">
      <alignment wrapText="1"/>
    </xf>
    <xf numFmtId="164" fontId="2" fillId="2" borderId="9" xfId="0" applyNumberFormat="1" applyFont="1" applyFill="1" applyBorder="1" applyAlignment="1">
      <alignment wrapText="1"/>
    </xf>
    <xf numFmtId="164" fontId="2" fillId="2" borderId="13" xfId="0" applyNumberFormat="1" applyFont="1" applyFill="1" applyBorder="1" applyAlignment="1">
      <alignment wrapText="1"/>
    </xf>
    <xf numFmtId="164" fontId="2" fillId="2" borderId="14" xfId="0" applyNumberFormat="1" applyFont="1" applyFill="1" applyBorder="1" applyAlignment="1">
      <alignment wrapText="1"/>
    </xf>
    <xf numFmtId="164" fontId="2" fillId="3" borderId="0" xfId="0" applyNumberFormat="1" applyFont="1" applyFill="1" applyAlignment="1">
      <alignment vertical="center" wrapText="1"/>
    </xf>
    <xf numFmtId="0" fontId="2" fillId="3" borderId="0" xfId="0" applyFont="1" applyFill="1" applyAlignment="1">
      <alignment horizontal="center" vertical="center" wrapText="1"/>
    </xf>
    <xf numFmtId="0" fontId="2" fillId="0" borderId="0" xfId="0" applyFont="1"/>
    <xf numFmtId="164" fontId="2" fillId="2" borderId="5" xfId="0" applyNumberFormat="1" applyFont="1" applyFill="1" applyBorder="1" applyAlignment="1">
      <alignment wrapText="1"/>
    </xf>
    <xf numFmtId="164" fontId="2" fillId="2" borderId="27" xfId="1" applyFont="1" applyFill="1" applyBorder="1" applyAlignment="1" applyProtection="1">
      <alignment wrapText="1"/>
    </xf>
    <xf numFmtId="164" fontId="2" fillId="2" borderId="29" xfId="1" applyFont="1" applyFill="1" applyBorder="1" applyAlignment="1">
      <alignment wrapText="1"/>
    </xf>
    <xf numFmtId="164" fontId="2" fillId="2" borderId="16" xfId="0" applyNumberFormat="1" applyFont="1" applyFill="1" applyBorder="1" applyAlignment="1">
      <alignment wrapText="1"/>
    </xf>
    <xf numFmtId="164" fontId="2" fillId="2" borderId="8" xfId="1" applyFont="1" applyFill="1" applyBorder="1" applyAlignment="1" applyProtection="1">
      <alignment wrapText="1"/>
    </xf>
    <xf numFmtId="164" fontId="2" fillId="0" borderId="3" xfId="1" applyFont="1" applyBorder="1" applyAlignment="1" applyProtection="1">
      <alignment horizontal="center" vertical="top" wrapText="1"/>
      <protection locked="0"/>
    </xf>
    <xf numFmtId="164" fontId="2" fillId="2" borderId="3" xfId="1" applyFont="1" applyFill="1" applyBorder="1" applyAlignment="1" applyProtection="1">
      <alignment horizontal="center" vertical="top" wrapText="1"/>
    </xf>
    <xf numFmtId="164" fontId="2" fillId="0" borderId="3" xfId="2" applyNumberFormat="1" applyFont="1" applyBorder="1" applyAlignment="1" applyProtection="1">
      <alignment horizontal="center" vertical="top" wrapText="1"/>
      <protection locked="0"/>
    </xf>
    <xf numFmtId="2" fontId="2" fillId="10" borderId="3" xfId="2" applyNumberFormat="1" applyFont="1" applyFill="1" applyBorder="1" applyAlignment="1" applyProtection="1">
      <alignment horizontal="center" vertical="top" wrapText="1"/>
      <protection locked="0"/>
    </xf>
    <xf numFmtId="164" fontId="2" fillId="0" borderId="3" xfId="1" applyFont="1" applyBorder="1" applyAlignment="1" applyProtection="1">
      <alignment vertical="top" wrapText="1"/>
      <protection locked="0"/>
    </xf>
    <xf numFmtId="164" fontId="2" fillId="2" borderId="3" xfId="1" applyFont="1" applyFill="1" applyBorder="1" applyAlignment="1" applyProtection="1">
      <alignment vertical="top" wrapText="1"/>
    </xf>
    <xf numFmtId="9" fontId="2" fillId="0" borderId="3" xfId="2" applyFont="1" applyBorder="1" applyAlignment="1" applyProtection="1">
      <alignment vertical="top" wrapText="1"/>
      <protection locked="0"/>
    </xf>
    <xf numFmtId="2" fontId="2" fillId="10" borderId="3" xfId="2" applyNumberFormat="1" applyFont="1" applyFill="1" applyBorder="1" applyAlignment="1" applyProtection="1">
      <alignment vertical="top" wrapText="1"/>
      <protection locked="0"/>
    </xf>
    <xf numFmtId="0" fontId="18" fillId="0" borderId="0" xfId="0" applyFont="1" applyAlignment="1">
      <alignment horizontal="left" vertical="top" wrapText="1"/>
    </xf>
    <xf numFmtId="0" fontId="2" fillId="3" borderId="3" xfId="0" applyFont="1" applyFill="1" applyBorder="1" applyAlignment="1" applyProtection="1">
      <alignment horizontal="left" vertical="top" wrapText="1"/>
      <protection locked="0"/>
    </xf>
    <xf numFmtId="164" fontId="2" fillId="3" borderId="3" xfId="1" applyFont="1" applyFill="1" applyBorder="1" applyAlignment="1" applyProtection="1">
      <alignment horizontal="left" vertical="top" wrapText="1"/>
      <protection locked="0"/>
    </xf>
    <xf numFmtId="0" fontId="3" fillId="3" borderId="3" xfId="0" applyFont="1" applyFill="1" applyBorder="1" applyAlignment="1" applyProtection="1">
      <alignment horizontal="left" vertical="top" wrapText="1"/>
      <protection locked="0"/>
    </xf>
    <xf numFmtId="164" fontId="3" fillId="3" borderId="3" xfId="1" applyFont="1" applyFill="1" applyBorder="1" applyAlignment="1" applyProtection="1">
      <alignment horizontal="left" vertical="top" wrapText="1"/>
      <protection locked="0"/>
    </xf>
    <xf numFmtId="49" fontId="3" fillId="3" borderId="3" xfId="0" applyNumberFormat="1" applyFont="1" applyFill="1" applyBorder="1" applyAlignment="1" applyProtection="1">
      <alignment horizontal="left" vertical="top" wrapText="1"/>
      <protection locked="0"/>
    </xf>
    <xf numFmtId="0" fontId="23" fillId="0" borderId="0" xfId="0" applyFont="1" applyAlignment="1">
      <alignment horizontal="left" wrapText="1"/>
    </xf>
    <xf numFmtId="49" fontId="2" fillId="3" borderId="3" xfId="0" applyNumberFormat="1" applyFont="1" applyFill="1" applyBorder="1" applyAlignment="1" applyProtection="1">
      <alignment horizontal="left" vertical="top" wrapText="1"/>
      <protection locked="0"/>
    </xf>
    <xf numFmtId="49" fontId="2" fillId="3" borderId="1" xfId="0" applyNumberFormat="1" applyFont="1" applyFill="1" applyBorder="1" applyAlignment="1" applyProtection="1">
      <alignment horizontal="left" vertical="top" wrapText="1"/>
      <protection locked="0"/>
    </xf>
    <xf numFmtId="49" fontId="2" fillId="3" borderId="2" xfId="0" applyNumberFormat="1" applyFont="1" applyFill="1" applyBorder="1" applyAlignment="1" applyProtection="1">
      <alignment horizontal="left" vertical="top" wrapText="1"/>
      <protection locked="0"/>
    </xf>
    <xf numFmtId="0" fontId="3" fillId="3" borderId="4" xfId="0" applyFont="1" applyFill="1" applyBorder="1" applyAlignment="1" applyProtection="1">
      <alignment horizontal="left" vertical="top" wrapText="1"/>
      <protection locked="0"/>
    </xf>
    <xf numFmtId="0" fontId="3" fillId="3" borderId="1" xfId="0" applyFont="1" applyFill="1" applyBorder="1" applyAlignment="1" applyProtection="1">
      <alignment horizontal="left" vertical="top" wrapText="1"/>
      <protection locked="0"/>
    </xf>
    <xf numFmtId="0" fontId="3" fillId="3" borderId="2" xfId="0" applyFont="1" applyFill="1" applyBorder="1" applyAlignment="1" applyProtection="1">
      <alignment horizontal="left" vertical="top" wrapText="1"/>
      <protection locked="0"/>
    </xf>
    <xf numFmtId="0" fontId="3" fillId="0" borderId="0" xfId="0" applyFont="1" applyAlignment="1">
      <alignment horizontal="center" vertical="center" wrapText="1"/>
    </xf>
    <xf numFmtId="0" fontId="3" fillId="2" borderId="27"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3" fillId="4" borderId="41" xfId="0" applyFont="1" applyFill="1" applyBorder="1" applyAlignment="1">
      <alignment horizontal="center" vertical="center" wrapText="1"/>
    </xf>
    <xf numFmtId="0" fontId="3" fillId="4" borderId="42" xfId="0" applyFont="1" applyFill="1" applyBorder="1" applyAlignment="1">
      <alignment horizontal="center" vertical="center" wrapText="1"/>
    </xf>
    <xf numFmtId="0" fontId="22" fillId="0" borderId="48" xfId="0" applyFont="1" applyBorder="1" applyAlignment="1">
      <alignment horizontal="left" wrapText="1"/>
    </xf>
    <xf numFmtId="0" fontId="3" fillId="2" borderId="4" xfId="0" applyFont="1" applyFill="1" applyBorder="1" applyAlignment="1">
      <alignment horizontal="left" wrapText="1"/>
    </xf>
    <xf numFmtId="0" fontId="3" fillId="2" borderId="1" xfId="0" applyFont="1" applyFill="1" applyBorder="1" applyAlignment="1">
      <alignment horizontal="left" wrapText="1"/>
    </xf>
    <xf numFmtId="0" fontId="3" fillId="2" borderId="2" xfId="0" applyFont="1" applyFill="1" applyBorder="1" applyAlignment="1">
      <alignment horizontal="left" wrapText="1"/>
    </xf>
    <xf numFmtId="0" fontId="3" fillId="2" borderId="43" xfId="0" applyFont="1" applyFill="1" applyBorder="1" applyAlignment="1">
      <alignment horizontal="left" wrapText="1"/>
    </xf>
    <xf numFmtId="0" fontId="3" fillId="2" borderId="48" xfId="0" applyFont="1" applyFill="1" applyBorder="1" applyAlignment="1">
      <alignment horizontal="left" wrapText="1"/>
    </xf>
    <xf numFmtId="0" fontId="3" fillId="2" borderId="49" xfId="0" applyFont="1" applyFill="1" applyBorder="1" applyAlignment="1">
      <alignment horizontal="left" wrapText="1"/>
    </xf>
    <xf numFmtId="0" fontId="3" fillId="2" borderId="25" xfId="0" applyFont="1" applyFill="1" applyBorder="1" applyAlignment="1">
      <alignment horizontal="center" wrapText="1"/>
    </xf>
    <xf numFmtId="0" fontId="3" fillId="2" borderId="26" xfId="0" applyFont="1" applyFill="1" applyBorder="1" applyAlignment="1">
      <alignment horizontal="center" wrapText="1"/>
    </xf>
    <xf numFmtId="0" fontId="3" fillId="2" borderId="21" xfId="0" applyFont="1" applyFill="1" applyBorder="1" applyAlignment="1">
      <alignment horizontal="center" wrapText="1"/>
    </xf>
    <xf numFmtId="164" fontId="4" fillId="2" borderId="4" xfId="0" applyNumberFormat="1" applyFont="1" applyFill="1" applyBorder="1" applyAlignment="1">
      <alignment horizontal="center"/>
    </xf>
    <xf numFmtId="164" fontId="4" fillId="2" borderId="35" xfId="0" applyNumberFormat="1" applyFont="1" applyFill="1" applyBorder="1" applyAlignment="1">
      <alignment horizontal="center"/>
    </xf>
    <xf numFmtId="164" fontId="4" fillId="2" borderId="43" xfId="0" applyNumberFormat="1" applyFont="1" applyFill="1" applyBorder="1" applyAlignment="1">
      <alignment horizontal="center"/>
    </xf>
    <xf numFmtId="164" fontId="4" fillId="2" borderId="44" xfId="0" applyNumberFormat="1" applyFont="1" applyFill="1" applyBorder="1" applyAlignment="1">
      <alignment horizontal="center"/>
    </xf>
    <xf numFmtId="0" fontId="4" fillId="2" borderId="40" xfId="0" applyFont="1" applyFill="1" applyBorder="1" applyAlignment="1">
      <alignment horizontal="left"/>
    </xf>
    <xf numFmtId="0" fontId="4" fillId="2" borderId="41" xfId="0" applyFont="1" applyFill="1" applyBorder="1" applyAlignment="1">
      <alignment horizontal="left"/>
    </xf>
    <xf numFmtId="0" fontId="4" fillId="2" borderId="42" xfId="0" applyFont="1" applyFill="1" applyBorder="1" applyAlignment="1">
      <alignment horizontal="left"/>
    </xf>
    <xf numFmtId="49" fontId="0" fillId="2" borderId="45" xfId="0" applyNumberFormat="1" applyFill="1" applyBorder="1" applyAlignment="1">
      <alignment horizontal="center" wrapText="1"/>
    </xf>
    <xf numFmtId="49" fontId="0" fillId="2" borderId="46" xfId="0" applyNumberFormat="1" applyFill="1" applyBorder="1" applyAlignment="1">
      <alignment horizontal="center" wrapText="1"/>
    </xf>
    <xf numFmtId="49" fontId="0" fillId="2" borderId="47" xfId="0" applyNumberFormat="1" applyFill="1" applyBorder="1" applyAlignment="1">
      <alignment horizontal="center" wrapText="1"/>
    </xf>
    <xf numFmtId="0" fontId="0" fillId="2" borderId="45" xfId="0" applyFill="1" applyBorder="1" applyAlignment="1">
      <alignment horizontal="center" wrapText="1"/>
    </xf>
    <xf numFmtId="0" fontId="0" fillId="2" borderId="46" xfId="0" applyFill="1" applyBorder="1" applyAlignment="1">
      <alignment horizontal="center" wrapText="1"/>
    </xf>
    <xf numFmtId="0" fontId="0" fillId="2" borderId="47" xfId="0" applyFill="1" applyBorder="1" applyAlignment="1">
      <alignment horizontal="center" wrapText="1"/>
    </xf>
    <xf numFmtId="0" fontId="4" fillId="7" borderId="17" xfId="0" applyFont="1" applyFill="1" applyBorder="1" applyAlignment="1">
      <alignment horizontal="center" vertical="center"/>
    </xf>
    <xf numFmtId="0" fontId="4" fillId="7" borderId="15" xfId="0" applyFont="1" applyFill="1" applyBorder="1" applyAlignment="1">
      <alignment horizontal="center" vertical="center"/>
    </xf>
    <xf numFmtId="0" fontId="4" fillId="7" borderId="18" xfId="0" applyFont="1" applyFill="1" applyBorder="1" applyAlignment="1">
      <alignment horizontal="center" vertical="center"/>
    </xf>
    <xf numFmtId="0" fontId="4" fillId="7" borderId="19" xfId="0" applyFont="1" applyFill="1" applyBorder="1" applyAlignment="1">
      <alignment horizontal="center" vertical="center"/>
    </xf>
    <xf numFmtId="0" fontId="4" fillId="7" borderId="24" xfId="0" applyFont="1" applyFill="1" applyBorder="1" applyAlignment="1">
      <alignment horizontal="center" vertical="center"/>
    </xf>
    <xf numFmtId="0" fontId="4" fillId="7" borderId="20" xfId="0" applyFont="1" applyFill="1" applyBorder="1" applyAlignment="1">
      <alignment horizontal="center" vertical="center"/>
    </xf>
    <xf numFmtId="0" fontId="3" fillId="2" borderId="18" xfId="0" applyFont="1" applyFill="1" applyBorder="1" applyAlignment="1">
      <alignment horizontal="center" wrapText="1"/>
    </xf>
    <xf numFmtId="0" fontId="3" fillId="7" borderId="17" xfId="0" applyFont="1" applyFill="1" applyBorder="1" applyAlignment="1">
      <alignment horizontal="center" vertical="center"/>
    </xf>
    <xf numFmtId="0" fontId="3" fillId="7" borderId="15" xfId="0" applyFont="1" applyFill="1" applyBorder="1" applyAlignment="1">
      <alignment horizontal="center" vertical="center"/>
    </xf>
    <xf numFmtId="0" fontId="3" fillId="7" borderId="18"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24" xfId="0" applyFont="1" applyFill="1" applyBorder="1" applyAlignment="1">
      <alignment horizontal="center" vertical="center"/>
    </xf>
    <xf numFmtId="0" fontId="3" fillId="7" borderId="20" xfId="0" applyFont="1" applyFill="1" applyBorder="1" applyAlignment="1">
      <alignment horizontal="center" vertical="center"/>
    </xf>
  </cellXfs>
  <cellStyles count="3">
    <cellStyle name="Monétaire" xfId="1" builtinId="4"/>
    <cellStyle name="Normal" xfId="0" builtinId="0"/>
    <cellStyle name="Pourcentage"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B2:E3"/>
  <sheetViews>
    <sheetView showGridLines="0" zoomScale="80" zoomScaleNormal="80" workbookViewId="0">
      <selection activeCell="B3" sqref="B3"/>
    </sheetView>
  </sheetViews>
  <sheetFormatPr baseColWidth="10" defaultColWidth="9.1796875" defaultRowHeight="14.5" x14ac:dyDescent="0.35"/>
  <cols>
    <col min="2" max="2" width="133.453125" customWidth="1"/>
  </cols>
  <sheetData>
    <row r="2" spans="2:5" ht="36.75" customHeight="1" thickBot="1" x14ac:dyDescent="0.4">
      <c r="B2" s="248" t="s">
        <v>0</v>
      </c>
      <c r="C2" s="248"/>
      <c r="D2" s="248"/>
      <c r="E2" s="248"/>
    </row>
    <row r="3" spans="2:5" ht="361.5" customHeight="1" thickBot="1" x14ac:dyDescent="0.4">
      <c r="B3" s="140" t="s">
        <v>1</v>
      </c>
    </row>
  </sheetData>
  <sheetProtection sheet="1" objects="1" scenarios="1"/>
  <mergeCells count="1">
    <mergeCell ref="B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2:N275"/>
  <sheetViews>
    <sheetView showGridLines="0" showZeros="0" tabSelected="1" topLeftCell="F1" zoomScale="78" zoomScaleNormal="78" workbookViewId="0">
      <pane ySplit="5" topLeftCell="A204" activePane="bottomLeft" state="frozen"/>
      <selection pane="bottomLeft" activeCell="L205" sqref="L205"/>
    </sheetView>
  </sheetViews>
  <sheetFormatPr baseColWidth="10" defaultColWidth="9.1796875" defaultRowHeight="14.5" x14ac:dyDescent="0.35"/>
  <cols>
    <col min="1" max="1" width="4.36328125" style="23" customWidth="1"/>
    <col min="2" max="2" width="30.6328125" style="23" customWidth="1"/>
    <col min="3" max="3" width="32.453125" style="23" customWidth="1"/>
    <col min="4" max="7" width="23.1796875" style="23" customWidth="1"/>
    <col min="8" max="8" width="29.453125" style="23" customWidth="1"/>
    <col min="9" max="10" width="22.453125" style="168" customWidth="1"/>
    <col min="11" max="11" width="22.453125" style="121" customWidth="1"/>
    <col min="12" max="12" width="29.453125" style="127" customWidth="1"/>
    <col min="13" max="13" width="30.36328125" style="23" customWidth="1"/>
    <col min="14" max="14" width="18.81640625" style="23" customWidth="1"/>
    <col min="15" max="15" width="9.1796875" style="23"/>
    <col min="16" max="16" width="17.6328125" style="23" customWidth="1"/>
    <col min="17" max="17" width="26.453125" style="23" customWidth="1"/>
    <col min="18" max="18" width="22.453125" style="23" customWidth="1"/>
    <col min="19" max="19" width="29.6328125" style="23" customWidth="1"/>
    <col min="20" max="20" width="23.453125" style="23" customWidth="1"/>
    <col min="21" max="21" width="18.453125" style="23" customWidth="1"/>
    <col min="22" max="22" width="17.453125" style="23" customWidth="1"/>
    <col min="23" max="23" width="25.1796875" style="23" customWidth="1"/>
    <col min="24" max="16384" width="9.1796875" style="23"/>
  </cols>
  <sheetData>
    <row r="2" spans="1:14" ht="29.25" customHeight="1" x14ac:dyDescent="1">
      <c r="B2" s="248" t="s">
        <v>2</v>
      </c>
      <c r="C2" s="248"/>
      <c r="D2" s="248"/>
      <c r="E2" s="248"/>
      <c r="F2" s="21"/>
      <c r="G2" s="21"/>
      <c r="H2" s="22"/>
      <c r="I2" s="166"/>
      <c r="J2" s="166"/>
      <c r="K2" s="128"/>
      <c r="L2" s="146"/>
      <c r="M2" s="22"/>
    </row>
    <row r="3" spans="1:14" ht="24" customHeight="1" x14ac:dyDescent="0.6">
      <c r="B3" s="254" t="s">
        <v>3</v>
      </c>
      <c r="C3" s="254"/>
      <c r="D3" s="254"/>
      <c r="E3" s="254"/>
      <c r="F3" s="254"/>
      <c r="G3" s="254"/>
      <c r="H3" s="254"/>
      <c r="I3" s="167"/>
      <c r="J3" s="167"/>
      <c r="K3" s="129"/>
      <c r="L3" s="147"/>
    </row>
    <row r="4" spans="1:14" ht="6.75" customHeight="1" x14ac:dyDescent="0.35">
      <c r="D4" s="25"/>
      <c r="E4" s="25"/>
      <c r="F4" s="25"/>
      <c r="G4" s="25"/>
      <c r="K4" s="127"/>
      <c r="M4" s="24"/>
      <c r="N4" s="24"/>
    </row>
    <row r="5" spans="1:14" ht="163.5" customHeight="1" x14ac:dyDescent="0.35">
      <c r="B5" s="14" t="s">
        <v>4</v>
      </c>
      <c r="C5" s="14" t="s">
        <v>5</v>
      </c>
      <c r="D5" s="141" t="s">
        <v>6</v>
      </c>
      <c r="E5" s="141" t="s">
        <v>7</v>
      </c>
      <c r="F5" s="141" t="s">
        <v>8</v>
      </c>
      <c r="G5" s="14" t="s">
        <v>9</v>
      </c>
      <c r="H5" s="14" t="s">
        <v>10</v>
      </c>
      <c r="I5" s="181" t="s">
        <v>11</v>
      </c>
      <c r="J5" s="181" t="s">
        <v>12</v>
      </c>
      <c r="K5" s="14" t="s">
        <v>13</v>
      </c>
      <c r="L5" s="151" t="s">
        <v>14</v>
      </c>
      <c r="M5" s="14" t="s">
        <v>15</v>
      </c>
      <c r="N5" s="30"/>
    </row>
    <row r="6" spans="1:14" ht="51" customHeight="1" x14ac:dyDescent="0.35">
      <c r="B6" s="74" t="s">
        <v>16</v>
      </c>
      <c r="C6" s="253" t="s">
        <v>17</v>
      </c>
      <c r="D6" s="253"/>
      <c r="E6" s="253"/>
      <c r="F6" s="253"/>
      <c r="G6" s="253"/>
      <c r="H6" s="253"/>
      <c r="I6" s="253"/>
      <c r="J6" s="253"/>
      <c r="K6" s="252"/>
      <c r="L6" s="252"/>
      <c r="M6" s="253"/>
      <c r="N6" s="8"/>
    </row>
    <row r="7" spans="1:14" ht="51" customHeight="1" x14ac:dyDescent="0.35">
      <c r="A7" s="24"/>
      <c r="B7" s="74" t="s">
        <v>18</v>
      </c>
      <c r="C7" s="251" t="s">
        <v>19</v>
      </c>
      <c r="D7" s="251"/>
      <c r="E7" s="251"/>
      <c r="F7" s="251"/>
      <c r="G7" s="251"/>
      <c r="H7" s="251"/>
      <c r="I7" s="251"/>
      <c r="J7" s="251"/>
      <c r="K7" s="252"/>
      <c r="L7" s="252"/>
      <c r="M7" s="251"/>
      <c r="N7" s="32"/>
    </row>
    <row r="8" spans="1:14" ht="98.25" customHeight="1" x14ac:dyDescent="0.35">
      <c r="A8" s="24"/>
      <c r="B8" s="161" t="s">
        <v>20</v>
      </c>
      <c r="C8" s="183" t="s">
        <v>21</v>
      </c>
      <c r="D8" s="186">
        <v>35000</v>
      </c>
      <c r="E8" s="186">
        <v>20000</v>
      </c>
      <c r="F8" s="186"/>
      <c r="G8" s="187">
        <f>SUM(D8:F8)</f>
        <v>55000</v>
      </c>
      <c r="H8" s="188">
        <v>1</v>
      </c>
      <c r="I8" s="182">
        <v>35000</v>
      </c>
      <c r="J8" s="182">
        <v>18350</v>
      </c>
      <c r="K8" s="186">
        <f>I8+J8</f>
        <v>53350</v>
      </c>
      <c r="L8" s="157" t="s">
        <v>22</v>
      </c>
      <c r="M8" s="155" t="s">
        <v>23</v>
      </c>
      <c r="N8" s="189"/>
    </row>
    <row r="9" spans="1:14" ht="153.75" customHeight="1" x14ac:dyDescent="0.35">
      <c r="A9" s="24"/>
      <c r="B9" s="161" t="s">
        <v>24</v>
      </c>
      <c r="C9" s="184" t="s">
        <v>25</v>
      </c>
      <c r="D9" s="186">
        <v>25000</v>
      </c>
      <c r="E9" s="186">
        <v>25000</v>
      </c>
      <c r="F9" s="186"/>
      <c r="G9" s="187">
        <f t="shared" ref="G9:G15" si="0">SUM(D9:F9)</f>
        <v>50000</v>
      </c>
      <c r="H9" s="188">
        <v>1</v>
      </c>
      <c r="I9" s="182">
        <v>25000</v>
      </c>
      <c r="J9" s="182">
        <v>20000</v>
      </c>
      <c r="K9" s="186">
        <f t="shared" ref="K9:K15" si="1">I9+J9</f>
        <v>45000</v>
      </c>
      <c r="L9" s="158" t="s">
        <v>26</v>
      </c>
      <c r="M9" s="155" t="s">
        <v>23</v>
      </c>
      <c r="N9" s="189"/>
    </row>
    <row r="10" spans="1:14" ht="140.25" customHeight="1" x14ac:dyDescent="0.35">
      <c r="A10" s="24"/>
      <c r="B10" s="161" t="s">
        <v>27</v>
      </c>
      <c r="C10" s="152" t="s">
        <v>28</v>
      </c>
      <c r="D10" s="186">
        <v>35000</v>
      </c>
      <c r="E10" s="186">
        <v>25000</v>
      </c>
      <c r="F10" s="186"/>
      <c r="G10" s="187">
        <f t="shared" si="0"/>
        <v>60000</v>
      </c>
      <c r="H10" s="188">
        <v>0.5</v>
      </c>
      <c r="I10" s="182">
        <v>35000</v>
      </c>
      <c r="J10" s="182"/>
      <c r="K10" s="186">
        <v>0</v>
      </c>
      <c r="L10" s="158" t="s">
        <v>26</v>
      </c>
      <c r="M10" s="155" t="s">
        <v>23</v>
      </c>
      <c r="N10" s="189"/>
    </row>
    <row r="11" spans="1:14" ht="15.5" x14ac:dyDescent="0.35">
      <c r="A11" s="24"/>
      <c r="B11" s="161" t="s">
        <v>29</v>
      </c>
      <c r="C11" s="152"/>
      <c r="D11" s="186"/>
      <c r="E11" s="186"/>
      <c r="F11" s="186"/>
      <c r="G11" s="187">
        <f t="shared" si="0"/>
        <v>0</v>
      </c>
      <c r="H11" s="188"/>
      <c r="I11" s="182"/>
      <c r="J11" s="182"/>
      <c r="K11" s="186">
        <f t="shared" si="1"/>
        <v>0</v>
      </c>
      <c r="L11" s="158"/>
      <c r="M11" s="155"/>
      <c r="N11" s="189"/>
    </row>
    <row r="12" spans="1:14" ht="15.5" x14ac:dyDescent="0.35">
      <c r="A12" s="24"/>
      <c r="B12" s="161" t="s">
        <v>30</v>
      </c>
      <c r="C12" s="152"/>
      <c r="D12" s="186"/>
      <c r="E12" s="186"/>
      <c r="F12" s="186"/>
      <c r="G12" s="187">
        <f t="shared" si="0"/>
        <v>0</v>
      </c>
      <c r="H12" s="188"/>
      <c r="I12" s="182"/>
      <c r="J12" s="182"/>
      <c r="K12" s="186">
        <f t="shared" si="1"/>
        <v>0</v>
      </c>
      <c r="L12" s="158"/>
      <c r="M12" s="155"/>
      <c r="N12" s="189"/>
    </row>
    <row r="13" spans="1:14" ht="15.5" x14ac:dyDescent="0.35">
      <c r="A13" s="24"/>
      <c r="B13" s="161" t="s">
        <v>31</v>
      </c>
      <c r="C13" s="152"/>
      <c r="D13" s="186"/>
      <c r="E13" s="186"/>
      <c r="F13" s="186"/>
      <c r="G13" s="187">
        <f t="shared" si="0"/>
        <v>0</v>
      </c>
      <c r="H13" s="188"/>
      <c r="I13" s="182"/>
      <c r="J13" s="182"/>
      <c r="K13" s="186">
        <f t="shared" si="1"/>
        <v>0</v>
      </c>
      <c r="L13" s="158"/>
      <c r="M13" s="155"/>
      <c r="N13" s="189"/>
    </row>
    <row r="14" spans="1:14" ht="15.5" x14ac:dyDescent="0.35">
      <c r="A14" s="24"/>
      <c r="B14" s="161" t="s">
        <v>32</v>
      </c>
      <c r="C14" s="153"/>
      <c r="D14" s="190"/>
      <c r="E14" s="190"/>
      <c r="F14" s="190"/>
      <c r="G14" s="187">
        <f t="shared" si="0"/>
        <v>0</v>
      </c>
      <c r="H14" s="191"/>
      <c r="I14" s="182"/>
      <c r="J14" s="182"/>
      <c r="K14" s="186">
        <f t="shared" si="1"/>
        <v>0</v>
      </c>
      <c r="L14" s="157"/>
      <c r="M14" s="159"/>
      <c r="N14" s="189"/>
    </row>
    <row r="15" spans="1:14" ht="15.5" x14ac:dyDescent="0.35">
      <c r="A15" s="24"/>
      <c r="B15" s="161" t="s">
        <v>33</v>
      </c>
      <c r="C15" s="153"/>
      <c r="D15" s="190"/>
      <c r="E15" s="190"/>
      <c r="F15" s="190"/>
      <c r="G15" s="187">
        <f t="shared" si="0"/>
        <v>0</v>
      </c>
      <c r="H15" s="191"/>
      <c r="I15" s="182"/>
      <c r="J15" s="182"/>
      <c r="K15" s="186">
        <f t="shared" si="1"/>
        <v>0</v>
      </c>
      <c r="L15" s="157"/>
      <c r="M15" s="159"/>
      <c r="N15" s="189"/>
    </row>
    <row r="16" spans="1:14" ht="15.5" x14ac:dyDescent="0.35">
      <c r="A16" s="24"/>
      <c r="C16" s="75" t="s">
        <v>34</v>
      </c>
      <c r="D16" s="12">
        <f>SUM(D8:D15)</f>
        <v>95000</v>
      </c>
      <c r="E16" s="12">
        <f>SUM(E8:E15)</f>
        <v>70000</v>
      </c>
      <c r="F16" s="12">
        <f>SUM(F8:F15)</f>
        <v>0</v>
      </c>
      <c r="G16" s="12">
        <f>SUM(G8:G15)</f>
        <v>165000</v>
      </c>
      <c r="H16" s="9">
        <f>(H8*G8)+(H9*G9)+(H10*G10)+(H11*G11)+(H12*G12)+(H13*G13)+(H14*G14)+(H15*G15)</f>
        <v>135000</v>
      </c>
      <c r="I16" s="9">
        <f>SUM(I8:I15)</f>
        <v>95000</v>
      </c>
      <c r="J16" s="9">
        <f>SUM(J8:J15)</f>
        <v>38350</v>
      </c>
      <c r="K16" s="9">
        <f>SUM(K8:K15)</f>
        <v>98350</v>
      </c>
      <c r="L16" s="148"/>
      <c r="M16" s="159"/>
      <c r="N16" s="33"/>
    </row>
    <row r="17" spans="1:14" ht="51" customHeight="1" x14ac:dyDescent="0.35">
      <c r="A17" s="24"/>
      <c r="B17" s="74" t="s">
        <v>35</v>
      </c>
      <c r="C17" s="251" t="s">
        <v>36</v>
      </c>
      <c r="D17" s="251"/>
      <c r="E17" s="251"/>
      <c r="F17" s="251"/>
      <c r="G17" s="251"/>
      <c r="H17" s="251"/>
      <c r="I17" s="251"/>
      <c r="J17" s="251"/>
      <c r="K17" s="252"/>
      <c r="L17" s="252"/>
      <c r="M17" s="251"/>
      <c r="N17" s="32"/>
    </row>
    <row r="18" spans="1:14" ht="114.75" customHeight="1" x14ac:dyDescent="0.35">
      <c r="A18" s="24"/>
      <c r="B18" s="161" t="s">
        <v>37</v>
      </c>
      <c r="C18" s="184" t="s">
        <v>38</v>
      </c>
      <c r="D18" s="186">
        <v>50000</v>
      </c>
      <c r="E18" s="186">
        <v>30000</v>
      </c>
      <c r="F18" s="186"/>
      <c r="G18" s="187">
        <f>SUM(D18:F18)</f>
        <v>80000</v>
      </c>
      <c r="H18" s="188">
        <v>0.5</v>
      </c>
      <c r="I18" s="182">
        <v>48500</v>
      </c>
      <c r="J18" s="182">
        <v>23000</v>
      </c>
      <c r="K18" s="186">
        <f>I18+J18</f>
        <v>71500</v>
      </c>
      <c r="L18" s="158" t="s">
        <v>26</v>
      </c>
      <c r="M18" s="155" t="s">
        <v>39</v>
      </c>
      <c r="N18" s="189"/>
    </row>
    <row r="19" spans="1:14" ht="117" customHeight="1" x14ac:dyDescent="0.35">
      <c r="A19" s="24"/>
      <c r="B19" s="161" t="s">
        <v>40</v>
      </c>
      <c r="C19" s="152" t="s">
        <v>41</v>
      </c>
      <c r="D19" s="186">
        <v>50000</v>
      </c>
      <c r="E19" s="186">
        <v>30000</v>
      </c>
      <c r="F19" s="186"/>
      <c r="G19" s="187">
        <f t="shared" ref="G19:G25" si="2">SUM(D19:F19)</f>
        <v>80000</v>
      </c>
      <c r="H19" s="188">
        <v>0.5</v>
      </c>
      <c r="I19" s="182">
        <v>50000</v>
      </c>
      <c r="J19" s="182">
        <v>24000</v>
      </c>
      <c r="K19" s="186">
        <f t="shared" ref="K19:K25" si="3">I19+J19</f>
        <v>74000</v>
      </c>
      <c r="L19" s="158" t="s">
        <v>26</v>
      </c>
      <c r="M19" s="155" t="s">
        <v>42</v>
      </c>
      <c r="N19" s="189"/>
    </row>
    <row r="20" spans="1:14" ht="159.75" customHeight="1" x14ac:dyDescent="0.35">
      <c r="A20" s="24"/>
      <c r="B20" s="161" t="s">
        <v>43</v>
      </c>
      <c r="C20" s="152" t="s">
        <v>44</v>
      </c>
      <c r="D20" s="186">
        <v>50000</v>
      </c>
      <c r="E20" s="186">
        <v>50000</v>
      </c>
      <c r="F20" s="186"/>
      <c r="G20" s="187">
        <f t="shared" si="2"/>
        <v>100000</v>
      </c>
      <c r="H20" s="188">
        <v>1</v>
      </c>
      <c r="I20" s="182">
        <v>50000</v>
      </c>
      <c r="J20" s="182">
        <v>40000</v>
      </c>
      <c r="K20" s="186">
        <f t="shared" si="3"/>
        <v>90000</v>
      </c>
      <c r="L20" s="157" t="s">
        <v>45</v>
      </c>
      <c r="M20" s="155" t="s">
        <v>42</v>
      </c>
      <c r="N20" s="189"/>
    </row>
    <row r="21" spans="1:14" ht="101.25" customHeight="1" x14ac:dyDescent="0.35">
      <c r="A21" s="24"/>
      <c r="B21" s="161" t="s">
        <v>29</v>
      </c>
      <c r="C21" s="152" t="s">
        <v>46</v>
      </c>
      <c r="D21" s="186">
        <v>50000</v>
      </c>
      <c r="E21" s="186">
        <v>50000</v>
      </c>
      <c r="F21" s="186"/>
      <c r="G21" s="187">
        <f t="shared" si="2"/>
        <v>100000</v>
      </c>
      <c r="H21" s="188">
        <v>0.5</v>
      </c>
      <c r="I21" s="182">
        <v>50000</v>
      </c>
      <c r="J21" s="182">
        <v>38000</v>
      </c>
      <c r="K21" s="186">
        <f t="shared" si="3"/>
        <v>88000</v>
      </c>
      <c r="L21" s="158" t="s">
        <v>47</v>
      </c>
      <c r="M21" s="155" t="s">
        <v>42</v>
      </c>
      <c r="N21" s="189"/>
    </row>
    <row r="22" spans="1:14" s="24" customFormat="1" ht="124.5" customHeight="1" x14ac:dyDescent="0.35">
      <c r="B22" s="161" t="s">
        <v>30</v>
      </c>
      <c r="C22" s="152" t="s">
        <v>48</v>
      </c>
      <c r="D22" s="186">
        <v>50000</v>
      </c>
      <c r="E22" s="186">
        <v>50000</v>
      </c>
      <c r="F22" s="186"/>
      <c r="G22" s="187">
        <f t="shared" si="2"/>
        <v>100000</v>
      </c>
      <c r="H22" s="188">
        <v>0.5</v>
      </c>
      <c r="I22" s="182">
        <v>50000</v>
      </c>
      <c r="J22" s="182">
        <v>32000</v>
      </c>
      <c r="K22" s="186">
        <f t="shared" si="3"/>
        <v>82000</v>
      </c>
      <c r="L22" s="158" t="s">
        <v>49</v>
      </c>
      <c r="M22" s="155" t="s">
        <v>42</v>
      </c>
      <c r="N22" s="189"/>
    </row>
    <row r="23" spans="1:14" s="24" customFormat="1" ht="179.25" customHeight="1" x14ac:dyDescent="0.35">
      <c r="B23" s="161" t="s">
        <v>31</v>
      </c>
      <c r="C23" s="152" t="s">
        <v>50</v>
      </c>
      <c r="D23" s="186">
        <v>30000</v>
      </c>
      <c r="E23" s="186">
        <v>70000</v>
      </c>
      <c r="F23" s="186"/>
      <c r="G23" s="187">
        <f t="shared" si="2"/>
        <v>100000</v>
      </c>
      <c r="H23" s="188">
        <v>0.5</v>
      </c>
      <c r="I23" s="182">
        <v>30000</v>
      </c>
      <c r="J23" s="182">
        <v>45000</v>
      </c>
      <c r="K23" s="186">
        <f t="shared" si="3"/>
        <v>75000</v>
      </c>
      <c r="L23" s="158" t="s">
        <v>51</v>
      </c>
      <c r="M23" s="155" t="s">
        <v>52</v>
      </c>
      <c r="N23" s="189"/>
    </row>
    <row r="24" spans="1:14" s="24" customFormat="1" ht="140.25" customHeight="1" x14ac:dyDescent="0.35">
      <c r="A24" s="23"/>
      <c r="B24" s="161" t="s">
        <v>32</v>
      </c>
      <c r="C24" s="153" t="s">
        <v>53</v>
      </c>
      <c r="D24" s="190">
        <v>70000</v>
      </c>
      <c r="E24" s="190">
        <v>60000</v>
      </c>
      <c r="F24" s="190"/>
      <c r="G24" s="187">
        <f t="shared" si="2"/>
        <v>130000</v>
      </c>
      <c r="H24" s="191">
        <v>1</v>
      </c>
      <c r="I24" s="182">
        <v>70000</v>
      </c>
      <c r="J24" s="182">
        <v>60000</v>
      </c>
      <c r="K24" s="186">
        <f t="shared" si="3"/>
        <v>130000</v>
      </c>
      <c r="L24" s="157" t="s">
        <v>54</v>
      </c>
      <c r="M24" s="160" t="s">
        <v>55</v>
      </c>
      <c r="N24" s="189"/>
    </row>
    <row r="25" spans="1:14" ht="15.5" x14ac:dyDescent="0.35">
      <c r="B25" s="161" t="s">
        <v>56</v>
      </c>
      <c r="C25" s="153"/>
      <c r="D25" s="190"/>
      <c r="E25" s="190"/>
      <c r="F25" s="190"/>
      <c r="G25" s="187">
        <f t="shared" si="2"/>
        <v>0</v>
      </c>
      <c r="H25" s="191"/>
      <c r="I25" s="182"/>
      <c r="J25" s="182"/>
      <c r="K25" s="186">
        <f t="shared" si="3"/>
        <v>0</v>
      </c>
      <c r="L25" s="157"/>
      <c r="M25" s="159"/>
      <c r="N25" s="189"/>
    </row>
    <row r="26" spans="1:14" ht="15.5" x14ac:dyDescent="0.35">
      <c r="C26" s="75" t="s">
        <v>34</v>
      </c>
      <c r="D26" s="12">
        <f>SUM(D18:D25)</f>
        <v>350000</v>
      </c>
      <c r="E26" s="12">
        <f>SUM(E18:E25)</f>
        <v>340000</v>
      </c>
      <c r="F26" s="12">
        <f>SUM(F18:F25)</f>
        <v>0</v>
      </c>
      <c r="G26" s="12">
        <f>SUM(G18:G25)</f>
        <v>690000</v>
      </c>
      <c r="H26" s="9">
        <f>(H18*G18)+(H19*G19)+(H20*G20)+(H21*G21)+(H22*G22)+(H23*G23)+(H24*G24)+(H25*G25)</f>
        <v>460000</v>
      </c>
      <c r="I26" s="9">
        <f>SUM(I18:I25)</f>
        <v>348500</v>
      </c>
      <c r="J26" s="9">
        <f>SUM(J18:J25)</f>
        <v>262000</v>
      </c>
      <c r="K26" s="9">
        <f>SUM(K18:K25)</f>
        <v>610500</v>
      </c>
      <c r="L26" s="148"/>
      <c r="M26" s="159"/>
      <c r="N26" s="33"/>
    </row>
    <row r="27" spans="1:14" ht="51" customHeight="1" x14ac:dyDescent="0.35">
      <c r="B27" s="74" t="s">
        <v>57</v>
      </c>
      <c r="C27" s="249"/>
      <c r="D27" s="249"/>
      <c r="E27" s="249"/>
      <c r="F27" s="249"/>
      <c r="G27" s="249"/>
      <c r="H27" s="249"/>
      <c r="I27" s="249"/>
      <c r="J27" s="249"/>
      <c r="K27" s="250"/>
      <c r="L27" s="250"/>
      <c r="M27" s="249"/>
      <c r="N27" s="32"/>
    </row>
    <row r="28" spans="1:14" ht="15.5" x14ac:dyDescent="0.35">
      <c r="B28" s="161" t="s">
        <v>58</v>
      </c>
      <c r="C28" s="152"/>
      <c r="D28" s="186"/>
      <c r="E28" s="186"/>
      <c r="F28" s="186"/>
      <c r="G28" s="187">
        <f>SUM(D28:F28)</f>
        <v>0</v>
      </c>
      <c r="H28" s="188"/>
      <c r="I28" s="182"/>
      <c r="J28" s="182"/>
      <c r="K28" s="186"/>
      <c r="L28" s="157"/>
      <c r="M28" s="154"/>
      <c r="N28" s="189"/>
    </row>
    <row r="29" spans="1:14" ht="15.5" x14ac:dyDescent="0.35">
      <c r="B29" s="161" t="s">
        <v>59</v>
      </c>
      <c r="C29" s="152"/>
      <c r="D29" s="186"/>
      <c r="E29" s="186"/>
      <c r="F29" s="186"/>
      <c r="G29" s="187">
        <f t="shared" ref="G29:G35" si="4">SUM(D29:F29)</f>
        <v>0</v>
      </c>
      <c r="H29" s="188"/>
      <c r="I29" s="182"/>
      <c r="J29" s="182"/>
      <c r="K29" s="186"/>
      <c r="L29" s="157"/>
      <c r="M29" s="154"/>
      <c r="N29" s="189"/>
    </row>
    <row r="30" spans="1:14" ht="15.5" x14ac:dyDescent="0.35">
      <c r="B30" s="161" t="s">
        <v>60</v>
      </c>
      <c r="C30" s="152"/>
      <c r="D30" s="186"/>
      <c r="E30" s="186"/>
      <c r="F30" s="186"/>
      <c r="G30" s="187">
        <f t="shared" si="4"/>
        <v>0</v>
      </c>
      <c r="H30" s="188"/>
      <c r="I30" s="182"/>
      <c r="J30" s="182"/>
      <c r="K30" s="186"/>
      <c r="L30" s="157"/>
      <c r="M30" s="154"/>
      <c r="N30" s="189"/>
    </row>
    <row r="31" spans="1:14" ht="15.5" x14ac:dyDescent="0.35">
      <c r="B31" s="161" t="s">
        <v>61</v>
      </c>
      <c r="C31" s="152"/>
      <c r="D31" s="186"/>
      <c r="E31" s="186"/>
      <c r="F31" s="186"/>
      <c r="G31" s="187">
        <f t="shared" si="4"/>
        <v>0</v>
      </c>
      <c r="H31" s="188"/>
      <c r="I31" s="182"/>
      <c r="J31" s="182"/>
      <c r="K31" s="186"/>
      <c r="L31" s="157"/>
      <c r="M31" s="154"/>
      <c r="N31" s="189"/>
    </row>
    <row r="32" spans="1:14" ht="15.5" x14ac:dyDescent="0.35">
      <c r="B32" s="161" t="s">
        <v>62</v>
      </c>
      <c r="C32" s="152"/>
      <c r="D32" s="186"/>
      <c r="E32" s="186"/>
      <c r="F32" s="186"/>
      <c r="G32" s="187">
        <f t="shared" si="4"/>
        <v>0</v>
      </c>
      <c r="H32" s="188"/>
      <c r="I32" s="182"/>
      <c r="J32" s="182"/>
      <c r="K32" s="186"/>
      <c r="L32" s="157"/>
      <c r="M32" s="154"/>
      <c r="N32" s="189"/>
    </row>
    <row r="33" spans="1:14" ht="15.5" x14ac:dyDescent="0.35">
      <c r="A33" s="24"/>
      <c r="B33" s="161" t="s">
        <v>63</v>
      </c>
      <c r="C33" s="152"/>
      <c r="D33" s="186"/>
      <c r="E33" s="186"/>
      <c r="F33" s="186"/>
      <c r="G33" s="187">
        <f t="shared" si="4"/>
        <v>0</v>
      </c>
      <c r="H33" s="188"/>
      <c r="I33" s="182"/>
      <c r="J33" s="182"/>
      <c r="K33" s="186"/>
      <c r="L33" s="157"/>
      <c r="M33" s="154"/>
      <c r="N33" s="189"/>
    </row>
    <row r="34" spans="1:14" s="24" customFormat="1" ht="15.5" x14ac:dyDescent="0.35">
      <c r="A34" s="23"/>
      <c r="B34" s="161" t="s">
        <v>64</v>
      </c>
      <c r="C34" s="153"/>
      <c r="D34" s="190"/>
      <c r="E34" s="190"/>
      <c r="F34" s="190"/>
      <c r="G34" s="187">
        <f t="shared" si="4"/>
        <v>0</v>
      </c>
      <c r="H34" s="191"/>
      <c r="I34" s="182"/>
      <c r="J34" s="182"/>
      <c r="K34" s="190"/>
      <c r="L34" s="157"/>
      <c r="M34" s="159"/>
      <c r="N34" s="189"/>
    </row>
    <row r="35" spans="1:14" ht="15.5" x14ac:dyDescent="0.35">
      <c r="B35" s="161" t="s">
        <v>65</v>
      </c>
      <c r="C35" s="153"/>
      <c r="D35" s="190"/>
      <c r="E35" s="190"/>
      <c r="F35" s="190"/>
      <c r="G35" s="187">
        <f t="shared" si="4"/>
        <v>0</v>
      </c>
      <c r="H35" s="191"/>
      <c r="I35" s="182"/>
      <c r="J35" s="182"/>
      <c r="K35" s="190"/>
      <c r="L35" s="157"/>
      <c r="M35" s="159"/>
      <c r="N35" s="189"/>
    </row>
    <row r="36" spans="1:14" ht="15.5" x14ac:dyDescent="0.35">
      <c r="C36" s="75" t="s">
        <v>34</v>
      </c>
      <c r="D36" s="9">
        <f>SUM(D28:D35)</f>
        <v>0</v>
      </c>
      <c r="E36" s="9">
        <f>SUM(E28:E35)</f>
        <v>0</v>
      </c>
      <c r="F36" s="9">
        <f>SUM(F28:F35)</f>
        <v>0</v>
      </c>
      <c r="G36" s="9">
        <f>SUM(G28:G35)</f>
        <v>0</v>
      </c>
      <c r="H36" s="9">
        <f>(H28*G28)+(H29*G29)+(H30*G30)+(H31*G31)+(H32*G32)+(H33*G33)+(H34*G34)+(H35*G35)</f>
        <v>0</v>
      </c>
      <c r="I36" s="9">
        <f>SUM(I28:I35)</f>
        <v>0</v>
      </c>
      <c r="J36" s="9">
        <f>SUM(J28:J35)</f>
        <v>0</v>
      </c>
      <c r="K36" s="9">
        <f>SUM(K28:K35)</f>
        <v>0</v>
      </c>
      <c r="L36" s="148"/>
      <c r="M36" s="159"/>
      <c r="N36" s="33"/>
    </row>
    <row r="37" spans="1:14" ht="15.5" x14ac:dyDescent="0.35">
      <c r="B37" s="192"/>
      <c r="C37" s="193"/>
      <c r="D37" s="194"/>
      <c r="E37" s="194"/>
      <c r="F37" s="194"/>
      <c r="G37" s="194"/>
      <c r="H37" s="194"/>
      <c r="I37" s="195"/>
      <c r="J37" s="195"/>
      <c r="K37" s="194"/>
      <c r="L37" s="196"/>
      <c r="M37" s="194"/>
      <c r="N37" s="189"/>
    </row>
    <row r="38" spans="1:14" ht="51" customHeight="1" x14ac:dyDescent="0.35">
      <c r="B38" s="75" t="s">
        <v>66</v>
      </c>
      <c r="C38" s="251" t="s">
        <v>67</v>
      </c>
      <c r="D38" s="251"/>
      <c r="E38" s="251"/>
      <c r="F38" s="251"/>
      <c r="G38" s="251"/>
      <c r="H38" s="251"/>
      <c r="I38" s="251"/>
      <c r="J38" s="251"/>
      <c r="K38" s="252"/>
      <c r="L38" s="252"/>
      <c r="M38" s="251"/>
      <c r="N38" s="8"/>
    </row>
    <row r="39" spans="1:14" ht="15.5" x14ac:dyDescent="0.35">
      <c r="B39" s="75" t="s">
        <v>68</v>
      </c>
      <c r="C39" s="258" t="s">
        <v>69</v>
      </c>
      <c r="D39" s="259"/>
      <c r="E39" s="259"/>
      <c r="F39" s="259"/>
      <c r="G39" s="259"/>
      <c r="H39" s="259"/>
      <c r="I39" s="259"/>
      <c r="J39" s="259"/>
      <c r="K39" s="259"/>
      <c r="L39" s="259"/>
      <c r="M39" s="260"/>
      <c r="N39" s="8"/>
    </row>
    <row r="40" spans="1:14" ht="74.25" customHeight="1" x14ac:dyDescent="0.35">
      <c r="B40" s="165" t="s">
        <v>70</v>
      </c>
      <c r="C40" s="164" t="s">
        <v>71</v>
      </c>
      <c r="D40" s="186">
        <v>30000</v>
      </c>
      <c r="E40" s="186">
        <v>20000</v>
      </c>
      <c r="F40" s="186"/>
      <c r="G40" s="187">
        <f>SUM(D40:F40)</f>
        <v>50000</v>
      </c>
      <c r="H40" s="188">
        <v>0.5</v>
      </c>
      <c r="I40" s="182">
        <v>30000</v>
      </c>
      <c r="J40" s="182">
        <v>0</v>
      </c>
      <c r="K40" s="186">
        <f>I40+J40</f>
        <v>30000</v>
      </c>
      <c r="L40" s="158" t="s">
        <v>26</v>
      </c>
      <c r="M40" s="155" t="s">
        <v>72</v>
      </c>
      <c r="N40" s="8"/>
    </row>
    <row r="41" spans="1:14" ht="188.25" customHeight="1" x14ac:dyDescent="0.35">
      <c r="B41" s="165" t="s">
        <v>73</v>
      </c>
      <c r="C41" s="153" t="s">
        <v>74</v>
      </c>
      <c r="D41" s="186">
        <v>20000</v>
      </c>
      <c r="E41" s="186">
        <v>10000</v>
      </c>
      <c r="F41" s="186"/>
      <c r="G41" s="187">
        <f>SUM(D41:F41)</f>
        <v>30000</v>
      </c>
      <c r="H41" s="188">
        <v>0.5</v>
      </c>
      <c r="I41" s="182">
        <v>20000</v>
      </c>
      <c r="J41" s="182"/>
      <c r="K41" s="186">
        <f>I41+J41</f>
        <v>20000</v>
      </c>
      <c r="L41" s="158" t="s">
        <v>26</v>
      </c>
      <c r="M41" s="155" t="s">
        <v>72</v>
      </c>
      <c r="N41" s="8"/>
    </row>
    <row r="42" spans="1:14" ht="15.5" x14ac:dyDescent="0.35">
      <c r="B42" s="165"/>
      <c r="C42" s="75" t="s">
        <v>34</v>
      </c>
      <c r="D42" s="9">
        <f>SUM(D34:D41)</f>
        <v>50000</v>
      </c>
      <c r="E42" s="9">
        <f>SUM(E34:E41)</f>
        <v>30000</v>
      </c>
      <c r="F42" s="9">
        <f>SUM(F34:F41)</f>
        <v>0</v>
      </c>
      <c r="G42" s="9">
        <f>SUM(G34:G41)</f>
        <v>80000</v>
      </c>
      <c r="H42" s="9">
        <f>(H34*G34)+(H35*G35)+(H36*G36)+(H37*G37)+(H38*G38)+(H39*G39)+(H40*G40)+(H41*G41)</f>
        <v>40000</v>
      </c>
      <c r="I42" s="9">
        <f>SUM(I34:I41)</f>
        <v>50000</v>
      </c>
      <c r="J42" s="9">
        <f>SUM(J34:J41)</f>
        <v>0</v>
      </c>
      <c r="K42" s="9">
        <f>SUM(K34:K41)</f>
        <v>50000</v>
      </c>
      <c r="L42" s="158"/>
      <c r="M42" s="155"/>
      <c r="N42" s="8"/>
    </row>
    <row r="43" spans="1:14" ht="51" customHeight="1" x14ac:dyDescent="0.35">
      <c r="B43" s="74" t="s">
        <v>75</v>
      </c>
      <c r="C43" s="255" t="s">
        <v>76</v>
      </c>
      <c r="D43" s="256"/>
      <c r="E43" s="256"/>
      <c r="F43" s="256"/>
      <c r="G43" s="256"/>
      <c r="H43" s="256"/>
      <c r="I43" s="256"/>
      <c r="J43" s="256"/>
      <c r="K43" s="256"/>
      <c r="L43" s="256"/>
      <c r="M43" s="257"/>
      <c r="N43" s="8"/>
    </row>
    <row r="44" spans="1:14" ht="201" customHeight="1" x14ac:dyDescent="0.35">
      <c r="B44" s="161" t="s">
        <v>77</v>
      </c>
      <c r="C44" s="184" t="s">
        <v>78</v>
      </c>
      <c r="D44" s="186">
        <v>30000</v>
      </c>
      <c r="E44" s="186">
        <v>30000</v>
      </c>
      <c r="F44" s="186"/>
      <c r="G44" s="187">
        <f>SUM(D44:F44)</f>
        <v>60000</v>
      </c>
      <c r="H44" s="188">
        <v>1</v>
      </c>
      <c r="I44" s="182">
        <v>30000</v>
      </c>
      <c r="J44" s="182">
        <v>20000</v>
      </c>
      <c r="K44" s="186">
        <f>I44+J44</f>
        <v>50000</v>
      </c>
      <c r="L44" s="158" t="s">
        <v>79</v>
      </c>
      <c r="M44" s="155" t="s">
        <v>80</v>
      </c>
      <c r="N44" s="8"/>
    </row>
    <row r="45" spans="1:14" ht="204.75" customHeight="1" x14ac:dyDescent="0.35">
      <c r="B45" s="161" t="s">
        <v>81</v>
      </c>
      <c r="C45" s="184" t="s">
        <v>82</v>
      </c>
      <c r="D45" s="186">
        <v>30000</v>
      </c>
      <c r="E45" s="186">
        <v>20000</v>
      </c>
      <c r="F45" s="186"/>
      <c r="G45" s="187">
        <f>SUM(D45:F45)</f>
        <v>50000</v>
      </c>
      <c r="H45" s="188">
        <v>1</v>
      </c>
      <c r="I45" s="182">
        <v>30000</v>
      </c>
      <c r="J45" s="182">
        <v>15000</v>
      </c>
      <c r="K45" s="186">
        <f t="shared" ref="K45:K51" si="5">I45+J45</f>
        <v>45000</v>
      </c>
      <c r="L45" s="158" t="s">
        <v>26</v>
      </c>
      <c r="M45" s="155" t="s">
        <v>83</v>
      </c>
      <c r="N45" s="8"/>
    </row>
    <row r="46" spans="1:14" ht="106.5" customHeight="1" x14ac:dyDescent="0.35">
      <c r="B46" s="161" t="s">
        <v>84</v>
      </c>
      <c r="C46" s="152" t="s">
        <v>85</v>
      </c>
      <c r="D46" s="186">
        <v>25000</v>
      </c>
      <c r="E46" s="186">
        <v>25000</v>
      </c>
      <c r="F46" s="186"/>
      <c r="G46" s="187">
        <f>SUM(D46:F46)</f>
        <v>50000</v>
      </c>
      <c r="H46" s="188">
        <v>1</v>
      </c>
      <c r="I46" s="182">
        <v>24500</v>
      </c>
      <c r="J46" s="182">
        <v>15000</v>
      </c>
      <c r="K46" s="186">
        <f t="shared" si="5"/>
        <v>39500</v>
      </c>
      <c r="L46" s="157" t="s">
        <v>42</v>
      </c>
      <c r="M46" s="154" t="s">
        <v>86</v>
      </c>
      <c r="N46" s="8"/>
    </row>
    <row r="47" spans="1:14" ht="239.25" customHeight="1" x14ac:dyDescent="0.35">
      <c r="B47" s="161" t="s">
        <v>87</v>
      </c>
      <c r="C47" s="185" t="s">
        <v>88</v>
      </c>
      <c r="D47" s="240">
        <f t="shared" ref="D47:M47" si="6">D45</f>
        <v>30000</v>
      </c>
      <c r="E47" s="240">
        <f t="shared" si="6"/>
        <v>20000</v>
      </c>
      <c r="F47" s="240">
        <f t="shared" si="6"/>
        <v>0</v>
      </c>
      <c r="G47" s="241">
        <f t="shared" si="6"/>
        <v>50000</v>
      </c>
      <c r="H47" s="242">
        <f t="shared" si="6"/>
        <v>1</v>
      </c>
      <c r="I47" s="243">
        <v>30000</v>
      </c>
      <c r="J47" s="243">
        <v>15000</v>
      </c>
      <c r="K47" s="186">
        <f t="shared" si="5"/>
        <v>45000</v>
      </c>
      <c r="L47" s="157" t="str">
        <f t="shared" si="6"/>
        <v>Favoriser dans la mesure du possible la représentation égale des femmes et des hommes</v>
      </c>
      <c r="M47" s="162" t="str">
        <f t="shared" si="6"/>
        <v>Activité collégiale et lead assuré par le PNUD</v>
      </c>
      <c r="N47" s="8"/>
    </row>
    <row r="48" spans="1:14" ht="12" customHeight="1" x14ac:dyDescent="0.35">
      <c r="B48" s="161"/>
      <c r="C48" s="152"/>
      <c r="D48" s="186"/>
      <c r="E48" s="186"/>
      <c r="F48" s="186"/>
      <c r="G48" s="187"/>
      <c r="H48" s="188"/>
      <c r="I48" s="182"/>
      <c r="J48" s="182"/>
      <c r="K48" s="186">
        <f t="shared" si="5"/>
        <v>0</v>
      </c>
      <c r="L48" s="157"/>
      <c r="M48" s="155"/>
      <c r="N48" s="8"/>
    </row>
    <row r="49" spans="1:14" ht="16.5" customHeight="1" x14ac:dyDescent="0.35">
      <c r="B49" s="161"/>
      <c r="C49" s="152"/>
      <c r="D49" s="186"/>
      <c r="E49" s="186"/>
      <c r="F49" s="186"/>
      <c r="G49" s="187"/>
      <c r="H49" s="188"/>
      <c r="I49" s="182"/>
      <c r="J49" s="182"/>
      <c r="K49" s="186">
        <f t="shared" si="5"/>
        <v>0</v>
      </c>
      <c r="L49" s="157"/>
      <c r="M49" s="155"/>
      <c r="N49" s="8"/>
    </row>
    <row r="50" spans="1:14" ht="14.25" customHeight="1" x14ac:dyDescent="0.35">
      <c r="B50" s="161"/>
      <c r="C50" s="153"/>
      <c r="D50" s="190"/>
      <c r="E50" s="190"/>
      <c r="F50" s="190"/>
      <c r="G50" s="187"/>
      <c r="H50" s="191"/>
      <c r="I50" s="182"/>
      <c r="J50" s="182"/>
      <c r="K50" s="186">
        <f t="shared" si="5"/>
        <v>0</v>
      </c>
      <c r="L50" s="157"/>
      <c r="M50" s="160"/>
      <c r="N50" s="8"/>
    </row>
    <row r="51" spans="1:14" ht="21" customHeight="1" x14ac:dyDescent="0.35">
      <c r="B51" s="161"/>
      <c r="C51" s="153"/>
      <c r="D51" s="190"/>
      <c r="E51" s="190"/>
      <c r="F51" s="190"/>
      <c r="G51" s="187"/>
      <c r="H51" s="191"/>
      <c r="I51" s="182"/>
      <c r="J51" s="182"/>
      <c r="K51" s="186">
        <f t="shared" si="5"/>
        <v>0</v>
      </c>
      <c r="L51" s="157"/>
      <c r="M51" s="159"/>
      <c r="N51" s="8"/>
    </row>
    <row r="52" spans="1:14" ht="51" customHeight="1" x14ac:dyDescent="0.35">
      <c r="C52" s="75" t="s">
        <v>34</v>
      </c>
      <c r="D52" s="9">
        <f>SUM(D44:D51)</f>
        <v>115000</v>
      </c>
      <c r="E52" s="9">
        <f>SUM(E44:E51)</f>
        <v>95000</v>
      </c>
      <c r="F52" s="9">
        <f>SUM(F44:F51)</f>
        <v>0</v>
      </c>
      <c r="G52" s="9">
        <f>SUM(G44:G51)</f>
        <v>210000</v>
      </c>
      <c r="H52" s="9">
        <f>(H44*G44)+(H45*G45)+(H46*G46)+(H47*G47)+(H48*G48)+(H49*G49)+(H50*G50)+(H51*G51)</f>
        <v>210000</v>
      </c>
      <c r="I52" s="9">
        <f>SUM(I44:I51)</f>
        <v>114500</v>
      </c>
      <c r="J52" s="9">
        <f>SUM(J44:J51)</f>
        <v>65000</v>
      </c>
      <c r="K52" s="9">
        <f>SUM(K44:K51)</f>
        <v>179500</v>
      </c>
      <c r="L52" s="148"/>
      <c r="M52" s="159"/>
      <c r="N52" s="8"/>
    </row>
    <row r="53" spans="1:14" ht="15.5" x14ac:dyDescent="0.35">
      <c r="B53" s="74" t="s">
        <v>89</v>
      </c>
      <c r="C53" s="249" t="s">
        <v>90</v>
      </c>
      <c r="D53" s="249"/>
      <c r="E53" s="249"/>
      <c r="F53" s="249"/>
      <c r="G53" s="249"/>
      <c r="H53" s="249"/>
      <c r="I53" s="249"/>
      <c r="J53" s="249"/>
      <c r="K53" s="250"/>
      <c r="L53" s="250"/>
      <c r="M53" s="249"/>
      <c r="N53" s="32"/>
    </row>
    <row r="54" spans="1:14" ht="186" x14ac:dyDescent="0.35">
      <c r="B54" s="161" t="s">
        <v>91</v>
      </c>
      <c r="C54" s="152" t="s">
        <v>92</v>
      </c>
      <c r="D54" s="186">
        <v>30000</v>
      </c>
      <c r="E54" s="186">
        <v>60000</v>
      </c>
      <c r="F54" s="186"/>
      <c r="G54" s="187">
        <f>SUM(D54:F54)</f>
        <v>90000</v>
      </c>
      <c r="H54" s="188">
        <v>1</v>
      </c>
      <c r="I54" s="182">
        <v>30000</v>
      </c>
      <c r="J54" s="182">
        <v>0</v>
      </c>
      <c r="K54" s="186">
        <f>I54+J54</f>
        <v>30000</v>
      </c>
      <c r="L54" s="158" t="s">
        <v>26</v>
      </c>
      <c r="M54" s="155" t="s">
        <v>93</v>
      </c>
      <c r="N54" s="189"/>
    </row>
    <row r="55" spans="1:14" ht="123" customHeight="1" x14ac:dyDescent="0.35">
      <c r="B55" s="161" t="s">
        <v>94</v>
      </c>
      <c r="C55" s="152" t="s">
        <v>95</v>
      </c>
      <c r="D55" s="186">
        <v>30000</v>
      </c>
      <c r="E55" s="186">
        <v>10000</v>
      </c>
      <c r="F55" s="186"/>
      <c r="G55" s="187">
        <f t="shared" ref="G55:G60" si="7">SUM(D55:F55)</f>
        <v>40000</v>
      </c>
      <c r="H55" s="188">
        <v>1</v>
      </c>
      <c r="I55" s="182">
        <v>30000</v>
      </c>
      <c r="J55" s="182">
        <v>0</v>
      </c>
      <c r="K55" s="186">
        <f t="shared" ref="K55:K60" si="8">I55+J55</f>
        <v>30000</v>
      </c>
      <c r="L55" s="158" t="s">
        <v>26</v>
      </c>
      <c r="M55" s="155" t="s">
        <v>93</v>
      </c>
      <c r="N55" s="189"/>
    </row>
    <row r="56" spans="1:14" ht="187.5" customHeight="1" x14ac:dyDescent="0.35">
      <c r="B56" s="161" t="s">
        <v>96</v>
      </c>
      <c r="C56" s="152" t="s">
        <v>97</v>
      </c>
      <c r="D56" s="186">
        <v>30000</v>
      </c>
      <c r="E56" s="186">
        <v>10000</v>
      </c>
      <c r="F56" s="186"/>
      <c r="G56" s="187">
        <f t="shared" si="7"/>
        <v>40000</v>
      </c>
      <c r="H56" s="188">
        <v>1</v>
      </c>
      <c r="I56" s="182">
        <v>30000</v>
      </c>
      <c r="J56" s="182">
        <v>0</v>
      </c>
      <c r="K56" s="186">
        <f t="shared" si="8"/>
        <v>30000</v>
      </c>
      <c r="L56" s="158" t="s">
        <v>26</v>
      </c>
      <c r="M56" s="155" t="s">
        <v>93</v>
      </c>
      <c r="N56" s="189"/>
    </row>
    <row r="57" spans="1:14" ht="310" x14ac:dyDescent="0.35">
      <c r="B57" s="161" t="s">
        <v>98</v>
      </c>
      <c r="C57" s="163" t="s">
        <v>99</v>
      </c>
      <c r="D57" s="244">
        <v>50000</v>
      </c>
      <c r="E57" s="244">
        <v>30000</v>
      </c>
      <c r="F57" s="244"/>
      <c r="G57" s="245">
        <f t="shared" si="7"/>
        <v>80000</v>
      </c>
      <c r="H57" s="246"/>
      <c r="I57" s="247">
        <v>50000</v>
      </c>
      <c r="J57" s="247">
        <v>0</v>
      </c>
      <c r="K57" s="186">
        <f t="shared" si="8"/>
        <v>50000</v>
      </c>
      <c r="L57" s="158" t="s">
        <v>26</v>
      </c>
      <c r="M57" s="155" t="s">
        <v>100</v>
      </c>
      <c r="N57" s="189"/>
    </row>
    <row r="58" spans="1:14" ht="146.25" customHeight="1" x14ac:dyDescent="0.35">
      <c r="B58" s="161" t="s">
        <v>101</v>
      </c>
      <c r="C58" s="152" t="s">
        <v>102</v>
      </c>
      <c r="D58" s="186">
        <v>60000</v>
      </c>
      <c r="E58" s="186">
        <v>40000</v>
      </c>
      <c r="F58" s="186"/>
      <c r="G58" s="187">
        <f t="shared" si="7"/>
        <v>100000</v>
      </c>
      <c r="H58" s="188"/>
      <c r="I58" s="182">
        <v>60000</v>
      </c>
      <c r="J58" s="182"/>
      <c r="K58" s="186">
        <f t="shared" si="8"/>
        <v>60000</v>
      </c>
      <c r="L58" s="158" t="s">
        <v>26</v>
      </c>
      <c r="M58" s="155" t="s">
        <v>100</v>
      </c>
      <c r="N58" s="189"/>
    </row>
    <row r="59" spans="1:14" ht="15.5" x14ac:dyDescent="0.35">
      <c r="B59" s="161" t="s">
        <v>103</v>
      </c>
      <c r="C59" s="153"/>
      <c r="D59" s="190"/>
      <c r="E59" s="190"/>
      <c r="F59" s="190"/>
      <c r="G59" s="187">
        <f t="shared" si="7"/>
        <v>0</v>
      </c>
      <c r="H59" s="191"/>
      <c r="I59" s="182"/>
      <c r="J59" s="182"/>
      <c r="K59" s="186">
        <f t="shared" si="8"/>
        <v>0</v>
      </c>
      <c r="L59" s="157"/>
      <c r="M59" s="159"/>
      <c r="N59" s="189"/>
    </row>
    <row r="60" spans="1:14" ht="15.5" x14ac:dyDescent="0.35">
      <c r="A60" s="24"/>
      <c r="B60" s="161" t="s">
        <v>104</v>
      </c>
      <c r="C60" s="153"/>
      <c r="D60" s="190"/>
      <c r="E60" s="190"/>
      <c r="F60" s="190"/>
      <c r="G60" s="187">
        <f t="shared" si="7"/>
        <v>0</v>
      </c>
      <c r="H60" s="191"/>
      <c r="I60" s="182"/>
      <c r="J60" s="182"/>
      <c r="K60" s="186">
        <f t="shared" si="8"/>
        <v>0</v>
      </c>
      <c r="L60" s="157"/>
      <c r="M60" s="159"/>
      <c r="N60" s="189"/>
    </row>
    <row r="61" spans="1:14" s="24" customFormat="1" ht="15.5" x14ac:dyDescent="0.35">
      <c r="B61" s="23"/>
      <c r="C61" s="75" t="s">
        <v>34</v>
      </c>
      <c r="D61" s="9">
        <f>SUM(D54:D60)</f>
        <v>200000</v>
      </c>
      <c r="E61" s="9">
        <f>SUM(E54:E60)</f>
        <v>150000</v>
      </c>
      <c r="F61" s="9">
        <f>SUM(F54:F60)</f>
        <v>0</v>
      </c>
      <c r="G61" s="12">
        <f>SUM(G54:G60)</f>
        <v>350000</v>
      </c>
      <c r="H61" s="9">
        <f>(H54*G54)+(H40*G40)+(H55*G55)+(H56*G56)+(H57*G57)+(H58*G58)+(H59*G59)+(H60*G60)</f>
        <v>195000</v>
      </c>
      <c r="I61" s="9">
        <f>SUM(I54:I60)</f>
        <v>200000</v>
      </c>
      <c r="J61" s="9">
        <f>SUM(J54:J60)</f>
        <v>0</v>
      </c>
      <c r="K61" s="9">
        <f>SUM(K54:K60)</f>
        <v>200000</v>
      </c>
      <c r="L61" s="148"/>
      <c r="M61" s="159"/>
      <c r="N61" s="189"/>
    </row>
    <row r="62" spans="1:14" s="24" customFormat="1" ht="15.5" x14ac:dyDescent="0.35">
      <c r="A62" s="23"/>
      <c r="B62" s="74" t="s">
        <v>105</v>
      </c>
      <c r="C62" s="249"/>
      <c r="D62" s="249"/>
      <c r="E62" s="249"/>
      <c r="F62" s="249"/>
      <c r="G62" s="249"/>
      <c r="H62" s="249"/>
      <c r="I62" s="249"/>
      <c r="J62" s="249"/>
      <c r="K62" s="250"/>
      <c r="L62" s="250"/>
      <c r="M62" s="249"/>
      <c r="N62" s="33"/>
    </row>
    <row r="63" spans="1:14" ht="51" customHeight="1" x14ac:dyDescent="0.35">
      <c r="B63" s="161" t="s">
        <v>106</v>
      </c>
      <c r="C63" s="152"/>
      <c r="D63" s="186"/>
      <c r="E63" s="186"/>
      <c r="F63" s="186"/>
      <c r="G63" s="187">
        <f>SUM(D63:F63)</f>
        <v>0</v>
      </c>
      <c r="H63" s="188"/>
      <c r="I63" s="182"/>
      <c r="J63" s="182"/>
      <c r="K63" s="186"/>
      <c r="L63" s="157"/>
      <c r="M63" s="155"/>
      <c r="N63" s="32"/>
    </row>
    <row r="64" spans="1:14" ht="15.5" x14ac:dyDescent="0.35">
      <c r="B64" s="161" t="s">
        <v>107</v>
      </c>
      <c r="C64" s="152"/>
      <c r="D64" s="186"/>
      <c r="E64" s="186"/>
      <c r="F64" s="186"/>
      <c r="G64" s="187">
        <f t="shared" ref="G64:G70" si="9">SUM(D64:F64)</f>
        <v>0</v>
      </c>
      <c r="H64" s="188"/>
      <c r="I64" s="182"/>
      <c r="J64" s="182"/>
      <c r="K64" s="186"/>
      <c r="L64" s="158"/>
      <c r="M64" s="155"/>
      <c r="N64" s="189"/>
    </row>
    <row r="65" spans="1:14" ht="15.5" x14ac:dyDescent="0.35">
      <c r="B65" s="161" t="s">
        <v>108</v>
      </c>
      <c r="C65" s="152"/>
      <c r="D65" s="186"/>
      <c r="E65" s="186"/>
      <c r="F65" s="186"/>
      <c r="G65" s="187">
        <f t="shared" si="9"/>
        <v>0</v>
      </c>
      <c r="H65" s="188"/>
      <c r="I65" s="182"/>
      <c r="J65" s="182"/>
      <c r="K65" s="186"/>
      <c r="L65" s="158"/>
      <c r="M65" s="155"/>
      <c r="N65" s="189"/>
    </row>
    <row r="66" spans="1:14" ht="15.5" x14ac:dyDescent="0.35">
      <c r="B66" s="161" t="s">
        <v>87</v>
      </c>
      <c r="C66" s="152"/>
      <c r="D66" s="186"/>
      <c r="E66" s="186"/>
      <c r="F66" s="186"/>
      <c r="G66" s="187">
        <f t="shared" si="9"/>
        <v>0</v>
      </c>
      <c r="H66" s="188"/>
      <c r="I66" s="182"/>
      <c r="J66" s="182"/>
      <c r="K66" s="186"/>
      <c r="L66" s="158"/>
      <c r="M66" s="155"/>
      <c r="N66" s="189"/>
    </row>
    <row r="67" spans="1:14" ht="15.5" x14ac:dyDescent="0.35">
      <c r="B67" s="161" t="s">
        <v>109</v>
      </c>
      <c r="C67" s="152"/>
      <c r="D67" s="186"/>
      <c r="E67" s="186"/>
      <c r="F67" s="186"/>
      <c r="G67" s="187">
        <f t="shared" si="9"/>
        <v>0</v>
      </c>
      <c r="H67" s="188"/>
      <c r="I67" s="182"/>
      <c r="J67" s="182"/>
      <c r="K67" s="186"/>
      <c r="L67" s="157"/>
      <c r="M67" s="154"/>
      <c r="N67" s="189"/>
    </row>
    <row r="68" spans="1:14" ht="15.5" x14ac:dyDescent="0.35">
      <c r="B68" s="161" t="s">
        <v>110</v>
      </c>
      <c r="C68" s="152"/>
      <c r="D68" s="186"/>
      <c r="E68" s="186"/>
      <c r="F68" s="186"/>
      <c r="G68" s="187">
        <f t="shared" si="9"/>
        <v>0</v>
      </c>
      <c r="H68" s="188"/>
      <c r="I68" s="182"/>
      <c r="J68" s="182"/>
      <c r="K68" s="186"/>
      <c r="L68" s="157"/>
      <c r="M68" s="154"/>
      <c r="N68" s="189"/>
    </row>
    <row r="69" spans="1:14" ht="15.5" x14ac:dyDescent="0.35">
      <c r="B69" s="161" t="s">
        <v>111</v>
      </c>
      <c r="C69" s="153"/>
      <c r="D69" s="190"/>
      <c r="E69" s="190"/>
      <c r="F69" s="190"/>
      <c r="G69" s="187">
        <f t="shared" si="9"/>
        <v>0</v>
      </c>
      <c r="H69" s="191"/>
      <c r="I69" s="182"/>
      <c r="J69" s="182"/>
      <c r="K69" s="190"/>
      <c r="L69" s="157"/>
      <c r="M69" s="159"/>
      <c r="N69" s="189"/>
    </row>
    <row r="70" spans="1:14" ht="15.5" x14ac:dyDescent="0.35">
      <c r="B70" s="161" t="s">
        <v>112</v>
      </c>
      <c r="C70" s="153"/>
      <c r="D70" s="190"/>
      <c r="E70" s="190"/>
      <c r="F70" s="190"/>
      <c r="G70" s="187">
        <f t="shared" si="9"/>
        <v>0</v>
      </c>
      <c r="H70" s="191"/>
      <c r="I70" s="182"/>
      <c r="J70" s="182"/>
      <c r="K70" s="190"/>
      <c r="L70" s="157"/>
      <c r="M70" s="159"/>
      <c r="N70" s="189"/>
    </row>
    <row r="71" spans="1:14" ht="15.5" x14ac:dyDescent="0.35">
      <c r="C71" s="75" t="s">
        <v>34</v>
      </c>
      <c r="D71" s="12">
        <f>SUM(D63:D70)</f>
        <v>0</v>
      </c>
      <c r="E71" s="12">
        <f>SUM(E63:E70)</f>
        <v>0</v>
      </c>
      <c r="F71" s="12">
        <f>SUM(F63:F70)</f>
        <v>0</v>
      </c>
      <c r="G71" s="12">
        <f>SUM(G63:G70)</f>
        <v>0</v>
      </c>
      <c r="H71" s="9">
        <f>(H63*G63)+(H64*G64)+(H65*G65)+(H66*G66)+(H67*G67)+(H68*G68)+(H69*G69)+(H70*G70)</f>
        <v>0</v>
      </c>
      <c r="I71" s="9">
        <f>SUM(I63:I70)</f>
        <v>0</v>
      </c>
      <c r="J71" s="9">
        <f>SUM(J63:J70)</f>
        <v>0</v>
      </c>
      <c r="K71" s="9">
        <f>SUM(K63:K70)</f>
        <v>0</v>
      </c>
      <c r="L71" s="148"/>
      <c r="M71" s="159"/>
      <c r="N71" s="189"/>
    </row>
    <row r="72" spans="1:14" ht="15.5" x14ac:dyDescent="0.35">
      <c r="B72" s="74" t="s">
        <v>89</v>
      </c>
      <c r="C72" s="249"/>
      <c r="D72" s="249"/>
      <c r="E72" s="249"/>
      <c r="F72" s="249"/>
      <c r="G72" s="249"/>
      <c r="H72" s="249"/>
      <c r="I72" s="249"/>
      <c r="J72" s="249"/>
      <c r="K72" s="250"/>
      <c r="L72" s="250"/>
      <c r="M72" s="249"/>
      <c r="N72" s="33"/>
    </row>
    <row r="73" spans="1:14" ht="51" customHeight="1" x14ac:dyDescent="0.35">
      <c r="B73" s="161" t="s">
        <v>91</v>
      </c>
      <c r="C73" s="152"/>
      <c r="D73" s="186"/>
      <c r="E73" s="186"/>
      <c r="F73" s="186"/>
      <c r="G73" s="187">
        <f>SUM(D73:F73)</f>
        <v>0</v>
      </c>
      <c r="H73" s="188"/>
      <c r="I73" s="182"/>
      <c r="J73" s="182"/>
      <c r="K73" s="186"/>
      <c r="L73" s="157"/>
      <c r="M73" s="154"/>
      <c r="N73" s="32"/>
    </row>
    <row r="74" spans="1:14" ht="15.5" x14ac:dyDescent="0.35">
      <c r="B74" s="161" t="s">
        <v>94</v>
      </c>
      <c r="C74" s="152"/>
      <c r="D74" s="186"/>
      <c r="E74" s="186"/>
      <c r="F74" s="186"/>
      <c r="G74" s="187">
        <f t="shared" ref="G74:G80" si="10">SUM(D74:F74)</f>
        <v>0</v>
      </c>
      <c r="H74" s="188"/>
      <c r="I74" s="182"/>
      <c r="J74" s="182"/>
      <c r="K74" s="186"/>
      <c r="L74" s="157"/>
      <c r="M74" s="154"/>
      <c r="N74" s="189"/>
    </row>
    <row r="75" spans="1:14" ht="15.5" x14ac:dyDescent="0.35">
      <c r="B75" s="161" t="s">
        <v>96</v>
      </c>
      <c r="C75" s="152"/>
      <c r="D75" s="186"/>
      <c r="E75" s="186"/>
      <c r="F75" s="186"/>
      <c r="G75" s="187">
        <f t="shared" si="10"/>
        <v>0</v>
      </c>
      <c r="H75" s="188"/>
      <c r="I75" s="182"/>
      <c r="J75" s="182"/>
      <c r="K75" s="186"/>
      <c r="L75" s="157"/>
      <c r="M75" s="154"/>
      <c r="N75" s="189"/>
    </row>
    <row r="76" spans="1:14" ht="15.5" x14ac:dyDescent="0.35">
      <c r="B76" s="161" t="s">
        <v>98</v>
      </c>
      <c r="C76" s="152"/>
      <c r="D76" s="186"/>
      <c r="E76" s="186"/>
      <c r="F76" s="186"/>
      <c r="G76" s="187">
        <f t="shared" si="10"/>
        <v>0</v>
      </c>
      <c r="H76" s="188"/>
      <c r="I76" s="182"/>
      <c r="J76" s="182"/>
      <c r="K76" s="186"/>
      <c r="L76" s="157"/>
      <c r="M76" s="154"/>
      <c r="N76" s="189"/>
    </row>
    <row r="77" spans="1:14" ht="15.5" x14ac:dyDescent="0.35">
      <c r="A77" s="24"/>
      <c r="B77" s="161" t="s">
        <v>101</v>
      </c>
      <c r="C77" s="152"/>
      <c r="D77" s="186"/>
      <c r="E77" s="186"/>
      <c r="F77" s="186"/>
      <c r="G77" s="187">
        <f t="shared" si="10"/>
        <v>0</v>
      </c>
      <c r="H77" s="188"/>
      <c r="I77" s="182"/>
      <c r="J77" s="182"/>
      <c r="K77" s="186"/>
      <c r="L77" s="157"/>
      <c r="M77" s="154"/>
      <c r="N77" s="189"/>
    </row>
    <row r="78" spans="1:14" s="24" customFormat="1" ht="15.5" x14ac:dyDescent="0.35">
      <c r="A78" s="23"/>
      <c r="B78" s="161" t="s">
        <v>113</v>
      </c>
      <c r="C78" s="152"/>
      <c r="D78" s="186"/>
      <c r="E78" s="186"/>
      <c r="F78" s="186"/>
      <c r="G78" s="187">
        <f t="shared" si="10"/>
        <v>0</v>
      </c>
      <c r="H78" s="188"/>
      <c r="I78" s="182"/>
      <c r="J78" s="182"/>
      <c r="K78" s="186"/>
      <c r="L78" s="157"/>
      <c r="M78" s="154"/>
      <c r="N78" s="189"/>
    </row>
    <row r="79" spans="1:14" ht="15.5" x14ac:dyDescent="0.35">
      <c r="B79" s="161" t="s">
        <v>114</v>
      </c>
      <c r="C79" s="153"/>
      <c r="D79" s="190"/>
      <c r="E79" s="190"/>
      <c r="F79" s="190"/>
      <c r="G79" s="187">
        <f t="shared" si="10"/>
        <v>0</v>
      </c>
      <c r="H79" s="191"/>
      <c r="I79" s="182"/>
      <c r="J79" s="182"/>
      <c r="K79" s="190"/>
      <c r="L79" s="157"/>
      <c r="M79" s="159"/>
      <c r="N79" s="189"/>
    </row>
    <row r="80" spans="1:14" ht="15.5" x14ac:dyDescent="0.35">
      <c r="B80" s="161" t="s">
        <v>115</v>
      </c>
      <c r="C80" s="153"/>
      <c r="D80" s="190"/>
      <c r="E80" s="190"/>
      <c r="F80" s="190"/>
      <c r="G80" s="187">
        <f t="shared" si="10"/>
        <v>0</v>
      </c>
      <c r="H80" s="191"/>
      <c r="I80" s="182"/>
      <c r="J80" s="182"/>
      <c r="K80" s="190"/>
      <c r="L80" s="157"/>
      <c r="M80" s="159"/>
      <c r="N80" s="189"/>
    </row>
    <row r="81" spans="2:14" ht="15.5" x14ac:dyDescent="0.35">
      <c r="C81" s="75" t="s">
        <v>34</v>
      </c>
      <c r="D81" s="12">
        <f>SUM(D73:D80)</f>
        <v>0</v>
      </c>
      <c r="E81" s="12">
        <f>SUM(E73:E80)</f>
        <v>0</v>
      </c>
      <c r="F81" s="12">
        <f>SUM(F73:F80)</f>
        <v>0</v>
      </c>
      <c r="G81" s="12">
        <f>SUM(G73:G80)</f>
        <v>0</v>
      </c>
      <c r="H81" s="9">
        <f>(H73*G73)+(H74*G74)+(H75*G75)+(H76*G76)+(H77*G77)+(H78*G78)+(H79*G79)+(H80*G80)</f>
        <v>0</v>
      </c>
      <c r="I81" s="9">
        <f>SUM(I73:I80)</f>
        <v>0</v>
      </c>
      <c r="J81" s="9">
        <f>SUM(J73:J80)</f>
        <v>0</v>
      </c>
      <c r="K81" s="9">
        <f>SUM(K73:K80)</f>
        <v>0</v>
      </c>
      <c r="L81" s="148"/>
      <c r="M81" s="159"/>
      <c r="N81" s="189"/>
    </row>
    <row r="82" spans="2:14" ht="15.5" x14ac:dyDescent="0.35">
      <c r="B82" s="74" t="s">
        <v>116</v>
      </c>
      <c r="C82" s="249"/>
      <c r="D82" s="249"/>
      <c r="E82" s="249"/>
      <c r="F82" s="249"/>
      <c r="G82" s="249"/>
      <c r="H82" s="249"/>
      <c r="I82" s="249"/>
      <c r="J82" s="249"/>
      <c r="K82" s="250"/>
      <c r="L82" s="250"/>
      <c r="M82" s="249"/>
      <c r="N82" s="33"/>
    </row>
    <row r="83" spans="2:14" ht="51" customHeight="1" x14ac:dyDescent="0.35">
      <c r="B83" s="161" t="s">
        <v>117</v>
      </c>
      <c r="C83" s="152"/>
      <c r="D83" s="186"/>
      <c r="E83" s="186"/>
      <c r="F83" s="186"/>
      <c r="G83" s="187">
        <f>SUM(D83:F83)</f>
        <v>0</v>
      </c>
      <c r="H83" s="188"/>
      <c r="I83" s="182"/>
      <c r="J83" s="182"/>
      <c r="K83" s="186"/>
      <c r="L83" s="157"/>
      <c r="M83" s="154"/>
      <c r="N83" s="32"/>
    </row>
    <row r="84" spans="2:14" ht="15.5" x14ac:dyDescent="0.35">
      <c r="B84" s="161" t="s">
        <v>118</v>
      </c>
      <c r="C84" s="152"/>
      <c r="D84" s="186"/>
      <c r="E84" s="186"/>
      <c r="F84" s="186"/>
      <c r="G84" s="187">
        <f t="shared" ref="G84:G90" si="11">SUM(D84:F84)</f>
        <v>0</v>
      </c>
      <c r="H84" s="188"/>
      <c r="I84" s="182"/>
      <c r="J84" s="182"/>
      <c r="K84" s="186"/>
      <c r="L84" s="157"/>
      <c r="M84" s="154"/>
      <c r="N84" s="189"/>
    </row>
    <row r="85" spans="2:14" ht="15.5" x14ac:dyDescent="0.35">
      <c r="B85" s="161" t="s">
        <v>119</v>
      </c>
      <c r="C85" s="152"/>
      <c r="D85" s="186"/>
      <c r="E85" s="186"/>
      <c r="F85" s="186"/>
      <c r="G85" s="187">
        <f t="shared" si="11"/>
        <v>0</v>
      </c>
      <c r="H85" s="188"/>
      <c r="I85" s="182"/>
      <c r="J85" s="182"/>
      <c r="K85" s="186"/>
      <c r="L85" s="157"/>
      <c r="M85" s="154"/>
      <c r="N85" s="189"/>
    </row>
    <row r="86" spans="2:14" ht="15.5" x14ac:dyDescent="0.35">
      <c r="B86" s="161" t="s">
        <v>120</v>
      </c>
      <c r="C86" s="152"/>
      <c r="D86" s="186"/>
      <c r="E86" s="186"/>
      <c r="F86" s="186"/>
      <c r="G86" s="187">
        <f t="shared" si="11"/>
        <v>0</v>
      </c>
      <c r="H86" s="188"/>
      <c r="I86" s="182"/>
      <c r="J86" s="182"/>
      <c r="K86" s="186"/>
      <c r="L86" s="157"/>
      <c r="M86" s="154"/>
      <c r="N86" s="189"/>
    </row>
    <row r="87" spans="2:14" ht="15.5" x14ac:dyDescent="0.35">
      <c r="B87" s="161" t="s">
        <v>121</v>
      </c>
      <c r="C87" s="152"/>
      <c r="D87" s="186"/>
      <c r="E87" s="186"/>
      <c r="F87" s="186"/>
      <c r="G87" s="187">
        <f t="shared" si="11"/>
        <v>0</v>
      </c>
      <c r="H87" s="188"/>
      <c r="I87" s="182"/>
      <c r="J87" s="182"/>
      <c r="K87" s="186"/>
      <c r="L87" s="157"/>
      <c r="M87" s="154"/>
      <c r="N87" s="189"/>
    </row>
    <row r="88" spans="2:14" ht="15.5" x14ac:dyDescent="0.35">
      <c r="B88" s="161" t="s">
        <v>122</v>
      </c>
      <c r="C88" s="152"/>
      <c r="D88" s="186"/>
      <c r="E88" s="186"/>
      <c r="F88" s="186"/>
      <c r="G88" s="187">
        <f t="shared" si="11"/>
        <v>0</v>
      </c>
      <c r="H88" s="188"/>
      <c r="I88" s="182"/>
      <c r="J88" s="182"/>
      <c r="K88" s="186"/>
      <c r="L88" s="157"/>
      <c r="M88" s="154"/>
      <c r="N88" s="189"/>
    </row>
    <row r="89" spans="2:14" ht="15.5" x14ac:dyDescent="0.35">
      <c r="B89" s="161" t="s">
        <v>123</v>
      </c>
      <c r="C89" s="153"/>
      <c r="D89" s="190"/>
      <c r="E89" s="190"/>
      <c r="F89" s="190"/>
      <c r="G89" s="187">
        <f t="shared" si="11"/>
        <v>0</v>
      </c>
      <c r="H89" s="191"/>
      <c r="I89" s="182"/>
      <c r="J89" s="182"/>
      <c r="K89" s="190"/>
      <c r="L89" s="157"/>
      <c r="M89" s="159"/>
      <c r="N89" s="189"/>
    </row>
    <row r="90" spans="2:14" ht="15.5" x14ac:dyDescent="0.35">
      <c r="B90" s="161" t="s">
        <v>124</v>
      </c>
      <c r="C90" s="153"/>
      <c r="D90" s="190"/>
      <c r="E90" s="190"/>
      <c r="F90" s="190"/>
      <c r="G90" s="187">
        <f t="shared" si="11"/>
        <v>0</v>
      </c>
      <c r="H90" s="191"/>
      <c r="I90" s="182"/>
      <c r="J90" s="182"/>
      <c r="K90" s="190"/>
      <c r="L90" s="157"/>
      <c r="M90" s="159"/>
      <c r="N90" s="189"/>
    </row>
    <row r="91" spans="2:14" ht="15.5" x14ac:dyDescent="0.35">
      <c r="C91" s="75" t="s">
        <v>34</v>
      </c>
      <c r="D91" s="9">
        <f>SUM(D83:D90)</f>
        <v>0</v>
      </c>
      <c r="E91" s="9">
        <f>SUM(E83:E90)</f>
        <v>0</v>
      </c>
      <c r="F91" s="9">
        <f>SUM(F83:F90)</f>
        <v>0</v>
      </c>
      <c r="G91" s="9">
        <f>SUM(G83:G90)</f>
        <v>0</v>
      </c>
      <c r="H91" s="9">
        <f>(H83*G83)+(H84*G84)+(H85*G85)+(H86*G86)+(H87*G87)+(H88*G88)+(H89*G89)+(H90*G90)</f>
        <v>0</v>
      </c>
      <c r="I91" s="9">
        <f>SUM(I83:I90)</f>
        <v>0</v>
      </c>
      <c r="J91" s="9">
        <f>SUM(J83:J90)</f>
        <v>0</v>
      </c>
      <c r="K91" s="9">
        <f>SUM(K83:K90)</f>
        <v>0</v>
      </c>
      <c r="L91" s="148"/>
      <c r="M91" s="159"/>
      <c r="N91" s="189"/>
    </row>
    <row r="92" spans="2:14" ht="15.5" x14ac:dyDescent="0.35">
      <c r="B92" s="4"/>
      <c r="C92" s="192"/>
      <c r="D92" s="197"/>
      <c r="E92" s="197"/>
      <c r="F92" s="197"/>
      <c r="G92" s="197"/>
      <c r="H92" s="197"/>
      <c r="I92" s="198"/>
      <c r="J92" s="198"/>
      <c r="K92" s="197"/>
      <c r="L92" s="199"/>
      <c r="M92" s="192"/>
      <c r="N92" s="33"/>
    </row>
    <row r="93" spans="2:14" ht="15.75" customHeight="1" x14ac:dyDescent="0.35">
      <c r="B93" s="75" t="s">
        <v>125</v>
      </c>
      <c r="C93" s="251"/>
      <c r="D93" s="251"/>
      <c r="E93" s="251"/>
      <c r="F93" s="251"/>
      <c r="G93" s="251"/>
      <c r="H93" s="251"/>
      <c r="I93" s="251"/>
      <c r="J93" s="251"/>
      <c r="K93" s="252"/>
      <c r="L93" s="252"/>
      <c r="M93" s="251"/>
      <c r="N93" s="2"/>
    </row>
    <row r="94" spans="2:14" ht="51" customHeight="1" x14ac:dyDescent="0.35">
      <c r="B94" s="74" t="s">
        <v>126</v>
      </c>
      <c r="C94" s="249"/>
      <c r="D94" s="249"/>
      <c r="E94" s="249"/>
      <c r="F94" s="249"/>
      <c r="G94" s="249"/>
      <c r="H94" s="249"/>
      <c r="I94" s="249"/>
      <c r="J94" s="249"/>
      <c r="K94" s="250"/>
      <c r="L94" s="250"/>
      <c r="M94" s="249"/>
      <c r="N94" s="8"/>
    </row>
    <row r="95" spans="2:14" ht="51" customHeight="1" x14ac:dyDescent="0.35">
      <c r="B95" s="161" t="s">
        <v>127</v>
      </c>
      <c r="C95" s="152"/>
      <c r="D95" s="186"/>
      <c r="E95" s="186"/>
      <c r="F95" s="186"/>
      <c r="G95" s="187">
        <f>SUM(D95:F95)</f>
        <v>0</v>
      </c>
      <c r="H95" s="188"/>
      <c r="I95" s="182"/>
      <c r="J95" s="182"/>
      <c r="K95" s="186"/>
      <c r="L95" s="158"/>
      <c r="M95" s="155"/>
      <c r="N95" s="32"/>
    </row>
    <row r="96" spans="2:14" ht="15.5" x14ac:dyDescent="0.35">
      <c r="B96" s="161" t="s">
        <v>128</v>
      </c>
      <c r="C96" s="152"/>
      <c r="D96" s="186"/>
      <c r="E96" s="186"/>
      <c r="F96" s="186"/>
      <c r="G96" s="187">
        <f t="shared" ref="G96:G102" si="12">SUM(D96:F96)</f>
        <v>0</v>
      </c>
      <c r="H96" s="188"/>
      <c r="I96" s="182"/>
      <c r="J96" s="182"/>
      <c r="K96" s="186"/>
      <c r="L96" s="158"/>
      <c r="M96" s="155"/>
      <c r="N96" s="189"/>
    </row>
    <row r="97" spans="2:14" ht="15.5" x14ac:dyDescent="0.35">
      <c r="B97" s="161" t="s">
        <v>129</v>
      </c>
      <c r="C97" s="152"/>
      <c r="D97" s="186"/>
      <c r="E97" s="186"/>
      <c r="F97" s="186"/>
      <c r="G97" s="187">
        <f t="shared" si="12"/>
        <v>0</v>
      </c>
      <c r="H97" s="188"/>
      <c r="I97" s="182"/>
      <c r="J97" s="182"/>
      <c r="K97" s="186"/>
      <c r="L97" s="158"/>
      <c r="M97" s="155"/>
      <c r="N97" s="189"/>
    </row>
    <row r="98" spans="2:14" ht="15.5" x14ac:dyDescent="0.35">
      <c r="B98" s="161" t="s">
        <v>130</v>
      </c>
      <c r="C98" s="152"/>
      <c r="D98" s="186"/>
      <c r="E98" s="186"/>
      <c r="F98" s="186"/>
      <c r="G98" s="187">
        <f t="shared" si="12"/>
        <v>0</v>
      </c>
      <c r="H98" s="188"/>
      <c r="I98" s="182"/>
      <c r="J98" s="182"/>
      <c r="K98" s="186"/>
      <c r="L98" s="158"/>
      <c r="M98" s="155"/>
      <c r="N98" s="189"/>
    </row>
    <row r="99" spans="2:14" ht="15.5" x14ac:dyDescent="0.35">
      <c r="B99" s="161" t="s">
        <v>131</v>
      </c>
      <c r="C99" s="152"/>
      <c r="D99" s="186"/>
      <c r="E99" s="186"/>
      <c r="F99" s="186"/>
      <c r="G99" s="187">
        <f t="shared" si="12"/>
        <v>0</v>
      </c>
      <c r="H99" s="188"/>
      <c r="I99" s="182"/>
      <c r="J99" s="182"/>
      <c r="K99" s="186"/>
      <c r="L99" s="157"/>
      <c r="M99" s="155"/>
      <c r="N99" s="189"/>
    </row>
    <row r="100" spans="2:14" ht="15.5" x14ac:dyDescent="0.35">
      <c r="B100" s="161" t="s">
        <v>132</v>
      </c>
      <c r="C100" s="152"/>
      <c r="D100" s="186"/>
      <c r="E100" s="186"/>
      <c r="F100" s="186"/>
      <c r="G100" s="187">
        <f t="shared" si="12"/>
        <v>0</v>
      </c>
      <c r="H100" s="188"/>
      <c r="I100" s="182"/>
      <c r="J100" s="182"/>
      <c r="K100" s="186"/>
      <c r="L100" s="157"/>
      <c r="M100" s="155"/>
      <c r="N100" s="189"/>
    </row>
    <row r="101" spans="2:14" ht="15.5" x14ac:dyDescent="0.35">
      <c r="B101" s="161" t="s">
        <v>133</v>
      </c>
      <c r="C101" s="153"/>
      <c r="D101" s="190"/>
      <c r="E101" s="190"/>
      <c r="F101" s="190"/>
      <c r="G101" s="187">
        <f t="shared" si="12"/>
        <v>0</v>
      </c>
      <c r="H101" s="191"/>
      <c r="I101" s="182"/>
      <c r="J101" s="182"/>
      <c r="K101" s="190"/>
      <c r="L101" s="157"/>
      <c r="M101" s="155"/>
      <c r="N101" s="189"/>
    </row>
    <row r="102" spans="2:14" ht="15.5" x14ac:dyDescent="0.35">
      <c r="B102" s="161" t="s">
        <v>134</v>
      </c>
      <c r="C102" s="153"/>
      <c r="D102" s="190"/>
      <c r="E102" s="190"/>
      <c r="F102" s="190"/>
      <c r="G102" s="187">
        <f t="shared" si="12"/>
        <v>0</v>
      </c>
      <c r="H102" s="191"/>
      <c r="I102" s="182"/>
      <c r="J102" s="182"/>
      <c r="K102" s="190"/>
      <c r="L102" s="157"/>
      <c r="M102" s="159"/>
      <c r="N102" s="189"/>
    </row>
    <row r="103" spans="2:14" ht="15.5" x14ac:dyDescent="0.35">
      <c r="C103" s="75" t="s">
        <v>34</v>
      </c>
      <c r="D103" s="9">
        <f>SUM(D95:D102)</f>
        <v>0</v>
      </c>
      <c r="E103" s="9">
        <f>SUM(E95:E102)</f>
        <v>0</v>
      </c>
      <c r="F103" s="9">
        <f>SUM(F95:F102)</f>
        <v>0</v>
      </c>
      <c r="G103" s="12">
        <f>SUM(G95:G102)</f>
        <v>0</v>
      </c>
      <c r="H103" s="9">
        <f>(H95*G95)+(H96*G96)+(H97*G97)+(H98*G98)+(H99*G99)+(H100*G100)+(H101*G101)+(H102*G102)</f>
        <v>0</v>
      </c>
      <c r="I103" s="9">
        <f>SUM(I95:I102)</f>
        <v>0</v>
      </c>
      <c r="J103" s="9">
        <f>SUM(J95:J102)</f>
        <v>0</v>
      </c>
      <c r="K103" s="9">
        <f>SUM(K95:K102)</f>
        <v>0</v>
      </c>
      <c r="L103" s="148"/>
      <c r="M103" s="159"/>
      <c r="N103" s="189"/>
    </row>
    <row r="104" spans="2:14" ht="15.5" x14ac:dyDescent="0.35">
      <c r="B104" s="74" t="s">
        <v>135</v>
      </c>
      <c r="C104" s="249"/>
      <c r="D104" s="249"/>
      <c r="E104" s="249"/>
      <c r="F104" s="249"/>
      <c r="G104" s="249"/>
      <c r="H104" s="249"/>
      <c r="I104" s="249"/>
      <c r="J104" s="249"/>
      <c r="K104" s="250"/>
      <c r="L104" s="250"/>
      <c r="M104" s="249"/>
      <c r="N104" s="33"/>
    </row>
    <row r="105" spans="2:14" ht="51" customHeight="1" x14ac:dyDescent="0.35">
      <c r="B105" s="161" t="s">
        <v>136</v>
      </c>
      <c r="C105" s="152"/>
      <c r="D105" s="186"/>
      <c r="E105" s="186"/>
      <c r="F105" s="186"/>
      <c r="G105" s="187">
        <f>SUM(D105:F105)</f>
        <v>0</v>
      </c>
      <c r="H105" s="188"/>
      <c r="I105" s="182"/>
      <c r="J105" s="182"/>
      <c r="K105" s="186"/>
      <c r="L105" s="157"/>
      <c r="M105" s="154"/>
      <c r="N105" s="32"/>
    </row>
    <row r="106" spans="2:14" ht="15.5" x14ac:dyDescent="0.35">
      <c r="B106" s="161" t="s">
        <v>137</v>
      </c>
      <c r="C106" s="152"/>
      <c r="D106" s="186"/>
      <c r="E106" s="186"/>
      <c r="F106" s="186"/>
      <c r="G106" s="187">
        <f t="shared" ref="G106:G112" si="13">SUM(D106:F106)</f>
        <v>0</v>
      </c>
      <c r="H106" s="188"/>
      <c r="I106" s="182"/>
      <c r="J106" s="182"/>
      <c r="K106" s="186"/>
      <c r="L106" s="157"/>
      <c r="M106" s="154"/>
      <c r="N106" s="189"/>
    </row>
    <row r="107" spans="2:14" ht="15.5" x14ac:dyDescent="0.35">
      <c r="B107" s="161" t="s">
        <v>138</v>
      </c>
      <c r="C107" s="152"/>
      <c r="D107" s="186"/>
      <c r="E107" s="186"/>
      <c r="F107" s="186"/>
      <c r="G107" s="187">
        <f t="shared" si="13"/>
        <v>0</v>
      </c>
      <c r="H107" s="188"/>
      <c r="I107" s="182"/>
      <c r="J107" s="182"/>
      <c r="K107" s="186"/>
      <c r="L107" s="157"/>
      <c r="M107" s="154"/>
      <c r="N107" s="189"/>
    </row>
    <row r="108" spans="2:14" ht="15.5" x14ac:dyDescent="0.35">
      <c r="B108" s="161" t="s">
        <v>139</v>
      </c>
      <c r="C108" s="152"/>
      <c r="D108" s="186"/>
      <c r="E108" s="186"/>
      <c r="F108" s="186"/>
      <c r="G108" s="187">
        <f t="shared" si="13"/>
        <v>0</v>
      </c>
      <c r="H108" s="188"/>
      <c r="I108" s="182"/>
      <c r="J108" s="182"/>
      <c r="K108" s="186"/>
      <c r="L108" s="157"/>
      <c r="M108" s="154"/>
      <c r="N108" s="189"/>
    </row>
    <row r="109" spans="2:14" ht="15.5" x14ac:dyDescent="0.35">
      <c r="B109" s="161" t="s">
        <v>140</v>
      </c>
      <c r="C109" s="152"/>
      <c r="D109" s="186"/>
      <c r="E109" s="186"/>
      <c r="F109" s="186"/>
      <c r="G109" s="187">
        <f t="shared" si="13"/>
        <v>0</v>
      </c>
      <c r="H109" s="188"/>
      <c r="I109" s="182"/>
      <c r="J109" s="182"/>
      <c r="K109" s="186"/>
      <c r="L109" s="157"/>
      <c r="M109" s="154"/>
      <c r="N109" s="189"/>
    </row>
    <row r="110" spans="2:14" ht="15.5" x14ac:dyDescent="0.35">
      <c r="B110" s="161" t="s">
        <v>141</v>
      </c>
      <c r="C110" s="152"/>
      <c r="D110" s="186"/>
      <c r="E110" s="186"/>
      <c r="F110" s="186"/>
      <c r="G110" s="187">
        <f t="shared" si="13"/>
        <v>0</v>
      </c>
      <c r="H110" s="188"/>
      <c r="I110" s="182"/>
      <c r="J110" s="182"/>
      <c r="K110" s="186"/>
      <c r="L110" s="157"/>
      <c r="M110" s="154"/>
      <c r="N110" s="189"/>
    </row>
    <row r="111" spans="2:14" ht="15.5" x14ac:dyDescent="0.35">
      <c r="B111" s="161" t="s">
        <v>142</v>
      </c>
      <c r="C111" s="153"/>
      <c r="D111" s="190"/>
      <c r="E111" s="190"/>
      <c r="F111" s="190"/>
      <c r="G111" s="187">
        <f t="shared" si="13"/>
        <v>0</v>
      </c>
      <c r="H111" s="191"/>
      <c r="I111" s="182"/>
      <c r="J111" s="182"/>
      <c r="K111" s="190"/>
      <c r="L111" s="157"/>
      <c r="M111" s="159"/>
      <c r="N111" s="189"/>
    </row>
    <row r="112" spans="2:14" ht="15.5" x14ac:dyDescent="0.35">
      <c r="B112" s="161" t="s">
        <v>143</v>
      </c>
      <c r="C112" s="153"/>
      <c r="D112" s="190"/>
      <c r="E112" s="190"/>
      <c r="F112" s="190"/>
      <c r="G112" s="187">
        <f t="shared" si="13"/>
        <v>0</v>
      </c>
      <c r="H112" s="191"/>
      <c r="I112" s="182"/>
      <c r="J112" s="182"/>
      <c r="K112" s="190"/>
      <c r="L112" s="157"/>
      <c r="M112" s="159"/>
      <c r="N112" s="189"/>
    </row>
    <row r="113" spans="2:14" ht="15.5" x14ac:dyDescent="0.35">
      <c r="C113" s="75" t="s">
        <v>34</v>
      </c>
      <c r="D113" s="12">
        <f>SUM(D105:D112)</f>
        <v>0</v>
      </c>
      <c r="E113" s="12">
        <f>SUM(E105:E112)</f>
        <v>0</v>
      </c>
      <c r="F113" s="12">
        <f>SUM(F105:F112)</f>
        <v>0</v>
      </c>
      <c r="G113" s="12">
        <f>SUM(G105:G112)</f>
        <v>0</v>
      </c>
      <c r="H113" s="9">
        <f>(H105*G105)+(H106*G106)+(H107*G107)+(H108*G108)+(H109*G109)+(H110*G110)+(H111*G111)+(H112*G112)</f>
        <v>0</v>
      </c>
      <c r="I113" s="9">
        <f>SUM(I105:I112)</f>
        <v>0</v>
      </c>
      <c r="J113" s="9">
        <f>SUM(J105:J112)</f>
        <v>0</v>
      </c>
      <c r="K113" s="9">
        <f>SUM(K105:K112)</f>
        <v>0</v>
      </c>
      <c r="L113" s="148"/>
      <c r="M113" s="159"/>
      <c r="N113" s="189"/>
    </row>
    <row r="114" spans="2:14" ht="15.5" x14ac:dyDescent="0.35">
      <c r="B114" s="111" t="s">
        <v>144</v>
      </c>
      <c r="C114" s="249"/>
      <c r="D114" s="249"/>
      <c r="E114" s="249"/>
      <c r="F114" s="249"/>
      <c r="G114" s="249"/>
      <c r="H114" s="249"/>
      <c r="I114" s="249"/>
      <c r="J114" s="249"/>
      <c r="K114" s="250"/>
      <c r="L114" s="250"/>
      <c r="M114" s="249"/>
      <c r="N114" s="33"/>
    </row>
    <row r="115" spans="2:14" ht="51" customHeight="1" x14ac:dyDescent="0.35">
      <c r="B115" s="161" t="s">
        <v>145</v>
      </c>
      <c r="C115" s="152"/>
      <c r="D115" s="186"/>
      <c r="E115" s="186"/>
      <c r="F115" s="186"/>
      <c r="G115" s="187">
        <f>SUM(D115:F115)</f>
        <v>0</v>
      </c>
      <c r="H115" s="188"/>
      <c r="I115" s="182"/>
      <c r="J115" s="182"/>
      <c r="K115" s="186"/>
      <c r="L115" s="157"/>
      <c r="M115" s="154"/>
      <c r="N115" s="32"/>
    </row>
    <row r="116" spans="2:14" ht="15.5" x14ac:dyDescent="0.35">
      <c r="B116" s="161" t="s">
        <v>146</v>
      </c>
      <c r="C116" s="152"/>
      <c r="D116" s="186"/>
      <c r="E116" s="186"/>
      <c r="F116" s="186"/>
      <c r="G116" s="187">
        <f t="shared" ref="G116:G122" si="14">SUM(D116:F116)</f>
        <v>0</v>
      </c>
      <c r="H116" s="188"/>
      <c r="I116" s="182"/>
      <c r="J116" s="182"/>
      <c r="K116" s="186"/>
      <c r="L116" s="157"/>
      <c r="M116" s="154"/>
      <c r="N116" s="189"/>
    </row>
    <row r="117" spans="2:14" ht="15.5" x14ac:dyDescent="0.35">
      <c r="B117" s="161" t="s">
        <v>147</v>
      </c>
      <c r="C117" s="152"/>
      <c r="D117" s="186"/>
      <c r="E117" s="186"/>
      <c r="F117" s="186"/>
      <c r="G117" s="187">
        <f t="shared" si="14"/>
        <v>0</v>
      </c>
      <c r="H117" s="188"/>
      <c r="I117" s="182"/>
      <c r="J117" s="182"/>
      <c r="K117" s="186"/>
      <c r="L117" s="157"/>
      <c r="M117" s="154"/>
      <c r="N117" s="189"/>
    </row>
    <row r="118" spans="2:14" ht="15.5" x14ac:dyDescent="0.35">
      <c r="B118" s="161" t="s">
        <v>148</v>
      </c>
      <c r="C118" s="152"/>
      <c r="D118" s="186"/>
      <c r="E118" s="186"/>
      <c r="F118" s="186"/>
      <c r="G118" s="187">
        <f t="shared" si="14"/>
        <v>0</v>
      </c>
      <c r="H118" s="188"/>
      <c r="I118" s="182"/>
      <c r="J118" s="182"/>
      <c r="K118" s="186"/>
      <c r="L118" s="157"/>
      <c r="M118" s="154"/>
      <c r="N118" s="189"/>
    </row>
    <row r="119" spans="2:14" ht="15.5" x14ac:dyDescent="0.35">
      <c r="B119" s="161" t="s">
        <v>149</v>
      </c>
      <c r="C119" s="152"/>
      <c r="D119" s="186"/>
      <c r="E119" s="186"/>
      <c r="F119" s="186"/>
      <c r="G119" s="187">
        <f t="shared" si="14"/>
        <v>0</v>
      </c>
      <c r="H119" s="188"/>
      <c r="I119" s="182"/>
      <c r="J119" s="182"/>
      <c r="K119" s="186"/>
      <c r="L119" s="157"/>
      <c r="M119" s="154"/>
      <c r="N119" s="189"/>
    </row>
    <row r="120" spans="2:14" ht="15.5" x14ac:dyDescent="0.35">
      <c r="B120" s="161" t="s">
        <v>150</v>
      </c>
      <c r="C120" s="152"/>
      <c r="D120" s="186"/>
      <c r="E120" s="186"/>
      <c r="F120" s="186"/>
      <c r="G120" s="187">
        <f t="shared" si="14"/>
        <v>0</v>
      </c>
      <c r="H120" s="188"/>
      <c r="I120" s="182"/>
      <c r="J120" s="182"/>
      <c r="K120" s="186"/>
      <c r="L120" s="157"/>
      <c r="M120" s="154"/>
      <c r="N120" s="189"/>
    </row>
    <row r="121" spans="2:14" ht="15.5" x14ac:dyDescent="0.35">
      <c r="B121" s="161" t="s">
        <v>151</v>
      </c>
      <c r="C121" s="153"/>
      <c r="D121" s="190"/>
      <c r="E121" s="190"/>
      <c r="F121" s="190"/>
      <c r="G121" s="187">
        <f t="shared" si="14"/>
        <v>0</v>
      </c>
      <c r="H121" s="191"/>
      <c r="I121" s="182"/>
      <c r="J121" s="182"/>
      <c r="K121" s="190"/>
      <c r="L121" s="157"/>
      <c r="M121" s="159"/>
      <c r="N121" s="189"/>
    </row>
    <row r="122" spans="2:14" ht="15.5" x14ac:dyDescent="0.35">
      <c r="B122" s="161" t="s">
        <v>152</v>
      </c>
      <c r="C122" s="153"/>
      <c r="D122" s="190"/>
      <c r="E122" s="190"/>
      <c r="F122" s="190"/>
      <c r="G122" s="187">
        <f t="shared" si="14"/>
        <v>0</v>
      </c>
      <c r="H122" s="191"/>
      <c r="I122" s="182"/>
      <c r="J122" s="182"/>
      <c r="K122" s="190"/>
      <c r="L122" s="157"/>
      <c r="M122" s="159"/>
      <c r="N122" s="189"/>
    </row>
    <row r="123" spans="2:14" ht="15.5" x14ac:dyDescent="0.35">
      <c r="C123" s="75" t="s">
        <v>34</v>
      </c>
      <c r="D123" s="12">
        <f>SUM(D115:D122)</f>
        <v>0</v>
      </c>
      <c r="E123" s="12">
        <f>SUM(E115:E122)</f>
        <v>0</v>
      </c>
      <c r="F123" s="12">
        <f>SUM(F115:F122)</f>
        <v>0</v>
      </c>
      <c r="G123" s="12">
        <f>SUM(G115:G122)</f>
        <v>0</v>
      </c>
      <c r="H123" s="9">
        <f>(H115*G115)+(H116*G116)+(H117*G117)+(H118*G118)+(H119*G119)+(H120*G120)+(H121*G121)+(H122*G122)</f>
        <v>0</v>
      </c>
      <c r="I123" s="9">
        <f>SUM(I115:I122)</f>
        <v>0</v>
      </c>
      <c r="J123" s="9">
        <f>SUM(J115:J122)</f>
        <v>0</v>
      </c>
      <c r="K123" s="9">
        <f>SUM(K115:K122)</f>
        <v>0</v>
      </c>
      <c r="L123" s="148"/>
      <c r="M123" s="159"/>
      <c r="N123" s="189"/>
    </row>
    <row r="124" spans="2:14" ht="15.5" x14ac:dyDescent="0.35">
      <c r="B124" s="111" t="s">
        <v>153</v>
      </c>
      <c r="C124" s="249"/>
      <c r="D124" s="249"/>
      <c r="E124" s="249"/>
      <c r="F124" s="249"/>
      <c r="G124" s="249"/>
      <c r="H124" s="249"/>
      <c r="I124" s="249"/>
      <c r="J124" s="249"/>
      <c r="K124" s="250"/>
      <c r="L124" s="250"/>
      <c r="M124" s="249"/>
      <c r="N124" s="33"/>
    </row>
    <row r="125" spans="2:14" ht="51" customHeight="1" x14ac:dyDescent="0.35">
      <c r="B125" s="161" t="s">
        <v>154</v>
      </c>
      <c r="C125" s="152"/>
      <c r="D125" s="186"/>
      <c r="E125" s="186"/>
      <c r="F125" s="186"/>
      <c r="G125" s="187">
        <f>SUM(D125:F125)</f>
        <v>0</v>
      </c>
      <c r="H125" s="188"/>
      <c r="I125" s="182"/>
      <c r="J125" s="182"/>
      <c r="K125" s="186"/>
      <c r="L125" s="157"/>
      <c r="M125" s="154"/>
      <c r="N125" s="32"/>
    </row>
    <row r="126" spans="2:14" ht="15.5" x14ac:dyDescent="0.35">
      <c r="B126" s="161" t="s">
        <v>155</v>
      </c>
      <c r="C126" s="152"/>
      <c r="D126" s="186"/>
      <c r="E126" s="186"/>
      <c r="F126" s="186"/>
      <c r="G126" s="187">
        <f t="shared" ref="G126:G132" si="15">SUM(D126:F126)</f>
        <v>0</v>
      </c>
      <c r="H126" s="188"/>
      <c r="I126" s="182"/>
      <c r="J126" s="182"/>
      <c r="K126" s="186"/>
      <c r="L126" s="157"/>
      <c r="M126" s="154"/>
      <c r="N126" s="189"/>
    </row>
    <row r="127" spans="2:14" ht="15.5" x14ac:dyDescent="0.35">
      <c r="B127" s="161" t="s">
        <v>156</v>
      </c>
      <c r="C127" s="152"/>
      <c r="D127" s="186"/>
      <c r="E127" s="186"/>
      <c r="F127" s="186"/>
      <c r="G127" s="187">
        <f t="shared" si="15"/>
        <v>0</v>
      </c>
      <c r="H127" s="188"/>
      <c r="I127" s="182"/>
      <c r="J127" s="182"/>
      <c r="K127" s="186"/>
      <c r="L127" s="157"/>
      <c r="M127" s="154"/>
      <c r="N127" s="189"/>
    </row>
    <row r="128" spans="2:14" ht="15.5" x14ac:dyDescent="0.35">
      <c r="B128" s="161" t="s">
        <v>157</v>
      </c>
      <c r="C128" s="152"/>
      <c r="D128" s="186"/>
      <c r="E128" s="186"/>
      <c r="F128" s="186"/>
      <c r="G128" s="187">
        <f t="shared" si="15"/>
        <v>0</v>
      </c>
      <c r="H128" s="188"/>
      <c r="I128" s="182"/>
      <c r="J128" s="182"/>
      <c r="K128" s="186"/>
      <c r="L128" s="157"/>
      <c r="M128" s="154"/>
      <c r="N128" s="189"/>
    </row>
    <row r="129" spans="2:14" ht="15.5" x14ac:dyDescent="0.35">
      <c r="B129" s="161" t="s">
        <v>158</v>
      </c>
      <c r="C129" s="152"/>
      <c r="D129" s="186"/>
      <c r="E129" s="186"/>
      <c r="F129" s="186"/>
      <c r="G129" s="187">
        <f t="shared" si="15"/>
        <v>0</v>
      </c>
      <c r="H129" s="188"/>
      <c r="I129" s="182"/>
      <c r="J129" s="182"/>
      <c r="K129" s="186"/>
      <c r="L129" s="157"/>
      <c r="M129" s="154"/>
      <c r="N129" s="189"/>
    </row>
    <row r="130" spans="2:14" ht="15.5" x14ac:dyDescent="0.35">
      <c r="B130" s="161" t="s">
        <v>159</v>
      </c>
      <c r="C130" s="152"/>
      <c r="D130" s="186"/>
      <c r="E130" s="186"/>
      <c r="F130" s="186"/>
      <c r="G130" s="187">
        <f t="shared" si="15"/>
        <v>0</v>
      </c>
      <c r="H130" s="188"/>
      <c r="I130" s="182"/>
      <c r="J130" s="182"/>
      <c r="K130" s="186"/>
      <c r="L130" s="157"/>
      <c r="M130" s="154"/>
      <c r="N130" s="189"/>
    </row>
    <row r="131" spans="2:14" ht="15.5" x14ac:dyDescent="0.35">
      <c r="B131" s="161" t="s">
        <v>160</v>
      </c>
      <c r="C131" s="153"/>
      <c r="D131" s="190"/>
      <c r="E131" s="190"/>
      <c r="F131" s="190"/>
      <c r="G131" s="187">
        <f t="shared" si="15"/>
        <v>0</v>
      </c>
      <c r="H131" s="191"/>
      <c r="I131" s="182"/>
      <c r="J131" s="182"/>
      <c r="K131" s="190"/>
      <c r="L131" s="157"/>
      <c r="M131" s="159"/>
      <c r="N131" s="189"/>
    </row>
    <row r="132" spans="2:14" ht="15.5" x14ac:dyDescent="0.35">
      <c r="B132" s="161" t="s">
        <v>161</v>
      </c>
      <c r="C132" s="153"/>
      <c r="D132" s="190"/>
      <c r="E132" s="190"/>
      <c r="F132" s="190"/>
      <c r="G132" s="187">
        <f t="shared" si="15"/>
        <v>0</v>
      </c>
      <c r="H132" s="191"/>
      <c r="I132" s="182"/>
      <c r="J132" s="182"/>
      <c r="K132" s="190"/>
      <c r="L132" s="157"/>
      <c r="M132" s="159"/>
      <c r="N132" s="189"/>
    </row>
    <row r="133" spans="2:14" ht="15.5" x14ac:dyDescent="0.35">
      <c r="C133" s="75" t="s">
        <v>34</v>
      </c>
      <c r="D133" s="9">
        <f>SUM(D125:D132)</f>
        <v>0</v>
      </c>
      <c r="E133" s="9">
        <f>SUM(E125:E132)</f>
        <v>0</v>
      </c>
      <c r="F133" s="9">
        <f>SUM(F125:F132)</f>
        <v>0</v>
      </c>
      <c r="G133" s="9">
        <f>SUM(G125:G132)</f>
        <v>0</v>
      </c>
      <c r="H133" s="9">
        <f>(H125*G125)+(H126*G126)+(H127*G127)+(H128*G128)+(H129*G129)+(H130*G130)+(H131*G131)+(H132*G132)</f>
        <v>0</v>
      </c>
      <c r="I133" s="9">
        <f>SUM(I125:I132)</f>
        <v>0</v>
      </c>
      <c r="J133" s="9">
        <f>SUM(J125:J132)</f>
        <v>0</v>
      </c>
      <c r="K133" s="9">
        <f>SUM(K125:K132)</f>
        <v>0</v>
      </c>
      <c r="L133" s="148"/>
      <c r="M133" s="159"/>
      <c r="N133" s="189"/>
    </row>
    <row r="134" spans="2:14" ht="15.5" x14ac:dyDescent="0.35">
      <c r="B134" s="4"/>
      <c r="C134" s="192"/>
      <c r="D134" s="197"/>
      <c r="E134" s="197"/>
      <c r="F134" s="197"/>
      <c r="G134" s="197"/>
      <c r="H134" s="197"/>
      <c r="I134" s="198"/>
      <c r="J134" s="198"/>
      <c r="K134" s="197"/>
      <c r="L134" s="199"/>
      <c r="M134" s="200"/>
      <c r="N134" s="33"/>
    </row>
    <row r="135" spans="2:14" ht="15.75" customHeight="1" x14ac:dyDescent="0.35">
      <c r="B135" s="75" t="s">
        <v>162</v>
      </c>
      <c r="C135" s="251"/>
      <c r="D135" s="251"/>
      <c r="E135" s="251"/>
      <c r="F135" s="251"/>
      <c r="G135" s="251"/>
      <c r="H135" s="251"/>
      <c r="I135" s="251"/>
      <c r="J135" s="251"/>
      <c r="K135" s="252"/>
      <c r="L135" s="252"/>
      <c r="M135" s="251"/>
      <c r="N135" s="2"/>
    </row>
    <row r="136" spans="2:14" ht="51" customHeight="1" x14ac:dyDescent="0.35">
      <c r="B136" s="74" t="s">
        <v>163</v>
      </c>
      <c r="C136" s="249"/>
      <c r="D136" s="249"/>
      <c r="E136" s="249"/>
      <c r="F136" s="249"/>
      <c r="G136" s="249"/>
      <c r="H136" s="249"/>
      <c r="I136" s="249"/>
      <c r="J136" s="249"/>
      <c r="K136" s="250"/>
      <c r="L136" s="250"/>
      <c r="M136" s="249"/>
      <c r="N136" s="8"/>
    </row>
    <row r="137" spans="2:14" ht="51" customHeight="1" x14ac:dyDescent="0.35">
      <c r="B137" s="161" t="s">
        <v>164</v>
      </c>
      <c r="C137" s="152"/>
      <c r="D137" s="186"/>
      <c r="E137" s="186"/>
      <c r="F137" s="186"/>
      <c r="G137" s="187">
        <f>SUM(D137:F137)</f>
        <v>0</v>
      </c>
      <c r="H137" s="188"/>
      <c r="I137" s="182"/>
      <c r="J137" s="182"/>
      <c r="K137" s="186"/>
      <c r="L137" s="157"/>
      <c r="M137" s="154"/>
      <c r="N137" s="32"/>
    </row>
    <row r="138" spans="2:14" ht="15.5" x14ac:dyDescent="0.35">
      <c r="B138" s="161" t="s">
        <v>165</v>
      </c>
      <c r="C138" s="152"/>
      <c r="D138" s="186"/>
      <c r="E138" s="186"/>
      <c r="F138" s="186"/>
      <c r="G138" s="187">
        <f t="shared" ref="G138:G144" si="16">SUM(D138:F138)</f>
        <v>0</v>
      </c>
      <c r="H138" s="188"/>
      <c r="I138" s="182"/>
      <c r="J138" s="182"/>
      <c r="K138" s="186"/>
      <c r="L138" s="157"/>
      <c r="M138" s="154"/>
      <c r="N138" s="189"/>
    </row>
    <row r="139" spans="2:14" ht="15.5" x14ac:dyDescent="0.35">
      <c r="B139" s="161" t="s">
        <v>166</v>
      </c>
      <c r="C139" s="152"/>
      <c r="D139" s="186"/>
      <c r="E139" s="186"/>
      <c r="F139" s="186"/>
      <c r="G139" s="187">
        <f t="shared" si="16"/>
        <v>0</v>
      </c>
      <c r="H139" s="188"/>
      <c r="I139" s="182"/>
      <c r="J139" s="182"/>
      <c r="K139" s="186"/>
      <c r="L139" s="157"/>
      <c r="M139" s="154"/>
      <c r="N139" s="189"/>
    </row>
    <row r="140" spans="2:14" ht="15.5" x14ac:dyDescent="0.35">
      <c r="B140" s="161" t="s">
        <v>167</v>
      </c>
      <c r="C140" s="152"/>
      <c r="D140" s="186"/>
      <c r="E140" s="186"/>
      <c r="F140" s="186"/>
      <c r="G140" s="187">
        <f t="shared" si="16"/>
        <v>0</v>
      </c>
      <c r="H140" s="188"/>
      <c r="I140" s="182"/>
      <c r="J140" s="182"/>
      <c r="K140" s="186"/>
      <c r="L140" s="157"/>
      <c r="M140" s="154"/>
      <c r="N140" s="189"/>
    </row>
    <row r="141" spans="2:14" ht="15.5" x14ac:dyDescent="0.35">
      <c r="B141" s="161" t="s">
        <v>168</v>
      </c>
      <c r="C141" s="152"/>
      <c r="D141" s="186"/>
      <c r="E141" s="186"/>
      <c r="F141" s="186"/>
      <c r="G141" s="187">
        <f t="shared" si="16"/>
        <v>0</v>
      </c>
      <c r="H141" s="188"/>
      <c r="I141" s="182"/>
      <c r="J141" s="182"/>
      <c r="K141" s="186"/>
      <c r="L141" s="157"/>
      <c r="M141" s="154"/>
      <c r="N141" s="189"/>
    </row>
    <row r="142" spans="2:14" ht="15.5" x14ac:dyDescent="0.35">
      <c r="B142" s="161" t="s">
        <v>169</v>
      </c>
      <c r="C142" s="152"/>
      <c r="D142" s="186"/>
      <c r="E142" s="186"/>
      <c r="F142" s="186"/>
      <c r="G142" s="187">
        <f t="shared" si="16"/>
        <v>0</v>
      </c>
      <c r="H142" s="188"/>
      <c r="I142" s="182"/>
      <c r="J142" s="182"/>
      <c r="K142" s="186"/>
      <c r="L142" s="157"/>
      <c r="M142" s="154"/>
      <c r="N142" s="189"/>
    </row>
    <row r="143" spans="2:14" ht="15.5" x14ac:dyDescent="0.35">
      <c r="B143" s="161" t="s">
        <v>170</v>
      </c>
      <c r="C143" s="153"/>
      <c r="D143" s="190"/>
      <c r="E143" s="190"/>
      <c r="F143" s="190"/>
      <c r="G143" s="187">
        <f t="shared" si="16"/>
        <v>0</v>
      </c>
      <c r="H143" s="191"/>
      <c r="I143" s="182"/>
      <c r="J143" s="182"/>
      <c r="K143" s="190"/>
      <c r="L143" s="157"/>
      <c r="M143" s="159"/>
      <c r="N143" s="189"/>
    </row>
    <row r="144" spans="2:14" ht="15.5" x14ac:dyDescent="0.35">
      <c r="B144" s="161" t="s">
        <v>171</v>
      </c>
      <c r="C144" s="153"/>
      <c r="D144" s="190"/>
      <c r="E144" s="190"/>
      <c r="F144" s="190"/>
      <c r="G144" s="187">
        <f t="shared" si="16"/>
        <v>0</v>
      </c>
      <c r="H144" s="191"/>
      <c r="I144" s="182"/>
      <c r="J144" s="182"/>
      <c r="K144" s="190"/>
      <c r="L144" s="157"/>
      <c r="M144" s="159"/>
      <c r="N144" s="189"/>
    </row>
    <row r="145" spans="2:14" ht="15.5" x14ac:dyDescent="0.35">
      <c r="C145" s="75" t="s">
        <v>34</v>
      </c>
      <c r="D145" s="9">
        <f>SUM(D137:D144)</f>
        <v>0</v>
      </c>
      <c r="E145" s="9">
        <f>SUM(E137:E144)</f>
        <v>0</v>
      </c>
      <c r="F145" s="9">
        <f>SUM(F137:F144)</f>
        <v>0</v>
      </c>
      <c r="G145" s="12">
        <f>SUM(G137:G144)</f>
        <v>0</v>
      </c>
      <c r="H145" s="9">
        <f>(H137*G137)+(H138*G138)+(H139*G139)+(H140*G140)+(H141*G141)+(H142*G142)+(H143*G143)+(H144*G144)</f>
        <v>0</v>
      </c>
      <c r="I145" s="9">
        <f>SUM(I137:I144)</f>
        <v>0</v>
      </c>
      <c r="J145" s="9">
        <f>SUM(J137:J144)</f>
        <v>0</v>
      </c>
      <c r="K145" s="9">
        <f>SUM(K137:K144)</f>
        <v>0</v>
      </c>
      <c r="L145" s="148"/>
      <c r="M145" s="159"/>
      <c r="N145" s="189"/>
    </row>
    <row r="146" spans="2:14" ht="15.5" x14ac:dyDescent="0.35">
      <c r="B146" s="74" t="s">
        <v>172</v>
      </c>
      <c r="C146" s="249"/>
      <c r="D146" s="249"/>
      <c r="E146" s="249"/>
      <c r="F146" s="249"/>
      <c r="G146" s="249"/>
      <c r="H146" s="249"/>
      <c r="I146" s="249"/>
      <c r="J146" s="249"/>
      <c r="K146" s="250"/>
      <c r="L146" s="250"/>
      <c r="M146" s="249"/>
      <c r="N146" s="33"/>
    </row>
    <row r="147" spans="2:14" ht="51" customHeight="1" x14ac:dyDescent="0.35">
      <c r="B147" s="161" t="s">
        <v>173</v>
      </c>
      <c r="C147" s="152"/>
      <c r="D147" s="186"/>
      <c r="E147" s="186"/>
      <c r="F147" s="186"/>
      <c r="G147" s="187">
        <f>SUM(D147:F147)</f>
        <v>0</v>
      </c>
      <c r="H147" s="188"/>
      <c r="I147" s="182"/>
      <c r="J147" s="182"/>
      <c r="K147" s="186"/>
      <c r="L147" s="157"/>
      <c r="M147" s="154"/>
      <c r="N147" s="32"/>
    </row>
    <row r="148" spans="2:14" ht="15.5" x14ac:dyDescent="0.35">
      <c r="B148" s="161" t="s">
        <v>174</v>
      </c>
      <c r="C148" s="152"/>
      <c r="D148" s="186"/>
      <c r="E148" s="186"/>
      <c r="F148" s="186"/>
      <c r="G148" s="187">
        <f t="shared" ref="G148:G154" si="17">SUM(D148:F148)</f>
        <v>0</v>
      </c>
      <c r="H148" s="188"/>
      <c r="I148" s="182"/>
      <c r="J148" s="182"/>
      <c r="K148" s="186"/>
      <c r="L148" s="157"/>
      <c r="M148" s="154"/>
      <c r="N148" s="189"/>
    </row>
    <row r="149" spans="2:14" ht="15.5" x14ac:dyDescent="0.35">
      <c r="B149" s="161" t="s">
        <v>175</v>
      </c>
      <c r="C149" s="152"/>
      <c r="D149" s="186"/>
      <c r="E149" s="186"/>
      <c r="F149" s="186"/>
      <c r="G149" s="187">
        <f t="shared" si="17"/>
        <v>0</v>
      </c>
      <c r="H149" s="188"/>
      <c r="I149" s="182"/>
      <c r="J149" s="182"/>
      <c r="K149" s="186"/>
      <c r="L149" s="157"/>
      <c r="M149" s="154"/>
      <c r="N149" s="189"/>
    </row>
    <row r="150" spans="2:14" ht="15.5" x14ac:dyDescent="0.35">
      <c r="B150" s="161" t="s">
        <v>176</v>
      </c>
      <c r="C150" s="152"/>
      <c r="D150" s="186"/>
      <c r="E150" s="186"/>
      <c r="F150" s="186"/>
      <c r="G150" s="187">
        <f t="shared" si="17"/>
        <v>0</v>
      </c>
      <c r="H150" s="188"/>
      <c r="I150" s="182"/>
      <c r="J150" s="182"/>
      <c r="K150" s="186"/>
      <c r="L150" s="157"/>
      <c r="M150" s="154"/>
      <c r="N150" s="189"/>
    </row>
    <row r="151" spans="2:14" ht="15.5" x14ac:dyDescent="0.35">
      <c r="B151" s="161" t="s">
        <v>177</v>
      </c>
      <c r="C151" s="152"/>
      <c r="D151" s="186"/>
      <c r="E151" s="186"/>
      <c r="F151" s="186"/>
      <c r="G151" s="187">
        <f t="shared" si="17"/>
        <v>0</v>
      </c>
      <c r="H151" s="188"/>
      <c r="I151" s="182"/>
      <c r="J151" s="182"/>
      <c r="K151" s="186"/>
      <c r="L151" s="157"/>
      <c r="M151" s="154"/>
      <c r="N151" s="189"/>
    </row>
    <row r="152" spans="2:14" ht="15.5" x14ac:dyDescent="0.35">
      <c r="B152" s="161" t="s">
        <v>178</v>
      </c>
      <c r="C152" s="152"/>
      <c r="D152" s="186"/>
      <c r="E152" s="186"/>
      <c r="F152" s="186"/>
      <c r="G152" s="187">
        <f t="shared" si="17"/>
        <v>0</v>
      </c>
      <c r="H152" s="188"/>
      <c r="I152" s="182"/>
      <c r="J152" s="182"/>
      <c r="K152" s="186"/>
      <c r="L152" s="157"/>
      <c r="M152" s="154"/>
      <c r="N152" s="189"/>
    </row>
    <row r="153" spans="2:14" ht="15.5" x14ac:dyDescent="0.35">
      <c r="B153" s="161" t="s">
        <v>179</v>
      </c>
      <c r="C153" s="153"/>
      <c r="D153" s="190"/>
      <c r="E153" s="190"/>
      <c r="F153" s="190"/>
      <c r="G153" s="187">
        <f t="shared" si="17"/>
        <v>0</v>
      </c>
      <c r="H153" s="191"/>
      <c r="I153" s="182"/>
      <c r="J153" s="182"/>
      <c r="K153" s="190"/>
      <c r="L153" s="157"/>
      <c r="M153" s="159"/>
      <c r="N153" s="189"/>
    </row>
    <row r="154" spans="2:14" ht="15.5" x14ac:dyDescent="0.35">
      <c r="B154" s="161" t="s">
        <v>180</v>
      </c>
      <c r="C154" s="153"/>
      <c r="D154" s="190"/>
      <c r="E154" s="190"/>
      <c r="F154" s="190"/>
      <c r="G154" s="187">
        <f t="shared" si="17"/>
        <v>0</v>
      </c>
      <c r="H154" s="191"/>
      <c r="I154" s="182"/>
      <c r="J154" s="182"/>
      <c r="K154" s="190"/>
      <c r="L154" s="157"/>
      <c r="M154" s="159"/>
      <c r="N154" s="189"/>
    </row>
    <row r="155" spans="2:14" ht="15.5" x14ac:dyDescent="0.35">
      <c r="C155" s="75" t="s">
        <v>34</v>
      </c>
      <c r="D155" s="12">
        <f>SUM(D147:D154)</f>
        <v>0</v>
      </c>
      <c r="E155" s="12">
        <f>SUM(E147:E154)</f>
        <v>0</v>
      </c>
      <c r="F155" s="12">
        <f>SUM(F147:F154)</f>
        <v>0</v>
      </c>
      <c r="G155" s="12">
        <f>SUM(G147:G154)</f>
        <v>0</v>
      </c>
      <c r="H155" s="9">
        <f>(H147*G147)+(H148*G148)+(H149*G149)+(H150*G150)+(H151*G151)+(H152*G152)+(H153*G153)+(H154*G154)</f>
        <v>0</v>
      </c>
      <c r="I155" s="9">
        <f>SUM(I147:I154)</f>
        <v>0</v>
      </c>
      <c r="J155" s="9">
        <f>SUM(J147:J154)</f>
        <v>0</v>
      </c>
      <c r="K155" s="9">
        <f>SUM(K147:K154)</f>
        <v>0</v>
      </c>
      <c r="L155" s="148"/>
      <c r="M155" s="159"/>
      <c r="N155" s="189"/>
    </row>
    <row r="156" spans="2:14" ht="15.5" x14ac:dyDescent="0.35">
      <c r="B156" s="74" t="s">
        <v>181</v>
      </c>
      <c r="C156" s="249"/>
      <c r="D156" s="249"/>
      <c r="E156" s="249"/>
      <c r="F156" s="249"/>
      <c r="G156" s="249"/>
      <c r="H156" s="249"/>
      <c r="I156" s="249"/>
      <c r="J156" s="249"/>
      <c r="K156" s="250"/>
      <c r="L156" s="250"/>
      <c r="M156" s="249"/>
      <c r="N156" s="33"/>
    </row>
    <row r="157" spans="2:14" ht="51" customHeight="1" x14ac:dyDescent="0.35">
      <c r="B157" s="161" t="s">
        <v>182</v>
      </c>
      <c r="C157" s="152"/>
      <c r="D157" s="186"/>
      <c r="E157" s="186"/>
      <c r="F157" s="186"/>
      <c r="G157" s="187">
        <f>SUM(D157:F157)</f>
        <v>0</v>
      </c>
      <c r="H157" s="188"/>
      <c r="I157" s="182"/>
      <c r="J157" s="182"/>
      <c r="K157" s="186"/>
      <c r="L157" s="157"/>
      <c r="M157" s="154"/>
      <c r="N157" s="32"/>
    </row>
    <row r="158" spans="2:14" ht="15.5" x14ac:dyDescent="0.35">
      <c r="B158" s="161" t="s">
        <v>183</v>
      </c>
      <c r="C158" s="152"/>
      <c r="D158" s="186"/>
      <c r="E158" s="186"/>
      <c r="F158" s="186"/>
      <c r="G158" s="187">
        <f t="shared" ref="G158:G164" si="18">SUM(D158:F158)</f>
        <v>0</v>
      </c>
      <c r="H158" s="188"/>
      <c r="I158" s="182"/>
      <c r="J158" s="182"/>
      <c r="K158" s="186"/>
      <c r="L158" s="157"/>
      <c r="M158" s="154"/>
      <c r="N158" s="189"/>
    </row>
    <row r="159" spans="2:14" ht="15.5" x14ac:dyDescent="0.35">
      <c r="B159" s="161" t="s">
        <v>184</v>
      </c>
      <c r="C159" s="152"/>
      <c r="D159" s="186"/>
      <c r="E159" s="186"/>
      <c r="F159" s="186"/>
      <c r="G159" s="187">
        <f t="shared" si="18"/>
        <v>0</v>
      </c>
      <c r="H159" s="188"/>
      <c r="I159" s="182"/>
      <c r="J159" s="182"/>
      <c r="K159" s="186"/>
      <c r="L159" s="157"/>
      <c r="M159" s="154"/>
      <c r="N159" s="189"/>
    </row>
    <row r="160" spans="2:14" ht="15.5" x14ac:dyDescent="0.35">
      <c r="B160" s="161" t="s">
        <v>185</v>
      </c>
      <c r="C160" s="152"/>
      <c r="D160" s="186"/>
      <c r="E160" s="186"/>
      <c r="F160" s="186"/>
      <c r="G160" s="187">
        <f t="shared" si="18"/>
        <v>0</v>
      </c>
      <c r="H160" s="188"/>
      <c r="I160" s="182"/>
      <c r="J160" s="182"/>
      <c r="K160" s="186"/>
      <c r="L160" s="157"/>
      <c r="M160" s="154"/>
      <c r="N160" s="189"/>
    </row>
    <row r="161" spans="2:14" ht="15.5" x14ac:dyDescent="0.35">
      <c r="B161" s="161" t="s">
        <v>186</v>
      </c>
      <c r="C161" s="152"/>
      <c r="D161" s="186"/>
      <c r="E161" s="186"/>
      <c r="F161" s="186"/>
      <c r="G161" s="187">
        <f t="shared" si="18"/>
        <v>0</v>
      </c>
      <c r="H161" s="188"/>
      <c r="I161" s="182"/>
      <c r="J161" s="182"/>
      <c r="K161" s="186"/>
      <c r="L161" s="157"/>
      <c r="M161" s="154"/>
      <c r="N161" s="189"/>
    </row>
    <row r="162" spans="2:14" ht="15.5" x14ac:dyDescent="0.35">
      <c r="B162" s="161" t="s">
        <v>187</v>
      </c>
      <c r="C162" s="152"/>
      <c r="D162" s="186"/>
      <c r="E162" s="186"/>
      <c r="F162" s="186"/>
      <c r="G162" s="187">
        <f t="shared" si="18"/>
        <v>0</v>
      </c>
      <c r="H162" s="188"/>
      <c r="I162" s="182"/>
      <c r="J162" s="182"/>
      <c r="K162" s="186"/>
      <c r="L162" s="157"/>
      <c r="M162" s="154"/>
      <c r="N162" s="189"/>
    </row>
    <row r="163" spans="2:14" ht="15.5" x14ac:dyDescent="0.35">
      <c r="B163" s="161" t="s">
        <v>188</v>
      </c>
      <c r="C163" s="153"/>
      <c r="D163" s="190"/>
      <c r="E163" s="190"/>
      <c r="F163" s="190"/>
      <c r="G163" s="187">
        <f t="shared" si="18"/>
        <v>0</v>
      </c>
      <c r="H163" s="191"/>
      <c r="I163" s="182"/>
      <c r="J163" s="182"/>
      <c r="K163" s="190"/>
      <c r="L163" s="157"/>
      <c r="M163" s="159"/>
      <c r="N163" s="189"/>
    </row>
    <row r="164" spans="2:14" ht="15.5" x14ac:dyDescent="0.35">
      <c r="B164" s="161" t="s">
        <v>189</v>
      </c>
      <c r="C164" s="153"/>
      <c r="D164" s="190"/>
      <c r="E164" s="190"/>
      <c r="F164" s="190"/>
      <c r="G164" s="187">
        <f t="shared" si="18"/>
        <v>0</v>
      </c>
      <c r="H164" s="191"/>
      <c r="I164" s="182"/>
      <c r="J164" s="182"/>
      <c r="K164" s="190"/>
      <c r="L164" s="157"/>
      <c r="M164" s="159"/>
      <c r="N164" s="189"/>
    </row>
    <row r="165" spans="2:14" ht="15.5" x14ac:dyDescent="0.35">
      <c r="C165" s="75" t="s">
        <v>34</v>
      </c>
      <c r="D165" s="12">
        <f>SUM(D157:D164)</f>
        <v>0</v>
      </c>
      <c r="E165" s="12">
        <f>SUM(E157:E164)</f>
        <v>0</v>
      </c>
      <c r="F165" s="12">
        <f>SUM(F157:F164)</f>
        <v>0</v>
      </c>
      <c r="G165" s="12">
        <f>SUM(G157:G164)</f>
        <v>0</v>
      </c>
      <c r="H165" s="9">
        <f>(H157*G157)+(H158*G158)+(H159*G159)+(H160*G160)+(H161*G161)+(H162*G162)+(H163*G163)+(H164*G164)</f>
        <v>0</v>
      </c>
      <c r="I165" s="9">
        <f>SUM(I157:I164)</f>
        <v>0</v>
      </c>
      <c r="J165" s="9">
        <f>SUM(J157:J164)</f>
        <v>0</v>
      </c>
      <c r="K165" s="9">
        <f>SUM(K157:K164)</f>
        <v>0</v>
      </c>
      <c r="L165" s="148"/>
      <c r="M165" s="159"/>
      <c r="N165" s="189"/>
    </row>
    <row r="166" spans="2:14" ht="15.5" x14ac:dyDescent="0.35">
      <c r="B166" s="74" t="s">
        <v>190</v>
      </c>
      <c r="C166" s="249"/>
      <c r="D166" s="249"/>
      <c r="E166" s="249"/>
      <c r="F166" s="249"/>
      <c r="G166" s="249"/>
      <c r="H166" s="249"/>
      <c r="I166" s="249"/>
      <c r="J166" s="249"/>
      <c r="K166" s="250"/>
      <c r="L166" s="250"/>
      <c r="M166" s="249"/>
      <c r="N166" s="33"/>
    </row>
    <row r="167" spans="2:14" ht="51" customHeight="1" x14ac:dyDescent="0.35">
      <c r="B167" s="161" t="s">
        <v>191</v>
      </c>
      <c r="C167" s="152"/>
      <c r="D167" s="186"/>
      <c r="E167" s="186"/>
      <c r="F167" s="186"/>
      <c r="G167" s="187">
        <f>SUM(D167:F167)</f>
        <v>0</v>
      </c>
      <c r="H167" s="188"/>
      <c r="I167" s="182"/>
      <c r="J167" s="182"/>
      <c r="K167" s="186"/>
      <c r="L167" s="157"/>
      <c r="M167" s="154"/>
      <c r="N167" s="32"/>
    </row>
    <row r="168" spans="2:14" ht="15.5" x14ac:dyDescent="0.35">
      <c r="B168" s="161" t="s">
        <v>192</v>
      </c>
      <c r="C168" s="152"/>
      <c r="D168" s="186"/>
      <c r="E168" s="186"/>
      <c r="F168" s="186"/>
      <c r="G168" s="187">
        <f t="shared" ref="G168:G174" si="19">SUM(D168:F168)</f>
        <v>0</v>
      </c>
      <c r="H168" s="188"/>
      <c r="I168" s="182"/>
      <c r="J168" s="182"/>
      <c r="K168" s="186"/>
      <c r="L168" s="157"/>
      <c r="M168" s="154"/>
      <c r="N168" s="189"/>
    </row>
    <row r="169" spans="2:14" ht="15.5" x14ac:dyDescent="0.35">
      <c r="B169" s="161" t="s">
        <v>193</v>
      </c>
      <c r="C169" s="152"/>
      <c r="D169" s="186"/>
      <c r="E169" s="186"/>
      <c r="F169" s="186"/>
      <c r="G169" s="187">
        <f t="shared" si="19"/>
        <v>0</v>
      </c>
      <c r="H169" s="188"/>
      <c r="I169" s="182"/>
      <c r="J169" s="182"/>
      <c r="K169" s="186"/>
      <c r="L169" s="157"/>
      <c r="M169" s="154"/>
      <c r="N169" s="189"/>
    </row>
    <row r="170" spans="2:14" ht="15.5" x14ac:dyDescent="0.35">
      <c r="B170" s="161" t="s">
        <v>194</v>
      </c>
      <c r="C170" s="152"/>
      <c r="D170" s="186"/>
      <c r="E170" s="186"/>
      <c r="F170" s="186"/>
      <c r="G170" s="187">
        <f t="shared" si="19"/>
        <v>0</v>
      </c>
      <c r="H170" s="188"/>
      <c r="I170" s="182"/>
      <c r="J170" s="182"/>
      <c r="K170" s="186"/>
      <c r="L170" s="157"/>
      <c r="M170" s="154"/>
      <c r="N170" s="189"/>
    </row>
    <row r="171" spans="2:14" ht="15.5" x14ac:dyDescent="0.35">
      <c r="B171" s="161" t="s">
        <v>195</v>
      </c>
      <c r="C171" s="152"/>
      <c r="D171" s="186"/>
      <c r="E171" s="186"/>
      <c r="F171" s="186"/>
      <c r="G171" s="187">
        <f>SUM(D171:F171)</f>
        <v>0</v>
      </c>
      <c r="H171" s="188"/>
      <c r="I171" s="182"/>
      <c r="J171" s="182"/>
      <c r="K171" s="186"/>
      <c r="L171" s="157"/>
      <c r="M171" s="154"/>
      <c r="N171" s="189"/>
    </row>
    <row r="172" spans="2:14" ht="15.5" x14ac:dyDescent="0.35">
      <c r="B172" s="161" t="s">
        <v>196</v>
      </c>
      <c r="C172" s="152"/>
      <c r="D172" s="186"/>
      <c r="E172" s="186"/>
      <c r="F172" s="186"/>
      <c r="G172" s="187">
        <f t="shared" si="19"/>
        <v>0</v>
      </c>
      <c r="H172" s="188"/>
      <c r="I172" s="182"/>
      <c r="J172" s="182"/>
      <c r="K172" s="186"/>
      <c r="L172" s="157"/>
      <c r="M172" s="154"/>
      <c r="N172" s="189"/>
    </row>
    <row r="173" spans="2:14" ht="15.5" x14ac:dyDescent="0.35">
      <c r="B173" s="161" t="s">
        <v>197</v>
      </c>
      <c r="C173" s="153"/>
      <c r="D173" s="190"/>
      <c r="E173" s="190"/>
      <c r="F173" s="190"/>
      <c r="G173" s="187">
        <f t="shared" si="19"/>
        <v>0</v>
      </c>
      <c r="H173" s="191"/>
      <c r="I173" s="182"/>
      <c r="J173" s="182"/>
      <c r="K173" s="190"/>
      <c r="L173" s="157"/>
      <c r="M173" s="159"/>
      <c r="N173" s="189"/>
    </row>
    <row r="174" spans="2:14" ht="15.5" x14ac:dyDescent="0.35">
      <c r="B174" s="161" t="s">
        <v>198</v>
      </c>
      <c r="C174" s="153"/>
      <c r="D174" s="190"/>
      <c r="E174" s="190"/>
      <c r="F174" s="190"/>
      <c r="G174" s="187">
        <f t="shared" si="19"/>
        <v>0</v>
      </c>
      <c r="H174" s="191"/>
      <c r="I174" s="182"/>
      <c r="J174" s="182"/>
      <c r="K174" s="190"/>
      <c r="L174" s="157"/>
      <c r="M174" s="159"/>
      <c r="N174" s="189"/>
    </row>
    <row r="175" spans="2:14" ht="15.5" x14ac:dyDescent="0.35">
      <c r="C175" s="75" t="s">
        <v>34</v>
      </c>
      <c r="D175" s="9">
        <f>SUM(D167:D174)</f>
        <v>0</v>
      </c>
      <c r="E175" s="9">
        <f>SUM(E167:E174)</f>
        <v>0</v>
      </c>
      <c r="F175" s="9">
        <f>SUM(F167:F174)</f>
        <v>0</v>
      </c>
      <c r="G175" s="9">
        <f>SUM(G167:G174)</f>
        <v>0</v>
      </c>
      <c r="H175" s="9">
        <f>(H167*G167)+(H168*G168)+(H169*G169)+(H170*G170)+(H171*G171)+(H172*G172)+(H173*G173)+(H174*G174)</f>
        <v>0</v>
      </c>
      <c r="I175" s="9">
        <f>SUM(I167:I174)</f>
        <v>0</v>
      </c>
      <c r="J175" s="9">
        <f>SUM(J167:J174)</f>
        <v>0</v>
      </c>
      <c r="K175" s="9">
        <f>SUM(K167:K174)</f>
        <v>0</v>
      </c>
      <c r="L175" s="148"/>
      <c r="M175" s="159"/>
      <c r="N175" s="189"/>
    </row>
    <row r="176" spans="2:14" ht="15.5" x14ac:dyDescent="0.35">
      <c r="B176" s="4"/>
      <c r="C176" s="192"/>
      <c r="D176" s="197"/>
      <c r="E176" s="197"/>
      <c r="F176" s="197"/>
      <c r="G176" s="197"/>
      <c r="H176" s="197"/>
      <c r="I176" s="198"/>
      <c r="J176" s="198"/>
      <c r="K176" s="197"/>
      <c r="L176" s="199"/>
      <c r="M176" s="192"/>
      <c r="N176" s="33"/>
    </row>
    <row r="177" spans="2:14" ht="15.75" customHeight="1" x14ac:dyDescent="0.35">
      <c r="B177" s="4"/>
      <c r="C177" s="192"/>
      <c r="D177" s="197"/>
      <c r="E177" s="197"/>
      <c r="F177" s="197"/>
      <c r="G177" s="197"/>
      <c r="H177" s="197"/>
      <c r="I177" s="198"/>
      <c r="J177" s="198"/>
      <c r="K177" s="197"/>
      <c r="L177" s="199"/>
      <c r="M177" s="192"/>
      <c r="N177" s="2"/>
    </row>
    <row r="178" spans="2:14" ht="15.75" customHeight="1" x14ac:dyDescent="0.35">
      <c r="B178" s="75" t="s">
        <v>199</v>
      </c>
      <c r="C178" s="201"/>
      <c r="D178" s="202">
        <v>178037.38</v>
      </c>
      <c r="E178" s="202">
        <v>126121.5</v>
      </c>
      <c r="F178" s="202"/>
      <c r="G178" s="203">
        <f>SUM(D178:F178)</f>
        <v>304158.88</v>
      </c>
      <c r="H178" s="204"/>
      <c r="I178" s="205">
        <v>178037</v>
      </c>
      <c r="J178" s="205"/>
      <c r="K178" s="202"/>
      <c r="L178" s="206"/>
      <c r="M178" s="156"/>
      <c r="N178" s="2"/>
    </row>
    <row r="179" spans="2:14" ht="63.75" customHeight="1" x14ac:dyDescent="0.35">
      <c r="B179" s="75" t="s">
        <v>200</v>
      </c>
      <c r="C179" s="201"/>
      <c r="D179" s="202">
        <v>30000</v>
      </c>
      <c r="E179" s="202">
        <v>20000</v>
      </c>
      <c r="F179" s="202"/>
      <c r="G179" s="203">
        <f>SUM(D179:F179)</f>
        <v>50000</v>
      </c>
      <c r="H179" s="204"/>
      <c r="I179" s="207">
        <v>30000</v>
      </c>
      <c r="J179" s="207"/>
      <c r="K179" s="202">
        <f>I179+J179</f>
        <v>30000</v>
      </c>
      <c r="L179" s="206"/>
      <c r="M179" s="156"/>
      <c r="N179" s="33"/>
    </row>
    <row r="180" spans="2:14" ht="69.75" customHeight="1" x14ac:dyDescent="0.35">
      <c r="B180" s="75" t="s">
        <v>201</v>
      </c>
      <c r="C180" s="208"/>
      <c r="D180" s="202">
        <v>30000</v>
      </c>
      <c r="E180" s="202">
        <v>20000</v>
      </c>
      <c r="F180" s="202"/>
      <c r="G180" s="203">
        <f>SUM(D180:F180)</f>
        <v>50000</v>
      </c>
      <c r="H180" s="204"/>
      <c r="I180" s="207">
        <v>30000</v>
      </c>
      <c r="J180" s="207">
        <v>15000</v>
      </c>
      <c r="K180" s="202">
        <f t="shared" ref="K180:K181" si="20">I180+J180</f>
        <v>45000</v>
      </c>
      <c r="L180" s="206"/>
      <c r="M180" s="156"/>
      <c r="N180" s="33"/>
    </row>
    <row r="181" spans="2:14" ht="57" customHeight="1" x14ac:dyDescent="0.35">
      <c r="B181" s="88" t="s">
        <v>202</v>
      </c>
      <c r="C181" s="201"/>
      <c r="D181" s="202">
        <v>30000</v>
      </c>
      <c r="E181" s="202">
        <v>20000</v>
      </c>
      <c r="F181" s="202"/>
      <c r="G181" s="203">
        <f>SUM(D181:F181)</f>
        <v>50000</v>
      </c>
      <c r="H181" s="204"/>
      <c r="I181" s="207">
        <v>30000</v>
      </c>
      <c r="J181" s="207"/>
      <c r="K181" s="202">
        <f t="shared" si="20"/>
        <v>30000</v>
      </c>
      <c r="L181" s="206"/>
      <c r="M181" s="156" t="s">
        <v>203</v>
      </c>
      <c r="N181" s="33"/>
    </row>
    <row r="182" spans="2:14" ht="65.25" customHeight="1" x14ac:dyDescent="0.35">
      <c r="B182" s="4"/>
      <c r="C182" s="89" t="s">
        <v>204</v>
      </c>
      <c r="D182" s="92">
        <f>SUM(D178:D181)</f>
        <v>268037.38</v>
      </c>
      <c r="E182" s="92">
        <f>SUM(E178:E181)</f>
        <v>186121.5</v>
      </c>
      <c r="F182" s="92">
        <f>SUM(F178:F181)</f>
        <v>0</v>
      </c>
      <c r="G182" s="92">
        <f>SUM(G178:G181)</f>
        <v>454158.88</v>
      </c>
      <c r="H182" s="9">
        <f>(H178*G178)+(H179*G179)+(H180*G180)+(H181*G181)</f>
        <v>0</v>
      </c>
      <c r="I182" s="9">
        <f>SUM(I178:I181)</f>
        <v>268037</v>
      </c>
      <c r="J182" s="9">
        <f>J180+J52+J26+J16</f>
        <v>380350</v>
      </c>
      <c r="K182" s="9">
        <f>SUM(K178:K181)</f>
        <v>105000</v>
      </c>
      <c r="L182" s="148"/>
      <c r="M182" s="201"/>
      <c r="N182" s="33"/>
    </row>
    <row r="183" spans="2:14" ht="38.25" customHeight="1" x14ac:dyDescent="0.35">
      <c r="B183" s="4"/>
      <c r="C183" s="192"/>
      <c r="D183" s="197"/>
      <c r="E183" s="197"/>
      <c r="F183" s="197"/>
      <c r="G183" s="197"/>
      <c r="H183" s="197"/>
      <c r="I183" s="198"/>
      <c r="J183" s="198"/>
      <c r="K183" s="197"/>
      <c r="L183" s="199"/>
      <c r="M183" s="192"/>
      <c r="N183" s="7"/>
    </row>
    <row r="184" spans="2:14" ht="15.75" customHeight="1" x14ac:dyDescent="0.35">
      <c r="B184" s="4"/>
      <c r="C184" s="192"/>
      <c r="D184" s="197"/>
      <c r="E184" s="197"/>
      <c r="F184" s="197"/>
      <c r="G184" s="197"/>
      <c r="H184" s="197"/>
      <c r="I184" s="198"/>
      <c r="J184" s="198"/>
      <c r="K184" s="197"/>
      <c r="L184" s="199"/>
      <c r="M184" s="192"/>
      <c r="N184" s="7"/>
    </row>
    <row r="185" spans="2:14" ht="15.75" customHeight="1" x14ac:dyDescent="0.35">
      <c r="B185" s="4"/>
      <c r="C185" s="192"/>
      <c r="D185" s="197"/>
      <c r="E185" s="197"/>
      <c r="F185" s="197"/>
      <c r="G185" s="197"/>
      <c r="H185" s="197"/>
      <c r="I185" s="198"/>
      <c r="J185" s="198"/>
      <c r="K185" s="197"/>
      <c r="L185" s="199"/>
      <c r="M185" s="192"/>
      <c r="N185" s="7"/>
    </row>
    <row r="186" spans="2:14" ht="15.75" customHeight="1" x14ac:dyDescent="0.35">
      <c r="B186" s="4"/>
      <c r="C186" s="192"/>
      <c r="D186" s="197"/>
      <c r="E186" s="197"/>
      <c r="F186" s="197"/>
      <c r="G186" s="197"/>
      <c r="H186" s="197"/>
      <c r="I186" s="198"/>
      <c r="J186" s="198"/>
      <c r="K186" s="197"/>
      <c r="L186" s="199"/>
      <c r="M186" s="192"/>
      <c r="N186" s="7"/>
    </row>
    <row r="187" spans="2:14" ht="15.75" customHeight="1" x14ac:dyDescent="0.35">
      <c r="B187" s="4"/>
      <c r="C187" s="192"/>
      <c r="D187" s="197"/>
      <c r="E187" s="197"/>
      <c r="F187" s="197"/>
      <c r="G187" s="197"/>
      <c r="H187" s="197"/>
      <c r="I187" s="198"/>
      <c r="J187" s="198"/>
      <c r="K187" s="197"/>
      <c r="L187" s="199"/>
      <c r="M187" s="192"/>
      <c r="N187" s="7"/>
    </row>
    <row r="188" spans="2:14" ht="15.75" customHeight="1" x14ac:dyDescent="0.35">
      <c r="B188" s="4"/>
      <c r="C188" s="192"/>
      <c r="D188" s="197"/>
      <c r="E188" s="197"/>
      <c r="F188" s="197"/>
      <c r="G188" s="197"/>
      <c r="H188" s="197"/>
      <c r="I188" s="198"/>
      <c r="J188" s="198"/>
      <c r="K188" s="197"/>
      <c r="L188" s="199"/>
      <c r="M188" s="192"/>
      <c r="N188" s="7"/>
    </row>
    <row r="189" spans="2:14" ht="15.75" customHeight="1" thickBot="1" x14ac:dyDescent="0.4">
      <c r="B189" s="4"/>
      <c r="C189" s="192"/>
      <c r="D189" s="197"/>
      <c r="E189" s="197"/>
      <c r="F189" s="197"/>
      <c r="G189" s="197"/>
      <c r="H189" s="197"/>
      <c r="I189" s="198"/>
      <c r="J189" s="198"/>
      <c r="K189" s="197"/>
      <c r="L189" s="199"/>
      <c r="M189" s="192"/>
      <c r="N189" s="7"/>
    </row>
    <row r="190" spans="2:14" ht="15.75" customHeight="1" x14ac:dyDescent="0.35">
      <c r="B190" s="4"/>
      <c r="C190" s="270" t="s">
        <v>205</v>
      </c>
      <c r="D190" s="271"/>
      <c r="E190" s="271"/>
      <c r="F190" s="271"/>
      <c r="G190" s="272"/>
      <c r="H190" s="7"/>
      <c r="I190" s="169"/>
      <c r="J190" s="169"/>
      <c r="K190" s="120"/>
      <c r="L190" s="149"/>
      <c r="M190" s="7"/>
      <c r="N190" s="7"/>
    </row>
    <row r="191" spans="2:14" ht="46.5" x14ac:dyDescent="0.35">
      <c r="B191" s="4"/>
      <c r="C191" s="209"/>
      <c r="D191" s="144" t="str">
        <f>D5</f>
        <v>Organisation recipiendiaire 1: PNUD (budget en USD)</v>
      </c>
      <c r="E191" s="144" t="str">
        <f t="shared" ref="E191:F191" si="21">E5</f>
        <v>Organisation recipiendiaire 2 : HCDH (budget en USD)</v>
      </c>
      <c r="F191" s="144" t="str">
        <f t="shared" si="21"/>
        <v>Organisation recipiendiaire 3 (budget en USD)</v>
      </c>
      <c r="G191" s="136" t="s">
        <v>9</v>
      </c>
      <c r="H191" s="192"/>
      <c r="I191" s="210"/>
      <c r="J191" s="210"/>
      <c r="K191" s="197"/>
      <c r="L191" s="199"/>
      <c r="M191" s="7"/>
    </row>
    <row r="192" spans="2:14" ht="54.75" customHeight="1" x14ac:dyDescent="0.35">
      <c r="B192" s="211"/>
      <c r="C192" s="130" t="s">
        <v>206</v>
      </c>
      <c r="D192" s="212">
        <f>SUM(D52,D16,D26,D36,D61,D71,D81,D91,D103,D113,D123,D133,D145,D155,D165,D175,D178,D179,D180,D181)</f>
        <v>1028037.38</v>
      </c>
      <c r="E192" s="212">
        <f>SUM(E52,E16,E26,E36,E61,E71,E81,E91,E103,E113,E123,E133,E145,E155,E165,E175,E178,E179,E180,E181)</f>
        <v>841121.5</v>
      </c>
      <c r="F192" s="212">
        <f>SUM(F52,F16,F26,F36,F61,F71,F81,F91,F103,F113,F123,F133,F145,F155,F165,F175,F178,F179,F180,F181)</f>
        <v>0</v>
      </c>
      <c r="G192" s="213">
        <f>SUM(D192:F192)</f>
        <v>1869158.88</v>
      </c>
      <c r="H192" s="192"/>
      <c r="I192" s="210"/>
      <c r="J192" s="210"/>
      <c r="K192" s="197"/>
      <c r="L192" s="199"/>
      <c r="M192" s="211"/>
    </row>
    <row r="193" spans="2:14" ht="41.25" customHeight="1" x14ac:dyDescent="0.35">
      <c r="B193" s="214"/>
      <c r="C193" s="130" t="s">
        <v>207</v>
      </c>
      <c r="D193" s="212">
        <f>D192*0.07</f>
        <v>71962.616600000008</v>
      </c>
      <c r="E193" s="212">
        <f>E192*0.07</f>
        <v>58878.505000000005</v>
      </c>
      <c r="F193" s="212">
        <f>F192*0.07</f>
        <v>0</v>
      </c>
      <c r="G193" s="213">
        <f>G192*0.07</f>
        <v>130841.1216</v>
      </c>
      <c r="H193" s="214"/>
      <c r="I193" s="215"/>
      <c r="J193" s="215"/>
      <c r="K193" s="199"/>
      <c r="L193" s="199"/>
      <c r="M193" s="216"/>
    </row>
    <row r="194" spans="2:14" ht="51.75" customHeight="1" thickBot="1" x14ac:dyDescent="0.4">
      <c r="B194" s="214"/>
      <c r="C194" s="6" t="s">
        <v>9</v>
      </c>
      <c r="D194" s="78">
        <f>SUM(D192:D193)</f>
        <v>1099999.9966</v>
      </c>
      <c r="E194" s="78">
        <f>SUM(E192:E193)</f>
        <v>900000.005</v>
      </c>
      <c r="F194" s="78">
        <f>SUM(F192:F193)</f>
        <v>0</v>
      </c>
      <c r="G194" s="87">
        <f>SUM(G192:G193)</f>
        <v>2000000.0015999998</v>
      </c>
      <c r="H194" s="214"/>
      <c r="I194" s="215"/>
      <c r="J194" s="215"/>
      <c r="K194" s="199"/>
      <c r="L194" s="199"/>
      <c r="M194" s="216"/>
    </row>
    <row r="195" spans="2:14" ht="51.75" customHeight="1" x14ac:dyDescent="0.35">
      <c r="B195" s="214"/>
      <c r="M195" s="2"/>
    </row>
    <row r="196" spans="2:14" ht="42" customHeight="1" thickBot="1" x14ac:dyDescent="0.4">
      <c r="B196" s="192"/>
      <c r="C196" s="4"/>
      <c r="D196" s="19"/>
      <c r="E196" s="19"/>
      <c r="F196" s="19"/>
      <c r="G196" s="19"/>
      <c r="H196" s="19"/>
      <c r="I196" s="170"/>
      <c r="J196" s="170"/>
      <c r="K196" s="122"/>
      <c r="L196" s="126"/>
      <c r="M196" s="7"/>
      <c r="N196" s="216"/>
    </row>
    <row r="197" spans="2:14" s="24" customFormat="1" ht="29.25" customHeight="1" x14ac:dyDescent="0.35">
      <c r="B197" s="216"/>
      <c r="C197" s="262" t="s">
        <v>208</v>
      </c>
      <c r="D197" s="263"/>
      <c r="E197" s="264"/>
      <c r="F197" s="264"/>
      <c r="G197" s="264"/>
      <c r="H197" s="265"/>
      <c r="I197" s="171"/>
      <c r="J197" s="171"/>
      <c r="K197" s="123"/>
      <c r="L197" s="33"/>
      <c r="M197" s="216"/>
      <c r="N197" s="211"/>
    </row>
    <row r="198" spans="2:14" ht="52" customHeight="1" x14ac:dyDescent="0.35">
      <c r="B198" s="216"/>
      <c r="C198" s="16"/>
      <c r="D198" s="144" t="str">
        <f>D5</f>
        <v>Organisation recipiendiaire 1: PNUD (budget en USD)</v>
      </c>
      <c r="E198" s="144" t="str">
        <f t="shared" ref="E198:F198" si="22">E5</f>
        <v>Organisation recipiendiaire 2 : HCDH (budget en USD)</v>
      </c>
      <c r="F198" s="144" t="str">
        <f t="shared" si="22"/>
        <v>Organisation recipiendiaire 3 (budget en USD)</v>
      </c>
      <c r="G198" s="137" t="s">
        <v>9</v>
      </c>
      <c r="H198" s="138" t="s">
        <v>209</v>
      </c>
      <c r="I198" s="171"/>
      <c r="J198" s="171"/>
      <c r="K198" s="123"/>
      <c r="L198" s="33"/>
      <c r="M198" s="216"/>
    </row>
    <row r="199" spans="2:14" ht="51.75" customHeight="1" x14ac:dyDescent="0.35">
      <c r="B199" s="216"/>
      <c r="C199" s="15" t="s">
        <v>210</v>
      </c>
      <c r="D199" s="76">
        <f>$D$194*H199</f>
        <v>769999.99761999992</v>
      </c>
      <c r="E199" s="77">
        <f>$E$194*H199</f>
        <v>630000.00349999999</v>
      </c>
      <c r="F199" s="77">
        <f>$F$194*H199</f>
        <v>0</v>
      </c>
      <c r="G199" s="77">
        <f>SUM(D199:F199)</f>
        <v>1400000.0011199999</v>
      </c>
      <c r="H199" s="97">
        <v>0.7</v>
      </c>
      <c r="I199" s="172"/>
      <c r="J199" s="172"/>
      <c r="K199" s="120"/>
      <c r="L199" s="149"/>
      <c r="M199" s="216"/>
    </row>
    <row r="200" spans="2:14" ht="55.5" customHeight="1" x14ac:dyDescent="0.35">
      <c r="B200" s="261"/>
      <c r="C200" s="90" t="s">
        <v>211</v>
      </c>
      <c r="D200" s="76">
        <f>$D$194*H200</f>
        <v>329999.99897999997</v>
      </c>
      <c r="E200" s="77">
        <f>$E$194*H200</f>
        <v>270000.00150000001</v>
      </c>
      <c r="F200" s="77">
        <f>$F$194*H200</f>
        <v>0</v>
      </c>
      <c r="G200" s="91">
        <f>SUM(D200:F200)</f>
        <v>600000.00047999993</v>
      </c>
      <c r="H200" s="98">
        <v>0.3</v>
      </c>
      <c r="I200" s="172"/>
      <c r="J200" s="172"/>
      <c r="K200" s="120"/>
      <c r="L200" s="149"/>
    </row>
    <row r="201" spans="2:14" ht="57.75" customHeight="1" x14ac:dyDescent="0.35">
      <c r="B201" s="261"/>
      <c r="C201" s="90" t="s">
        <v>212</v>
      </c>
      <c r="D201" s="76">
        <f>$D$194*H201</f>
        <v>0</v>
      </c>
      <c r="E201" s="77">
        <f>$E$194*H201</f>
        <v>0</v>
      </c>
      <c r="F201" s="77">
        <f>$F$194*H201</f>
        <v>0</v>
      </c>
      <c r="G201" s="91">
        <f>SUM(D201:F201)</f>
        <v>0</v>
      </c>
      <c r="H201" s="99">
        <v>0</v>
      </c>
      <c r="I201" s="173"/>
      <c r="J201" s="173"/>
      <c r="K201" s="124"/>
      <c r="L201" s="150"/>
    </row>
    <row r="202" spans="2:14" ht="57.75" customHeight="1" thickBot="1" x14ac:dyDescent="0.4">
      <c r="B202" s="261"/>
      <c r="C202" s="6" t="s">
        <v>9</v>
      </c>
      <c r="D202" s="78">
        <f>SUM(D199:D201)</f>
        <v>1099999.9966</v>
      </c>
      <c r="E202" s="78">
        <f>SUM(E199:E201)</f>
        <v>900000.005</v>
      </c>
      <c r="F202" s="78">
        <f>SUM(F199:F201)</f>
        <v>0</v>
      </c>
      <c r="G202" s="78">
        <f>SUM(G199:G201)</f>
        <v>2000000.0015999998</v>
      </c>
      <c r="H202" s="79">
        <f>SUM(H199:H201)</f>
        <v>1</v>
      </c>
      <c r="I202" s="174"/>
      <c r="J202" s="174"/>
      <c r="K202" s="125"/>
      <c r="L202" s="32"/>
    </row>
    <row r="203" spans="2:14" ht="38.25" customHeight="1" thickBot="1" x14ac:dyDescent="0.4">
      <c r="B203" s="261"/>
      <c r="C203" s="1"/>
      <c r="D203" s="5"/>
      <c r="E203" s="5"/>
      <c r="F203" s="5"/>
      <c r="G203" s="5"/>
      <c r="H203" s="5"/>
      <c r="I203" s="177" t="s">
        <v>213</v>
      </c>
      <c r="J203" s="177" t="s">
        <v>214</v>
      </c>
      <c r="K203" s="178" t="s">
        <v>215</v>
      </c>
      <c r="L203" s="126"/>
    </row>
    <row r="204" spans="2:14" ht="36" customHeight="1" x14ac:dyDescent="0.35">
      <c r="B204" s="261"/>
      <c r="C204" s="80" t="s">
        <v>216</v>
      </c>
      <c r="D204" s="81">
        <f>SUM(H52,H16,H26,H36,H61,H71,H81,H91,H103,H113,H123,H133,H145,H155,H165,H175,H182)*1.07</f>
        <v>1070000</v>
      </c>
      <c r="E204" s="19"/>
      <c r="F204" s="19"/>
      <c r="G204" s="19"/>
      <c r="H204" s="175" t="s">
        <v>217</v>
      </c>
      <c r="I204" s="179">
        <f>SUM(I182,I175,I165,I155,I145,I133,I123,I113,I103,I91,I81,I71,I61,I36,I26,I16,I52)</f>
        <v>1026037</v>
      </c>
      <c r="J204" s="179">
        <f>SUM(J182,J175,J165,J155,J145,J133,J123,J113,J103,J91,J81,J71,J61,J36,J26,J16,J52)</f>
        <v>745700</v>
      </c>
      <c r="K204" s="179">
        <f>SUM(K182,K175,K165,K155,K145,K133,K123,K113,K103,K91,K81,K71,K61,K36,K26,K16,K52)</f>
        <v>1193350</v>
      </c>
      <c r="L204" s="142"/>
    </row>
    <row r="205" spans="2:14" ht="49.5" customHeight="1" thickBot="1" x14ac:dyDescent="0.4">
      <c r="B205" s="261"/>
      <c r="C205" s="82" t="s">
        <v>218</v>
      </c>
      <c r="D205" s="119">
        <f>D204/G194</f>
        <v>0.53499999957200006</v>
      </c>
      <c r="E205" s="27"/>
      <c r="F205" s="27"/>
      <c r="G205" s="27"/>
      <c r="H205" s="176" t="s">
        <v>219</v>
      </c>
      <c r="I205" s="180">
        <f>I204/D192</f>
        <v>0.99805417581216749</v>
      </c>
      <c r="J205" s="180">
        <f>J204/E192</f>
        <v>0.88655443951914203</v>
      </c>
      <c r="K205" s="180">
        <f>K204/G192</f>
        <v>0.63844224948924622</v>
      </c>
      <c r="L205" s="143"/>
    </row>
    <row r="206" spans="2:14" ht="28.5" customHeight="1" x14ac:dyDescent="0.35">
      <c r="B206" s="261"/>
      <c r="C206" s="268"/>
      <c r="D206" s="269"/>
      <c r="E206" s="28"/>
      <c r="F206" s="28"/>
      <c r="G206" s="28"/>
    </row>
    <row r="207" spans="2:14" ht="28.5" customHeight="1" x14ac:dyDescent="0.35">
      <c r="B207" s="261"/>
      <c r="C207" s="82" t="s">
        <v>220</v>
      </c>
      <c r="D207" s="83">
        <f>SUM(D180:F181)*1.07</f>
        <v>107000</v>
      </c>
      <c r="E207" s="29"/>
      <c r="F207" s="29"/>
      <c r="G207" s="29"/>
    </row>
    <row r="208" spans="2:14" ht="28.5" customHeight="1" x14ac:dyDescent="0.35">
      <c r="B208" s="261"/>
      <c r="C208" s="82" t="s">
        <v>221</v>
      </c>
      <c r="D208" s="119">
        <f>D207/G194</f>
        <v>5.3499999957200006E-2</v>
      </c>
      <c r="E208" s="29"/>
      <c r="F208" s="29"/>
      <c r="G208" s="29"/>
    </row>
    <row r="209" spans="2:14" ht="32.25" customHeight="1" thickBot="1" x14ac:dyDescent="0.4">
      <c r="B209" s="261"/>
      <c r="C209" s="266" t="s">
        <v>222</v>
      </c>
      <c r="D209" s="267"/>
      <c r="E209" s="20"/>
      <c r="F209" s="20"/>
      <c r="G209" s="20"/>
      <c r="K209" s="127"/>
    </row>
    <row r="210" spans="2:14" ht="66.75" customHeight="1" x14ac:dyDescent="0.35">
      <c r="B210" s="261"/>
    </row>
    <row r="211" spans="2:14" ht="55.5" customHeight="1" x14ac:dyDescent="0.35">
      <c r="B211" s="261"/>
      <c r="N211" s="24"/>
    </row>
    <row r="212" spans="2:14" ht="42.75" customHeight="1" x14ac:dyDescent="0.35">
      <c r="B212" s="261"/>
    </row>
    <row r="213" spans="2:14" ht="21.75" customHeight="1" x14ac:dyDescent="0.35">
      <c r="B213" s="261"/>
    </row>
    <row r="214" spans="2:14" ht="21.75" customHeight="1" x14ac:dyDescent="0.35">
      <c r="B214" s="261"/>
    </row>
    <row r="215" spans="2:14" ht="23.25" customHeight="1" x14ac:dyDescent="0.35"/>
    <row r="216" spans="2:14" ht="23.25" customHeight="1" x14ac:dyDescent="0.35"/>
    <row r="217" spans="2:14" ht="21.75" customHeight="1" x14ac:dyDescent="0.35"/>
    <row r="218" spans="2:14" ht="16.5" customHeight="1" x14ac:dyDescent="0.35"/>
    <row r="219" spans="2:14" ht="29.25" customHeight="1" x14ac:dyDescent="0.35"/>
    <row r="220" spans="2:14" ht="24.75" customHeight="1" x14ac:dyDescent="0.35"/>
    <row r="221" spans="2:14" ht="33" customHeight="1" x14ac:dyDescent="0.35"/>
    <row r="223" spans="2:14" ht="15" customHeight="1" x14ac:dyDescent="0.35"/>
    <row r="224" spans="2:14" ht="25.5" customHeight="1" x14ac:dyDescent="0.35"/>
    <row r="275" spans="1:1" x14ac:dyDescent="0.35">
      <c r="A275" s="23" t="s">
        <v>223</v>
      </c>
    </row>
  </sheetData>
  <sheetProtection formatCells="0" formatColumns="0" formatRows="0"/>
  <mergeCells count="28">
    <mergeCell ref="C156:M156"/>
    <mergeCell ref="C166:M166"/>
    <mergeCell ref="B200:B214"/>
    <mergeCell ref="C197:H197"/>
    <mergeCell ref="C209:D209"/>
    <mergeCell ref="C206:D206"/>
    <mergeCell ref="C190:G190"/>
    <mergeCell ref="C27:M27"/>
    <mergeCell ref="C6:M6"/>
    <mergeCell ref="C38:M38"/>
    <mergeCell ref="C53:M53"/>
    <mergeCell ref="B2:E2"/>
    <mergeCell ref="B3:H3"/>
    <mergeCell ref="C7:M7"/>
    <mergeCell ref="C43:M43"/>
    <mergeCell ref="C17:M17"/>
    <mergeCell ref="C39:M39"/>
    <mergeCell ref="C62:M62"/>
    <mergeCell ref="C72:M72"/>
    <mergeCell ref="C82:M82"/>
    <mergeCell ref="C93:M93"/>
    <mergeCell ref="C94:M94"/>
    <mergeCell ref="C104:M104"/>
    <mergeCell ref="C114:M114"/>
    <mergeCell ref="C135:M135"/>
    <mergeCell ref="C124:M124"/>
    <mergeCell ref="C146:M146"/>
    <mergeCell ref="C136:M136"/>
  </mergeCells>
  <conditionalFormatting sqref="D205">
    <cfRule type="cellIs" dxfId="25" priority="46" operator="lessThan">
      <formula>0.15</formula>
    </cfRule>
  </conditionalFormatting>
  <conditionalFormatting sqref="D208">
    <cfRule type="cellIs" dxfId="24" priority="44" operator="lessThan">
      <formula>0.05</formula>
    </cfRule>
  </conditionalFormatting>
  <conditionalFormatting sqref="H202:L202">
    <cfRule type="cellIs" dxfId="23" priority="1" operator="greaterThan">
      <formula>1</formula>
    </cfRule>
  </conditionalFormatting>
  <dataValidations xWindow="431" yWindow="475" count="6">
    <dataValidation allowBlank="1" showInputMessage="1" showErrorMessage="1" prompt="% Towards Gender Equality and Women's Empowerment Must be Higher than 15%_x000a_" sqref="F205:G205" xr:uid="{00000000-0002-0000-0100-000000000000}"/>
    <dataValidation allowBlank="1" showInputMessage="1" showErrorMessage="1" prompt="M&amp;E Budget Cannot be Less than 5%_x000a_" sqref="E208:G208" xr:uid="{00000000-0002-0000-0100-000001000000}"/>
    <dataValidation allowBlank="1" showInputMessage="1" showErrorMessage="1" prompt="Insert *text* description of Outcome here" sqref="C6:M6 C135:M135 C93:M93 C48:C52 C41:C46 D38:M38 C38:C39 L40:M42 D40:K41" xr:uid="{00000000-0002-0000-0100-000002000000}"/>
    <dataValidation allowBlank="1" showInputMessage="1" showErrorMessage="1" prompt="Insert *text* description of Output here" sqref="C43 C7 C17 C27 C53 C62 C72 C82 C94 C104 C114 C124 C136 C146 C156 C166" xr:uid="{00000000-0002-0000-0100-000003000000}"/>
    <dataValidation allowBlank="1" showInputMessage="1" showErrorMessage="1" prompt="Insert *text* description of Activity here" sqref="C44 C167 C18 C28 C54 C63 C73 C83 C95 C105 C115 C125 C137 C147 C157" xr:uid="{00000000-0002-0000-0100-000004000000}"/>
    <dataValidation allowBlank="1" showErrorMessage="1" prompt="% Towards Gender Equality and Women's Empowerment Must be Higher than 15%_x000a_" sqref="D207:G207 D205" xr:uid="{00000000-0002-0000-0100-000005000000}"/>
  </dataValidations>
  <pageMargins left="0.7" right="0.7" top="0.75" bottom="0.75" header="0.3" footer="0.3"/>
  <pageSetup scale="74" orientation="landscape" r:id="rId1"/>
  <rowBreaks count="1" manualBreakCount="1">
    <brk id="63" max="16383" man="1"/>
  </rowBreaks>
  <ignoredErrors>
    <ignoredError sqref="D47"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1:N244"/>
  <sheetViews>
    <sheetView showGridLines="0" showZeros="0" topLeftCell="C1" zoomScale="131" zoomScaleNormal="80" workbookViewId="0">
      <pane ySplit="4" topLeftCell="A5" activePane="bottomLeft" state="frozen"/>
      <selection pane="bottomLeft" activeCell="D182" sqref="D182"/>
    </sheetView>
  </sheetViews>
  <sheetFormatPr baseColWidth="10" defaultColWidth="9.1796875" defaultRowHeight="15.5" x14ac:dyDescent="0.35"/>
  <cols>
    <col min="1" max="1" width="4.453125" style="36" customWidth="1"/>
    <col min="2" max="2" width="3.36328125" style="36" customWidth="1"/>
    <col min="3" max="3" width="51.453125" style="36" customWidth="1"/>
    <col min="4" max="4" width="34.36328125" style="37" customWidth="1"/>
    <col min="5" max="5" width="35" style="37" customWidth="1"/>
    <col min="6" max="6" width="34" style="37" customWidth="1"/>
    <col min="7" max="7" width="25.6328125" style="36" customWidth="1"/>
    <col min="8" max="8" width="21.453125" style="36" customWidth="1"/>
    <col min="9" max="9" width="16.81640625" style="36" customWidth="1"/>
    <col min="10" max="10" width="19.453125" style="36" customWidth="1"/>
    <col min="11" max="11" width="19" style="36" customWidth="1"/>
    <col min="12" max="12" width="26" style="36" customWidth="1"/>
    <col min="13" max="13" width="21.1796875" style="36" customWidth="1"/>
    <col min="14" max="14" width="7" style="36" customWidth="1"/>
    <col min="15" max="15" width="24.36328125" style="36" customWidth="1"/>
    <col min="16" max="16" width="26.453125" style="36" customWidth="1"/>
    <col min="17" max="17" width="30.1796875" style="36" customWidth="1"/>
    <col min="18" max="18" width="33" style="36" customWidth="1"/>
    <col min="19" max="20" width="22.6328125" style="36" customWidth="1"/>
    <col min="21" max="21" width="23.453125" style="36" customWidth="1"/>
    <col min="22" max="22" width="32.1796875" style="36" customWidth="1"/>
    <col min="23" max="23" width="9.1796875" style="36"/>
    <col min="24" max="24" width="17.6328125" style="36" customWidth="1"/>
    <col min="25" max="25" width="26.453125" style="36" customWidth="1"/>
    <col min="26" max="26" width="22.453125" style="36" customWidth="1"/>
    <col min="27" max="27" width="29.6328125" style="36" customWidth="1"/>
    <col min="28" max="28" width="23.453125" style="36" customWidth="1"/>
    <col min="29" max="29" width="18.453125" style="36" customWidth="1"/>
    <col min="30" max="30" width="17.453125" style="36" customWidth="1"/>
    <col min="31" max="31" width="25.1796875" style="36" customWidth="1"/>
    <col min="32" max="16384" width="9.1796875" style="36"/>
  </cols>
  <sheetData>
    <row r="1" spans="2:13" ht="33.75" customHeight="1" x14ac:dyDescent="1">
      <c r="B1" s="217"/>
      <c r="C1" s="248" t="s">
        <v>2</v>
      </c>
      <c r="D1" s="248"/>
      <c r="E1" s="248"/>
      <c r="F1" s="248"/>
      <c r="G1" s="21"/>
      <c r="H1" s="22"/>
      <c r="I1" s="22"/>
      <c r="J1" s="217"/>
      <c r="K1" s="217"/>
      <c r="L1" s="11"/>
      <c r="M1" s="3"/>
    </row>
    <row r="2" spans="2:13" ht="25.5" customHeight="1" x14ac:dyDescent="0.45">
      <c r="B2" s="217"/>
      <c r="C2" s="273" t="s">
        <v>224</v>
      </c>
      <c r="D2" s="273"/>
      <c r="E2" s="273"/>
      <c r="F2" s="273"/>
      <c r="G2" s="217"/>
      <c r="H2" s="217"/>
      <c r="I2" s="217"/>
      <c r="J2" s="217"/>
      <c r="K2" s="217"/>
      <c r="L2" s="11"/>
      <c r="M2" s="3"/>
    </row>
    <row r="3" spans="2:13" ht="9.75" customHeight="1" x14ac:dyDescent="0.35">
      <c r="B3" s="217"/>
      <c r="C3" s="31"/>
      <c r="D3" s="31"/>
      <c r="E3" s="31"/>
      <c r="F3" s="31"/>
      <c r="G3" s="217"/>
      <c r="H3" s="217"/>
      <c r="I3" s="217"/>
      <c r="J3" s="217"/>
      <c r="K3" s="217"/>
      <c r="L3" s="11"/>
      <c r="M3" s="3"/>
    </row>
    <row r="4" spans="2:13" ht="33.75" customHeight="1" x14ac:dyDescent="0.35">
      <c r="B4" s="217"/>
      <c r="C4" s="31"/>
      <c r="D4" s="144" t="str">
        <f>'1) Tableau budgétaire 1'!D5</f>
        <v>Organisation recipiendiaire 1: PNUD (budget en USD)</v>
      </c>
      <c r="E4" s="144" t="str">
        <f>'1) Tableau budgétaire 1'!E5</f>
        <v>Organisation recipiendiaire 2 : HCDH (budget en USD)</v>
      </c>
      <c r="F4" s="144" t="str">
        <f>'1) Tableau budgétaire 1'!F5</f>
        <v>Organisation recipiendiaire 3 (budget en USD)</v>
      </c>
      <c r="G4" s="137" t="s">
        <v>9</v>
      </c>
      <c r="H4" s="217"/>
      <c r="I4" s="217"/>
      <c r="J4" s="217"/>
      <c r="K4" s="217"/>
      <c r="L4" s="11"/>
      <c r="M4" s="3"/>
    </row>
    <row r="5" spans="2:13" ht="24" customHeight="1" x14ac:dyDescent="0.35">
      <c r="B5" s="274" t="s">
        <v>225</v>
      </c>
      <c r="C5" s="275"/>
      <c r="D5" s="275"/>
      <c r="E5" s="275"/>
      <c r="F5" s="275"/>
      <c r="G5" s="276"/>
      <c r="H5" s="217"/>
      <c r="I5" s="217"/>
      <c r="J5" s="217"/>
      <c r="K5" s="217"/>
      <c r="L5" s="11"/>
      <c r="M5" s="3"/>
    </row>
    <row r="6" spans="2:13" ht="22.5" customHeight="1" x14ac:dyDescent="0.35">
      <c r="B6" s="217"/>
      <c r="C6" s="274" t="s">
        <v>226</v>
      </c>
      <c r="D6" s="275"/>
      <c r="E6" s="275"/>
      <c r="F6" s="275"/>
      <c r="G6" s="276"/>
      <c r="H6" s="217"/>
      <c r="I6" s="217"/>
      <c r="J6" s="217"/>
      <c r="K6" s="217"/>
      <c r="L6" s="11"/>
      <c r="M6" s="3"/>
    </row>
    <row r="7" spans="2:13" ht="24.75" customHeight="1" thickBot="1" x14ac:dyDescent="0.4">
      <c r="B7" s="217"/>
      <c r="C7" s="45" t="s">
        <v>227</v>
      </c>
      <c r="D7" s="46">
        <f>'1) Tableau budgétaire 1'!D52</f>
        <v>115000</v>
      </c>
      <c r="E7" s="46">
        <f>'1) Tableau budgétaire 1'!E52</f>
        <v>95000</v>
      </c>
      <c r="F7" s="46">
        <f>'1) Tableau budgétaire 1'!F52</f>
        <v>0</v>
      </c>
      <c r="G7" s="47">
        <f>SUM(D7:F7)</f>
        <v>210000</v>
      </c>
      <c r="H7" s="217"/>
      <c r="I7" s="217"/>
      <c r="J7" s="217"/>
      <c r="K7" s="217"/>
      <c r="L7" s="11"/>
      <c r="M7" s="3"/>
    </row>
    <row r="8" spans="2:13" ht="21.75" customHeight="1" x14ac:dyDescent="0.35">
      <c r="B8" s="217"/>
      <c r="C8" s="43" t="s">
        <v>228</v>
      </c>
      <c r="D8" s="218">
        <f>'1) Tableau budgétaire 1'!D178*'1) Tableau budgétaire 1'!D52/'1) Tableau budgétaire 1'!D192</f>
        <v>19915.908797012809</v>
      </c>
      <c r="E8" s="218">
        <f>'1) Tableau budgétaire 1'!E178*'1) Tableau budgétaire 1'!E52/'1) Tableau budgétaire 1'!E192</f>
        <v>14244.722670862651</v>
      </c>
      <c r="F8" s="219"/>
      <c r="G8" s="44">
        <f t="shared" ref="G8:G15" si="0">SUM(D8:F8)</f>
        <v>34160.631467875457</v>
      </c>
      <c r="H8" s="217"/>
      <c r="I8" s="217"/>
      <c r="J8" s="217"/>
      <c r="K8" s="217"/>
      <c r="L8" s="217"/>
      <c r="M8" s="217"/>
    </row>
    <row r="9" spans="2:13" x14ac:dyDescent="0.35">
      <c r="B9" s="217"/>
      <c r="C9" s="34" t="s">
        <v>229</v>
      </c>
      <c r="D9" s="218">
        <f>D7*0.05</f>
        <v>5750</v>
      </c>
      <c r="E9" s="218">
        <f>E7*0.05</f>
        <v>4750</v>
      </c>
      <c r="F9" s="190"/>
      <c r="G9" s="42">
        <f t="shared" si="0"/>
        <v>10500</v>
      </c>
      <c r="H9" s="217"/>
      <c r="I9" s="217"/>
      <c r="J9" s="217"/>
      <c r="K9" s="217"/>
      <c r="L9" s="217"/>
      <c r="M9" s="217"/>
    </row>
    <row r="10" spans="2:13" ht="15.75" customHeight="1" x14ac:dyDescent="0.35">
      <c r="B10" s="217"/>
      <c r="C10" s="34" t="s">
        <v>230</v>
      </c>
      <c r="D10" s="218">
        <f>D7*0.07</f>
        <v>8050.0000000000009</v>
      </c>
      <c r="E10" s="218">
        <f>E7*0.07</f>
        <v>6650.0000000000009</v>
      </c>
      <c r="F10" s="220"/>
      <c r="G10" s="42">
        <f t="shared" si="0"/>
        <v>14700.000000000002</v>
      </c>
      <c r="H10" s="217"/>
      <c r="I10" s="217"/>
      <c r="J10" s="217"/>
      <c r="K10" s="217"/>
      <c r="L10" s="217"/>
      <c r="M10" s="217"/>
    </row>
    <row r="11" spans="2:13" x14ac:dyDescent="0.35">
      <c r="B11" s="217"/>
      <c r="C11" s="35" t="s">
        <v>231</v>
      </c>
      <c r="D11" s="218">
        <f>D7*0.2</f>
        <v>23000</v>
      </c>
      <c r="E11" s="218">
        <f>E7*0.2</f>
        <v>19000</v>
      </c>
      <c r="F11" s="220"/>
      <c r="G11" s="42">
        <f t="shared" si="0"/>
        <v>42000</v>
      </c>
      <c r="H11" s="217"/>
      <c r="I11" s="217"/>
      <c r="J11" s="217"/>
      <c r="K11" s="217"/>
      <c r="L11" s="217"/>
      <c r="M11" s="217"/>
    </row>
    <row r="12" spans="2:13" x14ac:dyDescent="0.35">
      <c r="B12" s="217"/>
      <c r="C12" s="34" t="s">
        <v>232</v>
      </c>
      <c r="D12" s="218">
        <f>D7*0.07</f>
        <v>8050.0000000000009</v>
      </c>
      <c r="E12" s="218">
        <f>E7*0.07</f>
        <v>6650.0000000000009</v>
      </c>
      <c r="F12" s="220"/>
      <c r="G12" s="42">
        <f t="shared" si="0"/>
        <v>14700.000000000002</v>
      </c>
      <c r="H12" s="217"/>
      <c r="I12" s="217"/>
      <c r="J12" s="217"/>
      <c r="K12" s="217"/>
      <c r="L12" s="217"/>
      <c r="M12" s="217"/>
    </row>
    <row r="13" spans="2:13" ht="21.75" customHeight="1" x14ac:dyDescent="0.35">
      <c r="B13" s="217"/>
      <c r="C13" s="34" t="s">
        <v>233</v>
      </c>
      <c r="D13" s="218">
        <f>D7*0.4</f>
        <v>46000</v>
      </c>
      <c r="E13" s="218">
        <f>E7*0.4</f>
        <v>38000</v>
      </c>
      <c r="F13" s="220"/>
      <c r="G13" s="42">
        <f t="shared" si="0"/>
        <v>84000</v>
      </c>
      <c r="H13" s="217"/>
      <c r="I13" s="217"/>
      <c r="J13" s="217"/>
      <c r="K13" s="217"/>
      <c r="L13" s="217"/>
      <c r="M13" s="217"/>
    </row>
    <row r="14" spans="2:13" ht="36.75" customHeight="1" x14ac:dyDescent="0.35">
      <c r="B14" s="217"/>
      <c r="C14" s="34" t="s">
        <v>234</v>
      </c>
      <c r="D14" s="218">
        <f>D7-SUM(D8,D9,D10,D11,D12,D13)</f>
        <v>4234.0912029871834</v>
      </c>
      <c r="E14" s="218">
        <f>E7-SUM(E8,E9,E10,E11,E12,E13)</f>
        <v>5705.2773291373451</v>
      </c>
      <c r="F14" s="220"/>
      <c r="G14" s="42">
        <f t="shared" si="0"/>
        <v>9939.3685321245284</v>
      </c>
      <c r="H14" s="217"/>
      <c r="I14" s="217"/>
      <c r="J14" s="217"/>
      <c r="K14" s="217"/>
      <c r="L14" s="217"/>
      <c r="M14" s="217"/>
    </row>
    <row r="15" spans="2:13" ht="15.75" customHeight="1" x14ac:dyDescent="0.35">
      <c r="B15" s="217"/>
      <c r="C15" s="38" t="s">
        <v>235</v>
      </c>
      <c r="D15" s="48">
        <f>SUM(D8:D14)</f>
        <v>115000</v>
      </c>
      <c r="E15" s="48">
        <f>SUM(E8:E14)</f>
        <v>95000</v>
      </c>
      <c r="F15" s="48">
        <f>SUM(F8:F14)</f>
        <v>0</v>
      </c>
      <c r="G15" s="93">
        <f t="shared" si="0"/>
        <v>210000</v>
      </c>
      <c r="H15" s="217"/>
      <c r="I15" s="217"/>
      <c r="J15" s="217"/>
      <c r="K15" s="217"/>
      <c r="L15" s="217"/>
      <c r="M15" s="217"/>
    </row>
    <row r="16" spans="2:13" s="37" customFormat="1" x14ac:dyDescent="0.35">
      <c r="B16" s="221"/>
      <c r="C16" s="49"/>
      <c r="D16" s="50"/>
      <c r="E16" s="50"/>
      <c r="F16" s="50"/>
      <c r="G16" s="94"/>
      <c r="H16" s="221"/>
      <c r="I16" s="221"/>
      <c r="J16" s="221"/>
      <c r="K16" s="221"/>
      <c r="L16" s="221"/>
      <c r="M16" s="221"/>
    </row>
    <row r="17" spans="3:7" x14ac:dyDescent="0.35">
      <c r="C17" s="274" t="s">
        <v>236</v>
      </c>
      <c r="D17" s="275"/>
      <c r="E17" s="275"/>
      <c r="F17" s="275"/>
      <c r="G17" s="276"/>
    </row>
    <row r="18" spans="3:7" ht="27" customHeight="1" thickBot="1" x14ac:dyDescent="0.4">
      <c r="C18" s="45" t="s">
        <v>237</v>
      </c>
      <c r="D18" s="46">
        <f>'1) Tableau budgétaire 1'!D16</f>
        <v>95000</v>
      </c>
      <c r="E18" s="46">
        <f>'1) Tableau budgétaire 1'!E16</f>
        <v>70000</v>
      </c>
      <c r="F18" s="46">
        <f>'1) Tableau budgétaire 1'!F16</f>
        <v>0</v>
      </c>
      <c r="G18" s="47">
        <f t="shared" ref="G18:G26" si="1">SUM(D18:F18)</f>
        <v>165000</v>
      </c>
    </row>
    <row r="19" spans="3:7" x14ac:dyDescent="0.35">
      <c r="C19" s="43" t="s">
        <v>228</v>
      </c>
      <c r="D19" s="218">
        <f>'1) Tableau budgétaire 1'!D16*'1) Tableau budgétaire 1'!D178/'1) Tableau budgétaire 1'!D192</f>
        <v>16452.272484488843</v>
      </c>
      <c r="E19" s="218">
        <f>'1) Tableau budgétaire 1'!E16*'1) Tableau budgétaire 1'!E178/'1) Tableau budgétaire 1'!E192</f>
        <v>10496.11144168827</v>
      </c>
      <c r="F19" s="219"/>
      <c r="G19" s="44">
        <f t="shared" si="1"/>
        <v>26948.383926177114</v>
      </c>
    </row>
    <row r="20" spans="3:7" x14ac:dyDescent="0.35">
      <c r="C20" s="34" t="s">
        <v>229</v>
      </c>
      <c r="D20" s="220">
        <f>D18*0.05</f>
        <v>4750</v>
      </c>
      <c r="E20" s="220">
        <f>E18*0.05</f>
        <v>3500</v>
      </c>
      <c r="F20" s="190"/>
      <c r="G20" s="42">
        <f t="shared" si="1"/>
        <v>8250</v>
      </c>
    </row>
    <row r="21" spans="3:7" ht="31" x14ac:dyDescent="0.35">
      <c r="C21" s="34" t="s">
        <v>230</v>
      </c>
      <c r="D21" s="220">
        <f>D18*0.07</f>
        <v>6650.0000000000009</v>
      </c>
      <c r="E21" s="220">
        <f>E18*0.07</f>
        <v>4900.0000000000009</v>
      </c>
      <c r="F21" s="220"/>
      <c r="G21" s="42">
        <f t="shared" si="1"/>
        <v>11550.000000000002</v>
      </c>
    </row>
    <row r="22" spans="3:7" x14ac:dyDescent="0.35">
      <c r="C22" s="35" t="s">
        <v>231</v>
      </c>
      <c r="D22" s="220">
        <f>D18*0.2</f>
        <v>19000</v>
      </c>
      <c r="E22" s="220">
        <f>E18*0.2</f>
        <v>14000</v>
      </c>
      <c r="F22" s="220"/>
      <c r="G22" s="42">
        <f t="shared" si="1"/>
        <v>33000</v>
      </c>
    </row>
    <row r="23" spans="3:7" x14ac:dyDescent="0.35">
      <c r="C23" s="34" t="s">
        <v>232</v>
      </c>
      <c r="D23" s="220">
        <f>D18*0.07</f>
        <v>6650.0000000000009</v>
      </c>
      <c r="E23" s="220">
        <f>E18*0.07</f>
        <v>4900.0000000000009</v>
      </c>
      <c r="F23" s="220"/>
      <c r="G23" s="42">
        <f t="shared" si="1"/>
        <v>11550.000000000002</v>
      </c>
    </row>
    <row r="24" spans="3:7" x14ac:dyDescent="0.35">
      <c r="C24" s="34" t="s">
        <v>233</v>
      </c>
      <c r="D24" s="220">
        <f>D18*0.4</f>
        <v>38000</v>
      </c>
      <c r="E24" s="220">
        <f>E18*0.4</f>
        <v>28000</v>
      </c>
      <c r="F24" s="220"/>
      <c r="G24" s="42">
        <f t="shared" si="1"/>
        <v>66000</v>
      </c>
    </row>
    <row r="25" spans="3:7" ht="31" x14ac:dyDescent="0.35">
      <c r="C25" s="34" t="s">
        <v>234</v>
      </c>
      <c r="D25" s="220">
        <f>D18-SUM(D19,D20,D21,D22,D23,D24)</f>
        <v>3497.7275155111565</v>
      </c>
      <c r="E25" s="220">
        <f>E18-SUM(E19,E20,E21,E22,E23,E24)</f>
        <v>4203.8885583117371</v>
      </c>
      <c r="F25" s="220"/>
      <c r="G25" s="42">
        <f t="shared" si="1"/>
        <v>7701.6160738228937</v>
      </c>
    </row>
    <row r="26" spans="3:7" x14ac:dyDescent="0.35">
      <c r="C26" s="38" t="s">
        <v>235</v>
      </c>
      <c r="D26" s="48">
        <f>SUM(D19:D25)</f>
        <v>95000</v>
      </c>
      <c r="E26" s="48">
        <f>SUM(E19:E25)</f>
        <v>70000</v>
      </c>
      <c r="F26" s="48">
        <f>SUM(F19:F25)</f>
        <v>0</v>
      </c>
      <c r="G26" s="42">
        <f t="shared" si="1"/>
        <v>165000</v>
      </c>
    </row>
    <row r="27" spans="3:7" s="37" customFormat="1" x14ac:dyDescent="0.35">
      <c r="C27" s="49"/>
      <c r="D27" s="50"/>
      <c r="E27" s="50"/>
      <c r="F27" s="50"/>
      <c r="G27" s="51"/>
    </row>
    <row r="28" spans="3:7" x14ac:dyDescent="0.35">
      <c r="C28" s="274" t="s">
        <v>238</v>
      </c>
      <c r="D28" s="275"/>
      <c r="E28" s="275"/>
      <c r="F28" s="275"/>
      <c r="G28" s="276"/>
    </row>
    <row r="29" spans="3:7" ht="21.75" customHeight="1" thickBot="1" x14ac:dyDescent="0.4">
      <c r="C29" s="45" t="s">
        <v>239</v>
      </c>
      <c r="D29" s="46">
        <f>'1) Tableau budgétaire 1'!D26</f>
        <v>350000</v>
      </c>
      <c r="E29" s="46">
        <f>'1) Tableau budgétaire 1'!E26</f>
        <v>340000</v>
      </c>
      <c r="F29" s="46">
        <f>'1) Tableau budgétaire 1'!F26</f>
        <v>0</v>
      </c>
      <c r="G29" s="47">
        <f t="shared" ref="G29:G37" si="2">SUM(D29:F29)</f>
        <v>690000</v>
      </c>
    </row>
    <row r="30" spans="3:7" x14ac:dyDescent="0.35">
      <c r="C30" s="43" t="s">
        <v>228</v>
      </c>
      <c r="D30" s="218">
        <f>'1) Tableau budgétaire 1'!D26*'1) Tableau budgétaire 1'!D178/'1) Tableau budgétaire 1'!D192</f>
        <v>60613.635469169421</v>
      </c>
      <c r="E30" s="218">
        <f>'1) Tableau budgétaire 1'!E26*'1) Tableau budgétaire 1'!E178/'1) Tableau budgétaire 1'!E192</f>
        <v>50981.112716771597</v>
      </c>
      <c r="F30" s="219"/>
      <c r="G30" s="44">
        <f t="shared" si="2"/>
        <v>111594.74818594102</v>
      </c>
    </row>
    <row r="31" spans="3:7" s="37" customFormat="1" ht="15.75" customHeight="1" x14ac:dyDescent="0.35">
      <c r="C31" s="34" t="s">
        <v>229</v>
      </c>
      <c r="D31" s="220">
        <f>D29*0.05</f>
        <v>17500</v>
      </c>
      <c r="E31" s="220">
        <f>E29*0.05</f>
        <v>17000</v>
      </c>
      <c r="F31" s="190"/>
      <c r="G31" s="42">
        <f t="shared" si="2"/>
        <v>34500</v>
      </c>
    </row>
    <row r="32" spans="3:7" s="37" customFormat="1" ht="31" x14ac:dyDescent="0.35">
      <c r="C32" s="34" t="s">
        <v>230</v>
      </c>
      <c r="D32" s="220">
        <f>D29*0.07</f>
        <v>24500.000000000004</v>
      </c>
      <c r="E32" s="220">
        <f>E29*0.07</f>
        <v>23800.000000000004</v>
      </c>
      <c r="F32" s="220"/>
      <c r="G32" s="42">
        <f t="shared" si="2"/>
        <v>48300.000000000007</v>
      </c>
    </row>
    <row r="33" spans="3:7" s="37" customFormat="1" x14ac:dyDescent="0.35">
      <c r="C33" s="35" t="s">
        <v>231</v>
      </c>
      <c r="D33" s="220">
        <f>D29*0.2</f>
        <v>70000</v>
      </c>
      <c r="E33" s="220">
        <f>E29*0.2</f>
        <v>68000</v>
      </c>
      <c r="F33" s="220"/>
      <c r="G33" s="42">
        <f t="shared" si="2"/>
        <v>138000</v>
      </c>
    </row>
    <row r="34" spans="3:7" x14ac:dyDescent="0.35">
      <c r="C34" s="34" t="s">
        <v>232</v>
      </c>
      <c r="D34" s="220">
        <f>D29*0.07</f>
        <v>24500.000000000004</v>
      </c>
      <c r="E34" s="220">
        <f>E29*0.07</f>
        <v>23800.000000000004</v>
      </c>
      <c r="F34" s="220"/>
      <c r="G34" s="42">
        <f t="shared" si="2"/>
        <v>48300.000000000007</v>
      </c>
    </row>
    <row r="35" spans="3:7" x14ac:dyDescent="0.35">
      <c r="C35" s="34" t="s">
        <v>233</v>
      </c>
      <c r="D35" s="220">
        <f>D29*0.4</f>
        <v>140000</v>
      </c>
      <c r="E35" s="220">
        <f>E29*0.4</f>
        <v>136000</v>
      </c>
      <c r="F35" s="220"/>
      <c r="G35" s="42">
        <f t="shared" si="2"/>
        <v>276000</v>
      </c>
    </row>
    <row r="36" spans="3:7" ht="31" x14ac:dyDescent="0.35">
      <c r="C36" s="34" t="s">
        <v>234</v>
      </c>
      <c r="D36" s="220">
        <f>D29-SUM(D30,D31,D32,D33,D34,D35)</f>
        <v>12886.364530830586</v>
      </c>
      <c r="E36" s="220">
        <f>E29-SUM(E30,E31,E32,E33,E34,E35)</f>
        <v>20418.887283228396</v>
      </c>
      <c r="F36" s="220"/>
      <c r="G36" s="42">
        <f t="shared" si="2"/>
        <v>33305.251814058982</v>
      </c>
    </row>
    <row r="37" spans="3:7" x14ac:dyDescent="0.35">
      <c r="C37" s="101" t="s">
        <v>235</v>
      </c>
      <c r="D37" s="102">
        <f>SUM(D30:D36)</f>
        <v>350000</v>
      </c>
      <c r="E37" s="102">
        <f>SUM(E30:E36)</f>
        <v>340000</v>
      </c>
      <c r="F37" s="102">
        <f>SUM(F30:F36)</f>
        <v>0</v>
      </c>
      <c r="G37" s="103">
        <f t="shared" si="2"/>
        <v>690000</v>
      </c>
    </row>
    <row r="38" spans="3:7" x14ac:dyDescent="0.35">
      <c r="C38" s="222"/>
      <c r="D38" s="223"/>
      <c r="E38" s="223"/>
      <c r="F38" s="223"/>
      <c r="G38" s="224"/>
    </row>
    <row r="39" spans="3:7" s="37" customFormat="1" x14ac:dyDescent="0.35">
      <c r="C39" s="277" t="s">
        <v>240</v>
      </c>
      <c r="D39" s="278"/>
      <c r="E39" s="278"/>
      <c r="F39" s="278"/>
      <c r="G39" s="279"/>
    </row>
    <row r="40" spans="3:7" ht="20.25" customHeight="1" thickBot="1" x14ac:dyDescent="0.4">
      <c r="C40" s="45" t="s">
        <v>241</v>
      </c>
      <c r="D40" s="46">
        <f>'1) Tableau budgétaire 1'!D36</f>
        <v>0</v>
      </c>
      <c r="E40" s="46">
        <f>'1) Tableau budgétaire 1'!E36</f>
        <v>0</v>
      </c>
      <c r="F40" s="46">
        <f>'1) Tableau budgétaire 1'!F36</f>
        <v>0</v>
      </c>
      <c r="G40" s="47">
        <f t="shared" ref="G40:G48" si="3">SUM(D40:F40)</f>
        <v>0</v>
      </c>
    </row>
    <row r="41" spans="3:7" x14ac:dyDescent="0.35">
      <c r="C41" s="43" t="s">
        <v>228</v>
      </c>
      <c r="D41" s="218"/>
      <c r="E41" s="219"/>
      <c r="F41" s="219"/>
      <c r="G41" s="44">
        <f t="shared" si="3"/>
        <v>0</v>
      </c>
    </row>
    <row r="42" spans="3:7" ht="15.75" customHeight="1" x14ac:dyDescent="0.35">
      <c r="C42" s="34" t="s">
        <v>229</v>
      </c>
      <c r="D42" s="220"/>
      <c r="E42" s="190"/>
      <c r="F42" s="190"/>
      <c r="G42" s="42">
        <f t="shared" si="3"/>
        <v>0</v>
      </c>
    </row>
    <row r="43" spans="3:7" ht="32.25" customHeight="1" x14ac:dyDescent="0.35">
      <c r="C43" s="34" t="s">
        <v>230</v>
      </c>
      <c r="D43" s="220"/>
      <c r="E43" s="220"/>
      <c r="F43" s="220"/>
      <c r="G43" s="42">
        <f t="shared" si="3"/>
        <v>0</v>
      </c>
    </row>
    <row r="44" spans="3:7" s="37" customFormat="1" x14ac:dyDescent="0.35">
      <c r="C44" s="35" t="s">
        <v>231</v>
      </c>
      <c r="D44" s="220"/>
      <c r="E44" s="220"/>
      <c r="F44" s="220"/>
      <c r="G44" s="42">
        <f t="shared" si="3"/>
        <v>0</v>
      </c>
    </row>
    <row r="45" spans="3:7" x14ac:dyDescent="0.35">
      <c r="C45" s="34" t="s">
        <v>232</v>
      </c>
      <c r="D45" s="220"/>
      <c r="E45" s="220"/>
      <c r="F45" s="220"/>
      <c r="G45" s="42">
        <f t="shared" si="3"/>
        <v>0</v>
      </c>
    </row>
    <row r="46" spans="3:7" x14ac:dyDescent="0.35">
      <c r="C46" s="34" t="s">
        <v>233</v>
      </c>
      <c r="D46" s="220"/>
      <c r="E46" s="220"/>
      <c r="F46" s="220"/>
      <c r="G46" s="42">
        <f t="shared" si="3"/>
        <v>0</v>
      </c>
    </row>
    <row r="47" spans="3:7" ht="31" x14ac:dyDescent="0.35">
      <c r="C47" s="34" t="s">
        <v>234</v>
      </c>
      <c r="D47" s="220"/>
      <c r="E47" s="220"/>
      <c r="F47" s="220"/>
      <c r="G47" s="42">
        <f t="shared" si="3"/>
        <v>0</v>
      </c>
    </row>
    <row r="48" spans="3:7" ht="21" customHeight="1" x14ac:dyDescent="0.35">
      <c r="C48" s="38" t="s">
        <v>235</v>
      </c>
      <c r="D48" s="48">
        <f>SUM(D41:D47)</f>
        <v>0</v>
      </c>
      <c r="E48" s="48">
        <f>SUM(E41:E47)</f>
        <v>0</v>
      </c>
      <c r="F48" s="48">
        <f>SUM(F41:F47)</f>
        <v>0</v>
      </c>
      <c r="G48" s="42">
        <f t="shared" si="3"/>
        <v>0</v>
      </c>
    </row>
    <row r="49" spans="2:7" s="37" customFormat="1" ht="22.5" customHeight="1" x14ac:dyDescent="0.35">
      <c r="B49" s="221"/>
      <c r="C49" s="52"/>
      <c r="D49" s="50"/>
      <c r="E49" s="50"/>
      <c r="F49" s="50"/>
      <c r="G49" s="51"/>
    </row>
    <row r="50" spans="2:7" x14ac:dyDescent="0.35">
      <c r="B50" s="274" t="s">
        <v>242</v>
      </c>
      <c r="C50" s="275"/>
      <c r="D50" s="275"/>
      <c r="E50" s="275"/>
      <c r="F50" s="275"/>
      <c r="G50" s="276"/>
    </row>
    <row r="51" spans="2:7" x14ac:dyDescent="0.35">
      <c r="B51" s="217"/>
      <c r="C51" s="274" t="s">
        <v>68</v>
      </c>
      <c r="D51" s="275"/>
      <c r="E51" s="275"/>
      <c r="F51" s="275"/>
      <c r="G51" s="276"/>
    </row>
    <row r="52" spans="2:7" ht="24" customHeight="1" thickBot="1" x14ac:dyDescent="0.4">
      <c r="B52" s="217"/>
      <c r="C52" s="45" t="s">
        <v>243</v>
      </c>
      <c r="D52" s="46">
        <f>'1) Tableau budgétaire 1'!D61</f>
        <v>200000</v>
      </c>
      <c r="E52" s="46">
        <f>'1) Tableau budgétaire 1'!E61</f>
        <v>150000</v>
      </c>
      <c r="F52" s="46">
        <f>'1) Tableau budgétaire 1'!F61</f>
        <v>0</v>
      </c>
      <c r="G52" s="47">
        <f>SUM(D52:F52)</f>
        <v>350000</v>
      </c>
    </row>
    <row r="53" spans="2:7" ht="15.75" customHeight="1" x14ac:dyDescent="0.35">
      <c r="B53" s="217"/>
      <c r="C53" s="43" t="s">
        <v>228</v>
      </c>
      <c r="D53" s="218">
        <f>'1) Tableau budgétaire 1'!D61*'1) Tableau budgétaire 1'!D178/'1) Tableau budgétaire 1'!D192</f>
        <v>34636.363125239666</v>
      </c>
      <c r="E53" s="218">
        <f>'1) Tableau budgétaire 1'!E61*'1) Tableau budgétaire 1'!E178/'1) Tableau budgétaire 1'!E192</f>
        <v>22491.667375046291</v>
      </c>
      <c r="F53" s="219"/>
      <c r="G53" s="44">
        <f t="shared" ref="G53:G60" si="4">SUM(D53:F53)</f>
        <v>57128.030500285953</v>
      </c>
    </row>
    <row r="54" spans="2:7" ht="15.75" customHeight="1" x14ac:dyDescent="0.35">
      <c r="B54" s="217"/>
      <c r="C54" s="34" t="s">
        <v>229</v>
      </c>
      <c r="D54" s="220">
        <f>D52*0.05</f>
        <v>10000</v>
      </c>
      <c r="E54" s="220">
        <f>E52*0.05</f>
        <v>7500</v>
      </c>
      <c r="F54" s="190"/>
      <c r="G54" s="42">
        <f t="shared" si="4"/>
        <v>17500</v>
      </c>
    </row>
    <row r="55" spans="2:7" ht="15.75" customHeight="1" x14ac:dyDescent="0.35">
      <c r="B55" s="217"/>
      <c r="C55" s="34" t="s">
        <v>230</v>
      </c>
      <c r="D55" s="220">
        <f>D52*0.07</f>
        <v>14000.000000000002</v>
      </c>
      <c r="E55" s="220">
        <f>E52*0.07</f>
        <v>10500.000000000002</v>
      </c>
      <c r="F55" s="220"/>
      <c r="G55" s="42">
        <f t="shared" si="4"/>
        <v>24500.000000000004</v>
      </c>
    </row>
    <row r="56" spans="2:7" ht="18.75" customHeight="1" x14ac:dyDescent="0.35">
      <c r="B56" s="217"/>
      <c r="C56" s="35" t="s">
        <v>231</v>
      </c>
      <c r="D56" s="220">
        <f>D52*0.2</f>
        <v>40000</v>
      </c>
      <c r="E56" s="220">
        <f>E52*0.2</f>
        <v>30000</v>
      </c>
      <c r="F56" s="220"/>
      <c r="G56" s="42">
        <f t="shared" si="4"/>
        <v>70000</v>
      </c>
    </row>
    <row r="57" spans="2:7" x14ac:dyDescent="0.35">
      <c r="B57" s="217"/>
      <c r="C57" s="34" t="s">
        <v>232</v>
      </c>
      <c r="D57" s="220">
        <f>D52*0.07</f>
        <v>14000.000000000002</v>
      </c>
      <c r="E57" s="220">
        <f>E52*0.07</f>
        <v>10500.000000000002</v>
      </c>
      <c r="F57" s="220"/>
      <c r="G57" s="42">
        <f t="shared" si="4"/>
        <v>24500.000000000004</v>
      </c>
    </row>
    <row r="58" spans="2:7" s="37" customFormat="1" ht="21.75" customHeight="1" x14ac:dyDescent="0.35">
      <c r="B58" s="217"/>
      <c r="C58" s="34" t="s">
        <v>233</v>
      </c>
      <c r="D58" s="220">
        <f>D52*0.4</f>
        <v>80000</v>
      </c>
      <c r="E58" s="220">
        <f>E52*0.4</f>
        <v>60000</v>
      </c>
      <c r="F58" s="220"/>
      <c r="G58" s="42">
        <f t="shared" si="4"/>
        <v>140000</v>
      </c>
    </row>
    <row r="59" spans="2:7" s="37" customFormat="1" ht="31" x14ac:dyDescent="0.35">
      <c r="B59" s="217"/>
      <c r="C59" s="34" t="s">
        <v>234</v>
      </c>
      <c r="D59" s="220">
        <f>D52-SUM(D53,D54,D55,D56,D57,D58)</f>
        <v>7363.6368747603265</v>
      </c>
      <c r="E59" s="220">
        <f>E52-SUM(E53,E54,E55,E56,E57,E58)</f>
        <v>9008.3326249537058</v>
      </c>
      <c r="F59" s="220"/>
      <c r="G59" s="42">
        <f t="shared" si="4"/>
        <v>16371.969499714032</v>
      </c>
    </row>
    <row r="60" spans="2:7" x14ac:dyDescent="0.35">
      <c r="B60" s="217"/>
      <c r="C60" s="38" t="s">
        <v>235</v>
      </c>
      <c r="D60" s="48">
        <f>SUM(D53:D59)</f>
        <v>200000</v>
      </c>
      <c r="E60" s="48">
        <f>SUM(E53:E59)</f>
        <v>150000</v>
      </c>
      <c r="F60" s="48">
        <f>SUM(F53:F59)</f>
        <v>0</v>
      </c>
      <c r="G60" s="42">
        <f t="shared" si="4"/>
        <v>350000</v>
      </c>
    </row>
    <row r="61" spans="2:7" s="37" customFormat="1" x14ac:dyDescent="0.35">
      <c r="B61" s="221"/>
      <c r="C61" s="49"/>
      <c r="D61" s="50"/>
      <c r="E61" s="50"/>
      <c r="F61" s="50"/>
      <c r="G61" s="51"/>
    </row>
    <row r="62" spans="2:7" x14ac:dyDescent="0.35">
      <c r="B62" s="221"/>
      <c r="C62" s="274" t="s">
        <v>105</v>
      </c>
      <c r="D62" s="275"/>
      <c r="E62" s="275"/>
      <c r="F62" s="275"/>
      <c r="G62" s="276"/>
    </row>
    <row r="63" spans="2:7" ht="21.75" customHeight="1" thickBot="1" x14ac:dyDescent="0.4">
      <c r="B63" s="217"/>
      <c r="C63" s="45" t="s">
        <v>244</v>
      </c>
      <c r="D63" s="46">
        <f>'1) Tableau budgétaire 1'!D71</f>
        <v>0</v>
      </c>
      <c r="E63" s="46">
        <f>'1) Tableau budgétaire 1'!E71</f>
        <v>0</v>
      </c>
      <c r="F63" s="46">
        <f>'1) Tableau budgétaire 1'!F71</f>
        <v>0</v>
      </c>
      <c r="G63" s="47">
        <f t="shared" ref="G63:G71" si="5">SUM(D63:F63)</f>
        <v>0</v>
      </c>
    </row>
    <row r="64" spans="2:7" ht="15.75" customHeight="1" x14ac:dyDescent="0.35">
      <c r="B64" s="217"/>
      <c r="C64" s="43" t="s">
        <v>228</v>
      </c>
      <c r="D64" s="218">
        <f>'1) Tableau budgétaire 1'!D71*'1) Tableau budgétaire 1'!D178/'1) Tableau budgétaire 1'!D192</f>
        <v>0</v>
      </c>
      <c r="E64" s="218">
        <f>'1) Tableau budgétaire 1'!E71*'1) Tableau budgétaire 1'!E178/'1) Tableau budgétaire 1'!E192</f>
        <v>0</v>
      </c>
      <c r="F64" s="219"/>
      <c r="G64" s="44">
        <f t="shared" si="5"/>
        <v>0</v>
      </c>
    </row>
    <row r="65" spans="2:7" ht="15.75" customHeight="1" x14ac:dyDescent="0.35">
      <c r="B65" s="217"/>
      <c r="C65" s="34" t="s">
        <v>229</v>
      </c>
      <c r="D65" s="220">
        <f>D63*0.05</f>
        <v>0</v>
      </c>
      <c r="E65" s="220">
        <f>E63*0.05</f>
        <v>0</v>
      </c>
      <c r="F65" s="190"/>
      <c r="G65" s="42">
        <f t="shared" si="5"/>
        <v>0</v>
      </c>
    </row>
    <row r="66" spans="2:7" ht="15.75" customHeight="1" x14ac:dyDescent="0.35">
      <c r="B66" s="217"/>
      <c r="C66" s="34" t="s">
        <v>230</v>
      </c>
      <c r="D66" s="220">
        <f>D63*0.07</f>
        <v>0</v>
      </c>
      <c r="E66" s="220">
        <f>E63*0.07</f>
        <v>0</v>
      </c>
      <c r="F66" s="220"/>
      <c r="G66" s="42">
        <f t="shared" si="5"/>
        <v>0</v>
      </c>
    </row>
    <row r="67" spans="2:7" x14ac:dyDescent="0.35">
      <c r="B67" s="217"/>
      <c r="C67" s="35" t="s">
        <v>231</v>
      </c>
      <c r="D67" s="220">
        <f>D63*0.2</f>
        <v>0</v>
      </c>
      <c r="E67" s="220">
        <f>E63*0.2</f>
        <v>0</v>
      </c>
      <c r="F67" s="220"/>
      <c r="G67" s="42">
        <f t="shared" si="5"/>
        <v>0</v>
      </c>
    </row>
    <row r="68" spans="2:7" x14ac:dyDescent="0.35">
      <c r="B68" s="217"/>
      <c r="C68" s="34" t="s">
        <v>232</v>
      </c>
      <c r="D68" s="220">
        <f>D63*0.07</f>
        <v>0</v>
      </c>
      <c r="E68" s="220">
        <f>E63*0.07</f>
        <v>0</v>
      </c>
      <c r="F68" s="220"/>
      <c r="G68" s="42">
        <f t="shared" si="5"/>
        <v>0</v>
      </c>
    </row>
    <row r="69" spans="2:7" x14ac:dyDescent="0.35">
      <c r="B69" s="217"/>
      <c r="C69" s="34" t="s">
        <v>233</v>
      </c>
      <c r="D69" s="220">
        <f>D63*0.4</f>
        <v>0</v>
      </c>
      <c r="E69" s="220">
        <f>E63*0.4</f>
        <v>0</v>
      </c>
      <c r="F69" s="220"/>
      <c r="G69" s="42">
        <f t="shared" si="5"/>
        <v>0</v>
      </c>
    </row>
    <row r="70" spans="2:7" ht="31" x14ac:dyDescent="0.35">
      <c r="B70" s="217"/>
      <c r="C70" s="34" t="s">
        <v>234</v>
      </c>
      <c r="D70" s="220">
        <f>D63-SUM(D64,D65,D66,D67,D68,D69)</f>
        <v>0</v>
      </c>
      <c r="E70" s="220">
        <f>E63-SUM(E64,E65,E66,E67,E68,E69)</f>
        <v>0</v>
      </c>
      <c r="F70" s="220"/>
      <c r="G70" s="42">
        <f t="shared" si="5"/>
        <v>0</v>
      </c>
    </row>
    <row r="71" spans="2:7" x14ac:dyDescent="0.35">
      <c r="B71" s="217"/>
      <c r="C71" s="38" t="s">
        <v>235</v>
      </c>
      <c r="D71" s="48">
        <f>SUM(D64:D70)</f>
        <v>0</v>
      </c>
      <c r="E71" s="48">
        <f>SUM(E64:E70)</f>
        <v>0</v>
      </c>
      <c r="F71" s="48">
        <f>SUM(F64:F70)</f>
        <v>0</v>
      </c>
      <c r="G71" s="42">
        <f t="shared" si="5"/>
        <v>0</v>
      </c>
    </row>
    <row r="72" spans="2:7" s="37" customFormat="1" x14ac:dyDescent="0.35">
      <c r="B72" s="221"/>
      <c r="C72" s="49"/>
      <c r="D72" s="50"/>
      <c r="E72" s="50"/>
      <c r="F72" s="50"/>
      <c r="G72" s="51"/>
    </row>
    <row r="73" spans="2:7" x14ac:dyDescent="0.35">
      <c r="B73" s="217"/>
      <c r="C73" s="274" t="s">
        <v>89</v>
      </c>
      <c r="D73" s="275"/>
      <c r="E73" s="275"/>
      <c r="F73" s="275"/>
      <c r="G73" s="276"/>
    </row>
    <row r="74" spans="2:7" ht="21.75" customHeight="1" thickBot="1" x14ac:dyDescent="0.4">
      <c r="B74" s="221"/>
      <c r="C74" s="45" t="s">
        <v>245</v>
      </c>
      <c r="D74" s="46">
        <f>'1) Tableau budgétaire 1'!D81</f>
        <v>0</v>
      </c>
      <c r="E74" s="46">
        <f>'1) Tableau budgétaire 1'!E81</f>
        <v>0</v>
      </c>
      <c r="F74" s="46">
        <f>'1) Tableau budgétaire 1'!F81</f>
        <v>0</v>
      </c>
      <c r="G74" s="47">
        <f t="shared" ref="G74:G82" si="6">SUM(D74:F74)</f>
        <v>0</v>
      </c>
    </row>
    <row r="75" spans="2:7" ht="18" customHeight="1" x14ac:dyDescent="0.35">
      <c r="B75" s="217"/>
      <c r="C75" s="43" t="s">
        <v>228</v>
      </c>
      <c r="D75" s="218"/>
      <c r="E75" s="219"/>
      <c r="F75" s="219"/>
      <c r="G75" s="44">
        <f t="shared" si="6"/>
        <v>0</v>
      </c>
    </row>
    <row r="76" spans="2:7" ht="15.75" customHeight="1" x14ac:dyDescent="0.35">
      <c r="B76" s="217"/>
      <c r="C76" s="34" t="s">
        <v>229</v>
      </c>
      <c r="D76" s="220"/>
      <c r="E76" s="190"/>
      <c r="F76" s="190"/>
      <c r="G76" s="42">
        <f t="shared" si="6"/>
        <v>0</v>
      </c>
    </row>
    <row r="77" spans="2:7" s="37" customFormat="1" ht="15.75" customHeight="1" x14ac:dyDescent="0.35">
      <c r="B77" s="217"/>
      <c r="C77" s="34" t="s">
        <v>230</v>
      </c>
      <c r="D77" s="220"/>
      <c r="E77" s="220"/>
      <c r="F77" s="220"/>
      <c r="G77" s="42">
        <f t="shared" si="6"/>
        <v>0</v>
      </c>
    </row>
    <row r="78" spans="2:7" x14ac:dyDescent="0.35">
      <c r="B78" s="221"/>
      <c r="C78" s="35" t="s">
        <v>231</v>
      </c>
      <c r="D78" s="220"/>
      <c r="E78" s="220"/>
      <c r="F78" s="220"/>
      <c r="G78" s="42">
        <f t="shared" si="6"/>
        <v>0</v>
      </c>
    </row>
    <row r="79" spans="2:7" x14ac:dyDescent="0.35">
      <c r="B79" s="221"/>
      <c r="C79" s="34" t="s">
        <v>232</v>
      </c>
      <c r="D79" s="220"/>
      <c r="E79" s="220"/>
      <c r="F79" s="220"/>
      <c r="G79" s="42">
        <f t="shared" si="6"/>
        <v>0</v>
      </c>
    </row>
    <row r="80" spans="2:7" x14ac:dyDescent="0.35">
      <c r="B80" s="221"/>
      <c r="C80" s="34" t="s">
        <v>233</v>
      </c>
      <c r="D80" s="220"/>
      <c r="E80" s="220"/>
      <c r="F80" s="220"/>
      <c r="G80" s="42">
        <f t="shared" si="6"/>
        <v>0</v>
      </c>
    </row>
    <row r="81" spans="2:7" ht="31" x14ac:dyDescent="0.35">
      <c r="B81" s="217"/>
      <c r="C81" s="34" t="s">
        <v>234</v>
      </c>
      <c r="D81" s="220"/>
      <c r="E81" s="220"/>
      <c r="F81" s="220"/>
      <c r="G81" s="42">
        <f t="shared" si="6"/>
        <v>0</v>
      </c>
    </row>
    <row r="82" spans="2:7" x14ac:dyDescent="0.35">
      <c r="B82" s="217"/>
      <c r="C82" s="38" t="s">
        <v>235</v>
      </c>
      <c r="D82" s="48">
        <f>SUM(D75:D81)</f>
        <v>0</v>
      </c>
      <c r="E82" s="48">
        <f>SUM(E75:E81)</f>
        <v>0</v>
      </c>
      <c r="F82" s="48">
        <f>SUM(F75:F81)</f>
        <v>0</v>
      </c>
      <c r="G82" s="42">
        <f t="shared" si="6"/>
        <v>0</v>
      </c>
    </row>
    <row r="83" spans="2:7" s="37" customFormat="1" x14ac:dyDescent="0.35">
      <c r="B83" s="221"/>
      <c r="C83" s="49"/>
      <c r="D83" s="50"/>
      <c r="E83" s="50"/>
      <c r="F83" s="50"/>
      <c r="G83" s="51"/>
    </row>
    <row r="84" spans="2:7" x14ac:dyDescent="0.35">
      <c r="B84" s="217"/>
      <c r="C84" s="274" t="s">
        <v>116</v>
      </c>
      <c r="D84" s="275"/>
      <c r="E84" s="275"/>
      <c r="F84" s="275"/>
      <c r="G84" s="276"/>
    </row>
    <row r="85" spans="2:7" ht="21.75" customHeight="1" thickBot="1" x14ac:dyDescent="0.4">
      <c r="B85" s="217"/>
      <c r="C85" s="45" t="s">
        <v>246</v>
      </c>
      <c r="D85" s="46">
        <f>'1) Tableau budgétaire 1'!D91</f>
        <v>0</v>
      </c>
      <c r="E85" s="46">
        <f>'1) Tableau budgétaire 1'!E91</f>
        <v>0</v>
      </c>
      <c r="F85" s="46">
        <f>'1) Tableau budgétaire 1'!F91</f>
        <v>0</v>
      </c>
      <c r="G85" s="47">
        <f t="shared" ref="G85:G93" si="7">SUM(D85:F85)</f>
        <v>0</v>
      </c>
    </row>
    <row r="86" spans="2:7" ht="15.75" customHeight="1" x14ac:dyDescent="0.35">
      <c r="B86" s="217"/>
      <c r="C86" s="43" t="s">
        <v>228</v>
      </c>
      <c r="D86" s="218"/>
      <c r="E86" s="219"/>
      <c r="F86" s="219"/>
      <c r="G86" s="44">
        <f t="shared" si="7"/>
        <v>0</v>
      </c>
    </row>
    <row r="87" spans="2:7" ht="15.75" customHeight="1" x14ac:dyDescent="0.35">
      <c r="B87" s="221"/>
      <c r="C87" s="34" t="s">
        <v>229</v>
      </c>
      <c r="D87" s="220"/>
      <c r="E87" s="190"/>
      <c r="F87" s="190"/>
      <c r="G87" s="42">
        <f t="shared" si="7"/>
        <v>0</v>
      </c>
    </row>
    <row r="88" spans="2:7" ht="15.75" customHeight="1" x14ac:dyDescent="0.35">
      <c r="B88" s="217"/>
      <c r="C88" s="34" t="s">
        <v>230</v>
      </c>
      <c r="D88" s="220"/>
      <c r="E88" s="220"/>
      <c r="F88" s="220"/>
      <c r="G88" s="42">
        <f t="shared" si="7"/>
        <v>0</v>
      </c>
    </row>
    <row r="89" spans="2:7" x14ac:dyDescent="0.35">
      <c r="B89" s="217"/>
      <c r="C89" s="35" t="s">
        <v>231</v>
      </c>
      <c r="D89" s="220"/>
      <c r="E89" s="220"/>
      <c r="F89" s="220"/>
      <c r="G89" s="42">
        <f t="shared" si="7"/>
        <v>0</v>
      </c>
    </row>
    <row r="90" spans="2:7" x14ac:dyDescent="0.35">
      <c r="B90" s="217"/>
      <c r="C90" s="34" t="s">
        <v>232</v>
      </c>
      <c r="D90" s="220"/>
      <c r="E90" s="220"/>
      <c r="F90" s="220"/>
      <c r="G90" s="42">
        <f t="shared" si="7"/>
        <v>0</v>
      </c>
    </row>
    <row r="91" spans="2:7" ht="25.5" customHeight="1" x14ac:dyDescent="0.35">
      <c r="B91" s="217"/>
      <c r="C91" s="34" t="s">
        <v>233</v>
      </c>
      <c r="D91" s="220"/>
      <c r="E91" s="220"/>
      <c r="F91" s="220"/>
      <c r="G91" s="42">
        <f t="shared" si="7"/>
        <v>0</v>
      </c>
    </row>
    <row r="92" spans="2:7" ht="31" x14ac:dyDescent="0.35">
      <c r="B92" s="221"/>
      <c r="C92" s="34" t="s">
        <v>234</v>
      </c>
      <c r="D92" s="220"/>
      <c r="E92" s="220"/>
      <c r="F92" s="220"/>
      <c r="G92" s="42">
        <f t="shared" si="7"/>
        <v>0</v>
      </c>
    </row>
    <row r="93" spans="2:7" ht="15.75" customHeight="1" x14ac:dyDescent="0.35">
      <c r="B93" s="217"/>
      <c r="C93" s="38" t="s">
        <v>235</v>
      </c>
      <c r="D93" s="48">
        <f>SUM(D86:D92)</f>
        <v>0</v>
      </c>
      <c r="E93" s="48">
        <f>SUM(E86:E92)</f>
        <v>0</v>
      </c>
      <c r="F93" s="48">
        <f>SUM(F86:F92)</f>
        <v>0</v>
      </c>
      <c r="G93" s="42">
        <f t="shared" si="7"/>
        <v>0</v>
      </c>
    </row>
    <row r="94" spans="2:7" ht="25.5" customHeight="1" x14ac:dyDescent="0.35">
      <c r="B94" s="217"/>
      <c r="C94" s="217"/>
      <c r="D94" s="217"/>
      <c r="E94" s="217"/>
      <c r="F94" s="217"/>
      <c r="G94" s="217"/>
    </row>
    <row r="95" spans="2:7" x14ac:dyDescent="0.35">
      <c r="B95" s="274" t="s">
        <v>247</v>
      </c>
      <c r="C95" s="275"/>
      <c r="D95" s="275"/>
      <c r="E95" s="275"/>
      <c r="F95" s="275"/>
      <c r="G95" s="276"/>
    </row>
    <row r="96" spans="2:7" x14ac:dyDescent="0.35">
      <c r="B96" s="217"/>
      <c r="C96" s="274" t="s">
        <v>126</v>
      </c>
      <c r="D96" s="275"/>
      <c r="E96" s="275"/>
      <c r="F96" s="275"/>
      <c r="G96" s="276"/>
    </row>
    <row r="97" spans="3:7" ht="22.5" customHeight="1" thickBot="1" x14ac:dyDescent="0.4">
      <c r="C97" s="45" t="s">
        <v>248</v>
      </c>
      <c r="D97" s="46">
        <f>'1) Tableau budgétaire 1'!D103</f>
        <v>0</v>
      </c>
      <c r="E97" s="46">
        <f>'1) Tableau budgétaire 1'!E103</f>
        <v>0</v>
      </c>
      <c r="F97" s="46">
        <f>'1) Tableau budgétaire 1'!F103</f>
        <v>0</v>
      </c>
      <c r="G97" s="47">
        <f>SUM(D97:F97)</f>
        <v>0</v>
      </c>
    </row>
    <row r="98" spans="3:7" x14ac:dyDescent="0.35">
      <c r="C98" s="43" t="s">
        <v>228</v>
      </c>
      <c r="D98" s="218">
        <f>'1) Tableau budgétaire 1'!D103*'1) Tableau budgétaire 1'!D178/'1) Tableau budgétaire 1'!D192</f>
        <v>0</v>
      </c>
      <c r="E98" s="218">
        <f>'1) Tableau budgétaire 1'!E103*'1) Tableau budgétaire 1'!E178/'1) Tableau budgétaire 1'!E192</f>
        <v>0</v>
      </c>
      <c r="F98" s="219"/>
      <c r="G98" s="44">
        <f t="shared" ref="G98:G105" si="8">SUM(D98:F98)</f>
        <v>0</v>
      </c>
    </row>
    <row r="99" spans="3:7" x14ac:dyDescent="0.35">
      <c r="C99" s="34" t="s">
        <v>229</v>
      </c>
      <c r="D99" s="220">
        <f>D97*0.05</f>
        <v>0</v>
      </c>
      <c r="E99" s="220">
        <f>E97*0.05</f>
        <v>0</v>
      </c>
      <c r="F99" s="190"/>
      <c r="G99" s="42">
        <f t="shared" si="8"/>
        <v>0</v>
      </c>
    </row>
    <row r="100" spans="3:7" ht="15.75" customHeight="1" x14ac:dyDescent="0.35">
      <c r="C100" s="34" t="s">
        <v>230</v>
      </c>
      <c r="D100" s="220">
        <f>D97*0.07</f>
        <v>0</v>
      </c>
      <c r="E100" s="220">
        <f>E97*0.07</f>
        <v>0</v>
      </c>
      <c r="F100" s="220"/>
      <c r="G100" s="42">
        <f t="shared" si="8"/>
        <v>0</v>
      </c>
    </row>
    <row r="101" spans="3:7" x14ac:dyDescent="0.35">
      <c r="C101" s="35" t="s">
        <v>231</v>
      </c>
      <c r="D101" s="220">
        <f>D97*0.2</f>
        <v>0</v>
      </c>
      <c r="E101" s="220">
        <f>E97*0.2</f>
        <v>0</v>
      </c>
      <c r="F101" s="220"/>
      <c r="G101" s="42">
        <f t="shared" si="8"/>
        <v>0</v>
      </c>
    </row>
    <row r="102" spans="3:7" x14ac:dyDescent="0.35">
      <c r="C102" s="34" t="s">
        <v>232</v>
      </c>
      <c r="D102" s="220">
        <f>D97*0.07</f>
        <v>0</v>
      </c>
      <c r="E102" s="220">
        <f>E97*0.07</f>
        <v>0</v>
      </c>
      <c r="F102" s="220"/>
      <c r="G102" s="42">
        <f t="shared" si="8"/>
        <v>0</v>
      </c>
    </row>
    <row r="103" spans="3:7" x14ac:dyDescent="0.35">
      <c r="C103" s="34" t="s">
        <v>233</v>
      </c>
      <c r="D103" s="220">
        <f>D97*0.4</f>
        <v>0</v>
      </c>
      <c r="E103" s="220">
        <f>E97*0.4</f>
        <v>0</v>
      </c>
      <c r="F103" s="220"/>
      <c r="G103" s="42">
        <f t="shared" si="8"/>
        <v>0</v>
      </c>
    </row>
    <row r="104" spans="3:7" ht="31" x14ac:dyDescent="0.35">
      <c r="C104" s="34" t="s">
        <v>234</v>
      </c>
      <c r="D104" s="220">
        <f>D97-SUM(D98,D99,D100,D101,D102,D103)</f>
        <v>0</v>
      </c>
      <c r="E104" s="220">
        <f>E97-SUM(E98,E99,E100,E101,E102,E103)</f>
        <v>0</v>
      </c>
      <c r="F104" s="220"/>
      <c r="G104" s="42">
        <f t="shared" si="8"/>
        <v>0</v>
      </c>
    </row>
    <row r="105" spans="3:7" x14ac:dyDescent="0.35">
      <c r="C105" s="38" t="s">
        <v>235</v>
      </c>
      <c r="D105" s="48">
        <f>SUM(D98:D104)</f>
        <v>0</v>
      </c>
      <c r="E105" s="48">
        <f>SUM(E98:E104)</f>
        <v>0</v>
      </c>
      <c r="F105" s="48">
        <f>SUM(F98:F104)</f>
        <v>0</v>
      </c>
      <c r="G105" s="42">
        <f t="shared" si="8"/>
        <v>0</v>
      </c>
    </row>
    <row r="106" spans="3:7" s="37" customFormat="1" x14ac:dyDescent="0.35">
      <c r="C106" s="49"/>
      <c r="D106" s="50"/>
      <c r="E106" s="50"/>
      <c r="F106" s="50"/>
      <c r="G106" s="51"/>
    </row>
    <row r="107" spans="3:7" ht="15.75" customHeight="1" x14ac:dyDescent="0.35">
      <c r="C107" s="274" t="s">
        <v>249</v>
      </c>
      <c r="D107" s="275"/>
      <c r="E107" s="275"/>
      <c r="F107" s="275"/>
      <c r="G107" s="276"/>
    </row>
    <row r="108" spans="3:7" ht="21.75" customHeight="1" thickBot="1" x14ac:dyDescent="0.4">
      <c r="C108" s="45" t="s">
        <v>250</v>
      </c>
      <c r="D108" s="46">
        <f>'1) Tableau budgétaire 1'!D113</f>
        <v>0</v>
      </c>
      <c r="E108" s="46">
        <f>'1) Tableau budgétaire 1'!E113</f>
        <v>0</v>
      </c>
      <c r="F108" s="46">
        <f>'1) Tableau budgétaire 1'!F113</f>
        <v>0</v>
      </c>
      <c r="G108" s="47">
        <f t="shared" ref="G108:G116" si="9">SUM(D108:F108)</f>
        <v>0</v>
      </c>
    </row>
    <row r="109" spans="3:7" x14ac:dyDescent="0.35">
      <c r="C109" s="43" t="s">
        <v>228</v>
      </c>
      <c r="D109" s="218"/>
      <c r="E109" s="219"/>
      <c r="F109" s="219"/>
      <c r="G109" s="44">
        <f t="shared" si="9"/>
        <v>0</v>
      </c>
    </row>
    <row r="110" spans="3:7" x14ac:dyDescent="0.35">
      <c r="C110" s="34" t="s">
        <v>229</v>
      </c>
      <c r="D110" s="220"/>
      <c r="E110" s="190"/>
      <c r="F110" s="190"/>
      <c r="G110" s="42">
        <f t="shared" si="9"/>
        <v>0</v>
      </c>
    </row>
    <row r="111" spans="3:7" ht="31" x14ac:dyDescent="0.35">
      <c r="C111" s="34" t="s">
        <v>230</v>
      </c>
      <c r="D111" s="220"/>
      <c r="E111" s="220"/>
      <c r="F111" s="220"/>
      <c r="G111" s="42">
        <f t="shared" si="9"/>
        <v>0</v>
      </c>
    </row>
    <row r="112" spans="3:7" x14ac:dyDescent="0.35">
      <c r="C112" s="35" t="s">
        <v>231</v>
      </c>
      <c r="D112" s="220"/>
      <c r="E112" s="220"/>
      <c r="F112" s="220"/>
      <c r="G112" s="42">
        <f t="shared" si="9"/>
        <v>0</v>
      </c>
    </row>
    <row r="113" spans="3:7" x14ac:dyDescent="0.35">
      <c r="C113" s="34" t="s">
        <v>232</v>
      </c>
      <c r="D113" s="220"/>
      <c r="E113" s="220"/>
      <c r="F113" s="220"/>
      <c r="G113" s="42">
        <f t="shared" si="9"/>
        <v>0</v>
      </c>
    </row>
    <row r="114" spans="3:7" x14ac:dyDescent="0.35">
      <c r="C114" s="34" t="s">
        <v>233</v>
      </c>
      <c r="D114" s="220"/>
      <c r="E114" s="220"/>
      <c r="F114" s="220"/>
      <c r="G114" s="42">
        <f t="shared" si="9"/>
        <v>0</v>
      </c>
    </row>
    <row r="115" spans="3:7" ht="31" x14ac:dyDescent="0.35">
      <c r="C115" s="34" t="s">
        <v>234</v>
      </c>
      <c r="D115" s="220"/>
      <c r="E115" s="220"/>
      <c r="F115" s="220"/>
      <c r="G115" s="42">
        <f t="shared" si="9"/>
        <v>0</v>
      </c>
    </row>
    <row r="116" spans="3:7" x14ac:dyDescent="0.35">
      <c r="C116" s="38" t="s">
        <v>235</v>
      </c>
      <c r="D116" s="48">
        <f>SUM(D109:D115)</f>
        <v>0</v>
      </c>
      <c r="E116" s="48">
        <f>SUM(E109:E115)</f>
        <v>0</v>
      </c>
      <c r="F116" s="48">
        <f>SUM(F109:F115)</f>
        <v>0</v>
      </c>
      <c r="G116" s="42">
        <f t="shared" si="9"/>
        <v>0</v>
      </c>
    </row>
    <row r="117" spans="3:7" s="37" customFormat="1" x14ac:dyDescent="0.35">
      <c r="C117" s="49"/>
      <c r="D117" s="50"/>
      <c r="E117" s="50"/>
      <c r="F117" s="50"/>
      <c r="G117" s="51"/>
    </row>
    <row r="118" spans="3:7" x14ac:dyDescent="0.35">
      <c r="C118" s="274" t="s">
        <v>144</v>
      </c>
      <c r="D118" s="275"/>
      <c r="E118" s="275"/>
      <c r="F118" s="275"/>
      <c r="G118" s="276"/>
    </row>
    <row r="119" spans="3:7" ht="21" customHeight="1" thickBot="1" x14ac:dyDescent="0.4">
      <c r="C119" s="45" t="s">
        <v>251</v>
      </c>
      <c r="D119" s="46">
        <f>'1) Tableau budgétaire 1'!D123</f>
        <v>0</v>
      </c>
      <c r="E119" s="46">
        <f>'1) Tableau budgétaire 1'!E123</f>
        <v>0</v>
      </c>
      <c r="F119" s="46">
        <f>'1) Tableau budgétaire 1'!F123</f>
        <v>0</v>
      </c>
      <c r="G119" s="47">
        <f t="shared" ref="G119:G127" si="10">SUM(D119:F119)</f>
        <v>0</v>
      </c>
    </row>
    <row r="120" spans="3:7" x14ac:dyDescent="0.35">
      <c r="C120" s="43" t="s">
        <v>228</v>
      </c>
      <c r="D120" s="218"/>
      <c r="E120" s="219"/>
      <c r="F120" s="219"/>
      <c r="G120" s="44">
        <f t="shared" si="10"/>
        <v>0</v>
      </c>
    </row>
    <row r="121" spans="3:7" x14ac:dyDescent="0.35">
      <c r="C121" s="34" t="s">
        <v>229</v>
      </c>
      <c r="D121" s="220"/>
      <c r="E121" s="190"/>
      <c r="F121" s="190"/>
      <c r="G121" s="42">
        <f t="shared" si="10"/>
        <v>0</v>
      </c>
    </row>
    <row r="122" spans="3:7" ht="31" x14ac:dyDescent="0.35">
      <c r="C122" s="34" t="s">
        <v>230</v>
      </c>
      <c r="D122" s="220"/>
      <c r="E122" s="220"/>
      <c r="F122" s="220"/>
      <c r="G122" s="42">
        <f t="shared" si="10"/>
        <v>0</v>
      </c>
    </row>
    <row r="123" spans="3:7" x14ac:dyDescent="0.35">
      <c r="C123" s="35" t="s">
        <v>231</v>
      </c>
      <c r="D123" s="220"/>
      <c r="E123" s="220"/>
      <c r="F123" s="220"/>
      <c r="G123" s="42">
        <f t="shared" si="10"/>
        <v>0</v>
      </c>
    </row>
    <row r="124" spans="3:7" x14ac:dyDescent="0.35">
      <c r="C124" s="34" t="s">
        <v>232</v>
      </c>
      <c r="D124" s="220"/>
      <c r="E124" s="220"/>
      <c r="F124" s="220"/>
      <c r="G124" s="42">
        <f t="shared" si="10"/>
        <v>0</v>
      </c>
    </row>
    <row r="125" spans="3:7" x14ac:dyDescent="0.35">
      <c r="C125" s="34" t="s">
        <v>233</v>
      </c>
      <c r="D125" s="220"/>
      <c r="E125" s="220"/>
      <c r="F125" s="220"/>
      <c r="G125" s="42">
        <f t="shared" si="10"/>
        <v>0</v>
      </c>
    </row>
    <row r="126" spans="3:7" ht="31" x14ac:dyDescent="0.35">
      <c r="C126" s="34" t="s">
        <v>234</v>
      </c>
      <c r="D126" s="220"/>
      <c r="E126" s="220"/>
      <c r="F126" s="220"/>
      <c r="G126" s="42">
        <f t="shared" si="10"/>
        <v>0</v>
      </c>
    </row>
    <row r="127" spans="3:7" x14ac:dyDescent="0.35">
      <c r="C127" s="38" t="s">
        <v>235</v>
      </c>
      <c r="D127" s="48">
        <f>SUM(D120:D126)</f>
        <v>0</v>
      </c>
      <c r="E127" s="48">
        <f>SUM(E120:E126)</f>
        <v>0</v>
      </c>
      <c r="F127" s="48">
        <f>SUM(F120:F126)</f>
        <v>0</v>
      </c>
      <c r="G127" s="42">
        <f t="shared" si="10"/>
        <v>0</v>
      </c>
    </row>
    <row r="128" spans="3:7" s="37" customFormat="1" x14ac:dyDescent="0.35">
      <c r="C128" s="49"/>
      <c r="D128" s="50"/>
      <c r="E128" s="50"/>
      <c r="F128" s="50"/>
      <c r="G128" s="51"/>
    </row>
    <row r="129" spans="2:7" x14ac:dyDescent="0.35">
      <c r="B129" s="217"/>
      <c r="C129" s="274" t="s">
        <v>153</v>
      </c>
      <c r="D129" s="275"/>
      <c r="E129" s="275"/>
      <c r="F129" s="275"/>
      <c r="G129" s="276"/>
    </row>
    <row r="130" spans="2:7" ht="24" customHeight="1" thickBot="1" x14ac:dyDescent="0.4">
      <c r="B130" s="217"/>
      <c r="C130" s="45" t="s">
        <v>252</v>
      </c>
      <c r="D130" s="46">
        <f>'1) Tableau budgétaire 1'!D133</f>
        <v>0</v>
      </c>
      <c r="E130" s="46">
        <f>'1) Tableau budgétaire 1'!E133</f>
        <v>0</v>
      </c>
      <c r="F130" s="46">
        <f>'1) Tableau budgétaire 1'!F133</f>
        <v>0</v>
      </c>
      <c r="G130" s="47">
        <f t="shared" ref="G130:G138" si="11">SUM(D130:F130)</f>
        <v>0</v>
      </c>
    </row>
    <row r="131" spans="2:7" ht="15.75" customHeight="1" x14ac:dyDescent="0.35">
      <c r="B131" s="217"/>
      <c r="C131" s="43" t="s">
        <v>228</v>
      </c>
      <c r="D131" s="218"/>
      <c r="E131" s="219"/>
      <c r="F131" s="219"/>
      <c r="G131" s="44">
        <f t="shared" si="11"/>
        <v>0</v>
      </c>
    </row>
    <row r="132" spans="2:7" x14ac:dyDescent="0.35">
      <c r="B132" s="217"/>
      <c r="C132" s="34" t="s">
        <v>229</v>
      </c>
      <c r="D132" s="220"/>
      <c r="E132" s="190"/>
      <c r="F132" s="190"/>
      <c r="G132" s="42">
        <f t="shared" si="11"/>
        <v>0</v>
      </c>
    </row>
    <row r="133" spans="2:7" ht="15.75" customHeight="1" x14ac:dyDescent="0.35">
      <c r="B133" s="217"/>
      <c r="C133" s="34" t="s">
        <v>230</v>
      </c>
      <c r="D133" s="220"/>
      <c r="E133" s="220"/>
      <c r="F133" s="220"/>
      <c r="G133" s="42">
        <f t="shared" si="11"/>
        <v>0</v>
      </c>
    </row>
    <row r="134" spans="2:7" x14ac:dyDescent="0.35">
      <c r="B134" s="217"/>
      <c r="C134" s="35" t="s">
        <v>231</v>
      </c>
      <c r="D134" s="220"/>
      <c r="E134" s="220"/>
      <c r="F134" s="220"/>
      <c r="G134" s="42">
        <f t="shared" si="11"/>
        <v>0</v>
      </c>
    </row>
    <row r="135" spans="2:7" x14ac:dyDescent="0.35">
      <c r="B135" s="217"/>
      <c r="C135" s="34" t="s">
        <v>232</v>
      </c>
      <c r="D135" s="220"/>
      <c r="E135" s="220"/>
      <c r="F135" s="220"/>
      <c r="G135" s="42">
        <f t="shared" si="11"/>
        <v>0</v>
      </c>
    </row>
    <row r="136" spans="2:7" ht="15.75" customHeight="1" x14ac:dyDescent="0.35">
      <c r="B136" s="217"/>
      <c r="C136" s="34" t="s">
        <v>233</v>
      </c>
      <c r="D136" s="220"/>
      <c r="E136" s="220"/>
      <c r="F136" s="220"/>
      <c r="G136" s="42">
        <f t="shared" si="11"/>
        <v>0</v>
      </c>
    </row>
    <row r="137" spans="2:7" ht="31" x14ac:dyDescent="0.35">
      <c r="B137" s="217"/>
      <c r="C137" s="34" t="s">
        <v>234</v>
      </c>
      <c r="D137" s="220"/>
      <c r="E137" s="220"/>
      <c r="F137" s="220"/>
      <c r="G137" s="42">
        <f t="shared" si="11"/>
        <v>0</v>
      </c>
    </row>
    <row r="138" spans="2:7" x14ac:dyDescent="0.35">
      <c r="B138" s="217"/>
      <c r="C138" s="38" t="s">
        <v>235</v>
      </c>
      <c r="D138" s="48">
        <f>SUM(D131:D137)</f>
        <v>0</v>
      </c>
      <c r="E138" s="48">
        <f>SUM(E131:E137)</f>
        <v>0</v>
      </c>
      <c r="F138" s="48">
        <f>SUM(F131:F137)</f>
        <v>0</v>
      </c>
      <c r="G138" s="42">
        <f t="shared" si="11"/>
        <v>0</v>
      </c>
    </row>
    <row r="140" spans="2:7" x14ac:dyDescent="0.35">
      <c r="B140" s="274" t="s">
        <v>253</v>
      </c>
      <c r="C140" s="275"/>
      <c r="D140" s="275"/>
      <c r="E140" s="275"/>
      <c r="F140" s="275"/>
      <c r="G140" s="276"/>
    </row>
    <row r="141" spans="2:7" x14ac:dyDescent="0.35">
      <c r="B141" s="217"/>
      <c r="C141" s="274" t="s">
        <v>163</v>
      </c>
      <c r="D141" s="275"/>
      <c r="E141" s="275"/>
      <c r="F141" s="275"/>
      <c r="G141" s="276"/>
    </row>
    <row r="142" spans="2:7" ht="24" customHeight="1" thickBot="1" x14ac:dyDescent="0.4">
      <c r="B142" s="217"/>
      <c r="C142" s="45" t="s">
        <v>254</v>
      </c>
      <c r="D142" s="46">
        <f>'1) Tableau budgétaire 1'!D145</f>
        <v>0</v>
      </c>
      <c r="E142" s="46">
        <f>'1) Tableau budgétaire 1'!E145</f>
        <v>0</v>
      </c>
      <c r="F142" s="46">
        <f>'1) Tableau budgétaire 1'!F145</f>
        <v>0</v>
      </c>
      <c r="G142" s="47">
        <f>SUM(D142:F142)</f>
        <v>0</v>
      </c>
    </row>
    <row r="143" spans="2:7" ht="24.75" customHeight="1" x14ac:dyDescent="0.35">
      <c r="B143" s="217"/>
      <c r="C143" s="43" t="s">
        <v>228</v>
      </c>
      <c r="D143" s="218"/>
      <c r="E143" s="219"/>
      <c r="F143" s="219"/>
      <c r="G143" s="44">
        <f t="shared" ref="G143:G150" si="12">SUM(D143:F143)</f>
        <v>0</v>
      </c>
    </row>
    <row r="144" spans="2:7" ht="15.75" customHeight="1" x14ac:dyDescent="0.35">
      <c r="B144" s="217"/>
      <c r="C144" s="34" t="s">
        <v>229</v>
      </c>
      <c r="D144" s="220"/>
      <c r="E144" s="190"/>
      <c r="F144" s="190"/>
      <c r="G144" s="42">
        <f t="shared" si="12"/>
        <v>0</v>
      </c>
    </row>
    <row r="145" spans="3:7" ht="15.75" customHeight="1" x14ac:dyDescent="0.35">
      <c r="C145" s="34" t="s">
        <v>230</v>
      </c>
      <c r="D145" s="220"/>
      <c r="E145" s="220"/>
      <c r="F145" s="220"/>
      <c r="G145" s="42">
        <f t="shared" si="12"/>
        <v>0</v>
      </c>
    </row>
    <row r="146" spans="3:7" ht="15.75" customHeight="1" x14ac:dyDescent="0.35">
      <c r="C146" s="35" t="s">
        <v>231</v>
      </c>
      <c r="D146" s="220"/>
      <c r="E146" s="220"/>
      <c r="F146" s="220"/>
      <c r="G146" s="42">
        <f t="shared" si="12"/>
        <v>0</v>
      </c>
    </row>
    <row r="147" spans="3:7" ht="15.75" customHeight="1" x14ac:dyDescent="0.35">
      <c r="C147" s="34" t="s">
        <v>232</v>
      </c>
      <c r="D147" s="220"/>
      <c r="E147" s="220"/>
      <c r="F147" s="220"/>
      <c r="G147" s="42">
        <f t="shared" si="12"/>
        <v>0</v>
      </c>
    </row>
    <row r="148" spans="3:7" ht="15.75" customHeight="1" x14ac:dyDescent="0.35">
      <c r="C148" s="34" t="s">
        <v>233</v>
      </c>
      <c r="D148" s="220"/>
      <c r="E148" s="220"/>
      <c r="F148" s="220"/>
      <c r="G148" s="42">
        <f t="shared" si="12"/>
        <v>0</v>
      </c>
    </row>
    <row r="149" spans="3:7" ht="15.75" customHeight="1" x14ac:dyDescent="0.35">
      <c r="C149" s="34" t="s">
        <v>234</v>
      </c>
      <c r="D149" s="220"/>
      <c r="E149" s="220"/>
      <c r="F149" s="220"/>
      <c r="G149" s="42">
        <f t="shared" si="12"/>
        <v>0</v>
      </c>
    </row>
    <row r="150" spans="3:7" ht="15.75" customHeight="1" x14ac:dyDescent="0.35">
      <c r="C150" s="38" t="s">
        <v>235</v>
      </c>
      <c r="D150" s="48">
        <f>SUM(D143:D149)</f>
        <v>0</v>
      </c>
      <c r="E150" s="48">
        <f>SUM(E143:E149)</f>
        <v>0</v>
      </c>
      <c r="F150" s="48">
        <f>SUM(F143:F149)</f>
        <v>0</v>
      </c>
      <c r="G150" s="42">
        <f t="shared" si="12"/>
        <v>0</v>
      </c>
    </row>
    <row r="151" spans="3:7" s="37" customFormat="1" ht="15.75" customHeight="1" x14ac:dyDescent="0.35">
      <c r="C151" s="49"/>
      <c r="D151" s="50"/>
      <c r="E151" s="50"/>
      <c r="F151" s="50"/>
      <c r="G151" s="51"/>
    </row>
    <row r="152" spans="3:7" ht="15.75" customHeight="1" x14ac:dyDescent="0.35">
      <c r="C152" s="274" t="s">
        <v>172</v>
      </c>
      <c r="D152" s="275"/>
      <c r="E152" s="275"/>
      <c r="F152" s="275"/>
      <c r="G152" s="276"/>
    </row>
    <row r="153" spans="3:7" ht="21" customHeight="1" thickBot="1" x14ac:dyDescent="0.4">
      <c r="C153" s="45" t="s">
        <v>255</v>
      </c>
      <c r="D153" s="46">
        <f>'1) Tableau budgétaire 1'!D155</f>
        <v>0</v>
      </c>
      <c r="E153" s="46">
        <f>'1) Tableau budgétaire 1'!E155</f>
        <v>0</v>
      </c>
      <c r="F153" s="46">
        <f>'1) Tableau budgétaire 1'!F155</f>
        <v>0</v>
      </c>
      <c r="G153" s="47">
        <f t="shared" ref="G153:G161" si="13">SUM(D153:F153)</f>
        <v>0</v>
      </c>
    </row>
    <row r="154" spans="3:7" ht="15.75" customHeight="1" x14ac:dyDescent="0.35">
      <c r="C154" s="43" t="s">
        <v>228</v>
      </c>
      <c r="D154" s="218"/>
      <c r="E154" s="219"/>
      <c r="F154" s="219"/>
      <c r="G154" s="44">
        <f t="shared" si="13"/>
        <v>0</v>
      </c>
    </row>
    <row r="155" spans="3:7" ht="15.75" customHeight="1" x14ac:dyDescent="0.35">
      <c r="C155" s="34" t="s">
        <v>229</v>
      </c>
      <c r="D155" s="220"/>
      <c r="E155" s="190"/>
      <c r="F155" s="190"/>
      <c r="G155" s="42">
        <f t="shared" si="13"/>
        <v>0</v>
      </c>
    </row>
    <row r="156" spans="3:7" ht="15.75" customHeight="1" x14ac:dyDescent="0.35">
      <c r="C156" s="34" t="s">
        <v>230</v>
      </c>
      <c r="D156" s="220"/>
      <c r="E156" s="220"/>
      <c r="F156" s="220"/>
      <c r="G156" s="42">
        <f t="shared" si="13"/>
        <v>0</v>
      </c>
    </row>
    <row r="157" spans="3:7" ht="15.75" customHeight="1" x14ac:dyDescent="0.35">
      <c r="C157" s="35" t="s">
        <v>231</v>
      </c>
      <c r="D157" s="220"/>
      <c r="E157" s="220"/>
      <c r="F157" s="220"/>
      <c r="G157" s="42">
        <f t="shared" si="13"/>
        <v>0</v>
      </c>
    </row>
    <row r="158" spans="3:7" ht="15.75" customHeight="1" x14ac:dyDescent="0.35">
      <c r="C158" s="34" t="s">
        <v>232</v>
      </c>
      <c r="D158" s="220"/>
      <c r="E158" s="220"/>
      <c r="F158" s="220"/>
      <c r="G158" s="42">
        <f t="shared" si="13"/>
        <v>0</v>
      </c>
    </row>
    <row r="159" spans="3:7" ht="15.75" customHeight="1" x14ac:dyDescent="0.35">
      <c r="C159" s="34" t="s">
        <v>233</v>
      </c>
      <c r="D159" s="220"/>
      <c r="E159" s="220"/>
      <c r="F159" s="220"/>
      <c r="G159" s="42">
        <f t="shared" si="13"/>
        <v>0</v>
      </c>
    </row>
    <row r="160" spans="3:7" ht="15.75" customHeight="1" x14ac:dyDescent="0.35">
      <c r="C160" s="34" t="s">
        <v>234</v>
      </c>
      <c r="D160" s="220"/>
      <c r="E160" s="220"/>
      <c r="F160" s="220"/>
      <c r="G160" s="42">
        <f t="shared" si="13"/>
        <v>0</v>
      </c>
    </row>
    <row r="161" spans="3:7" ht="15.75" customHeight="1" x14ac:dyDescent="0.35">
      <c r="C161" s="38" t="s">
        <v>235</v>
      </c>
      <c r="D161" s="48">
        <f>SUM(D154:D160)</f>
        <v>0</v>
      </c>
      <c r="E161" s="48">
        <f>SUM(E154:E160)</f>
        <v>0</v>
      </c>
      <c r="F161" s="48">
        <f>SUM(F154:F160)</f>
        <v>0</v>
      </c>
      <c r="G161" s="42">
        <f t="shared" si="13"/>
        <v>0</v>
      </c>
    </row>
    <row r="162" spans="3:7" s="37" customFormat="1" ht="15.75" customHeight="1" x14ac:dyDescent="0.35">
      <c r="C162" s="49"/>
      <c r="D162" s="50"/>
      <c r="E162" s="50"/>
      <c r="F162" s="50"/>
      <c r="G162" s="51"/>
    </row>
    <row r="163" spans="3:7" ht="15.75" customHeight="1" x14ac:dyDescent="0.35">
      <c r="C163" s="274" t="s">
        <v>181</v>
      </c>
      <c r="D163" s="275"/>
      <c r="E163" s="275"/>
      <c r="F163" s="275"/>
      <c r="G163" s="276"/>
    </row>
    <row r="164" spans="3:7" ht="19.5" customHeight="1" thickBot="1" x14ac:dyDescent="0.4">
      <c r="C164" s="45" t="s">
        <v>256</v>
      </c>
      <c r="D164" s="46">
        <f>'1) Tableau budgétaire 1'!D165</f>
        <v>0</v>
      </c>
      <c r="E164" s="46">
        <f>'1) Tableau budgétaire 1'!E165</f>
        <v>0</v>
      </c>
      <c r="F164" s="46">
        <f>'1) Tableau budgétaire 1'!F165</f>
        <v>0</v>
      </c>
      <c r="G164" s="47">
        <f t="shared" ref="G164:G172" si="14">SUM(D164:F164)</f>
        <v>0</v>
      </c>
    </row>
    <row r="165" spans="3:7" ht="15.75" customHeight="1" x14ac:dyDescent="0.35">
      <c r="C165" s="43" t="s">
        <v>228</v>
      </c>
      <c r="D165" s="218"/>
      <c r="E165" s="219"/>
      <c r="F165" s="219"/>
      <c r="G165" s="44">
        <f t="shared" si="14"/>
        <v>0</v>
      </c>
    </row>
    <row r="166" spans="3:7" ht="15.75" customHeight="1" x14ac:dyDescent="0.35">
      <c r="C166" s="34" t="s">
        <v>229</v>
      </c>
      <c r="D166" s="220"/>
      <c r="E166" s="190"/>
      <c r="F166" s="190"/>
      <c r="G166" s="42">
        <f t="shared" si="14"/>
        <v>0</v>
      </c>
    </row>
    <row r="167" spans="3:7" ht="15.75" customHeight="1" x14ac:dyDescent="0.35">
      <c r="C167" s="34" t="s">
        <v>230</v>
      </c>
      <c r="D167" s="220"/>
      <c r="E167" s="220"/>
      <c r="F167" s="220"/>
      <c r="G167" s="42">
        <f t="shared" si="14"/>
        <v>0</v>
      </c>
    </row>
    <row r="168" spans="3:7" ht="15.75" customHeight="1" x14ac:dyDescent="0.35">
      <c r="C168" s="35" t="s">
        <v>231</v>
      </c>
      <c r="D168" s="220"/>
      <c r="E168" s="220"/>
      <c r="F168" s="220"/>
      <c r="G168" s="42">
        <f t="shared" si="14"/>
        <v>0</v>
      </c>
    </row>
    <row r="169" spans="3:7" ht="15.75" customHeight="1" x14ac:dyDescent="0.35">
      <c r="C169" s="34" t="s">
        <v>232</v>
      </c>
      <c r="D169" s="220"/>
      <c r="E169" s="220"/>
      <c r="F169" s="220"/>
      <c r="G169" s="42">
        <f t="shared" si="14"/>
        <v>0</v>
      </c>
    </row>
    <row r="170" spans="3:7" ht="15.75" customHeight="1" x14ac:dyDescent="0.35">
      <c r="C170" s="34" t="s">
        <v>233</v>
      </c>
      <c r="D170" s="220"/>
      <c r="E170" s="220"/>
      <c r="F170" s="220"/>
      <c r="G170" s="42">
        <f t="shared" si="14"/>
        <v>0</v>
      </c>
    </row>
    <row r="171" spans="3:7" ht="15.75" customHeight="1" x14ac:dyDescent="0.35">
      <c r="C171" s="34" t="s">
        <v>234</v>
      </c>
      <c r="D171" s="220"/>
      <c r="E171" s="220"/>
      <c r="F171" s="220"/>
      <c r="G171" s="42">
        <f t="shared" si="14"/>
        <v>0</v>
      </c>
    </row>
    <row r="172" spans="3:7" ht="15.75" customHeight="1" x14ac:dyDescent="0.35">
      <c r="C172" s="38" t="s">
        <v>235</v>
      </c>
      <c r="D172" s="48">
        <f>SUM(D165:D171)</f>
        <v>0</v>
      </c>
      <c r="E172" s="48">
        <f>SUM(E165:E171)</f>
        <v>0</v>
      </c>
      <c r="F172" s="48">
        <f>SUM(F165:F171)</f>
        <v>0</v>
      </c>
      <c r="G172" s="42">
        <f t="shared" si="14"/>
        <v>0</v>
      </c>
    </row>
    <row r="173" spans="3:7" s="37" customFormat="1" ht="15.75" customHeight="1" x14ac:dyDescent="0.35">
      <c r="C173" s="49"/>
      <c r="D173" s="50"/>
      <c r="E173" s="50"/>
      <c r="F173" s="50"/>
      <c r="G173" s="51"/>
    </row>
    <row r="174" spans="3:7" ht="15.75" customHeight="1" x14ac:dyDescent="0.35">
      <c r="C174" s="274" t="s">
        <v>190</v>
      </c>
      <c r="D174" s="275"/>
      <c r="E174" s="275"/>
      <c r="F174" s="275"/>
      <c r="G174" s="276"/>
    </row>
    <row r="175" spans="3:7" ht="22.5" customHeight="1" thickBot="1" x14ac:dyDescent="0.4">
      <c r="C175" s="45" t="s">
        <v>257</v>
      </c>
      <c r="D175" s="46">
        <f>'1) Tableau budgétaire 1'!D175</f>
        <v>0</v>
      </c>
      <c r="E175" s="46">
        <f>'1) Tableau budgétaire 1'!E175</f>
        <v>0</v>
      </c>
      <c r="F175" s="46">
        <f>'1) Tableau budgétaire 1'!F175</f>
        <v>0</v>
      </c>
      <c r="G175" s="47">
        <f t="shared" ref="G175:G183" si="15">SUM(D175:F175)</f>
        <v>0</v>
      </c>
    </row>
    <row r="176" spans="3:7" ht="15.75" customHeight="1" x14ac:dyDescent="0.35">
      <c r="C176" s="43" t="s">
        <v>228</v>
      </c>
      <c r="D176" s="218"/>
      <c r="E176" s="219"/>
      <c r="F176" s="219"/>
      <c r="G176" s="44">
        <f t="shared" si="15"/>
        <v>0</v>
      </c>
    </row>
    <row r="177" spans="3:7" ht="15.75" customHeight="1" x14ac:dyDescent="0.35">
      <c r="C177" s="34" t="s">
        <v>229</v>
      </c>
      <c r="D177" s="220"/>
      <c r="E177" s="190"/>
      <c r="F177" s="190"/>
      <c r="G177" s="42">
        <f t="shared" si="15"/>
        <v>0</v>
      </c>
    </row>
    <row r="178" spans="3:7" ht="15.75" customHeight="1" x14ac:dyDescent="0.35">
      <c r="C178" s="34" t="s">
        <v>230</v>
      </c>
      <c r="D178" s="220"/>
      <c r="E178" s="220"/>
      <c r="F178" s="220"/>
      <c r="G178" s="42">
        <f t="shared" si="15"/>
        <v>0</v>
      </c>
    </row>
    <row r="179" spans="3:7" ht="15.75" customHeight="1" x14ac:dyDescent="0.35">
      <c r="C179" s="35" t="s">
        <v>231</v>
      </c>
      <c r="D179" s="220"/>
      <c r="E179" s="220"/>
      <c r="F179" s="220"/>
      <c r="G179" s="42">
        <f t="shared" si="15"/>
        <v>0</v>
      </c>
    </row>
    <row r="180" spans="3:7" ht="15.75" customHeight="1" x14ac:dyDescent="0.35">
      <c r="C180" s="34" t="s">
        <v>232</v>
      </c>
      <c r="D180" s="220"/>
      <c r="E180" s="220"/>
      <c r="F180" s="220"/>
      <c r="G180" s="42">
        <f t="shared" si="15"/>
        <v>0</v>
      </c>
    </row>
    <row r="181" spans="3:7" ht="15.75" customHeight="1" x14ac:dyDescent="0.35">
      <c r="C181" s="34" t="s">
        <v>233</v>
      </c>
      <c r="D181" s="220"/>
      <c r="E181" s="220"/>
      <c r="F181" s="220"/>
      <c r="G181" s="42">
        <f t="shared" si="15"/>
        <v>0</v>
      </c>
    </row>
    <row r="182" spans="3:7" ht="15.75" customHeight="1" x14ac:dyDescent="0.35">
      <c r="C182" s="34" t="s">
        <v>234</v>
      </c>
      <c r="D182" s="220"/>
      <c r="E182" s="220"/>
      <c r="F182" s="220"/>
      <c r="G182" s="42">
        <f t="shared" si="15"/>
        <v>0</v>
      </c>
    </row>
    <row r="183" spans="3:7" ht="15.75" customHeight="1" x14ac:dyDescent="0.35">
      <c r="C183" s="38" t="s">
        <v>235</v>
      </c>
      <c r="D183" s="48">
        <f>SUM(D176:D182)</f>
        <v>0</v>
      </c>
      <c r="E183" s="48">
        <f>SUM(E176:E182)</f>
        <v>0</v>
      </c>
      <c r="F183" s="48">
        <f>SUM(F176:F182)</f>
        <v>0</v>
      </c>
      <c r="G183" s="42">
        <f t="shared" si="15"/>
        <v>0</v>
      </c>
    </row>
    <row r="184" spans="3:7" ht="15.75" customHeight="1" x14ac:dyDescent="0.35">
      <c r="C184" s="217"/>
      <c r="D184" s="221"/>
      <c r="E184" s="221"/>
      <c r="F184" s="221"/>
      <c r="G184" s="217"/>
    </row>
    <row r="185" spans="3:7" ht="15.75" customHeight="1" x14ac:dyDescent="0.35">
      <c r="C185" s="274" t="s">
        <v>258</v>
      </c>
      <c r="D185" s="275"/>
      <c r="E185" s="275"/>
      <c r="F185" s="275"/>
      <c r="G185" s="276"/>
    </row>
    <row r="186" spans="3:7" ht="36" customHeight="1" thickBot="1" x14ac:dyDescent="0.4">
      <c r="C186" s="45" t="s">
        <v>259</v>
      </c>
      <c r="D186" s="46">
        <f>'1) Tableau budgétaire 1'!D182</f>
        <v>268037.38</v>
      </c>
      <c r="E186" s="46">
        <f>'1) Tableau budgétaire 1'!E182</f>
        <v>186121.5</v>
      </c>
      <c r="F186" s="46">
        <f>'1) Tableau budgétaire 1'!F182</f>
        <v>0</v>
      </c>
      <c r="G186" s="47">
        <f t="shared" ref="G186:G194" si="16">SUM(D186:F186)</f>
        <v>454158.88</v>
      </c>
    </row>
    <row r="187" spans="3:7" ht="15.75" customHeight="1" x14ac:dyDescent="0.35">
      <c r="C187" s="43" t="s">
        <v>228</v>
      </c>
      <c r="D187" s="218">
        <f>'1) Tableau budgétaire 1'!D182*'1) Tableau budgétaire 1'!D178/'1) Tableau budgétaire 1'!D192</f>
        <v>46419.200124089264</v>
      </c>
      <c r="E187" s="218">
        <f>'1) Tableau budgétaire 1'!E182*'1) Tableau budgétaire 1'!E178/'1) Tableau budgétaire 1'!E192</f>
        <v>27907.885795631191</v>
      </c>
      <c r="F187" s="219"/>
      <c r="G187" s="44">
        <f t="shared" si="16"/>
        <v>74327.085919720455</v>
      </c>
    </row>
    <row r="188" spans="3:7" ht="15.75" customHeight="1" x14ac:dyDescent="0.35">
      <c r="C188" s="34" t="s">
        <v>229</v>
      </c>
      <c r="D188" s="220">
        <f>D186*0.05</f>
        <v>13401.869000000001</v>
      </c>
      <c r="E188" s="220">
        <f>E186*0.05</f>
        <v>9306.0750000000007</v>
      </c>
      <c r="F188" s="190"/>
      <c r="G188" s="42">
        <f t="shared" si="16"/>
        <v>22707.944000000003</v>
      </c>
    </row>
    <row r="189" spans="3:7" ht="15.75" customHeight="1" x14ac:dyDescent="0.35">
      <c r="C189" s="34" t="s">
        <v>230</v>
      </c>
      <c r="D189" s="220">
        <f>D186*0.07</f>
        <v>18762.616600000001</v>
      </c>
      <c r="E189" s="220">
        <f>E186*0.07</f>
        <v>13028.505000000001</v>
      </c>
      <c r="F189" s="220"/>
      <c r="G189" s="42">
        <f t="shared" si="16"/>
        <v>31791.121600000002</v>
      </c>
    </row>
    <row r="190" spans="3:7" ht="15.75" customHeight="1" x14ac:dyDescent="0.35">
      <c r="C190" s="35" t="s">
        <v>231</v>
      </c>
      <c r="D190" s="220">
        <f>D186*0.2</f>
        <v>53607.476000000002</v>
      </c>
      <c r="E190" s="220">
        <f>E186*0.2</f>
        <v>37224.300000000003</v>
      </c>
      <c r="F190" s="220"/>
      <c r="G190" s="42">
        <f t="shared" si="16"/>
        <v>90831.776000000013</v>
      </c>
    </row>
    <row r="191" spans="3:7" ht="15.75" customHeight="1" x14ac:dyDescent="0.35">
      <c r="C191" s="34" t="s">
        <v>232</v>
      </c>
      <c r="D191" s="220">
        <f>D186*0.07</f>
        <v>18762.616600000001</v>
      </c>
      <c r="E191" s="220">
        <f>E186*0.07</f>
        <v>13028.505000000001</v>
      </c>
      <c r="F191" s="220"/>
      <c r="G191" s="42">
        <f t="shared" si="16"/>
        <v>31791.121600000002</v>
      </c>
    </row>
    <row r="192" spans="3:7" ht="15.75" customHeight="1" x14ac:dyDescent="0.35">
      <c r="C192" s="34" t="s">
        <v>233</v>
      </c>
      <c r="D192" s="220">
        <f>D186*0.4</f>
        <v>107214.952</v>
      </c>
      <c r="E192" s="220">
        <f>E186*0.4</f>
        <v>74448.600000000006</v>
      </c>
      <c r="F192" s="220"/>
      <c r="G192" s="42">
        <f t="shared" si="16"/>
        <v>181663.55200000003</v>
      </c>
    </row>
    <row r="193" spans="3:13" ht="15.75" customHeight="1" x14ac:dyDescent="0.35">
      <c r="C193" s="34" t="s">
        <v>234</v>
      </c>
      <c r="D193" s="220">
        <f>D186-SUM(D187,D188,D189,D190,D191,D192)</f>
        <v>9868.6496759107104</v>
      </c>
      <c r="E193" s="220">
        <f>E186-SUM(E187,E188,E189,E190,E191,E192)</f>
        <v>11177.629204368801</v>
      </c>
      <c r="F193" s="220"/>
      <c r="G193" s="42">
        <f t="shared" si="16"/>
        <v>21046.278880279511</v>
      </c>
      <c r="H193" s="217"/>
      <c r="I193" s="217"/>
      <c r="J193" s="217"/>
      <c r="K193" s="217"/>
      <c r="L193" s="217"/>
      <c r="M193" s="217"/>
    </row>
    <row r="194" spans="3:13" ht="15.75" customHeight="1" x14ac:dyDescent="0.35">
      <c r="C194" s="38" t="s">
        <v>235</v>
      </c>
      <c r="D194" s="48">
        <f>SUM(D187:D193)</f>
        <v>268037.38</v>
      </c>
      <c r="E194" s="48">
        <f>SUM(E187:E193)</f>
        <v>186121.5</v>
      </c>
      <c r="F194" s="48">
        <f>SUM(F187:F193)</f>
        <v>0</v>
      </c>
      <c r="G194" s="42">
        <f t="shared" si="16"/>
        <v>454158.88</v>
      </c>
      <c r="H194" s="217"/>
      <c r="I194" s="217"/>
      <c r="J194" s="217"/>
      <c r="K194" s="217"/>
      <c r="L194" s="217"/>
      <c r="M194" s="217"/>
    </row>
    <row r="195" spans="3:13" ht="15.75" customHeight="1" thickBot="1" x14ac:dyDescent="0.4">
      <c r="C195" s="217"/>
      <c r="D195" s="221"/>
      <c r="E195" s="221"/>
      <c r="F195" s="221"/>
      <c r="G195" s="217"/>
      <c r="H195" s="217"/>
      <c r="I195" s="217"/>
      <c r="J195" s="217"/>
      <c r="K195" s="217"/>
      <c r="L195" s="217"/>
      <c r="M195" s="217"/>
    </row>
    <row r="196" spans="3:13" ht="19.5" customHeight="1" thickBot="1" x14ac:dyDescent="0.4">
      <c r="C196" s="280" t="s">
        <v>205</v>
      </c>
      <c r="D196" s="281"/>
      <c r="E196" s="281"/>
      <c r="F196" s="281"/>
      <c r="G196" s="282"/>
      <c r="H196" s="217"/>
      <c r="I196" s="217"/>
      <c r="J196" s="217"/>
      <c r="K196" s="217"/>
      <c r="L196" s="217"/>
      <c r="M196" s="217"/>
    </row>
    <row r="197" spans="3:13" ht="51.75" customHeight="1" x14ac:dyDescent="0.35">
      <c r="C197" s="55"/>
      <c r="D197" s="144" t="str">
        <f>'1) Tableau budgétaire 1'!D5</f>
        <v>Organisation recipiendiaire 1: PNUD (budget en USD)</v>
      </c>
      <c r="E197" s="144" t="str">
        <f>'1) Tableau budgétaire 1'!E5</f>
        <v>Organisation recipiendiaire 2 : HCDH (budget en USD)</v>
      </c>
      <c r="F197" s="144" t="str">
        <f>'1) Tableau budgétaire 1'!F5</f>
        <v>Organisation recipiendiaire 3 (budget en USD)</v>
      </c>
      <c r="G197" s="139" t="s">
        <v>205</v>
      </c>
      <c r="H197" s="217"/>
      <c r="I197" s="217"/>
      <c r="J197" s="217"/>
      <c r="K197" s="217"/>
      <c r="L197" s="217"/>
      <c r="M197" s="217"/>
    </row>
    <row r="198" spans="3:13" ht="19.5" customHeight="1" x14ac:dyDescent="0.35">
      <c r="C198" s="145" t="s">
        <v>228</v>
      </c>
      <c r="D198" s="225">
        <f t="shared" ref="D198:F204" si="17">SUM(D176,D165,D154,D143,D131,D120,D109,D98,D86,D75,D64,D53,D41,D30,D19,D8,D187)</f>
        <v>178037.38</v>
      </c>
      <c r="E198" s="225">
        <f t="shared" si="17"/>
        <v>126121.5</v>
      </c>
      <c r="F198" s="225">
        <f t="shared" si="17"/>
        <v>0</v>
      </c>
      <c r="G198" s="53">
        <f t="shared" ref="G198:G205" si="18">SUM(D198:F198)</f>
        <v>304158.88</v>
      </c>
      <c r="H198" s="217"/>
      <c r="I198" s="217"/>
      <c r="J198" s="217"/>
      <c r="K198" s="217"/>
      <c r="L198" s="217"/>
      <c r="M198" s="217"/>
    </row>
    <row r="199" spans="3:13" ht="34.5" customHeight="1" x14ac:dyDescent="0.35">
      <c r="C199" s="104" t="s">
        <v>229</v>
      </c>
      <c r="D199" s="226">
        <f t="shared" si="17"/>
        <v>51401.868999999999</v>
      </c>
      <c r="E199" s="226">
        <f t="shared" si="17"/>
        <v>42056.074999999997</v>
      </c>
      <c r="F199" s="226">
        <f t="shared" si="17"/>
        <v>0</v>
      </c>
      <c r="G199" s="54">
        <f t="shared" si="18"/>
        <v>93457.943999999989</v>
      </c>
      <c r="H199" s="217"/>
      <c r="I199" s="217"/>
      <c r="J199" s="217"/>
      <c r="K199" s="217"/>
      <c r="L199" s="217"/>
      <c r="M199" s="217"/>
    </row>
    <row r="200" spans="3:13" ht="48" customHeight="1" x14ac:dyDescent="0.35">
      <c r="C200" s="104" t="s">
        <v>230</v>
      </c>
      <c r="D200" s="226">
        <f t="shared" si="17"/>
        <v>71962.616600000008</v>
      </c>
      <c r="E200" s="226">
        <f t="shared" si="17"/>
        <v>58878.505000000005</v>
      </c>
      <c r="F200" s="226">
        <f t="shared" si="17"/>
        <v>0</v>
      </c>
      <c r="G200" s="54">
        <f t="shared" si="18"/>
        <v>130841.12160000001</v>
      </c>
      <c r="H200" s="217"/>
      <c r="I200" s="217"/>
      <c r="J200" s="217"/>
      <c r="K200" s="217"/>
      <c r="L200" s="217"/>
      <c r="M200" s="217"/>
    </row>
    <row r="201" spans="3:13" ht="33" customHeight="1" x14ac:dyDescent="0.35">
      <c r="C201" s="105" t="s">
        <v>231</v>
      </c>
      <c r="D201" s="226">
        <f t="shared" si="17"/>
        <v>205607.476</v>
      </c>
      <c r="E201" s="226">
        <f t="shared" si="17"/>
        <v>168224.3</v>
      </c>
      <c r="F201" s="226">
        <f t="shared" si="17"/>
        <v>0</v>
      </c>
      <c r="G201" s="54">
        <f t="shared" si="18"/>
        <v>373831.77599999995</v>
      </c>
      <c r="H201" s="217"/>
      <c r="I201" s="217"/>
      <c r="J201" s="217"/>
      <c r="K201" s="217"/>
      <c r="L201" s="217"/>
      <c r="M201" s="217"/>
    </row>
    <row r="202" spans="3:13" ht="21" customHeight="1" x14ac:dyDescent="0.35">
      <c r="C202" s="104" t="s">
        <v>232</v>
      </c>
      <c r="D202" s="226">
        <f t="shared" si="17"/>
        <v>71962.616600000008</v>
      </c>
      <c r="E202" s="226">
        <f t="shared" si="17"/>
        <v>58878.505000000005</v>
      </c>
      <c r="F202" s="226">
        <f t="shared" si="17"/>
        <v>0</v>
      </c>
      <c r="G202" s="54">
        <f t="shared" si="18"/>
        <v>130841.12160000001</v>
      </c>
      <c r="H202" s="197"/>
      <c r="I202" s="197"/>
      <c r="J202" s="197"/>
      <c r="K202" s="197"/>
      <c r="L202" s="197"/>
      <c r="M202" s="227"/>
    </row>
    <row r="203" spans="3:13" ht="39.75" customHeight="1" x14ac:dyDescent="0.35">
      <c r="C203" s="104" t="s">
        <v>233</v>
      </c>
      <c r="D203" s="226">
        <f t="shared" si="17"/>
        <v>411214.95199999999</v>
      </c>
      <c r="E203" s="226">
        <f t="shared" si="17"/>
        <v>336448.6</v>
      </c>
      <c r="F203" s="226">
        <f t="shared" si="17"/>
        <v>0</v>
      </c>
      <c r="G203" s="54">
        <f t="shared" si="18"/>
        <v>747663.55199999991</v>
      </c>
      <c r="H203" s="197"/>
      <c r="I203" s="197"/>
      <c r="J203" s="197"/>
      <c r="K203" s="197"/>
      <c r="L203" s="197"/>
      <c r="M203" s="227"/>
    </row>
    <row r="204" spans="3:13" ht="39.75" customHeight="1" x14ac:dyDescent="0.35">
      <c r="C204" s="104" t="s">
        <v>234</v>
      </c>
      <c r="D204" s="225">
        <f t="shared" si="17"/>
        <v>37850.469799999963</v>
      </c>
      <c r="E204" s="225">
        <f t="shared" si="17"/>
        <v>50514.014999999985</v>
      </c>
      <c r="F204" s="225">
        <f t="shared" si="17"/>
        <v>0</v>
      </c>
      <c r="G204" s="54">
        <f t="shared" si="18"/>
        <v>88364.484799999947</v>
      </c>
      <c r="H204" s="197"/>
      <c r="I204" s="197"/>
      <c r="J204" s="197"/>
      <c r="K204" s="197"/>
      <c r="L204" s="197"/>
      <c r="M204" s="227"/>
    </row>
    <row r="205" spans="3:13" ht="22.5" customHeight="1" x14ac:dyDescent="0.35">
      <c r="C205" s="130" t="s">
        <v>206</v>
      </c>
      <c r="D205" s="228">
        <f>SUM(D198:D204)</f>
        <v>1028037.38</v>
      </c>
      <c r="E205" s="228">
        <f>SUM(E198:E204)</f>
        <v>841121.5</v>
      </c>
      <c r="F205" s="228">
        <f>SUM(F198:F204)</f>
        <v>0</v>
      </c>
      <c r="G205" s="229">
        <f t="shared" si="18"/>
        <v>1869158.88</v>
      </c>
      <c r="H205" s="197"/>
      <c r="I205" s="197"/>
      <c r="J205" s="197"/>
      <c r="K205" s="197"/>
      <c r="L205" s="197"/>
      <c r="M205" s="227"/>
    </row>
    <row r="206" spans="3:13" ht="26.25" customHeight="1" thickBot="1" x14ac:dyDescent="0.4">
      <c r="C206" s="130" t="s">
        <v>207</v>
      </c>
      <c r="D206" s="230">
        <f>D205*0.07</f>
        <v>71962.616600000008</v>
      </c>
      <c r="E206" s="230">
        <f t="shared" ref="E206:G206" si="19">E205*0.07</f>
        <v>58878.505000000005</v>
      </c>
      <c r="F206" s="230">
        <f t="shared" si="19"/>
        <v>0</v>
      </c>
      <c r="G206" s="231">
        <f t="shared" si="19"/>
        <v>130841.1216</v>
      </c>
      <c r="H206" s="19"/>
      <c r="I206" s="19"/>
      <c r="J206" s="19"/>
      <c r="K206" s="19"/>
      <c r="L206" s="232"/>
      <c r="M206" s="221"/>
    </row>
    <row r="207" spans="3:13" ht="23.25" customHeight="1" thickBot="1" x14ac:dyDescent="0.4">
      <c r="C207" s="95" t="s">
        <v>260</v>
      </c>
      <c r="D207" s="96">
        <f>SUM(D205:D206)</f>
        <v>1099999.9966</v>
      </c>
      <c r="E207" s="96">
        <f t="shared" ref="E207:G207" si="20">SUM(E205:E206)</f>
        <v>900000.005</v>
      </c>
      <c r="F207" s="96">
        <f t="shared" si="20"/>
        <v>0</v>
      </c>
      <c r="G207" s="56">
        <f t="shared" si="20"/>
        <v>2000000.0015999998</v>
      </c>
      <c r="H207" s="19"/>
      <c r="I207" s="19"/>
      <c r="J207" s="19"/>
      <c r="K207" s="19"/>
      <c r="L207" s="232"/>
      <c r="M207" s="221"/>
    </row>
    <row r="208" spans="3:13" ht="15.75" customHeight="1" x14ac:dyDescent="0.35">
      <c r="C208" s="217"/>
      <c r="D208" s="221"/>
      <c r="E208" s="221"/>
      <c r="F208" s="221"/>
      <c r="G208" s="217"/>
      <c r="H208" s="217"/>
      <c r="I208" s="217"/>
      <c r="J208" s="217"/>
      <c r="K208" s="217"/>
      <c r="L208" s="39"/>
      <c r="M208" s="217"/>
    </row>
    <row r="209" spans="3:13" ht="15.75" customHeight="1" x14ac:dyDescent="0.35">
      <c r="C209" s="217"/>
      <c r="D209" s="221"/>
      <c r="E209" s="221"/>
      <c r="F209" s="221"/>
      <c r="G209" s="217"/>
      <c r="H209" s="26"/>
      <c r="I209" s="26"/>
      <c r="J209" s="217"/>
      <c r="K209" s="217"/>
      <c r="L209" s="39"/>
      <c r="M209" s="217"/>
    </row>
    <row r="210" spans="3:13" ht="15.75" customHeight="1" x14ac:dyDescent="0.35">
      <c r="C210" s="217"/>
      <c r="D210" s="221"/>
      <c r="E210" s="221"/>
      <c r="F210" s="221"/>
      <c r="G210" s="217"/>
      <c r="H210" s="26"/>
      <c r="I210" s="26"/>
      <c r="J210" s="217"/>
      <c r="K210" s="217"/>
      <c r="L210" s="217"/>
      <c r="M210" s="217"/>
    </row>
    <row r="211" spans="3:13" ht="40.5" customHeight="1" x14ac:dyDescent="0.35">
      <c r="C211" s="217"/>
      <c r="D211" s="221"/>
      <c r="E211" s="221"/>
      <c r="F211" s="221"/>
      <c r="G211" s="217"/>
      <c r="H211" s="26"/>
      <c r="I211" s="26"/>
      <c r="J211" s="217"/>
      <c r="K211" s="217"/>
      <c r="L211" s="40"/>
      <c r="M211" s="217"/>
    </row>
    <row r="212" spans="3:13" ht="24.75" customHeight="1" x14ac:dyDescent="0.35">
      <c r="C212" s="217"/>
      <c r="D212" s="221"/>
      <c r="E212" s="221"/>
      <c r="F212" s="221"/>
      <c r="G212" s="217"/>
      <c r="H212" s="26"/>
      <c r="I212" s="26"/>
      <c r="J212" s="217"/>
      <c r="K212" s="217"/>
      <c r="L212" s="40"/>
      <c r="M212" s="217"/>
    </row>
    <row r="213" spans="3:13" ht="41.25" customHeight="1" x14ac:dyDescent="0.35">
      <c r="C213" s="217"/>
      <c r="D213" s="221"/>
      <c r="E213" s="221"/>
      <c r="F213" s="221"/>
      <c r="G213" s="217"/>
      <c r="H213" s="233"/>
      <c r="I213" s="26"/>
      <c r="J213" s="217"/>
      <c r="K213" s="217"/>
      <c r="L213" s="40"/>
      <c r="M213" s="217"/>
    </row>
    <row r="214" spans="3:13" ht="51.75" customHeight="1" x14ac:dyDescent="0.35">
      <c r="C214" s="217"/>
      <c r="D214" s="221"/>
      <c r="E214" s="221"/>
      <c r="F214" s="221"/>
      <c r="G214" s="217"/>
      <c r="H214" s="233"/>
      <c r="I214" s="26"/>
      <c r="J214" s="217"/>
      <c r="K214" s="217"/>
      <c r="L214" s="40"/>
      <c r="M214" s="217"/>
    </row>
    <row r="215" spans="3:13" ht="42" customHeight="1" x14ac:dyDescent="0.35">
      <c r="C215" s="217"/>
      <c r="D215" s="221"/>
      <c r="E215" s="221"/>
      <c r="F215" s="221"/>
      <c r="G215" s="217"/>
      <c r="H215" s="26"/>
      <c r="I215" s="26"/>
      <c r="J215" s="217"/>
      <c r="K215" s="217"/>
      <c r="L215" s="40"/>
      <c r="M215" s="217"/>
    </row>
    <row r="216" spans="3:13" s="37" customFormat="1" ht="42" customHeight="1" x14ac:dyDescent="0.35">
      <c r="C216" s="217"/>
      <c r="D216" s="221"/>
      <c r="E216" s="221"/>
      <c r="F216" s="221"/>
      <c r="G216" s="217"/>
      <c r="H216" s="217"/>
      <c r="I216" s="26"/>
      <c r="J216" s="217"/>
      <c r="K216" s="217"/>
      <c r="L216" s="40"/>
      <c r="M216" s="217"/>
    </row>
    <row r="217" spans="3:13" s="37" customFormat="1" ht="42" customHeight="1" x14ac:dyDescent="0.35">
      <c r="C217" s="217"/>
      <c r="D217" s="221"/>
      <c r="E217" s="221"/>
      <c r="F217" s="221"/>
      <c r="G217" s="217"/>
      <c r="H217" s="217"/>
      <c r="I217" s="26"/>
      <c r="J217" s="217"/>
      <c r="K217" s="217"/>
      <c r="L217" s="217"/>
      <c r="M217" s="217"/>
    </row>
    <row r="218" spans="3:13" s="37" customFormat="1" ht="63.75" customHeight="1" x14ac:dyDescent="0.35">
      <c r="C218" s="217"/>
      <c r="D218" s="221"/>
      <c r="E218" s="221"/>
      <c r="F218" s="221"/>
      <c r="G218" s="217"/>
      <c r="H218" s="217"/>
      <c r="I218" s="39"/>
      <c r="J218" s="217"/>
      <c r="K218" s="217"/>
      <c r="L218" s="217"/>
      <c r="M218" s="217"/>
    </row>
    <row r="219" spans="3:13" s="37" customFormat="1" ht="42" customHeight="1" x14ac:dyDescent="0.35">
      <c r="C219" s="217"/>
      <c r="D219" s="221"/>
      <c r="E219" s="221"/>
      <c r="F219" s="221"/>
      <c r="G219" s="217"/>
      <c r="H219" s="217"/>
      <c r="I219" s="217"/>
      <c r="J219" s="217"/>
      <c r="K219" s="217"/>
      <c r="L219" s="217"/>
      <c r="M219" s="39"/>
    </row>
    <row r="220" spans="3:13" ht="23.25" customHeight="1" x14ac:dyDescent="0.35">
      <c r="C220" s="217"/>
      <c r="D220" s="221"/>
      <c r="E220" s="221"/>
      <c r="F220" s="221"/>
      <c r="G220" s="217"/>
      <c r="H220" s="217"/>
      <c r="I220" s="217"/>
      <c r="J220" s="217"/>
      <c r="K220" s="217"/>
      <c r="L220" s="217"/>
      <c r="M220" s="217"/>
    </row>
    <row r="221" spans="3:13" ht="27.75" customHeight="1" x14ac:dyDescent="0.35">
      <c r="C221" s="217"/>
      <c r="D221" s="221"/>
      <c r="E221" s="221"/>
      <c r="F221" s="221"/>
      <c r="G221" s="217"/>
      <c r="H221" s="217"/>
      <c r="I221" s="217"/>
      <c r="J221" s="217"/>
      <c r="K221" s="217"/>
      <c r="L221" s="217"/>
      <c r="M221" s="217"/>
    </row>
    <row r="222" spans="3:13" ht="55.5" customHeight="1" x14ac:dyDescent="0.35">
      <c r="C222" s="217"/>
      <c r="D222" s="221"/>
      <c r="E222" s="221"/>
      <c r="F222" s="221"/>
      <c r="G222" s="217"/>
      <c r="H222" s="217"/>
      <c r="I222" s="217"/>
      <c r="J222" s="217"/>
      <c r="K222" s="217"/>
      <c r="L222" s="217"/>
      <c r="M222" s="217"/>
    </row>
    <row r="223" spans="3:13" ht="57.75" customHeight="1" x14ac:dyDescent="0.35">
      <c r="C223" s="217"/>
      <c r="D223" s="221"/>
      <c r="E223" s="221"/>
      <c r="F223" s="221"/>
      <c r="G223" s="217"/>
      <c r="H223" s="217"/>
      <c r="I223" s="217"/>
      <c r="J223" s="217"/>
      <c r="K223" s="217"/>
      <c r="L223" s="217"/>
      <c r="M223" s="217"/>
    </row>
    <row r="224" spans="3:13" ht="21.75" customHeight="1" x14ac:dyDescent="0.35">
      <c r="C224" s="217"/>
      <c r="D224" s="221"/>
      <c r="E224" s="221"/>
      <c r="F224" s="221"/>
      <c r="G224" s="217"/>
      <c r="H224" s="217"/>
      <c r="I224" s="217"/>
      <c r="J224" s="217"/>
      <c r="K224" s="217"/>
      <c r="L224" s="217"/>
      <c r="M224" s="217"/>
    </row>
    <row r="225" spans="14:14" ht="49.5" customHeight="1" x14ac:dyDescent="0.35">
      <c r="N225" s="217"/>
    </row>
    <row r="226" spans="14:14" ht="28.5" customHeight="1" x14ac:dyDescent="0.35">
      <c r="N226" s="217"/>
    </row>
    <row r="227" spans="14:14" ht="28.5" customHeight="1" x14ac:dyDescent="0.35">
      <c r="N227" s="217"/>
    </row>
    <row r="228" spans="14:14" ht="28.5" customHeight="1" x14ac:dyDescent="0.35">
      <c r="N228" s="217"/>
    </row>
    <row r="229" spans="14:14" ht="23.25" customHeight="1" x14ac:dyDescent="0.35">
      <c r="N229" s="39"/>
    </row>
    <row r="230" spans="14:14" ht="43.5" customHeight="1" x14ac:dyDescent="0.35">
      <c r="N230" s="39"/>
    </row>
    <row r="231" spans="14:14" ht="55.5" customHeight="1" x14ac:dyDescent="0.35">
      <c r="N231" s="217"/>
    </row>
    <row r="232" spans="14:14" ht="42.75" customHeight="1" x14ac:dyDescent="0.35">
      <c r="N232" s="39"/>
    </row>
    <row r="233" spans="14:14" ht="21.75" customHeight="1" x14ac:dyDescent="0.35">
      <c r="N233" s="39"/>
    </row>
    <row r="234" spans="14:14" ht="21.75" customHeight="1" x14ac:dyDescent="0.35">
      <c r="N234" s="39"/>
    </row>
    <row r="235" spans="14:14" ht="23.25" customHeight="1" x14ac:dyDescent="0.35">
      <c r="N235" s="217"/>
    </row>
    <row r="236" spans="14:14" ht="23.25" customHeight="1" x14ac:dyDescent="0.35">
      <c r="N236" s="217"/>
    </row>
    <row r="237" spans="14:14" ht="21.75" customHeight="1" x14ac:dyDescent="0.35">
      <c r="N237" s="217"/>
    </row>
    <row r="238" spans="14:14" ht="16.5" customHeight="1" x14ac:dyDescent="0.35">
      <c r="N238" s="217"/>
    </row>
    <row r="239" spans="14:14" ht="29.25" customHeight="1" x14ac:dyDescent="0.35">
      <c r="N239" s="217"/>
    </row>
    <row r="240" spans="14:14" ht="24.75" customHeight="1" x14ac:dyDescent="0.35">
      <c r="N240" s="217"/>
    </row>
    <row r="241" ht="33" customHeight="1" x14ac:dyDescent="0.35"/>
    <row r="243" ht="15" customHeight="1" x14ac:dyDescent="0.35"/>
    <row r="244" ht="25.5" customHeight="1" x14ac:dyDescent="0.35"/>
  </sheetData>
  <sheetProtection sheet="1" insertColumns="0" insertRows="0" deleteRows="0"/>
  <mergeCells count="24">
    <mergeCell ref="C196:G196"/>
    <mergeCell ref="C129:G129"/>
    <mergeCell ref="B140:G140"/>
    <mergeCell ref="C141:G141"/>
    <mergeCell ref="C62:G62"/>
    <mergeCell ref="C73:G73"/>
    <mergeCell ref="C185:G185"/>
    <mergeCell ref="C163:G163"/>
    <mergeCell ref="C174:G174"/>
    <mergeCell ref="C152:G152"/>
    <mergeCell ref="C51:G51"/>
    <mergeCell ref="C96:G96"/>
    <mergeCell ref="C107:G107"/>
    <mergeCell ref="C118:G118"/>
    <mergeCell ref="C84:G84"/>
    <mergeCell ref="B95:G95"/>
    <mergeCell ref="C1:F1"/>
    <mergeCell ref="C2:F2"/>
    <mergeCell ref="B5:G5"/>
    <mergeCell ref="C6:G6"/>
    <mergeCell ref="B50:G50"/>
    <mergeCell ref="C17:G17"/>
    <mergeCell ref="C28:G28"/>
    <mergeCell ref="C39:G39"/>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disablePrompts="1" count="8">
    <dataValidation allowBlank="1" showInputMessage="1" showErrorMessage="1" prompt=" Includes all general operating costs for running an office. Examples include telecommunication, rents, finance charges and other costs which cannot be mapped to other expense categories." sqref="C182 C14 C25 C36 C47 C59 C70 C81 C92 C104 C115 C126 C137 C149 C160 C171 C193 C204" xr:uid="{00000000-0002-0000-02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81 C13 C24 C35 C46 C58 C69 C80 C91 C103 C114 C125 C136 C148 C159 C170 C192 C203" xr:uid="{00000000-0002-0000-0200-000001000000}"/>
    <dataValidation allowBlank="1" showInputMessage="1" showErrorMessage="1" prompt="Services contracted by an organization which follow the normal procurement processes." sqref="C179 C11 C22 C33 C44 C56 C67 C78 C89 C101 C112 C123 C134 C146 C157 C168 C190 C201" xr:uid="{00000000-0002-0000-0200-000002000000}"/>
    <dataValidation allowBlank="1" showInputMessage="1" showErrorMessage="1" prompt="Includes staff and non-staff travel paid for by the organization directly related to a project." sqref="C180 C12 C23 C34 C45 C57 C68 C79 C90 C102 C113 C124 C135 C147 C158 C169 C191 C202" xr:uid="{00000000-0002-0000-02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78 C10 C21 C32 C43 C55 C66 C77 C88 C100 C111 C122 C133 C145 C156 C167 C189 C200" xr:uid="{00000000-0002-0000-02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77 C9 C20 C31 C42 C54 C65 C76 C87 C99 C110 C121 C132 C144 C155 C166 C188 C199" xr:uid="{00000000-0002-0000-0200-000005000000}"/>
    <dataValidation allowBlank="1" showInputMessage="1" showErrorMessage="1" prompt="Includes all related staff and temporary staff costs including base salary, post adjustment and all staff entitlements." sqref="C176 C8 C19 C30 C41 C53 C64 C75 C86 C98 C109 C120 C131 C143 C154 C165 C187 C198" xr:uid="{00000000-0002-0000-0200-000006000000}"/>
    <dataValidation allowBlank="1" showInputMessage="1" showErrorMessage="1" prompt="Output totals must match the original total from Table 1, and will show as red if not. " sqref="G15" xr:uid="{00000000-0002-0000-0200-000007000000}"/>
  </dataValidations>
  <pageMargins left="0.7" right="0.7" top="0.75" bottom="0.75" header="0.3" footer="0.3"/>
  <pageSetup scale="74" orientation="landscape" r:id="rId1"/>
  <rowBreaks count="1" manualBreakCount="1">
    <brk id="61"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Tableau budgétaire 1'!$G$194</xm:f>
            <x14:dxf>
              <font>
                <color rgb="FF9C0006"/>
              </font>
              <fill>
                <patternFill>
                  <bgColor rgb="FFFFC7CE"/>
                </patternFill>
              </fill>
            </x14:dxf>
          </x14:cfRule>
          <xm:sqref>G207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1:B14"/>
  <sheetViews>
    <sheetView showGridLines="0" topLeftCell="A7" workbookViewId="0">
      <selection activeCell="C14" sqref="C14"/>
    </sheetView>
  </sheetViews>
  <sheetFormatPr baseColWidth="10" defaultColWidth="8.81640625" defaultRowHeight="14.5" x14ac:dyDescent="0.35"/>
  <cols>
    <col min="2" max="2" width="73.36328125" customWidth="1"/>
  </cols>
  <sheetData>
    <row r="1" spans="2:2" ht="15" thickBot="1" x14ac:dyDescent="0.4"/>
    <row r="2" spans="2:2" ht="15" thickBot="1" x14ac:dyDescent="0.4">
      <c r="B2" s="109" t="s">
        <v>261</v>
      </c>
    </row>
    <row r="3" spans="2:2" ht="70.5" customHeight="1" x14ac:dyDescent="0.35">
      <c r="B3" s="110" t="s">
        <v>262</v>
      </c>
    </row>
    <row r="4" spans="2:2" ht="58" x14ac:dyDescent="0.35">
      <c r="B4" s="107" t="s">
        <v>263</v>
      </c>
    </row>
    <row r="5" spans="2:2" x14ac:dyDescent="0.35">
      <c r="B5" s="107"/>
    </row>
    <row r="6" spans="2:2" ht="58" x14ac:dyDescent="0.35">
      <c r="B6" s="106" t="s">
        <v>264</v>
      </c>
    </row>
    <row r="7" spans="2:2" x14ac:dyDescent="0.35">
      <c r="B7" s="107"/>
    </row>
    <row r="8" spans="2:2" ht="72.5" x14ac:dyDescent="0.35">
      <c r="B8" s="106" t="s">
        <v>265</v>
      </c>
    </row>
    <row r="9" spans="2:2" x14ac:dyDescent="0.35">
      <c r="B9" s="107"/>
    </row>
    <row r="10" spans="2:2" ht="29" x14ac:dyDescent="0.35">
      <c r="B10" s="107" t="s">
        <v>266</v>
      </c>
    </row>
    <row r="11" spans="2:2" x14ac:dyDescent="0.35">
      <c r="B11" s="107"/>
    </row>
    <row r="12" spans="2:2" ht="72.5" x14ac:dyDescent="0.35">
      <c r="B12" s="106" t="s">
        <v>267</v>
      </c>
    </row>
    <row r="13" spans="2:2" x14ac:dyDescent="0.35">
      <c r="B13" s="107"/>
    </row>
    <row r="14" spans="2:2" ht="58.5" thickBot="1" x14ac:dyDescent="0.4">
      <c r="B14" s="108" t="s">
        <v>268</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D47"/>
  <sheetViews>
    <sheetView showGridLines="0" showZeros="0" topLeftCell="A70" zoomScale="80" zoomScaleNormal="80" zoomScaleSheetLayoutView="70" workbookViewId="0"/>
  </sheetViews>
  <sheetFormatPr baseColWidth="10" defaultColWidth="8.81640625" defaultRowHeight="14.5" x14ac:dyDescent="0.35"/>
  <cols>
    <col min="2" max="2" width="61.81640625" customWidth="1"/>
    <col min="4" max="4" width="17.81640625" customWidth="1"/>
  </cols>
  <sheetData>
    <row r="1" spans="2:4" ht="15" thickBot="1" x14ac:dyDescent="0.4"/>
    <row r="2" spans="2:4" x14ac:dyDescent="0.35">
      <c r="B2" s="296" t="s">
        <v>269</v>
      </c>
      <c r="C2" s="297"/>
      <c r="D2" s="298"/>
    </row>
    <row r="3" spans="2:4" ht="15" thickBot="1" x14ac:dyDescent="0.4">
      <c r="B3" s="299"/>
      <c r="C3" s="300"/>
      <c r="D3" s="301"/>
    </row>
    <row r="4" spans="2:4" ht="15" thickBot="1" x14ac:dyDescent="0.4"/>
    <row r="5" spans="2:4" x14ac:dyDescent="0.35">
      <c r="B5" s="287" t="s">
        <v>270</v>
      </c>
      <c r="C5" s="288"/>
      <c r="D5" s="289"/>
    </row>
    <row r="6" spans="2:4" ht="15" thickBot="1" x14ac:dyDescent="0.4">
      <c r="B6" s="290"/>
      <c r="C6" s="291"/>
      <c r="D6" s="292"/>
    </row>
    <row r="7" spans="2:4" x14ac:dyDescent="0.35">
      <c r="B7" s="63" t="s">
        <v>271</v>
      </c>
      <c r="C7" s="285">
        <f>SUM('1) Tableau budgétaire 1'!D52:F52,'1) Tableau budgétaire 1'!D16:F16,'1) Tableau budgétaire 1'!D26:F26,'1) Tableau budgétaire 1'!D36:F36)</f>
        <v>1065000</v>
      </c>
      <c r="D7" s="286"/>
    </row>
    <row r="8" spans="2:4" x14ac:dyDescent="0.35">
      <c r="B8" s="63" t="s">
        <v>272</v>
      </c>
      <c r="C8" s="283">
        <f>SUM(D10:D14)</f>
        <v>0</v>
      </c>
      <c r="D8" s="284"/>
    </row>
    <row r="9" spans="2:4" x14ac:dyDescent="0.35">
      <c r="B9" s="64" t="s">
        <v>273</v>
      </c>
      <c r="C9" s="65" t="s">
        <v>274</v>
      </c>
      <c r="D9" s="66" t="s">
        <v>275</v>
      </c>
    </row>
    <row r="10" spans="2:4" ht="35.25" customHeight="1" x14ac:dyDescent="0.35">
      <c r="B10" s="84"/>
      <c r="C10" s="68"/>
      <c r="D10" s="69">
        <f>$C$7*C10</f>
        <v>0</v>
      </c>
    </row>
    <row r="11" spans="2:4" ht="35.25" customHeight="1" x14ac:dyDescent="0.35">
      <c r="B11" s="84"/>
      <c r="C11" s="68"/>
      <c r="D11" s="69">
        <f>C7*C11</f>
        <v>0</v>
      </c>
    </row>
    <row r="12" spans="2:4" ht="35.25" customHeight="1" x14ac:dyDescent="0.35">
      <c r="B12" s="85"/>
      <c r="C12" s="68"/>
      <c r="D12" s="69">
        <f>C7*C12</f>
        <v>0</v>
      </c>
    </row>
    <row r="13" spans="2:4" ht="35.25" customHeight="1" x14ac:dyDescent="0.35">
      <c r="B13" s="85"/>
      <c r="C13" s="68"/>
      <c r="D13" s="69">
        <f>C7*C13</f>
        <v>0</v>
      </c>
    </row>
    <row r="14" spans="2:4" ht="35.25" customHeight="1" thickBot="1" x14ac:dyDescent="0.4">
      <c r="B14" s="86"/>
      <c r="C14" s="68"/>
      <c r="D14" s="73">
        <f>C7*C14</f>
        <v>0</v>
      </c>
    </row>
    <row r="15" spans="2:4" ht="15" thickBot="1" x14ac:dyDescent="0.4"/>
    <row r="16" spans="2:4" x14ac:dyDescent="0.35">
      <c r="B16" s="287" t="s">
        <v>276</v>
      </c>
      <c r="C16" s="288"/>
      <c r="D16" s="289"/>
    </row>
    <row r="17" spans="2:4" ht="15" thickBot="1" x14ac:dyDescent="0.4">
      <c r="B17" s="293"/>
      <c r="C17" s="294"/>
      <c r="D17" s="295"/>
    </row>
    <row r="18" spans="2:4" x14ac:dyDescent="0.35">
      <c r="B18" s="63" t="s">
        <v>271</v>
      </c>
      <c r="C18" s="285">
        <f>SUM('1) Tableau budgétaire 1'!D61:F61,'1) Tableau budgétaire 1'!D71:F71,'1) Tableau budgétaire 1'!D81:F81,'1) Tableau budgétaire 1'!D91:F91)</f>
        <v>350000</v>
      </c>
      <c r="D18" s="286"/>
    </row>
    <row r="19" spans="2:4" x14ac:dyDescent="0.35">
      <c r="B19" s="63" t="s">
        <v>272</v>
      </c>
      <c r="C19" s="283">
        <f>SUM(D21:D25)</f>
        <v>0</v>
      </c>
      <c r="D19" s="284"/>
    </row>
    <row r="20" spans="2:4" x14ac:dyDescent="0.35">
      <c r="B20" s="64" t="s">
        <v>273</v>
      </c>
      <c r="C20" s="65" t="s">
        <v>274</v>
      </c>
      <c r="D20" s="66" t="s">
        <v>275</v>
      </c>
    </row>
    <row r="21" spans="2:4" ht="35.25" customHeight="1" x14ac:dyDescent="0.35">
      <c r="B21" s="67"/>
      <c r="C21" s="68"/>
      <c r="D21" s="69">
        <f>$C$18*C21</f>
        <v>0</v>
      </c>
    </row>
    <row r="22" spans="2:4" ht="35.25" customHeight="1" x14ac:dyDescent="0.35">
      <c r="B22" s="70"/>
      <c r="C22" s="68"/>
      <c r="D22" s="69">
        <f>$C$18*C22</f>
        <v>0</v>
      </c>
    </row>
    <row r="23" spans="2:4" ht="35.25" customHeight="1" x14ac:dyDescent="0.35">
      <c r="B23" s="71"/>
      <c r="C23" s="68"/>
      <c r="D23" s="69">
        <f>$C$18*C23</f>
        <v>0</v>
      </c>
    </row>
    <row r="24" spans="2:4" ht="35.25" customHeight="1" x14ac:dyDescent="0.35">
      <c r="B24" s="71"/>
      <c r="C24" s="68"/>
      <c r="D24" s="69">
        <f>$C$18*C24</f>
        <v>0</v>
      </c>
    </row>
    <row r="25" spans="2:4" ht="35.25" customHeight="1" thickBot="1" x14ac:dyDescent="0.4">
      <c r="B25" s="72"/>
      <c r="C25" s="68"/>
      <c r="D25" s="69">
        <f>$C$18*C25</f>
        <v>0</v>
      </c>
    </row>
    <row r="26" spans="2:4" ht="15" thickBot="1" x14ac:dyDescent="0.4"/>
    <row r="27" spans="2:4" x14ac:dyDescent="0.35">
      <c r="B27" s="287" t="s">
        <v>277</v>
      </c>
      <c r="C27" s="288"/>
      <c r="D27" s="289"/>
    </row>
    <row r="28" spans="2:4" ht="15" thickBot="1" x14ac:dyDescent="0.4">
      <c r="B28" s="290"/>
      <c r="C28" s="291"/>
      <c r="D28" s="292"/>
    </row>
    <row r="29" spans="2:4" x14ac:dyDescent="0.35">
      <c r="B29" s="63" t="s">
        <v>271</v>
      </c>
      <c r="C29" s="285">
        <f>SUM('1) Tableau budgétaire 1'!D103:F103,'1) Tableau budgétaire 1'!D113:F113,'1) Tableau budgétaire 1'!D123:F123,'1) Tableau budgétaire 1'!D133:F133)</f>
        <v>0</v>
      </c>
      <c r="D29" s="286"/>
    </row>
    <row r="30" spans="2:4" x14ac:dyDescent="0.35">
      <c r="B30" s="63" t="s">
        <v>272</v>
      </c>
      <c r="C30" s="283">
        <f>SUM(D32:D36)</f>
        <v>0</v>
      </c>
      <c r="D30" s="284"/>
    </row>
    <row r="31" spans="2:4" x14ac:dyDescent="0.35">
      <c r="B31" s="64" t="s">
        <v>273</v>
      </c>
      <c r="C31" s="65" t="s">
        <v>274</v>
      </c>
      <c r="D31" s="66" t="s">
        <v>275</v>
      </c>
    </row>
    <row r="32" spans="2:4" ht="35.25" customHeight="1" x14ac:dyDescent="0.35">
      <c r="B32" s="67"/>
      <c r="C32" s="68"/>
      <c r="D32" s="69">
        <f>$C$29*C32</f>
        <v>0</v>
      </c>
    </row>
    <row r="33" spans="2:4" ht="35.25" customHeight="1" x14ac:dyDescent="0.35">
      <c r="B33" s="70"/>
      <c r="C33" s="68"/>
      <c r="D33" s="69">
        <f>$C$29*C33</f>
        <v>0</v>
      </c>
    </row>
    <row r="34" spans="2:4" ht="35.25" customHeight="1" x14ac:dyDescent="0.35">
      <c r="B34" s="71"/>
      <c r="C34" s="68"/>
      <c r="D34" s="69">
        <f>$C$29*C34</f>
        <v>0</v>
      </c>
    </row>
    <row r="35" spans="2:4" ht="35.25" customHeight="1" x14ac:dyDescent="0.35">
      <c r="B35" s="71"/>
      <c r="C35" s="68"/>
      <c r="D35" s="69">
        <f>$C$29*C35</f>
        <v>0</v>
      </c>
    </row>
    <row r="36" spans="2:4" ht="35.25" customHeight="1" thickBot="1" x14ac:dyDescent="0.4">
      <c r="B36" s="72"/>
      <c r="C36" s="68"/>
      <c r="D36" s="69">
        <f>$C$29*C36</f>
        <v>0</v>
      </c>
    </row>
    <row r="37" spans="2:4" ht="15" thickBot="1" x14ac:dyDescent="0.4"/>
    <row r="38" spans="2:4" x14ac:dyDescent="0.35">
      <c r="B38" s="287" t="s">
        <v>278</v>
      </c>
      <c r="C38" s="288"/>
      <c r="D38" s="289"/>
    </row>
    <row r="39" spans="2:4" ht="15" thickBot="1" x14ac:dyDescent="0.4">
      <c r="B39" s="290"/>
      <c r="C39" s="291"/>
      <c r="D39" s="292"/>
    </row>
    <row r="40" spans="2:4" x14ac:dyDescent="0.35">
      <c r="B40" s="63" t="s">
        <v>271</v>
      </c>
      <c r="C40" s="285">
        <f>SUM('1) Tableau budgétaire 1'!D145:F145,'1) Tableau budgétaire 1'!D155:F155,'1) Tableau budgétaire 1'!D165:F165,'1) Tableau budgétaire 1'!D175:F175)</f>
        <v>0</v>
      </c>
      <c r="D40" s="286"/>
    </row>
    <row r="41" spans="2:4" x14ac:dyDescent="0.35">
      <c r="B41" s="63" t="s">
        <v>272</v>
      </c>
      <c r="C41" s="283">
        <f>SUM(D43:D47)</f>
        <v>0</v>
      </c>
      <c r="D41" s="284"/>
    </row>
    <row r="42" spans="2:4" x14ac:dyDescent="0.35">
      <c r="B42" s="64" t="s">
        <v>273</v>
      </c>
      <c r="C42" s="65" t="s">
        <v>274</v>
      </c>
      <c r="D42" s="66" t="s">
        <v>275</v>
      </c>
    </row>
    <row r="43" spans="2:4" ht="35.25" customHeight="1" x14ac:dyDescent="0.35">
      <c r="B43" s="67"/>
      <c r="C43" s="68"/>
      <c r="D43" s="69">
        <f>$C$40*C43</f>
        <v>0</v>
      </c>
    </row>
    <row r="44" spans="2:4" ht="35.25" customHeight="1" x14ac:dyDescent="0.35">
      <c r="B44" s="70"/>
      <c r="C44" s="68"/>
      <c r="D44" s="69">
        <f>$C$40*C44</f>
        <v>0</v>
      </c>
    </row>
    <row r="45" spans="2:4" ht="35.25" customHeight="1" x14ac:dyDescent="0.35">
      <c r="B45" s="71"/>
      <c r="C45" s="68"/>
      <c r="D45" s="69">
        <f>$C$40*C45</f>
        <v>0</v>
      </c>
    </row>
    <row r="46" spans="2:4" ht="35.25" customHeight="1" x14ac:dyDescent="0.35">
      <c r="B46" s="71"/>
      <c r="C46" s="68"/>
      <c r="D46" s="69">
        <f>$C$40*C46</f>
        <v>0</v>
      </c>
    </row>
    <row r="47" spans="2:4" ht="35.25" customHeight="1" thickBot="1" x14ac:dyDescent="0.4">
      <c r="B47" s="72"/>
      <c r="C47" s="68"/>
      <c r="D47" s="73">
        <f>$C$40*C47</f>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Sheet2!$A$1:$A$170</xm:f>
          </x14:formula1>
          <xm:sqref>B10:B14 B21:B25 B32:B36 B43:B47</xm:sqref>
        </x14:dataValidation>
        <x14:dataValidation type="list" allowBlank="1" showInputMessage="1" showErrorMessage="1" xr:uid="{00000000-0002-0000-0400-000001000000}">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B1:G23"/>
  <sheetViews>
    <sheetView showGridLines="0" topLeftCell="A49" zoomScale="80" zoomScaleNormal="80" workbookViewId="0">
      <selection activeCell="F16" sqref="F16"/>
    </sheetView>
  </sheetViews>
  <sheetFormatPr baseColWidth="10" defaultColWidth="8.81640625" defaultRowHeight="14.5" x14ac:dyDescent="0.35"/>
  <cols>
    <col min="1" max="1" width="12.453125" customWidth="1"/>
    <col min="2" max="2" width="20.453125" customWidth="1"/>
    <col min="3" max="5" width="25.453125" customWidth="1"/>
    <col min="6" max="6" width="24.453125" customWidth="1"/>
    <col min="7" max="7" width="18.453125" customWidth="1"/>
    <col min="8" max="8" width="21.6328125" customWidth="1"/>
    <col min="9" max="10" width="15.81640625" bestFit="1" customWidth="1"/>
    <col min="11" max="11" width="11.1796875" bestFit="1" customWidth="1"/>
  </cols>
  <sheetData>
    <row r="1" spans="2:6" ht="15" thickBot="1" x14ac:dyDescent="0.4"/>
    <row r="2" spans="2:6" s="57" customFormat="1" ht="15.5" x14ac:dyDescent="0.35">
      <c r="B2" s="303" t="s">
        <v>279</v>
      </c>
      <c r="C2" s="304"/>
      <c r="D2" s="304"/>
      <c r="E2" s="304"/>
      <c r="F2" s="305"/>
    </row>
    <row r="3" spans="2:6" s="57" customFormat="1" ht="16" thickBot="1" x14ac:dyDescent="0.4">
      <c r="B3" s="306"/>
      <c r="C3" s="307"/>
      <c r="D3" s="307"/>
      <c r="E3" s="307"/>
      <c r="F3" s="308"/>
    </row>
    <row r="4" spans="2:6" s="57" customFormat="1" ht="16" thickBot="1" x14ac:dyDescent="0.4">
      <c r="B4" s="234"/>
      <c r="C4" s="234"/>
      <c r="D4" s="234"/>
      <c r="E4" s="234"/>
      <c r="F4" s="234"/>
    </row>
    <row r="5" spans="2:6" s="57" customFormat="1" ht="16" thickBot="1" x14ac:dyDescent="0.4">
      <c r="B5" s="280" t="s">
        <v>280</v>
      </c>
      <c r="C5" s="281"/>
      <c r="D5" s="281"/>
      <c r="E5" s="281"/>
      <c r="F5" s="302"/>
    </row>
    <row r="6" spans="2:6" s="57" customFormat="1" ht="52.5" customHeight="1" x14ac:dyDescent="0.35">
      <c r="B6" s="55"/>
      <c r="C6" s="41" t="str">
        <f>'1) Tableau budgétaire 1'!D5</f>
        <v>Organisation recipiendiaire 1: PNUD (budget en USD)</v>
      </c>
      <c r="D6" s="41" t="str">
        <f>'1) Tableau budgétaire 1'!E5</f>
        <v>Organisation recipiendiaire 2 : HCDH (budget en USD)</v>
      </c>
      <c r="E6" s="41" t="str">
        <f>'1) Tableau budgétaire 1'!F5</f>
        <v>Organisation recipiendiaire 3 (budget en USD)</v>
      </c>
      <c r="F6" s="14" t="s">
        <v>280</v>
      </c>
    </row>
    <row r="7" spans="2:6" s="57" customFormat="1" ht="31" x14ac:dyDescent="0.35">
      <c r="B7" s="10" t="s">
        <v>281</v>
      </c>
      <c r="C7" s="226">
        <f>'2) Tableau budgétaire 2'!D198</f>
        <v>178037.38</v>
      </c>
      <c r="D7" s="226">
        <f>'2) Tableau budgétaire 2'!E198</f>
        <v>126121.5</v>
      </c>
      <c r="E7" s="226">
        <f>'2) Tableau budgétaire 2'!F198</f>
        <v>0</v>
      </c>
      <c r="F7" s="53">
        <f t="shared" ref="F7:F14" si="0">SUM(C7:E7)</f>
        <v>304158.88</v>
      </c>
    </row>
    <row r="8" spans="2:6" s="57" customFormat="1" ht="46.5" x14ac:dyDescent="0.35">
      <c r="B8" s="10" t="s">
        <v>282</v>
      </c>
      <c r="C8" s="226">
        <f>'2) Tableau budgétaire 2'!D199</f>
        <v>51401.868999999999</v>
      </c>
      <c r="D8" s="226">
        <f>'2) Tableau budgétaire 2'!E199</f>
        <v>42056.074999999997</v>
      </c>
      <c r="E8" s="226">
        <f>'2) Tableau budgétaire 2'!F199</f>
        <v>0</v>
      </c>
      <c r="F8" s="54">
        <f t="shared" si="0"/>
        <v>93457.943999999989</v>
      </c>
    </row>
    <row r="9" spans="2:6" s="57" customFormat="1" ht="62" x14ac:dyDescent="0.35">
      <c r="B9" s="10" t="s">
        <v>283</v>
      </c>
      <c r="C9" s="226">
        <f>'2) Tableau budgétaire 2'!D200</f>
        <v>71962.616600000008</v>
      </c>
      <c r="D9" s="226">
        <f>'2) Tableau budgétaire 2'!E200</f>
        <v>58878.505000000005</v>
      </c>
      <c r="E9" s="226">
        <f>'2) Tableau budgétaire 2'!F200</f>
        <v>0</v>
      </c>
      <c r="F9" s="54">
        <f t="shared" si="0"/>
        <v>130841.12160000001</v>
      </c>
    </row>
    <row r="10" spans="2:6" s="57" customFormat="1" ht="31" x14ac:dyDescent="0.35">
      <c r="B10" s="18" t="s">
        <v>284</v>
      </c>
      <c r="C10" s="226">
        <f>'2) Tableau budgétaire 2'!D201</f>
        <v>205607.476</v>
      </c>
      <c r="D10" s="226">
        <f>'2) Tableau budgétaire 2'!E201</f>
        <v>168224.3</v>
      </c>
      <c r="E10" s="226">
        <f>'2) Tableau budgétaire 2'!F201</f>
        <v>0</v>
      </c>
      <c r="F10" s="54">
        <f t="shared" si="0"/>
        <v>373831.77599999995</v>
      </c>
    </row>
    <row r="11" spans="2:6" s="57" customFormat="1" ht="15.5" x14ac:dyDescent="0.35">
      <c r="B11" s="10" t="s">
        <v>285</v>
      </c>
      <c r="C11" s="226">
        <f>'2) Tableau budgétaire 2'!D202</f>
        <v>71962.616600000008</v>
      </c>
      <c r="D11" s="226">
        <f>'2) Tableau budgétaire 2'!E202</f>
        <v>58878.505000000005</v>
      </c>
      <c r="E11" s="226">
        <f>'2) Tableau budgétaire 2'!F202</f>
        <v>0</v>
      </c>
      <c r="F11" s="54">
        <f t="shared" si="0"/>
        <v>130841.12160000001</v>
      </c>
    </row>
    <row r="12" spans="2:6" s="57" customFormat="1" ht="46.5" x14ac:dyDescent="0.35">
      <c r="B12" s="10" t="s">
        <v>286</v>
      </c>
      <c r="C12" s="226">
        <f>'2) Tableau budgétaire 2'!D203</f>
        <v>411214.95199999999</v>
      </c>
      <c r="D12" s="226">
        <f>'2) Tableau budgétaire 2'!E203</f>
        <v>336448.6</v>
      </c>
      <c r="E12" s="226">
        <f>'2) Tableau budgétaire 2'!F203</f>
        <v>0</v>
      </c>
      <c r="F12" s="54">
        <f t="shared" si="0"/>
        <v>747663.55199999991</v>
      </c>
    </row>
    <row r="13" spans="2:6" s="57" customFormat="1" ht="31.5" thickBot="1" x14ac:dyDescent="0.4">
      <c r="B13" s="115" t="s">
        <v>287</v>
      </c>
      <c r="C13" s="235">
        <f>'2) Tableau budgétaire 2'!D204</f>
        <v>37850.469799999963</v>
      </c>
      <c r="D13" s="235">
        <f>'2) Tableau budgétaire 2'!E204</f>
        <v>50514.014999999985</v>
      </c>
      <c r="E13" s="235">
        <f>'2) Tableau budgétaire 2'!F204</f>
        <v>0</v>
      </c>
      <c r="F13" s="116">
        <f t="shared" si="0"/>
        <v>88364.484799999947</v>
      </c>
    </row>
    <row r="14" spans="2:6" s="57" customFormat="1" ht="30" customHeight="1" x14ac:dyDescent="0.35">
      <c r="B14" s="236" t="s">
        <v>288</v>
      </c>
      <c r="C14" s="237">
        <f>SUM(C7:C13)</f>
        <v>1028037.38</v>
      </c>
      <c r="D14" s="237">
        <f>SUM(D7:D13)</f>
        <v>841121.5</v>
      </c>
      <c r="E14" s="237">
        <f>SUM(E7:E13)</f>
        <v>0</v>
      </c>
      <c r="F14" s="238">
        <f t="shared" si="0"/>
        <v>1869158.88</v>
      </c>
    </row>
    <row r="15" spans="2:6" s="57" customFormat="1" ht="22.5" customHeight="1" x14ac:dyDescent="0.35">
      <c r="B15" s="239" t="s">
        <v>289</v>
      </c>
      <c r="C15" s="112">
        <f>C14*0.07</f>
        <v>71962.616600000008</v>
      </c>
      <c r="D15" s="112">
        <f t="shared" ref="D15:F15" si="1">D14*0.07</f>
        <v>58878.505000000005</v>
      </c>
      <c r="E15" s="112">
        <f t="shared" si="1"/>
        <v>0</v>
      </c>
      <c r="F15" s="117">
        <f t="shared" si="1"/>
        <v>130841.1216</v>
      </c>
    </row>
    <row r="16" spans="2:6" s="57" customFormat="1" ht="30" customHeight="1" thickBot="1" x14ac:dyDescent="0.4">
      <c r="B16" s="113" t="s">
        <v>9</v>
      </c>
      <c r="C16" s="114">
        <f>C14+C15</f>
        <v>1099999.9966</v>
      </c>
      <c r="D16" s="114">
        <f t="shared" ref="D16:F16" si="2">D14+D15</f>
        <v>900000.005</v>
      </c>
      <c r="E16" s="114">
        <f t="shared" si="2"/>
        <v>0</v>
      </c>
      <c r="F16" s="118">
        <f t="shared" si="2"/>
        <v>2000000.0015999998</v>
      </c>
    </row>
    <row r="17" spans="2:7" s="57" customFormat="1" ht="16" thickBot="1" x14ac:dyDescent="0.4">
      <c r="B17" s="234"/>
      <c r="C17" s="234"/>
      <c r="D17" s="234"/>
      <c r="E17" s="234"/>
      <c r="F17" s="234"/>
      <c r="G17" s="234"/>
    </row>
    <row r="18" spans="2:7" s="57" customFormat="1" ht="15.5" x14ac:dyDescent="0.35">
      <c r="B18" s="262" t="s">
        <v>290</v>
      </c>
      <c r="C18" s="263"/>
      <c r="D18" s="263"/>
      <c r="E18" s="263"/>
      <c r="F18" s="265"/>
      <c r="G18" s="234"/>
    </row>
    <row r="19" spans="2:7" ht="48" customHeight="1" x14ac:dyDescent="0.35">
      <c r="B19" s="16"/>
      <c r="C19" s="14" t="str">
        <f>'1) Tableau budgétaire 1'!D5</f>
        <v>Organisation recipiendiaire 1: PNUD (budget en USD)</v>
      </c>
      <c r="D19" s="14" t="str">
        <f>'1) Tableau budgétaire 1'!E5</f>
        <v>Organisation recipiendiaire 2 : HCDH (budget en USD)</v>
      </c>
      <c r="E19" s="14" t="str">
        <f>'1) Tableau budgétaire 1'!F5</f>
        <v>Organisation recipiendiaire 3 (budget en USD)</v>
      </c>
      <c r="F19" s="17" t="s">
        <v>260</v>
      </c>
      <c r="G19" s="132" t="s">
        <v>209</v>
      </c>
    </row>
    <row r="20" spans="2:7" ht="23.25" customHeight="1" x14ac:dyDescent="0.35">
      <c r="B20" s="15" t="s">
        <v>291</v>
      </c>
      <c r="C20" s="13">
        <f>'1) Tableau budgétaire 1'!D199</f>
        <v>769999.99761999992</v>
      </c>
      <c r="D20" s="13">
        <f>'1) Tableau budgétaire 1'!E199</f>
        <v>630000.00349999999</v>
      </c>
      <c r="E20" s="13">
        <f>'1) Tableau budgétaire 1'!F199</f>
        <v>0</v>
      </c>
      <c r="F20" s="131">
        <f>'1) Tableau budgétaire 1'!G199</f>
        <v>1400000.0011199999</v>
      </c>
      <c r="G20" s="133">
        <f>'1) Tableau budgétaire 1'!H199</f>
        <v>0.7</v>
      </c>
    </row>
    <row r="21" spans="2:7" ht="24.75" customHeight="1" x14ac:dyDescent="0.35">
      <c r="B21" s="15" t="s">
        <v>292</v>
      </c>
      <c r="C21" s="13">
        <f>'1) Tableau budgétaire 1'!D200</f>
        <v>329999.99897999997</v>
      </c>
      <c r="D21" s="13">
        <f>'1) Tableau budgétaire 1'!E200</f>
        <v>270000.00150000001</v>
      </c>
      <c r="E21" s="13">
        <f>'1) Tableau budgétaire 1'!F200</f>
        <v>0</v>
      </c>
      <c r="F21" s="131">
        <f>'1) Tableau budgétaire 1'!G200</f>
        <v>600000.00047999993</v>
      </c>
      <c r="G21" s="133">
        <f>'1) Tableau budgétaire 1'!H200</f>
        <v>0.3</v>
      </c>
    </row>
    <row r="22" spans="2:7" ht="24.75" customHeight="1" thickBot="1" x14ac:dyDescent="0.4">
      <c r="B22" s="15" t="s">
        <v>293</v>
      </c>
      <c r="C22" s="13">
        <f>'1) Tableau budgétaire 1'!D201</f>
        <v>0</v>
      </c>
      <c r="D22" s="13">
        <f>'1) Tableau budgétaire 1'!E201</f>
        <v>0</v>
      </c>
      <c r="E22" s="13">
        <f>'1) Tableau budgétaire 1'!F201</f>
        <v>0</v>
      </c>
      <c r="F22" s="131">
        <f>'1) Tableau budgétaire 1'!G201</f>
        <v>0</v>
      </c>
      <c r="G22" s="134">
        <f>'1) Tableau budgétaire 1'!H201</f>
        <v>0</v>
      </c>
    </row>
    <row r="23" spans="2:7" ht="16" thickBot="1" x14ac:dyDescent="0.4">
      <c r="B23" s="6" t="s">
        <v>260</v>
      </c>
      <c r="C23" s="135">
        <f>'1) Tableau budgétaire 1'!D202</f>
        <v>1099999.9966</v>
      </c>
      <c r="D23" s="135">
        <f>'1) Tableau budgétaire 1'!E202</f>
        <v>900000.005</v>
      </c>
      <c r="E23" s="135">
        <f>'1) Tableau budgétaire 1'!F202</f>
        <v>0</v>
      </c>
      <c r="F23" s="135">
        <f>'1) Tableau budgétaire 1'!G202</f>
        <v>2000000.0015999998</v>
      </c>
    </row>
  </sheetData>
  <sheetProtection sheet="1" objects="1" scenarios="1" formatCells="0" formatColumns="0" formatRows="0"/>
  <mergeCells count="3">
    <mergeCell ref="B18:F18"/>
    <mergeCell ref="B5:F5"/>
    <mergeCell ref="B2:F3"/>
  </mergeCells>
  <dataValidations count="7">
    <dataValidation allowBlank="1" showInputMessage="1" showErrorMessage="1" prompt="Includes all related staff and temporary staff costs including base salary, post adjustment and all staff entitlements." sqref="B7" xr:uid="{00000000-0002-0000-05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8" xr:uid="{00000000-0002-0000-05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9" xr:uid="{00000000-0002-0000-0500-000002000000}"/>
    <dataValidation allowBlank="1" showInputMessage="1" showErrorMessage="1" prompt="Includes staff and non-staff travel paid for by the organization directly related to a project." sqref="B11" xr:uid="{00000000-0002-0000-0500-000003000000}"/>
    <dataValidation allowBlank="1" showInputMessage="1" showErrorMessage="1" prompt="Services contracted by an organization which follow the normal procurement processes." sqref="B10" xr:uid="{00000000-0002-0000-05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2" xr:uid="{00000000-0002-0000-0500-000005000000}"/>
    <dataValidation allowBlank="1" showInputMessage="1" showErrorMessage="1" prompt=" Includes all general operating costs for running an office. Examples include telecommunication, rents, finance charges and other costs which cannot be mapped to other expense categories." sqref="B13" xr:uid="{00000000-0002-0000-0500-000006000000}"/>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6A746277-8EB3-4E89-A065-2769BD4F1948}">
            <xm:f>'1) Tableau budgétaire 1'!$G$194</xm:f>
            <x14:dxf>
              <font>
                <color rgb="FF9C0006"/>
              </font>
              <fill>
                <patternFill>
                  <bgColor rgb="FFFFC7CE"/>
                </patternFill>
              </fill>
            </x14:dxf>
          </x14:cfRule>
          <xm:sqref>F16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0.499984740745262"/>
  </sheetPr>
  <dimension ref="A1:A6"/>
  <sheetViews>
    <sheetView workbookViewId="0">
      <selection activeCell="A9" sqref="A9"/>
    </sheetView>
  </sheetViews>
  <sheetFormatPr baseColWidth="10" defaultColWidth="8.81640625" defaultRowHeight="14.5" x14ac:dyDescent="0.35"/>
  <sheetData>
    <row r="1" spans="1:1" x14ac:dyDescent="0.35">
      <c r="A1" s="100">
        <v>0</v>
      </c>
    </row>
    <row r="2" spans="1:1" x14ac:dyDescent="0.35">
      <c r="A2" s="100">
        <v>0.2</v>
      </c>
    </row>
    <row r="3" spans="1:1" x14ac:dyDescent="0.35">
      <c r="A3" s="100">
        <v>0.4</v>
      </c>
    </row>
    <row r="4" spans="1:1" x14ac:dyDescent="0.35">
      <c r="A4" s="100">
        <v>0.6</v>
      </c>
    </row>
    <row r="5" spans="1:1" x14ac:dyDescent="0.35">
      <c r="A5" s="100">
        <v>0.8</v>
      </c>
    </row>
    <row r="6" spans="1:1" x14ac:dyDescent="0.35">
      <c r="A6" s="100">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70"/>
  <sheetViews>
    <sheetView topLeftCell="A148" workbookViewId="0">
      <selection activeCell="D3" sqref="D3"/>
    </sheetView>
  </sheetViews>
  <sheetFormatPr baseColWidth="10" defaultColWidth="8.81640625" defaultRowHeight="14.5" x14ac:dyDescent="0.35"/>
  <sheetData>
    <row r="1" spans="1:2" x14ac:dyDescent="0.35">
      <c r="A1" s="58" t="s">
        <v>294</v>
      </c>
      <c r="B1" s="59" t="s">
        <v>295</v>
      </c>
    </row>
    <row r="2" spans="1:2" x14ac:dyDescent="0.35">
      <c r="A2" s="60" t="s">
        <v>296</v>
      </c>
      <c r="B2" s="61" t="s">
        <v>297</v>
      </c>
    </row>
    <row r="3" spans="1:2" x14ac:dyDescent="0.35">
      <c r="A3" s="60" t="s">
        <v>298</v>
      </c>
      <c r="B3" s="61" t="s">
        <v>299</v>
      </c>
    </row>
    <row r="4" spans="1:2" x14ac:dyDescent="0.35">
      <c r="A4" s="60" t="s">
        <v>300</v>
      </c>
      <c r="B4" s="61" t="s">
        <v>301</v>
      </c>
    </row>
    <row r="5" spans="1:2" x14ac:dyDescent="0.35">
      <c r="A5" s="60" t="s">
        <v>302</v>
      </c>
      <c r="B5" s="61" t="s">
        <v>303</v>
      </c>
    </row>
    <row r="6" spans="1:2" x14ac:dyDescent="0.35">
      <c r="A6" s="60" t="s">
        <v>304</v>
      </c>
      <c r="B6" s="61" t="s">
        <v>305</v>
      </c>
    </row>
    <row r="7" spans="1:2" x14ac:dyDescent="0.35">
      <c r="A7" s="60" t="s">
        <v>306</v>
      </c>
      <c r="B7" s="61" t="s">
        <v>307</v>
      </c>
    </row>
    <row r="8" spans="1:2" x14ac:dyDescent="0.35">
      <c r="A8" s="60" t="s">
        <v>308</v>
      </c>
      <c r="B8" s="61" t="s">
        <v>309</v>
      </c>
    </row>
    <row r="9" spans="1:2" x14ac:dyDescent="0.35">
      <c r="A9" s="60" t="s">
        <v>310</v>
      </c>
      <c r="B9" s="61" t="s">
        <v>311</v>
      </c>
    </row>
    <row r="10" spans="1:2" x14ac:dyDescent="0.35">
      <c r="A10" s="60" t="s">
        <v>312</v>
      </c>
      <c r="B10" s="61" t="s">
        <v>313</v>
      </c>
    </row>
    <row r="11" spans="1:2" x14ac:dyDescent="0.35">
      <c r="A11" s="60" t="s">
        <v>314</v>
      </c>
      <c r="B11" s="61" t="s">
        <v>315</v>
      </c>
    </row>
    <row r="12" spans="1:2" x14ac:dyDescent="0.35">
      <c r="A12" s="60" t="s">
        <v>316</v>
      </c>
      <c r="B12" s="61" t="s">
        <v>317</v>
      </c>
    </row>
    <row r="13" spans="1:2" x14ac:dyDescent="0.35">
      <c r="A13" s="60" t="s">
        <v>318</v>
      </c>
      <c r="B13" s="61" t="s">
        <v>319</v>
      </c>
    </row>
    <row r="14" spans="1:2" x14ac:dyDescent="0.35">
      <c r="A14" s="60" t="s">
        <v>320</v>
      </c>
      <c r="B14" s="61" t="s">
        <v>321</v>
      </c>
    </row>
    <row r="15" spans="1:2" x14ac:dyDescent="0.35">
      <c r="A15" s="60" t="s">
        <v>322</v>
      </c>
      <c r="B15" s="61" t="s">
        <v>323</v>
      </c>
    </row>
    <row r="16" spans="1:2" x14ac:dyDescent="0.35">
      <c r="A16" s="60" t="s">
        <v>324</v>
      </c>
      <c r="B16" s="61" t="s">
        <v>325</v>
      </c>
    </row>
    <row r="17" spans="1:2" x14ac:dyDescent="0.35">
      <c r="A17" s="60" t="s">
        <v>326</v>
      </c>
      <c r="B17" s="61" t="s">
        <v>327</v>
      </c>
    </row>
    <row r="18" spans="1:2" x14ac:dyDescent="0.35">
      <c r="A18" s="60" t="s">
        <v>328</v>
      </c>
      <c r="B18" s="61" t="s">
        <v>329</v>
      </c>
    </row>
    <row r="19" spans="1:2" x14ac:dyDescent="0.35">
      <c r="A19" s="60" t="s">
        <v>330</v>
      </c>
      <c r="B19" s="61" t="s">
        <v>331</v>
      </c>
    </row>
    <row r="20" spans="1:2" x14ac:dyDescent="0.35">
      <c r="A20" s="60" t="s">
        <v>332</v>
      </c>
      <c r="B20" s="61" t="s">
        <v>333</v>
      </c>
    </row>
    <row r="21" spans="1:2" x14ac:dyDescent="0.35">
      <c r="A21" s="60" t="s">
        <v>334</v>
      </c>
      <c r="B21" s="61" t="s">
        <v>335</v>
      </c>
    </row>
    <row r="22" spans="1:2" x14ac:dyDescent="0.35">
      <c r="A22" s="60" t="s">
        <v>336</v>
      </c>
      <c r="B22" s="61" t="s">
        <v>337</v>
      </c>
    </row>
    <row r="23" spans="1:2" x14ac:dyDescent="0.35">
      <c r="A23" s="60" t="s">
        <v>338</v>
      </c>
      <c r="B23" s="61" t="s">
        <v>339</v>
      </c>
    </row>
    <row r="24" spans="1:2" x14ac:dyDescent="0.35">
      <c r="A24" s="60" t="s">
        <v>340</v>
      </c>
      <c r="B24" s="61" t="s">
        <v>341</v>
      </c>
    </row>
    <row r="25" spans="1:2" x14ac:dyDescent="0.35">
      <c r="A25" s="60" t="s">
        <v>342</v>
      </c>
      <c r="B25" s="61" t="s">
        <v>343</v>
      </c>
    </row>
    <row r="26" spans="1:2" x14ac:dyDescent="0.35">
      <c r="A26" s="60" t="s">
        <v>344</v>
      </c>
      <c r="B26" s="61" t="s">
        <v>345</v>
      </c>
    </row>
    <row r="27" spans="1:2" x14ac:dyDescent="0.35">
      <c r="A27" s="60" t="s">
        <v>346</v>
      </c>
      <c r="B27" s="61" t="s">
        <v>347</v>
      </c>
    </row>
    <row r="28" spans="1:2" x14ac:dyDescent="0.35">
      <c r="A28" s="60" t="s">
        <v>348</v>
      </c>
      <c r="B28" s="61" t="s">
        <v>349</v>
      </c>
    </row>
    <row r="29" spans="1:2" x14ac:dyDescent="0.35">
      <c r="A29" s="60" t="s">
        <v>350</v>
      </c>
      <c r="B29" s="61" t="s">
        <v>351</v>
      </c>
    </row>
    <row r="30" spans="1:2" x14ac:dyDescent="0.35">
      <c r="A30" s="60" t="s">
        <v>352</v>
      </c>
      <c r="B30" s="61" t="s">
        <v>353</v>
      </c>
    </row>
    <row r="31" spans="1:2" x14ac:dyDescent="0.35">
      <c r="A31" s="60" t="s">
        <v>354</v>
      </c>
      <c r="B31" s="61" t="s">
        <v>355</v>
      </c>
    </row>
    <row r="32" spans="1:2" x14ac:dyDescent="0.35">
      <c r="A32" s="60" t="s">
        <v>356</v>
      </c>
      <c r="B32" s="61" t="s">
        <v>357</v>
      </c>
    </row>
    <row r="33" spans="1:2" x14ac:dyDescent="0.35">
      <c r="A33" s="60" t="s">
        <v>358</v>
      </c>
      <c r="B33" s="61" t="s">
        <v>359</v>
      </c>
    </row>
    <row r="34" spans="1:2" x14ac:dyDescent="0.35">
      <c r="A34" s="60" t="s">
        <v>360</v>
      </c>
      <c r="B34" s="61" t="s">
        <v>361</v>
      </c>
    </row>
    <row r="35" spans="1:2" x14ac:dyDescent="0.35">
      <c r="A35" s="60" t="s">
        <v>362</v>
      </c>
      <c r="B35" s="61" t="s">
        <v>363</v>
      </c>
    </row>
    <row r="36" spans="1:2" x14ac:dyDescent="0.35">
      <c r="A36" s="60" t="s">
        <v>364</v>
      </c>
      <c r="B36" s="61" t="s">
        <v>365</v>
      </c>
    </row>
    <row r="37" spans="1:2" x14ac:dyDescent="0.35">
      <c r="A37" s="60" t="s">
        <v>366</v>
      </c>
      <c r="B37" s="61" t="s">
        <v>367</v>
      </c>
    </row>
    <row r="38" spans="1:2" x14ac:dyDescent="0.35">
      <c r="A38" s="60" t="s">
        <v>368</v>
      </c>
      <c r="B38" s="61" t="s">
        <v>369</v>
      </c>
    </row>
    <row r="39" spans="1:2" x14ac:dyDescent="0.35">
      <c r="A39" s="60" t="s">
        <v>370</v>
      </c>
      <c r="B39" s="61" t="s">
        <v>371</v>
      </c>
    </row>
    <row r="40" spans="1:2" x14ac:dyDescent="0.35">
      <c r="A40" s="60" t="s">
        <v>372</v>
      </c>
      <c r="B40" s="61" t="s">
        <v>373</v>
      </c>
    </row>
    <row r="41" spans="1:2" x14ac:dyDescent="0.35">
      <c r="A41" s="60" t="s">
        <v>374</v>
      </c>
      <c r="B41" s="61" t="s">
        <v>375</v>
      </c>
    </row>
    <row r="42" spans="1:2" x14ac:dyDescent="0.35">
      <c r="A42" s="60" t="s">
        <v>376</v>
      </c>
      <c r="B42" s="61" t="s">
        <v>377</v>
      </c>
    </row>
    <row r="43" spans="1:2" x14ac:dyDescent="0.35">
      <c r="A43" s="60" t="s">
        <v>378</v>
      </c>
      <c r="B43" s="61" t="s">
        <v>379</v>
      </c>
    </row>
    <row r="44" spans="1:2" x14ac:dyDescent="0.35">
      <c r="A44" s="60" t="s">
        <v>380</v>
      </c>
      <c r="B44" s="61" t="s">
        <v>381</v>
      </c>
    </row>
    <row r="45" spans="1:2" x14ac:dyDescent="0.35">
      <c r="A45" s="60" t="s">
        <v>382</v>
      </c>
      <c r="B45" s="61" t="s">
        <v>383</v>
      </c>
    </row>
    <row r="46" spans="1:2" x14ac:dyDescent="0.35">
      <c r="A46" s="60" t="s">
        <v>384</v>
      </c>
      <c r="B46" s="61" t="s">
        <v>385</v>
      </c>
    </row>
    <row r="47" spans="1:2" x14ac:dyDescent="0.35">
      <c r="A47" s="60" t="s">
        <v>386</v>
      </c>
      <c r="B47" s="61" t="s">
        <v>387</v>
      </c>
    </row>
    <row r="48" spans="1:2" x14ac:dyDescent="0.35">
      <c r="A48" s="60" t="s">
        <v>388</v>
      </c>
      <c r="B48" s="61" t="s">
        <v>389</v>
      </c>
    </row>
    <row r="49" spans="1:2" x14ac:dyDescent="0.35">
      <c r="A49" s="60" t="s">
        <v>390</v>
      </c>
      <c r="B49" s="61" t="s">
        <v>391</v>
      </c>
    </row>
    <row r="50" spans="1:2" x14ac:dyDescent="0.35">
      <c r="A50" s="60" t="s">
        <v>392</v>
      </c>
      <c r="B50" s="61" t="s">
        <v>393</v>
      </c>
    </row>
    <row r="51" spans="1:2" x14ac:dyDescent="0.35">
      <c r="A51" s="60" t="s">
        <v>394</v>
      </c>
      <c r="B51" s="61" t="s">
        <v>395</v>
      </c>
    </row>
    <row r="52" spans="1:2" x14ac:dyDescent="0.35">
      <c r="A52" s="60" t="s">
        <v>396</v>
      </c>
      <c r="B52" s="61" t="s">
        <v>397</v>
      </c>
    </row>
    <row r="53" spans="1:2" x14ac:dyDescent="0.35">
      <c r="A53" s="60" t="s">
        <v>398</v>
      </c>
      <c r="B53" s="61" t="s">
        <v>399</v>
      </c>
    </row>
    <row r="54" spans="1:2" x14ac:dyDescent="0.35">
      <c r="A54" s="60" t="s">
        <v>400</v>
      </c>
      <c r="B54" s="61" t="s">
        <v>401</v>
      </c>
    </row>
    <row r="55" spans="1:2" x14ac:dyDescent="0.35">
      <c r="A55" s="60" t="s">
        <v>402</v>
      </c>
      <c r="B55" s="61" t="s">
        <v>403</v>
      </c>
    </row>
    <row r="56" spans="1:2" x14ac:dyDescent="0.35">
      <c r="A56" s="60" t="s">
        <v>404</v>
      </c>
      <c r="B56" s="61" t="s">
        <v>405</v>
      </c>
    </row>
    <row r="57" spans="1:2" x14ac:dyDescent="0.35">
      <c r="A57" s="60" t="s">
        <v>406</v>
      </c>
      <c r="B57" s="61" t="s">
        <v>407</v>
      </c>
    </row>
    <row r="58" spans="1:2" x14ac:dyDescent="0.35">
      <c r="A58" s="60" t="s">
        <v>408</v>
      </c>
      <c r="B58" s="61" t="s">
        <v>409</v>
      </c>
    </row>
    <row r="59" spans="1:2" x14ac:dyDescent="0.35">
      <c r="A59" s="60" t="s">
        <v>410</v>
      </c>
      <c r="B59" s="61" t="s">
        <v>411</v>
      </c>
    </row>
    <row r="60" spans="1:2" x14ac:dyDescent="0.35">
      <c r="A60" s="60" t="s">
        <v>412</v>
      </c>
      <c r="B60" s="61" t="s">
        <v>413</v>
      </c>
    </row>
    <row r="61" spans="1:2" x14ac:dyDescent="0.35">
      <c r="A61" s="60" t="s">
        <v>414</v>
      </c>
      <c r="B61" s="61" t="s">
        <v>415</v>
      </c>
    </row>
    <row r="62" spans="1:2" x14ac:dyDescent="0.35">
      <c r="A62" s="60" t="s">
        <v>416</v>
      </c>
      <c r="B62" s="61" t="s">
        <v>417</v>
      </c>
    </row>
    <row r="63" spans="1:2" x14ac:dyDescent="0.35">
      <c r="A63" s="60" t="s">
        <v>418</v>
      </c>
      <c r="B63" s="61" t="s">
        <v>419</v>
      </c>
    </row>
    <row r="64" spans="1:2" x14ac:dyDescent="0.35">
      <c r="A64" s="60" t="s">
        <v>420</v>
      </c>
      <c r="B64" s="61" t="s">
        <v>421</v>
      </c>
    </row>
    <row r="65" spans="1:2" x14ac:dyDescent="0.35">
      <c r="A65" s="60" t="s">
        <v>422</v>
      </c>
      <c r="B65" s="61" t="s">
        <v>423</v>
      </c>
    </row>
    <row r="66" spans="1:2" x14ac:dyDescent="0.35">
      <c r="A66" s="60" t="s">
        <v>424</v>
      </c>
      <c r="B66" s="61" t="s">
        <v>425</v>
      </c>
    </row>
    <row r="67" spans="1:2" x14ac:dyDescent="0.35">
      <c r="A67" s="60" t="s">
        <v>426</v>
      </c>
      <c r="B67" s="61" t="s">
        <v>427</v>
      </c>
    </row>
    <row r="68" spans="1:2" x14ac:dyDescent="0.35">
      <c r="A68" s="60" t="s">
        <v>428</v>
      </c>
      <c r="B68" s="61" t="s">
        <v>429</v>
      </c>
    </row>
    <row r="69" spans="1:2" x14ac:dyDescent="0.35">
      <c r="A69" s="60" t="s">
        <v>430</v>
      </c>
      <c r="B69" s="61" t="s">
        <v>431</v>
      </c>
    </row>
    <row r="70" spans="1:2" x14ac:dyDescent="0.35">
      <c r="A70" s="60" t="s">
        <v>432</v>
      </c>
      <c r="B70" s="61" t="s">
        <v>433</v>
      </c>
    </row>
    <row r="71" spans="1:2" x14ac:dyDescent="0.35">
      <c r="A71" s="60" t="s">
        <v>434</v>
      </c>
      <c r="B71" s="61" t="s">
        <v>435</v>
      </c>
    </row>
    <row r="72" spans="1:2" x14ac:dyDescent="0.35">
      <c r="A72" s="60" t="s">
        <v>436</v>
      </c>
      <c r="B72" s="61" t="s">
        <v>437</v>
      </c>
    </row>
    <row r="73" spans="1:2" x14ac:dyDescent="0.35">
      <c r="A73" s="60" t="s">
        <v>438</v>
      </c>
      <c r="B73" s="61" t="s">
        <v>439</v>
      </c>
    </row>
    <row r="74" spans="1:2" x14ac:dyDescent="0.35">
      <c r="A74" s="60" t="s">
        <v>440</v>
      </c>
      <c r="B74" s="61" t="s">
        <v>441</v>
      </c>
    </row>
    <row r="75" spans="1:2" x14ac:dyDescent="0.35">
      <c r="A75" s="60" t="s">
        <v>442</v>
      </c>
      <c r="B75" s="62" t="s">
        <v>443</v>
      </c>
    </row>
    <row r="76" spans="1:2" x14ac:dyDescent="0.35">
      <c r="A76" s="60" t="s">
        <v>444</v>
      </c>
      <c r="B76" s="62" t="s">
        <v>445</v>
      </c>
    </row>
    <row r="77" spans="1:2" x14ac:dyDescent="0.35">
      <c r="A77" s="60" t="s">
        <v>446</v>
      </c>
      <c r="B77" s="62" t="s">
        <v>447</v>
      </c>
    </row>
    <row r="78" spans="1:2" x14ac:dyDescent="0.35">
      <c r="A78" s="60" t="s">
        <v>448</v>
      </c>
      <c r="B78" s="62" t="s">
        <v>449</v>
      </c>
    </row>
    <row r="79" spans="1:2" x14ac:dyDescent="0.35">
      <c r="A79" s="60" t="s">
        <v>450</v>
      </c>
      <c r="B79" s="62" t="s">
        <v>451</v>
      </c>
    </row>
    <row r="80" spans="1:2" x14ac:dyDescent="0.35">
      <c r="A80" s="60" t="s">
        <v>452</v>
      </c>
      <c r="B80" s="62" t="s">
        <v>453</v>
      </c>
    </row>
    <row r="81" spans="1:2" x14ac:dyDescent="0.35">
      <c r="A81" s="60" t="s">
        <v>454</v>
      </c>
      <c r="B81" s="62" t="s">
        <v>455</v>
      </c>
    </row>
    <row r="82" spans="1:2" x14ac:dyDescent="0.35">
      <c r="A82" s="60" t="s">
        <v>456</v>
      </c>
      <c r="B82" s="62" t="s">
        <v>457</v>
      </c>
    </row>
    <row r="83" spans="1:2" x14ac:dyDescent="0.35">
      <c r="A83" s="60" t="s">
        <v>458</v>
      </c>
      <c r="B83" s="62" t="s">
        <v>459</v>
      </c>
    </row>
    <row r="84" spans="1:2" x14ac:dyDescent="0.35">
      <c r="A84" s="60" t="s">
        <v>460</v>
      </c>
      <c r="B84" s="62" t="s">
        <v>461</v>
      </c>
    </row>
    <row r="85" spans="1:2" x14ac:dyDescent="0.35">
      <c r="A85" s="60" t="s">
        <v>462</v>
      </c>
      <c r="B85" s="62" t="s">
        <v>463</v>
      </c>
    </row>
    <row r="86" spans="1:2" x14ac:dyDescent="0.35">
      <c r="A86" s="60" t="s">
        <v>464</v>
      </c>
      <c r="B86" s="62" t="s">
        <v>465</v>
      </c>
    </row>
    <row r="87" spans="1:2" x14ac:dyDescent="0.35">
      <c r="A87" s="60" t="s">
        <v>466</v>
      </c>
      <c r="B87" s="62" t="s">
        <v>467</v>
      </c>
    </row>
    <row r="88" spans="1:2" x14ac:dyDescent="0.35">
      <c r="A88" s="60" t="s">
        <v>468</v>
      </c>
      <c r="B88" s="62" t="s">
        <v>469</v>
      </c>
    </row>
    <row r="89" spans="1:2" x14ac:dyDescent="0.35">
      <c r="A89" s="60" t="s">
        <v>470</v>
      </c>
      <c r="B89" s="62" t="s">
        <v>471</v>
      </c>
    </row>
    <row r="90" spans="1:2" x14ac:dyDescent="0.35">
      <c r="A90" s="60" t="s">
        <v>472</v>
      </c>
      <c r="B90" s="62" t="s">
        <v>473</v>
      </c>
    </row>
    <row r="91" spans="1:2" x14ac:dyDescent="0.35">
      <c r="A91" s="60" t="s">
        <v>474</v>
      </c>
      <c r="B91" s="62" t="s">
        <v>475</v>
      </c>
    </row>
    <row r="92" spans="1:2" x14ac:dyDescent="0.35">
      <c r="A92" s="60" t="s">
        <v>476</v>
      </c>
      <c r="B92" s="62" t="s">
        <v>477</v>
      </c>
    </row>
    <row r="93" spans="1:2" x14ac:dyDescent="0.35">
      <c r="A93" s="60" t="s">
        <v>478</v>
      </c>
      <c r="B93" s="62" t="s">
        <v>479</v>
      </c>
    </row>
    <row r="94" spans="1:2" x14ac:dyDescent="0.35">
      <c r="A94" s="60" t="s">
        <v>480</v>
      </c>
      <c r="B94" s="62" t="s">
        <v>481</v>
      </c>
    </row>
    <row r="95" spans="1:2" x14ac:dyDescent="0.35">
      <c r="A95" s="60" t="s">
        <v>482</v>
      </c>
      <c r="B95" s="62" t="s">
        <v>483</v>
      </c>
    </row>
    <row r="96" spans="1:2" x14ac:dyDescent="0.35">
      <c r="A96" s="60" t="s">
        <v>484</v>
      </c>
      <c r="B96" s="62" t="s">
        <v>485</v>
      </c>
    </row>
    <row r="97" spans="1:2" x14ac:dyDescent="0.35">
      <c r="A97" s="60" t="s">
        <v>486</v>
      </c>
      <c r="B97" s="62" t="s">
        <v>487</v>
      </c>
    </row>
    <row r="98" spans="1:2" x14ac:dyDescent="0.35">
      <c r="A98" s="60" t="s">
        <v>488</v>
      </c>
      <c r="B98" s="62" t="s">
        <v>489</v>
      </c>
    </row>
    <row r="99" spans="1:2" x14ac:dyDescent="0.35">
      <c r="A99" s="60" t="s">
        <v>490</v>
      </c>
      <c r="B99" s="62" t="s">
        <v>491</v>
      </c>
    </row>
    <row r="100" spans="1:2" x14ac:dyDescent="0.35">
      <c r="A100" s="60" t="s">
        <v>492</v>
      </c>
      <c r="B100" s="62" t="s">
        <v>493</v>
      </c>
    </row>
    <row r="101" spans="1:2" x14ac:dyDescent="0.35">
      <c r="A101" s="60" t="s">
        <v>494</v>
      </c>
      <c r="B101" s="62" t="s">
        <v>495</v>
      </c>
    </row>
    <row r="102" spans="1:2" x14ac:dyDescent="0.35">
      <c r="A102" s="60" t="s">
        <v>496</v>
      </c>
      <c r="B102" s="62" t="s">
        <v>497</v>
      </c>
    </row>
    <row r="103" spans="1:2" x14ac:dyDescent="0.35">
      <c r="A103" s="60" t="s">
        <v>498</v>
      </c>
      <c r="B103" s="62" t="s">
        <v>499</v>
      </c>
    </row>
    <row r="104" spans="1:2" x14ac:dyDescent="0.35">
      <c r="A104" s="60" t="s">
        <v>500</v>
      </c>
      <c r="B104" s="62" t="s">
        <v>501</v>
      </c>
    </row>
    <row r="105" spans="1:2" x14ac:dyDescent="0.35">
      <c r="A105" s="60" t="s">
        <v>502</v>
      </c>
      <c r="B105" s="62" t="s">
        <v>503</v>
      </c>
    </row>
    <row r="106" spans="1:2" x14ac:dyDescent="0.35">
      <c r="A106" s="60" t="s">
        <v>504</v>
      </c>
      <c r="B106" s="62" t="s">
        <v>505</v>
      </c>
    </row>
    <row r="107" spans="1:2" x14ac:dyDescent="0.35">
      <c r="A107" s="60" t="s">
        <v>506</v>
      </c>
      <c r="B107" s="62" t="s">
        <v>507</v>
      </c>
    </row>
    <row r="108" spans="1:2" x14ac:dyDescent="0.35">
      <c r="A108" s="60" t="s">
        <v>508</v>
      </c>
      <c r="B108" s="62" t="s">
        <v>509</v>
      </c>
    </row>
    <row r="109" spans="1:2" x14ac:dyDescent="0.35">
      <c r="A109" s="60" t="s">
        <v>510</v>
      </c>
      <c r="B109" s="62" t="s">
        <v>511</v>
      </c>
    </row>
    <row r="110" spans="1:2" x14ac:dyDescent="0.35">
      <c r="A110" s="60" t="s">
        <v>512</v>
      </c>
      <c r="B110" s="62" t="s">
        <v>513</v>
      </c>
    </row>
    <row r="111" spans="1:2" x14ac:dyDescent="0.35">
      <c r="A111" s="60" t="s">
        <v>514</v>
      </c>
      <c r="B111" s="62" t="s">
        <v>515</v>
      </c>
    </row>
    <row r="112" spans="1:2" x14ac:dyDescent="0.35">
      <c r="A112" s="60" t="s">
        <v>516</v>
      </c>
      <c r="B112" s="62" t="s">
        <v>517</v>
      </c>
    </row>
    <row r="113" spans="1:2" x14ac:dyDescent="0.35">
      <c r="A113" s="60" t="s">
        <v>518</v>
      </c>
      <c r="B113" s="62" t="s">
        <v>519</v>
      </c>
    </row>
    <row r="114" spans="1:2" x14ac:dyDescent="0.35">
      <c r="A114" s="60" t="s">
        <v>520</v>
      </c>
      <c r="B114" s="62" t="s">
        <v>521</v>
      </c>
    </row>
    <row r="115" spans="1:2" x14ac:dyDescent="0.35">
      <c r="A115" s="60" t="s">
        <v>522</v>
      </c>
      <c r="B115" s="62" t="s">
        <v>523</v>
      </c>
    </row>
    <row r="116" spans="1:2" x14ac:dyDescent="0.35">
      <c r="A116" s="60" t="s">
        <v>524</v>
      </c>
      <c r="B116" s="62" t="s">
        <v>525</v>
      </c>
    </row>
    <row r="117" spans="1:2" x14ac:dyDescent="0.35">
      <c r="A117" s="60" t="s">
        <v>526</v>
      </c>
      <c r="B117" s="62" t="s">
        <v>527</v>
      </c>
    </row>
    <row r="118" spans="1:2" x14ac:dyDescent="0.35">
      <c r="A118" s="60" t="s">
        <v>528</v>
      </c>
      <c r="B118" s="62" t="s">
        <v>529</v>
      </c>
    </row>
    <row r="119" spans="1:2" x14ac:dyDescent="0.35">
      <c r="A119" s="60" t="s">
        <v>530</v>
      </c>
      <c r="B119" s="62" t="s">
        <v>531</v>
      </c>
    </row>
    <row r="120" spans="1:2" x14ac:dyDescent="0.35">
      <c r="A120" s="60" t="s">
        <v>532</v>
      </c>
      <c r="B120" s="62" t="s">
        <v>533</v>
      </c>
    </row>
    <row r="121" spans="1:2" x14ac:dyDescent="0.35">
      <c r="A121" s="60" t="s">
        <v>534</v>
      </c>
      <c r="B121" s="62" t="s">
        <v>535</v>
      </c>
    </row>
    <row r="122" spans="1:2" x14ac:dyDescent="0.35">
      <c r="A122" s="60" t="s">
        <v>536</v>
      </c>
      <c r="B122" s="62" t="s">
        <v>537</v>
      </c>
    </row>
    <row r="123" spans="1:2" x14ac:dyDescent="0.35">
      <c r="A123" s="60" t="s">
        <v>538</v>
      </c>
      <c r="B123" s="62" t="s">
        <v>539</v>
      </c>
    </row>
    <row r="124" spans="1:2" x14ac:dyDescent="0.35">
      <c r="A124" s="60" t="s">
        <v>540</v>
      </c>
      <c r="B124" s="62" t="s">
        <v>541</v>
      </c>
    </row>
    <row r="125" spans="1:2" x14ac:dyDescent="0.35">
      <c r="A125" s="60" t="s">
        <v>542</v>
      </c>
      <c r="B125" s="62" t="s">
        <v>543</v>
      </c>
    </row>
    <row r="126" spans="1:2" x14ac:dyDescent="0.35">
      <c r="A126" s="60" t="s">
        <v>544</v>
      </c>
      <c r="B126" s="62" t="s">
        <v>545</v>
      </c>
    </row>
    <row r="127" spans="1:2" x14ac:dyDescent="0.35">
      <c r="A127" s="60" t="s">
        <v>546</v>
      </c>
      <c r="B127" s="62" t="s">
        <v>547</v>
      </c>
    </row>
    <row r="128" spans="1:2" x14ac:dyDescent="0.35">
      <c r="A128" s="60" t="s">
        <v>548</v>
      </c>
      <c r="B128" s="62" t="s">
        <v>549</v>
      </c>
    </row>
    <row r="129" spans="1:2" x14ac:dyDescent="0.35">
      <c r="A129" s="60" t="s">
        <v>550</v>
      </c>
      <c r="B129" s="62" t="s">
        <v>551</v>
      </c>
    </row>
    <row r="130" spans="1:2" x14ac:dyDescent="0.35">
      <c r="A130" s="60" t="s">
        <v>552</v>
      </c>
      <c r="B130" s="62" t="s">
        <v>553</v>
      </c>
    </row>
    <row r="131" spans="1:2" x14ac:dyDescent="0.35">
      <c r="A131" s="60" t="s">
        <v>554</v>
      </c>
      <c r="B131" s="62" t="s">
        <v>555</v>
      </c>
    </row>
    <row r="132" spans="1:2" x14ac:dyDescent="0.35">
      <c r="A132" s="60" t="s">
        <v>556</v>
      </c>
      <c r="B132" s="62" t="s">
        <v>557</v>
      </c>
    </row>
    <row r="133" spans="1:2" x14ac:dyDescent="0.35">
      <c r="A133" s="60" t="s">
        <v>558</v>
      </c>
      <c r="B133" s="62" t="s">
        <v>559</v>
      </c>
    </row>
    <row r="134" spans="1:2" x14ac:dyDescent="0.35">
      <c r="A134" s="60" t="s">
        <v>560</v>
      </c>
      <c r="B134" s="62" t="s">
        <v>561</v>
      </c>
    </row>
    <row r="135" spans="1:2" x14ac:dyDescent="0.35">
      <c r="A135" s="60" t="s">
        <v>562</v>
      </c>
      <c r="B135" s="62" t="s">
        <v>563</v>
      </c>
    </row>
    <row r="136" spans="1:2" x14ac:dyDescent="0.35">
      <c r="A136" s="60" t="s">
        <v>564</v>
      </c>
      <c r="B136" s="62" t="s">
        <v>565</v>
      </c>
    </row>
    <row r="137" spans="1:2" x14ac:dyDescent="0.35">
      <c r="A137" s="60" t="s">
        <v>566</v>
      </c>
      <c r="B137" s="62" t="s">
        <v>567</v>
      </c>
    </row>
    <row r="138" spans="1:2" x14ac:dyDescent="0.35">
      <c r="A138" s="60" t="s">
        <v>568</v>
      </c>
      <c r="B138" s="62" t="s">
        <v>569</v>
      </c>
    </row>
    <row r="139" spans="1:2" x14ac:dyDescent="0.35">
      <c r="A139" s="60" t="s">
        <v>570</v>
      </c>
      <c r="B139" s="62" t="s">
        <v>571</v>
      </c>
    </row>
    <row r="140" spans="1:2" x14ac:dyDescent="0.35">
      <c r="A140" s="60" t="s">
        <v>572</v>
      </c>
      <c r="B140" s="62" t="s">
        <v>573</v>
      </c>
    </row>
    <row r="141" spans="1:2" x14ac:dyDescent="0.35">
      <c r="A141" s="60" t="s">
        <v>574</v>
      </c>
      <c r="B141" s="62" t="s">
        <v>575</v>
      </c>
    </row>
    <row r="142" spans="1:2" x14ac:dyDescent="0.35">
      <c r="A142" s="60" t="s">
        <v>576</v>
      </c>
      <c r="B142" s="62" t="s">
        <v>577</v>
      </c>
    </row>
    <row r="143" spans="1:2" x14ac:dyDescent="0.35">
      <c r="A143" s="60" t="s">
        <v>578</v>
      </c>
      <c r="B143" s="62" t="s">
        <v>579</v>
      </c>
    </row>
    <row r="144" spans="1:2" x14ac:dyDescent="0.35">
      <c r="A144" s="60" t="s">
        <v>580</v>
      </c>
      <c r="B144" s="62" t="s">
        <v>581</v>
      </c>
    </row>
    <row r="145" spans="1:2" x14ac:dyDescent="0.35">
      <c r="A145" s="60" t="s">
        <v>582</v>
      </c>
      <c r="B145" s="62" t="s">
        <v>583</v>
      </c>
    </row>
    <row r="146" spans="1:2" x14ac:dyDescent="0.35">
      <c r="A146" s="60" t="s">
        <v>584</v>
      </c>
      <c r="B146" s="62" t="s">
        <v>585</v>
      </c>
    </row>
    <row r="147" spans="1:2" x14ac:dyDescent="0.35">
      <c r="A147" s="60" t="s">
        <v>586</v>
      </c>
      <c r="B147" s="62" t="s">
        <v>587</v>
      </c>
    </row>
    <row r="148" spans="1:2" x14ac:dyDescent="0.35">
      <c r="A148" s="60" t="s">
        <v>588</v>
      </c>
      <c r="B148" s="62" t="s">
        <v>589</v>
      </c>
    </row>
    <row r="149" spans="1:2" x14ac:dyDescent="0.35">
      <c r="A149" s="60" t="s">
        <v>590</v>
      </c>
      <c r="B149" s="62" t="s">
        <v>591</v>
      </c>
    </row>
    <row r="150" spans="1:2" x14ac:dyDescent="0.35">
      <c r="A150" s="60" t="s">
        <v>592</v>
      </c>
      <c r="B150" s="62" t="s">
        <v>593</v>
      </c>
    </row>
    <row r="151" spans="1:2" x14ac:dyDescent="0.35">
      <c r="A151" s="60" t="s">
        <v>594</v>
      </c>
      <c r="B151" s="62" t="s">
        <v>595</v>
      </c>
    </row>
    <row r="152" spans="1:2" x14ac:dyDescent="0.35">
      <c r="A152" s="60" t="s">
        <v>596</v>
      </c>
      <c r="B152" s="62" t="s">
        <v>597</v>
      </c>
    </row>
    <row r="153" spans="1:2" x14ac:dyDescent="0.35">
      <c r="A153" s="60" t="s">
        <v>598</v>
      </c>
      <c r="B153" s="62" t="s">
        <v>599</v>
      </c>
    </row>
    <row r="154" spans="1:2" x14ac:dyDescent="0.35">
      <c r="A154" s="60" t="s">
        <v>600</v>
      </c>
      <c r="B154" s="62" t="s">
        <v>601</v>
      </c>
    </row>
    <row r="155" spans="1:2" x14ac:dyDescent="0.35">
      <c r="A155" s="60" t="s">
        <v>602</v>
      </c>
      <c r="B155" s="62" t="s">
        <v>603</v>
      </c>
    </row>
    <row r="156" spans="1:2" x14ac:dyDescent="0.35">
      <c r="A156" s="60" t="s">
        <v>604</v>
      </c>
      <c r="B156" s="62" t="s">
        <v>605</v>
      </c>
    </row>
    <row r="157" spans="1:2" x14ac:dyDescent="0.35">
      <c r="A157" s="60" t="s">
        <v>606</v>
      </c>
      <c r="B157" s="62" t="s">
        <v>607</v>
      </c>
    </row>
    <row r="158" spans="1:2" x14ac:dyDescent="0.35">
      <c r="A158" s="60" t="s">
        <v>608</v>
      </c>
      <c r="B158" s="62" t="s">
        <v>609</v>
      </c>
    </row>
    <row r="159" spans="1:2" x14ac:dyDescent="0.35">
      <c r="A159" s="60" t="s">
        <v>610</v>
      </c>
      <c r="B159" s="62" t="s">
        <v>611</v>
      </c>
    </row>
    <row r="160" spans="1:2" x14ac:dyDescent="0.35">
      <c r="A160" s="60" t="s">
        <v>612</v>
      </c>
      <c r="B160" s="62" t="s">
        <v>613</v>
      </c>
    </row>
    <row r="161" spans="1:2" x14ac:dyDescent="0.35">
      <c r="A161" s="60" t="s">
        <v>614</v>
      </c>
      <c r="B161" s="62" t="s">
        <v>615</v>
      </c>
    </row>
    <row r="162" spans="1:2" x14ac:dyDescent="0.35">
      <c r="A162" s="60" t="s">
        <v>616</v>
      </c>
      <c r="B162" s="62" t="s">
        <v>617</v>
      </c>
    </row>
    <row r="163" spans="1:2" x14ac:dyDescent="0.35">
      <c r="A163" s="60" t="s">
        <v>618</v>
      </c>
      <c r="B163" s="62" t="s">
        <v>619</v>
      </c>
    </row>
    <row r="164" spans="1:2" x14ac:dyDescent="0.35">
      <c r="A164" s="60" t="s">
        <v>620</v>
      </c>
      <c r="B164" s="62" t="s">
        <v>621</v>
      </c>
    </row>
    <row r="165" spans="1:2" x14ac:dyDescent="0.35">
      <c r="A165" s="60" t="s">
        <v>622</v>
      </c>
      <c r="B165" s="62" t="s">
        <v>623</v>
      </c>
    </row>
    <row r="166" spans="1:2" x14ac:dyDescent="0.35">
      <c r="A166" s="60" t="s">
        <v>624</v>
      </c>
      <c r="B166" s="62" t="s">
        <v>625</v>
      </c>
    </row>
    <row r="167" spans="1:2" x14ac:dyDescent="0.35">
      <c r="A167" s="60" t="s">
        <v>626</v>
      </c>
      <c r="B167" s="62" t="s">
        <v>627</v>
      </c>
    </row>
    <row r="168" spans="1:2" x14ac:dyDescent="0.35">
      <c r="A168" s="60" t="s">
        <v>628</v>
      </c>
      <c r="B168" s="62" t="s">
        <v>629</v>
      </c>
    </row>
    <row r="169" spans="1:2" x14ac:dyDescent="0.35">
      <c r="A169" s="60" t="s">
        <v>630</v>
      </c>
      <c r="B169" s="62" t="s">
        <v>631</v>
      </c>
    </row>
    <row r="170" spans="1:2" x14ac:dyDescent="0.35">
      <c r="A170" s="60" t="s">
        <v>632</v>
      </c>
      <c r="B170" s="62" t="s">
        <v>633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1528a4b-5ccb-40f7-a09e-43427183cd95">
      <Terms xmlns="http://schemas.microsoft.com/office/infopath/2007/PartnerControls"/>
    </lcf76f155ced4ddcb4097134ff3c332f>
    <TaxCatchAll xmlns="cb759e4c-f0d7-4feb-bda3-ed2800574e06" xsi:nil="true"/>
    <DocumentType xmlns="f9695bc1-6109-4dcd-a27a-f8a0370b00e2">Annual Report</DocumentType>
    <UploadedBy xmlns="b1528a4b-5ccb-40f7-a09e-43427183cd95">zalisa.diallo@undp.org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MPTF_00006_00959</ProjectId>
    <FundCode xmlns="f9695bc1-6109-4dcd-a27a-f8a0370b00e2">MPTF_00006</FundCode>
    <Comments xmlns="f9695bc1-6109-4dcd-a27a-f8a0370b00e2">Mid-year budget report june 2025</Comments>
    <Active xmlns="f9695bc1-6109-4dcd-a27a-f8a0370b00e2">Yes</Active>
    <DocumentDate xmlns="b1528a4b-5ccb-40f7-a09e-43427183cd95">2025-07-22T07:00:00+00:00</DocumentDate>
    <Featured xmlns="b1528a4b-5ccb-40f7-a09e-43427183cd95">0</Featured>
    <FormTypeCode xmlns="b1528a4b-5ccb-40f7-a09e-43427183cd9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79AD25-5447-46AF-964C-4F6026B823DE}">
  <ds:schemaRefs>
    <ds:schemaRef ds:uri="http://schemas.microsoft.com/office/2006/metadata/properties"/>
    <ds:schemaRef ds:uri="http://schemas.microsoft.com/office/infopath/2007/PartnerControls"/>
    <ds:schemaRef ds:uri="1c8bb0da-f9e3-4d58-98d3-b9fcba7ca85b"/>
    <ds:schemaRef ds:uri="56209c98-9801-4930-86ea-3d463fa62743"/>
  </ds:schemaRefs>
</ds:datastoreItem>
</file>

<file path=customXml/itemProps2.xml><?xml version="1.0" encoding="utf-8"?>
<ds:datastoreItem xmlns:ds="http://schemas.openxmlformats.org/officeDocument/2006/customXml" ds:itemID="{D2545A97-67ED-4ADF-9795-E187BDD45F39}"/>
</file>

<file path=customXml/itemProps3.xml><?xml version="1.0" encoding="utf-8"?>
<ds:datastoreItem xmlns:ds="http://schemas.openxmlformats.org/officeDocument/2006/customXml" ds:itemID="{93BB9294-EB2C-43FD-A26A-3A95E22554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Instructions</vt:lpstr>
      <vt:lpstr>1) Tableau budgétaire 1</vt:lpstr>
      <vt:lpstr>2) Tableau budgétaire 2</vt:lpstr>
      <vt:lpstr>3) Notes d'explication</vt:lpstr>
      <vt:lpstr>4) Pour utilisation par PBSO</vt:lpstr>
      <vt:lpstr>5) Pour utilisation par MPTFO</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Mid-year_Budget_Report_June2025_Discours_Haineux.xlsx</dc:title>
  <dc:subject/>
  <dc:creator>Jelena Zelenovic</dc:creator>
  <cp:keywords/>
  <dc:description/>
  <cp:lastModifiedBy>Fah Brahim Jiddou</cp:lastModifiedBy>
  <cp:revision/>
  <dcterms:created xsi:type="dcterms:W3CDTF">2017-11-15T21:17:43Z</dcterms:created>
  <dcterms:modified xsi:type="dcterms:W3CDTF">2025-07-11T09:57:36Z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Order">
    <vt:r8>2244800</vt:r8>
  </property>
  <property fmtid="{D5CDD505-2E9C-101B-9397-08002B2CF9AE}" pid="4" name="MediaServiceImageTags">
    <vt:lpwstr/>
  </property>
</Properties>
</file>