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defaultThemeVersion="166925"/>
  <mc:AlternateContent xmlns:mc="http://schemas.openxmlformats.org/markup-compatibility/2006">
    <mc:Choice Requires="x15">
      <x15ac:absPath xmlns:x15ac="http://schemas.microsoft.com/office/spreadsheetml/2010/11/ac" url="C:\Users\rdoumit\Downloads\"/>
    </mc:Choice>
  </mc:AlternateContent>
  <xr:revisionPtr revIDLastSave="0" documentId="8_{8BFED9CD-0905-4510-8532-6CBE9624CB8A}" xr6:coauthVersionLast="47" xr6:coauthVersionMax="47" xr10:uidLastSave="{00000000-0000-0000-0000-000000000000}"/>
  <bookViews>
    <workbookView xWindow="-69" yWindow="-69" windowWidth="22080" windowHeight="11760" activeTab="5" xr2:uid="{00000000-000D-0000-FFFF-FFFF00000000}"/>
  </bookViews>
  <sheets>
    <sheet name="Instructions" sheetId="9" r:id="rId1"/>
    <sheet name="Annex D" sheetId="11" r:id="rId2"/>
    <sheet name="FAO" sheetId="1" r:id="rId3"/>
    <sheet name="UNWOMEN" sheetId="12" r:id="rId4"/>
    <sheet name="IOM" sheetId="10" r:id="rId5"/>
    <sheet name="2) By Category" sheetId="5" r:id="rId6"/>
    <sheet name="3) Explanatory Notes" sheetId="3" r:id="rId7"/>
    <sheet name="4) -For PBSO Use-" sheetId="6" r:id="rId8"/>
    <sheet name="5) -For MPTF Use-" sheetId="4" r:id="rId9"/>
    <sheet name="Dropdowns" sheetId="8" state="hidden" r:id="rId10"/>
    <sheet name="Sheet2" sheetId="7" state="hidden" r:id="rId11"/>
  </sheets>
  <externalReferences>
    <externalReference r:id="rId12"/>
    <externalReference r:id="rId13"/>
  </externalReferences>
  <definedNames>
    <definedName name="gl">[1]gl!$A$2:$A$186</definedName>
    <definedName name="Measur">#REF!</definedName>
    <definedName name="Measure">#REF!</definedName>
    <definedName name="UNIT">[2]Sheet3!$F$1:$F$8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02" i="1" l="1"/>
  <c r="I178" i="11"/>
  <c r="I177" i="11" l="1"/>
  <c r="I176" i="11"/>
  <c r="I175" i="11"/>
  <c r="I174" i="11"/>
  <c r="I108" i="11"/>
  <c r="I107" i="11"/>
  <c r="I106" i="11"/>
  <c r="I105" i="11"/>
  <c r="I104" i="11"/>
  <c r="I103" i="11"/>
  <c r="I102" i="11"/>
  <c r="I101" i="11"/>
  <c r="I91" i="11"/>
  <c r="I55" i="11"/>
  <c r="I54" i="11"/>
  <c r="I53" i="11"/>
  <c r="I52" i="11"/>
  <c r="I51" i="11"/>
  <c r="I50" i="11"/>
  <c r="I49" i="11"/>
  <c r="I28" i="11"/>
  <c r="I27" i="11"/>
  <c r="I7" i="11"/>
  <c r="I19" i="11"/>
  <c r="I18" i="11"/>
  <c r="I17" i="11"/>
  <c r="I9" i="11"/>
  <c r="I8" i="11"/>
  <c r="H15" i="12"/>
  <c r="H15" i="1"/>
  <c r="D205" i="12"/>
  <c r="H200" i="12"/>
  <c r="F195" i="12"/>
  <c r="E195" i="12"/>
  <c r="D195" i="12"/>
  <c r="F189" i="12"/>
  <c r="F187" i="12"/>
  <c r="E187" i="12"/>
  <c r="D187" i="12"/>
  <c r="I178" i="12"/>
  <c r="F178" i="12"/>
  <c r="E178" i="12"/>
  <c r="D178" i="12"/>
  <c r="G177" i="12"/>
  <c r="H178" i="12" s="1"/>
  <c r="G176" i="12"/>
  <c r="G175" i="12"/>
  <c r="G174" i="12"/>
  <c r="I171" i="12"/>
  <c r="F171" i="12"/>
  <c r="E171" i="12"/>
  <c r="D171" i="12"/>
  <c r="G170" i="12"/>
  <c r="G169" i="12"/>
  <c r="G168" i="12"/>
  <c r="G171" i="12" s="1"/>
  <c r="G167" i="12"/>
  <c r="G166" i="12"/>
  <c r="G165" i="12"/>
  <c r="G164" i="12"/>
  <c r="G163" i="12"/>
  <c r="H171" i="12" s="1"/>
  <c r="I161" i="12"/>
  <c r="F161" i="12"/>
  <c r="E161" i="12"/>
  <c r="D161" i="12"/>
  <c r="G160" i="12"/>
  <c r="G161" i="12" s="1"/>
  <c r="G159" i="12"/>
  <c r="G158" i="12"/>
  <c r="G157" i="12"/>
  <c r="G156" i="12"/>
  <c r="G155" i="12"/>
  <c r="G154" i="12"/>
  <c r="G153" i="12"/>
  <c r="H161" i="12" s="1"/>
  <c r="I151" i="12"/>
  <c r="G151" i="12"/>
  <c r="F151" i="12"/>
  <c r="E151" i="12"/>
  <c r="D151" i="12"/>
  <c r="G150" i="12"/>
  <c r="G149" i="12"/>
  <c r="G148" i="12"/>
  <c r="G147" i="12"/>
  <c r="G146" i="12"/>
  <c r="G145" i="12"/>
  <c r="G144" i="12"/>
  <c r="G143" i="12"/>
  <c r="H151" i="12" s="1"/>
  <c r="I141" i="12"/>
  <c r="G141" i="12"/>
  <c r="F141" i="12"/>
  <c r="E141" i="12"/>
  <c r="D141" i="12"/>
  <c r="G140" i="12"/>
  <c r="G139" i="12"/>
  <c r="G138" i="12"/>
  <c r="G137" i="12"/>
  <c r="G136" i="12"/>
  <c r="G135" i="12"/>
  <c r="G134" i="12"/>
  <c r="G133" i="12"/>
  <c r="H141" i="12" s="1"/>
  <c r="I129" i="12"/>
  <c r="F129" i="12"/>
  <c r="E129" i="12"/>
  <c r="D129" i="12"/>
  <c r="G128" i="12"/>
  <c r="G127" i="12"/>
  <c r="G126" i="12"/>
  <c r="G125" i="12"/>
  <c r="G124" i="12"/>
  <c r="G123" i="12"/>
  <c r="G122" i="12"/>
  <c r="G129" i="12" s="1"/>
  <c r="G121" i="12"/>
  <c r="H129" i="12" s="1"/>
  <c r="I119" i="12"/>
  <c r="F119" i="12"/>
  <c r="E119" i="12"/>
  <c r="D119" i="12"/>
  <c r="G118" i="12"/>
  <c r="G117" i="12"/>
  <c r="G116" i="12"/>
  <c r="G115" i="12"/>
  <c r="G114" i="12"/>
  <c r="G119" i="12" s="1"/>
  <c r="G113" i="12"/>
  <c r="G112" i="12"/>
  <c r="G111" i="12"/>
  <c r="H119" i="12" s="1"/>
  <c r="I109" i="12"/>
  <c r="F109" i="12"/>
  <c r="E109" i="12"/>
  <c r="D109" i="12"/>
  <c r="G108" i="12"/>
  <c r="G107" i="12"/>
  <c r="G106" i="12"/>
  <c r="G109" i="12" s="1"/>
  <c r="G105" i="12"/>
  <c r="G104" i="12"/>
  <c r="G103" i="12"/>
  <c r="G102" i="12"/>
  <c r="G101" i="12"/>
  <c r="H109" i="12" s="1"/>
  <c r="I99" i="12"/>
  <c r="F99" i="12"/>
  <c r="E99" i="12"/>
  <c r="D99" i="12"/>
  <c r="G98" i="12"/>
  <c r="G99" i="12" s="1"/>
  <c r="G97" i="12"/>
  <c r="G96" i="12"/>
  <c r="G95" i="12"/>
  <c r="G94" i="12"/>
  <c r="G93" i="12"/>
  <c r="G92" i="12"/>
  <c r="G91" i="12"/>
  <c r="H99" i="12" s="1"/>
  <c r="I87" i="12"/>
  <c r="G87" i="12"/>
  <c r="F87" i="12"/>
  <c r="E87" i="12"/>
  <c r="D87" i="12"/>
  <c r="G86" i="12"/>
  <c r="G85" i="12"/>
  <c r="G84" i="12"/>
  <c r="G83" i="12"/>
  <c r="G82" i="12"/>
  <c r="G81" i="12"/>
  <c r="G80" i="12"/>
  <c r="G79" i="12"/>
  <c r="H87" i="12" s="1"/>
  <c r="I77" i="12"/>
  <c r="G77" i="12"/>
  <c r="F77" i="12"/>
  <c r="E77" i="12"/>
  <c r="D77" i="12"/>
  <c r="G76" i="12"/>
  <c r="G75" i="12"/>
  <c r="G74" i="12"/>
  <c r="G73" i="12"/>
  <c r="G72" i="12"/>
  <c r="G71" i="12"/>
  <c r="G70" i="12"/>
  <c r="G69" i="12"/>
  <c r="H77" i="12" s="1"/>
  <c r="I67" i="12"/>
  <c r="F67" i="12"/>
  <c r="E67" i="12"/>
  <c r="D67" i="12"/>
  <c r="G66" i="12"/>
  <c r="G65" i="12"/>
  <c r="G64" i="12"/>
  <c r="G63" i="12"/>
  <c r="G62" i="12"/>
  <c r="G61" i="12"/>
  <c r="G60" i="12"/>
  <c r="G67" i="12" s="1"/>
  <c r="G59" i="12"/>
  <c r="H67" i="12" s="1"/>
  <c r="I57" i="12"/>
  <c r="F57" i="12"/>
  <c r="E57" i="12"/>
  <c r="D57" i="12"/>
  <c r="G56" i="12"/>
  <c r="G55" i="12"/>
  <c r="G54" i="12"/>
  <c r="G53" i="12"/>
  <c r="G52" i="12"/>
  <c r="G57" i="12" s="1"/>
  <c r="G51" i="12"/>
  <c r="G50" i="12"/>
  <c r="G49" i="12"/>
  <c r="I45" i="12"/>
  <c r="F45" i="12"/>
  <c r="E45" i="12"/>
  <c r="D45" i="12"/>
  <c r="G44" i="12"/>
  <c r="G43" i="12"/>
  <c r="G42" i="12"/>
  <c r="G45" i="12" s="1"/>
  <c r="G41" i="12"/>
  <c r="G40" i="12"/>
  <c r="G39" i="12"/>
  <c r="G38" i="12"/>
  <c r="G37" i="12"/>
  <c r="I35" i="12"/>
  <c r="F35" i="12"/>
  <c r="E35" i="12"/>
  <c r="D35" i="12"/>
  <c r="G34" i="12"/>
  <c r="G35" i="12" s="1"/>
  <c r="G33" i="12"/>
  <c r="G32" i="12"/>
  <c r="G31" i="12"/>
  <c r="G30" i="12"/>
  <c r="G29" i="12"/>
  <c r="G28" i="12"/>
  <c r="G27" i="12"/>
  <c r="H35" i="12" s="1"/>
  <c r="I25" i="12"/>
  <c r="G25" i="12"/>
  <c r="F25" i="12"/>
  <c r="E25" i="12"/>
  <c r="D25" i="12"/>
  <c r="G24" i="12"/>
  <c r="G23" i="12"/>
  <c r="G22" i="12"/>
  <c r="G21" i="12"/>
  <c r="G20" i="12"/>
  <c r="G19" i="12"/>
  <c r="G18" i="12"/>
  <c r="G17" i="12"/>
  <c r="H25" i="12" s="1"/>
  <c r="I15" i="12"/>
  <c r="G15" i="12"/>
  <c r="F15" i="12"/>
  <c r="E15" i="12"/>
  <c r="E189" i="12" s="1"/>
  <c r="D15" i="12"/>
  <c r="D189" i="12" s="1"/>
  <c r="G14" i="12"/>
  <c r="G13" i="12"/>
  <c r="G12" i="12"/>
  <c r="G11" i="12"/>
  <c r="G10" i="12"/>
  <c r="G9" i="12"/>
  <c r="G8" i="12"/>
  <c r="G7" i="12"/>
  <c r="D206" i="11"/>
  <c r="D205" i="11"/>
  <c r="D202" i="11"/>
  <c r="D189" i="10"/>
  <c r="H200" i="11"/>
  <c r="F195" i="11"/>
  <c r="E195" i="11"/>
  <c r="D195" i="11"/>
  <c r="F187" i="11"/>
  <c r="E187" i="11"/>
  <c r="D187" i="11"/>
  <c r="H178" i="11"/>
  <c r="G178" i="11"/>
  <c r="F178" i="11"/>
  <c r="E178" i="11"/>
  <c r="D178" i="11"/>
  <c r="G177" i="11"/>
  <c r="G176" i="11"/>
  <c r="G175" i="11"/>
  <c r="G174" i="11"/>
  <c r="I171" i="11"/>
  <c r="G171" i="11"/>
  <c r="F171" i="11"/>
  <c r="E171" i="11"/>
  <c r="D171" i="11"/>
  <c r="G170" i="11"/>
  <c r="G169" i="11"/>
  <c r="G168" i="11"/>
  <c r="G167" i="11"/>
  <c r="G166" i="11"/>
  <c r="G165" i="11"/>
  <c r="G164" i="11"/>
  <c r="G163" i="11"/>
  <c r="H171" i="11" s="1"/>
  <c r="I161" i="11"/>
  <c r="G161" i="11"/>
  <c r="F161" i="11"/>
  <c r="E161" i="11"/>
  <c r="D161" i="11"/>
  <c r="G160" i="11"/>
  <c r="G159" i="11"/>
  <c r="G158" i="11"/>
  <c r="G157" i="11"/>
  <c r="G156" i="11"/>
  <c r="G155" i="11"/>
  <c r="G154" i="11"/>
  <c r="G153" i="11"/>
  <c r="H161" i="11" s="1"/>
  <c r="I151" i="11"/>
  <c r="F151" i="11"/>
  <c r="E151" i="11"/>
  <c r="D151" i="11"/>
  <c r="G150" i="11"/>
  <c r="G149" i="11"/>
  <c r="G148" i="11"/>
  <c r="G147" i="11"/>
  <c r="G146" i="11"/>
  <c r="G145" i="11"/>
  <c r="G144" i="11"/>
  <c r="G151" i="11" s="1"/>
  <c r="G143" i="11"/>
  <c r="H151" i="11" s="1"/>
  <c r="I141" i="11"/>
  <c r="F141" i="11"/>
  <c r="E141" i="11"/>
  <c r="D141" i="11"/>
  <c r="G140" i="11"/>
  <c r="G139" i="11"/>
  <c r="G138" i="11"/>
  <c r="G137" i="11"/>
  <c r="G136" i="11"/>
  <c r="G141" i="11" s="1"/>
  <c r="G135" i="11"/>
  <c r="G134" i="11"/>
  <c r="G133" i="11"/>
  <c r="H141" i="11" s="1"/>
  <c r="I129" i="11"/>
  <c r="F129" i="11"/>
  <c r="E129" i="11"/>
  <c r="D129" i="11"/>
  <c r="G128" i="11"/>
  <c r="G127" i="11"/>
  <c r="G126" i="11"/>
  <c r="G125" i="11"/>
  <c r="G124" i="11"/>
  <c r="G123" i="11"/>
  <c r="G122" i="11"/>
  <c r="G129" i="11" s="1"/>
  <c r="G121" i="11"/>
  <c r="H129" i="11" s="1"/>
  <c r="I119" i="11"/>
  <c r="F119" i="11"/>
  <c r="E119" i="11"/>
  <c r="D119" i="11"/>
  <c r="G118" i="11"/>
  <c r="G117" i="11"/>
  <c r="G116" i="11"/>
  <c r="G115" i="11"/>
  <c r="G114" i="11"/>
  <c r="G119" i="11" s="1"/>
  <c r="G113" i="11"/>
  <c r="G112" i="11"/>
  <c r="G111" i="11"/>
  <c r="H119" i="11" s="1"/>
  <c r="G109" i="11"/>
  <c r="F109" i="11"/>
  <c r="E109" i="11"/>
  <c r="D109" i="11"/>
  <c r="G108" i="11"/>
  <c r="G107" i="11"/>
  <c r="G106" i="11"/>
  <c r="G105" i="11"/>
  <c r="G104" i="11"/>
  <c r="G103" i="11"/>
  <c r="G102" i="11"/>
  <c r="G101" i="11"/>
  <c r="H109" i="11" s="1"/>
  <c r="I99" i="11"/>
  <c r="G99" i="11"/>
  <c r="F99" i="11"/>
  <c r="E99" i="11"/>
  <c r="D99" i="11"/>
  <c r="G98" i="11"/>
  <c r="G97" i="11"/>
  <c r="G96" i="11"/>
  <c r="G95" i="11"/>
  <c r="G94" i="11"/>
  <c r="G93" i="11"/>
  <c r="G92" i="11"/>
  <c r="G91" i="11"/>
  <c r="H99" i="11" s="1"/>
  <c r="I87" i="11"/>
  <c r="F87" i="11"/>
  <c r="E87" i="11"/>
  <c r="D87" i="11"/>
  <c r="G86" i="11"/>
  <c r="G85" i="11"/>
  <c r="G84" i="11"/>
  <c r="G83" i="11"/>
  <c r="G82" i="11"/>
  <c r="G81" i="11"/>
  <c r="G80" i="11"/>
  <c r="G87" i="11" s="1"/>
  <c r="G79" i="11"/>
  <c r="H87" i="11" s="1"/>
  <c r="I77" i="11"/>
  <c r="F77" i="11"/>
  <c r="E77" i="11"/>
  <c r="D77" i="11"/>
  <c r="G76" i="11"/>
  <c r="G75" i="11"/>
  <c r="G74" i="11"/>
  <c r="G73" i="11"/>
  <c r="G72" i="11"/>
  <c r="G77" i="11" s="1"/>
  <c r="G71" i="11"/>
  <c r="G70" i="11"/>
  <c r="G69" i="11"/>
  <c r="H77" i="11" s="1"/>
  <c r="I67" i="11"/>
  <c r="F67" i="11"/>
  <c r="E67" i="11"/>
  <c r="D67" i="11"/>
  <c r="G66" i="11"/>
  <c r="G65" i="11"/>
  <c r="G64" i="11"/>
  <c r="G63" i="11"/>
  <c r="G62" i="11"/>
  <c r="G61" i="11"/>
  <c r="G60" i="11"/>
  <c r="G67" i="11" s="1"/>
  <c r="G59" i="11"/>
  <c r="H67" i="11" s="1"/>
  <c r="F57" i="11"/>
  <c r="E57" i="11"/>
  <c r="D57" i="11"/>
  <c r="G56" i="11"/>
  <c r="G55" i="11"/>
  <c r="G54" i="11"/>
  <c r="G53" i="11"/>
  <c r="G52" i="11"/>
  <c r="G57" i="11" s="1"/>
  <c r="G51" i="11"/>
  <c r="G50" i="11"/>
  <c r="G49" i="11"/>
  <c r="H57" i="11" s="1"/>
  <c r="I45" i="11"/>
  <c r="G45" i="11"/>
  <c r="F45" i="11"/>
  <c r="F189" i="11" s="1"/>
  <c r="E45" i="11"/>
  <c r="D45" i="11"/>
  <c r="G44" i="11"/>
  <c r="G43" i="11"/>
  <c r="G42" i="11"/>
  <c r="G41" i="11"/>
  <c r="G40" i="11"/>
  <c r="G39" i="11"/>
  <c r="G38" i="11"/>
  <c r="G37" i="11"/>
  <c r="H45" i="11" s="1"/>
  <c r="G35" i="11"/>
  <c r="F35" i="11"/>
  <c r="E35" i="11"/>
  <c r="D35" i="11"/>
  <c r="D189" i="11" s="1"/>
  <c r="G34" i="11"/>
  <c r="G33" i="11"/>
  <c r="G32" i="11"/>
  <c r="G31" i="11"/>
  <c r="G30" i="11"/>
  <c r="G29" i="11"/>
  <c r="G28" i="11"/>
  <c r="G27" i="11"/>
  <c r="H35" i="11" s="1"/>
  <c r="F25" i="11"/>
  <c r="E25" i="11"/>
  <c r="D25" i="11"/>
  <c r="G24" i="11"/>
  <c r="G23" i="11"/>
  <c r="G22" i="11"/>
  <c r="G21" i="11"/>
  <c r="G20" i="11"/>
  <c r="G19" i="11"/>
  <c r="G18" i="11"/>
  <c r="G25" i="11" s="1"/>
  <c r="G17" i="11"/>
  <c r="H25" i="11" s="1"/>
  <c r="F15" i="11"/>
  <c r="E15" i="11"/>
  <c r="E189" i="11" s="1"/>
  <c r="D15" i="11"/>
  <c r="G14" i="11"/>
  <c r="G13" i="11"/>
  <c r="G12" i="11"/>
  <c r="G11" i="11"/>
  <c r="G10" i="11"/>
  <c r="G15" i="11" s="1"/>
  <c r="G9" i="11"/>
  <c r="G8" i="11"/>
  <c r="G7" i="11"/>
  <c r="H15" i="11" s="1"/>
  <c r="D205" i="10"/>
  <c r="H200" i="10"/>
  <c r="F195" i="10"/>
  <c r="E195" i="10"/>
  <c r="D195" i="10"/>
  <c r="F189" i="10"/>
  <c r="F187" i="10"/>
  <c r="E187" i="10"/>
  <c r="D187" i="10"/>
  <c r="I178" i="10"/>
  <c r="F178" i="10"/>
  <c r="E178" i="10"/>
  <c r="D178" i="10"/>
  <c r="G177" i="10"/>
  <c r="H178" i="10" s="1"/>
  <c r="G176" i="10"/>
  <c r="G175" i="10"/>
  <c r="G174" i="10"/>
  <c r="I171" i="10"/>
  <c r="F171" i="10"/>
  <c r="E171" i="10"/>
  <c r="D171" i="10"/>
  <c r="G170" i="10"/>
  <c r="G169" i="10"/>
  <c r="G168" i="10"/>
  <c r="G171" i="10" s="1"/>
  <c r="G167" i="10"/>
  <c r="G166" i="10"/>
  <c r="G165" i="10"/>
  <c r="G164" i="10"/>
  <c r="G163" i="10"/>
  <c r="H171" i="10" s="1"/>
  <c r="I161" i="10"/>
  <c r="F161" i="10"/>
  <c r="E161" i="10"/>
  <c r="D161" i="10"/>
  <c r="G160" i="10"/>
  <c r="G161" i="10" s="1"/>
  <c r="G159" i="10"/>
  <c r="G158" i="10"/>
  <c r="G157" i="10"/>
  <c r="G156" i="10"/>
  <c r="G155" i="10"/>
  <c r="G154" i="10"/>
  <c r="G153" i="10"/>
  <c r="H161" i="10" s="1"/>
  <c r="I151" i="10"/>
  <c r="G151" i="10"/>
  <c r="F151" i="10"/>
  <c r="E151" i="10"/>
  <c r="D151" i="10"/>
  <c r="G150" i="10"/>
  <c r="G149" i="10"/>
  <c r="G148" i="10"/>
  <c r="G147" i="10"/>
  <c r="G146" i="10"/>
  <c r="G145" i="10"/>
  <c r="G144" i="10"/>
  <c r="G143" i="10"/>
  <c r="H151" i="10" s="1"/>
  <c r="I141" i="10"/>
  <c r="G141" i="10"/>
  <c r="F141" i="10"/>
  <c r="E141" i="10"/>
  <c r="D141" i="10"/>
  <c r="G140" i="10"/>
  <c r="G139" i="10"/>
  <c r="G138" i="10"/>
  <c r="G137" i="10"/>
  <c r="G136" i="10"/>
  <c r="G135" i="10"/>
  <c r="G134" i="10"/>
  <c r="G133" i="10"/>
  <c r="H141" i="10" s="1"/>
  <c r="I129" i="10"/>
  <c r="F129" i="10"/>
  <c r="E129" i="10"/>
  <c r="D129" i="10"/>
  <c r="G128" i="10"/>
  <c r="G127" i="10"/>
  <c r="G126" i="10"/>
  <c r="G125" i="10"/>
  <c r="G124" i="10"/>
  <c r="G123" i="10"/>
  <c r="G122" i="10"/>
  <c r="G129" i="10" s="1"/>
  <c r="G121" i="10"/>
  <c r="H129" i="10" s="1"/>
  <c r="I119" i="10"/>
  <c r="F119" i="10"/>
  <c r="E119" i="10"/>
  <c r="D119" i="10"/>
  <c r="G118" i="10"/>
  <c r="G117" i="10"/>
  <c r="G116" i="10"/>
  <c r="G115" i="10"/>
  <c r="G114" i="10"/>
  <c r="G119" i="10" s="1"/>
  <c r="G113" i="10"/>
  <c r="G112" i="10"/>
  <c r="G111" i="10"/>
  <c r="H119" i="10" s="1"/>
  <c r="I109" i="10"/>
  <c r="F109" i="10"/>
  <c r="E109" i="10"/>
  <c r="D109" i="10"/>
  <c r="G108" i="10"/>
  <c r="G107" i="10"/>
  <c r="G106" i="10"/>
  <c r="G109" i="10" s="1"/>
  <c r="G105" i="10"/>
  <c r="G104" i="10"/>
  <c r="G103" i="10"/>
  <c r="G102" i="10"/>
  <c r="G101" i="10"/>
  <c r="H109" i="10" s="1"/>
  <c r="I99" i="10"/>
  <c r="F99" i="10"/>
  <c r="E99" i="10"/>
  <c r="D99" i="10"/>
  <c r="G98" i="10"/>
  <c r="G99" i="10" s="1"/>
  <c r="G97" i="10"/>
  <c r="G96" i="10"/>
  <c r="G95" i="10"/>
  <c r="G94" i="10"/>
  <c r="G93" i="10"/>
  <c r="G92" i="10"/>
  <c r="G91" i="10"/>
  <c r="H99" i="10" s="1"/>
  <c r="I87" i="10"/>
  <c r="G87" i="10"/>
  <c r="F87" i="10"/>
  <c r="E87" i="10"/>
  <c r="D87" i="10"/>
  <c r="G86" i="10"/>
  <c r="G85" i="10"/>
  <c r="G84" i="10"/>
  <c r="G83" i="10"/>
  <c r="G82" i="10"/>
  <c r="G81" i="10"/>
  <c r="G80" i="10"/>
  <c r="G79" i="10"/>
  <c r="H87" i="10" s="1"/>
  <c r="I77" i="10"/>
  <c r="G77" i="10"/>
  <c r="F77" i="10"/>
  <c r="E77" i="10"/>
  <c r="D77" i="10"/>
  <c r="G76" i="10"/>
  <c r="G75" i="10"/>
  <c r="G74" i="10"/>
  <c r="G73" i="10"/>
  <c r="G72" i="10"/>
  <c r="G71" i="10"/>
  <c r="G70" i="10"/>
  <c r="G69" i="10"/>
  <c r="H77" i="10" s="1"/>
  <c r="I67" i="10"/>
  <c r="F67" i="10"/>
  <c r="E67" i="10"/>
  <c r="D67" i="10"/>
  <c r="G66" i="10"/>
  <c r="G65" i="10"/>
  <c r="G64" i="10"/>
  <c r="G63" i="10"/>
  <c r="G62" i="10"/>
  <c r="G61" i="10"/>
  <c r="G60" i="10"/>
  <c r="G67" i="10" s="1"/>
  <c r="G59" i="10"/>
  <c r="H67" i="10" s="1"/>
  <c r="I57" i="10"/>
  <c r="F57" i="10"/>
  <c r="E57" i="10"/>
  <c r="D57" i="10"/>
  <c r="G56" i="10"/>
  <c r="G55" i="10"/>
  <c r="G54" i="10"/>
  <c r="G53" i="10"/>
  <c r="G52" i="10"/>
  <c r="G57" i="10" s="1"/>
  <c r="G51" i="10"/>
  <c r="G50" i="10"/>
  <c r="G49" i="10"/>
  <c r="H57" i="10" s="1"/>
  <c r="I45" i="10"/>
  <c r="F45" i="10"/>
  <c r="E45" i="10"/>
  <c r="D45" i="10"/>
  <c r="G44" i="10"/>
  <c r="G43" i="10"/>
  <c r="G42" i="10"/>
  <c r="G45" i="10" s="1"/>
  <c r="G41" i="10"/>
  <c r="G40" i="10"/>
  <c r="G39" i="10"/>
  <c r="G38" i="10"/>
  <c r="G37" i="10"/>
  <c r="H45" i="10" s="1"/>
  <c r="I35" i="10"/>
  <c r="F35" i="10"/>
  <c r="E35" i="10"/>
  <c r="D35" i="10"/>
  <c r="G34" i="10"/>
  <c r="G35" i="10" s="1"/>
  <c r="G33" i="10"/>
  <c r="G32" i="10"/>
  <c r="G31" i="10"/>
  <c r="G30" i="10"/>
  <c r="G29" i="10"/>
  <c r="G28" i="10"/>
  <c r="G27" i="10"/>
  <c r="H35" i="10" s="1"/>
  <c r="I25" i="10"/>
  <c r="G25" i="10"/>
  <c r="F25" i="10"/>
  <c r="E25" i="10"/>
  <c r="D25" i="10"/>
  <c r="G24" i="10"/>
  <c r="G23" i="10"/>
  <c r="G22" i="10"/>
  <c r="G21" i="10"/>
  <c r="G20" i="10"/>
  <c r="G19" i="10"/>
  <c r="G18" i="10"/>
  <c r="G17" i="10"/>
  <c r="H25" i="10" s="1"/>
  <c r="I15" i="10"/>
  <c r="G15" i="10"/>
  <c r="F15" i="10"/>
  <c r="E15" i="10"/>
  <c r="E189" i="10" s="1"/>
  <c r="D15" i="10"/>
  <c r="G14" i="10"/>
  <c r="G13" i="10"/>
  <c r="G12" i="10"/>
  <c r="G11" i="10"/>
  <c r="G10" i="10"/>
  <c r="G9" i="10"/>
  <c r="G8" i="10"/>
  <c r="G7" i="10"/>
  <c r="H15" i="10" s="1"/>
  <c r="D202" i="10" s="1"/>
  <c r="H57" i="12" l="1"/>
  <c r="I57" i="11"/>
  <c r="I25" i="11"/>
  <c r="I202" i="12"/>
  <c r="D190" i="12"/>
  <c r="D191" i="12" s="1"/>
  <c r="G189" i="12"/>
  <c r="E190" i="12"/>
  <c r="E191" i="12" s="1"/>
  <c r="H45" i="12"/>
  <c r="G178" i="12"/>
  <c r="F190" i="12"/>
  <c r="F191" i="12" s="1"/>
  <c r="I15" i="11"/>
  <c r="I109" i="11"/>
  <c r="I35" i="11"/>
  <c r="F190" i="11"/>
  <c r="F191" i="11" s="1"/>
  <c r="D190" i="11"/>
  <c r="D191" i="11" s="1"/>
  <c r="G189" i="11"/>
  <c r="E190" i="11"/>
  <c r="E191" i="11" s="1"/>
  <c r="I202" i="10"/>
  <c r="I203" i="10" s="1"/>
  <c r="D190" i="10"/>
  <c r="D191" i="10" s="1"/>
  <c r="G189" i="10"/>
  <c r="E190" i="10"/>
  <c r="E191" i="10" s="1"/>
  <c r="G178" i="10"/>
  <c r="F190" i="10"/>
  <c r="F191" i="10" s="1"/>
  <c r="D202" i="12" l="1"/>
  <c r="I202" i="11"/>
  <c r="I203" i="11" s="1"/>
  <c r="E199" i="12"/>
  <c r="E198" i="12"/>
  <c r="E197" i="12"/>
  <c r="E200" i="12" s="1"/>
  <c r="D199" i="12"/>
  <c r="D197" i="12"/>
  <c r="D198" i="12"/>
  <c r="F199" i="12"/>
  <c r="F198" i="12"/>
  <c r="F197" i="12"/>
  <c r="F200" i="12" s="1"/>
  <c r="G190" i="12"/>
  <c r="G191" i="12" s="1"/>
  <c r="I203" i="12"/>
  <c r="F199" i="11"/>
  <c r="F198" i="11"/>
  <c r="F197" i="11"/>
  <c r="E199" i="11"/>
  <c r="E197" i="11"/>
  <c r="E200" i="11" s="1"/>
  <c r="E198" i="11"/>
  <c r="D198" i="11"/>
  <c r="D199" i="11"/>
  <c r="D197" i="11"/>
  <c r="G190" i="11"/>
  <c r="G191" i="11"/>
  <c r="F199" i="10"/>
  <c r="F198" i="10"/>
  <c r="F197" i="10"/>
  <c r="F200" i="10" s="1"/>
  <c r="E199" i="10"/>
  <c r="E198" i="10"/>
  <c r="E197" i="10"/>
  <c r="D199" i="10"/>
  <c r="D198" i="10"/>
  <c r="D197" i="10"/>
  <c r="G190" i="10"/>
  <c r="G191" i="10" s="1"/>
  <c r="D206" i="12" l="1"/>
  <c r="D203" i="12"/>
  <c r="G198" i="12"/>
  <c r="G197" i="12"/>
  <c r="D200" i="12"/>
  <c r="G199" i="12"/>
  <c r="D203" i="11"/>
  <c r="G197" i="11"/>
  <c r="D200" i="11"/>
  <c r="G199" i="11"/>
  <c r="G198" i="11"/>
  <c r="F200" i="11"/>
  <c r="D203" i="10"/>
  <c r="D206" i="10"/>
  <c r="G197" i="10"/>
  <c r="D200" i="10"/>
  <c r="G198" i="10"/>
  <c r="G199" i="10"/>
  <c r="E200" i="10"/>
  <c r="G200" i="12" l="1"/>
  <c r="G200" i="11"/>
  <c r="G200" i="10"/>
  <c r="D201" i="5" l="1"/>
  <c r="C10" i="4" s="1"/>
  <c r="D178" i="1"/>
  <c r="D186" i="5" s="1"/>
  <c r="E205" i="5"/>
  <c r="D14" i="4" s="1"/>
  <c r="G58" i="5"/>
  <c r="G57" i="5"/>
  <c r="E200" i="5"/>
  <c r="E199" i="5"/>
  <c r="D8" i="4" s="1"/>
  <c r="D20" i="4"/>
  <c r="E20" i="4"/>
  <c r="C20" i="4"/>
  <c r="D6" i="4"/>
  <c r="E6" i="4"/>
  <c r="C6" i="4"/>
  <c r="E197" i="5"/>
  <c r="F197" i="5"/>
  <c r="D197" i="5"/>
  <c r="E4" i="5"/>
  <c r="F4" i="5"/>
  <c r="D4" i="5"/>
  <c r="F195" i="1"/>
  <c r="E195" i="1"/>
  <c r="D195" i="1"/>
  <c r="D187" i="1"/>
  <c r="F187" i="1"/>
  <c r="E187" i="1"/>
  <c r="G24" i="4"/>
  <c r="G23" i="4"/>
  <c r="G22" i="4"/>
  <c r="I15" i="1"/>
  <c r="I25" i="1"/>
  <c r="I35" i="1"/>
  <c r="I45" i="1"/>
  <c r="I57" i="1"/>
  <c r="I67" i="1"/>
  <c r="I77" i="1"/>
  <c r="I87" i="1"/>
  <c r="I99" i="1"/>
  <c r="I109" i="1"/>
  <c r="I119" i="1"/>
  <c r="I129" i="1"/>
  <c r="I141" i="1"/>
  <c r="I151" i="1"/>
  <c r="I161" i="1"/>
  <c r="I171" i="1"/>
  <c r="D205" i="1"/>
  <c r="G174" i="1"/>
  <c r="H200" i="1"/>
  <c r="F205" i="5"/>
  <c r="E14" i="4" s="1"/>
  <c r="F204" i="5"/>
  <c r="F203" i="5"/>
  <c r="E12" i="4" s="1"/>
  <c r="E202" i="5"/>
  <c r="D11" i="4" s="1"/>
  <c r="F202" i="5"/>
  <c r="E11" i="4" s="1"/>
  <c r="E201" i="5"/>
  <c r="D10" i="4" s="1"/>
  <c r="F201" i="5"/>
  <c r="E10" i="4" s="1"/>
  <c r="F200" i="5"/>
  <c r="E9" i="4" s="1"/>
  <c r="D202" i="5"/>
  <c r="C11" i="4" s="1"/>
  <c r="D204" i="5"/>
  <c r="C13" i="4" s="1"/>
  <c r="D200" i="5"/>
  <c r="C9" i="4" s="1"/>
  <c r="F199" i="5"/>
  <c r="E8" i="4" s="1"/>
  <c r="D151" i="1"/>
  <c r="D153" i="5" s="1"/>
  <c r="E151" i="1"/>
  <c r="E153" i="5" s="1"/>
  <c r="G176" i="1"/>
  <c r="G177" i="1"/>
  <c r="G167" i="1"/>
  <c r="G170" i="1"/>
  <c r="G169" i="1"/>
  <c r="G168" i="1"/>
  <c r="G166" i="1"/>
  <c r="G165" i="1"/>
  <c r="G164" i="1"/>
  <c r="G163" i="1"/>
  <c r="G160" i="1"/>
  <c r="G159" i="1"/>
  <c r="G158" i="1"/>
  <c r="G157" i="1"/>
  <c r="G156" i="1"/>
  <c r="G155" i="1"/>
  <c r="G154" i="1"/>
  <c r="G153" i="1"/>
  <c r="G150" i="1"/>
  <c r="G149" i="1"/>
  <c r="G148" i="1"/>
  <c r="G147" i="1"/>
  <c r="G146" i="1"/>
  <c r="G145" i="1"/>
  <c r="G144" i="1"/>
  <c r="G143" i="1"/>
  <c r="G140" i="1"/>
  <c r="G139" i="1"/>
  <c r="G138" i="1"/>
  <c r="G137" i="1"/>
  <c r="G136" i="1"/>
  <c r="G135" i="1"/>
  <c r="G134" i="1"/>
  <c r="G133" i="1"/>
  <c r="G128" i="1"/>
  <c r="G127" i="1"/>
  <c r="G126" i="1"/>
  <c r="G125" i="1"/>
  <c r="G124" i="1"/>
  <c r="G123" i="1"/>
  <c r="G122" i="1"/>
  <c r="G121" i="1"/>
  <c r="G118" i="1"/>
  <c r="G117" i="1"/>
  <c r="G116" i="1"/>
  <c r="G115" i="1"/>
  <c r="G114" i="1"/>
  <c r="G113" i="1"/>
  <c r="G112" i="1"/>
  <c r="G111" i="1"/>
  <c r="G108" i="1"/>
  <c r="G107" i="1"/>
  <c r="G106" i="1"/>
  <c r="G105" i="1"/>
  <c r="G104" i="1"/>
  <c r="G103" i="1"/>
  <c r="G102" i="1"/>
  <c r="G101" i="1"/>
  <c r="G98" i="1"/>
  <c r="G97" i="1"/>
  <c r="G96" i="1"/>
  <c r="G95" i="1"/>
  <c r="G94" i="1"/>
  <c r="G93" i="1"/>
  <c r="G92" i="1"/>
  <c r="G91" i="1"/>
  <c r="G86" i="1"/>
  <c r="G85" i="1"/>
  <c r="G84" i="1"/>
  <c r="G83" i="1"/>
  <c r="G82" i="1"/>
  <c r="G81" i="1"/>
  <c r="G80" i="1"/>
  <c r="G79" i="1"/>
  <c r="G76" i="1"/>
  <c r="G75" i="1"/>
  <c r="G74" i="1"/>
  <c r="G73" i="1"/>
  <c r="G72" i="1"/>
  <c r="G71" i="1"/>
  <c r="G70" i="1"/>
  <c r="G69" i="1"/>
  <c r="G66" i="1"/>
  <c r="G65" i="1"/>
  <c r="G64" i="1"/>
  <c r="G63" i="1"/>
  <c r="G62" i="1"/>
  <c r="G61" i="1"/>
  <c r="G60" i="1"/>
  <c r="G59" i="1"/>
  <c r="G56" i="1"/>
  <c r="G55" i="1"/>
  <c r="G54" i="1"/>
  <c r="G53" i="1"/>
  <c r="G52" i="1"/>
  <c r="G51" i="1"/>
  <c r="G50" i="1"/>
  <c r="G49" i="1"/>
  <c r="G44" i="1"/>
  <c r="G43" i="1"/>
  <c r="G42" i="1"/>
  <c r="G41" i="1"/>
  <c r="G40" i="1"/>
  <c r="G39" i="1"/>
  <c r="G38" i="1"/>
  <c r="G37" i="1"/>
  <c r="G34" i="1"/>
  <c r="G33" i="1"/>
  <c r="G32" i="1"/>
  <c r="G31" i="1"/>
  <c r="G30" i="1"/>
  <c r="G29" i="1"/>
  <c r="G28" i="1"/>
  <c r="G27" i="1"/>
  <c r="G18" i="1"/>
  <c r="G19" i="1"/>
  <c r="G20" i="1"/>
  <c r="G21" i="1"/>
  <c r="G22" i="1"/>
  <c r="G23" i="1"/>
  <c r="G24" i="1"/>
  <c r="G17" i="1"/>
  <c r="G8" i="1"/>
  <c r="G9" i="1"/>
  <c r="G10" i="1"/>
  <c r="G11" i="1"/>
  <c r="G12" i="1"/>
  <c r="G13" i="1"/>
  <c r="G14" i="1"/>
  <c r="G7" i="1"/>
  <c r="F194" i="5"/>
  <c r="E194" i="5"/>
  <c r="G192" i="5"/>
  <c r="G191" i="5"/>
  <c r="G190" i="5"/>
  <c r="G189" i="5"/>
  <c r="G188" i="5"/>
  <c r="E178" i="1"/>
  <c r="E186" i="5" s="1"/>
  <c r="F178" i="1"/>
  <c r="F186" i="5" s="1"/>
  <c r="G154" i="5"/>
  <c r="G155" i="5"/>
  <c r="G156" i="5"/>
  <c r="G157" i="5"/>
  <c r="G158" i="5"/>
  <c r="G159" i="5"/>
  <c r="G160" i="5"/>
  <c r="D161" i="5"/>
  <c r="E161" i="5"/>
  <c r="F161" i="5"/>
  <c r="G165" i="5"/>
  <c r="G166" i="5"/>
  <c r="G167" i="5"/>
  <c r="G168" i="5"/>
  <c r="G169" i="5"/>
  <c r="G170" i="5"/>
  <c r="G171" i="5"/>
  <c r="D172" i="5"/>
  <c r="E172" i="5"/>
  <c r="F172" i="5"/>
  <c r="G176" i="5"/>
  <c r="G177" i="5"/>
  <c r="G178" i="5"/>
  <c r="G179" i="5"/>
  <c r="G180" i="5"/>
  <c r="G181" i="5"/>
  <c r="G182" i="5"/>
  <c r="D183" i="5"/>
  <c r="E183" i="5"/>
  <c r="F183" i="5"/>
  <c r="F150" i="5"/>
  <c r="E150" i="5"/>
  <c r="D150" i="5"/>
  <c r="G149" i="5"/>
  <c r="G148" i="5"/>
  <c r="G147" i="5"/>
  <c r="G146" i="5"/>
  <c r="G145" i="5"/>
  <c r="G144" i="5"/>
  <c r="G143" i="5"/>
  <c r="G110" i="5"/>
  <c r="G111" i="5"/>
  <c r="G112" i="5"/>
  <c r="G113" i="5"/>
  <c r="G114" i="5"/>
  <c r="E116" i="5"/>
  <c r="F116" i="5"/>
  <c r="G120" i="5"/>
  <c r="G121" i="5"/>
  <c r="G122" i="5"/>
  <c r="G123" i="5"/>
  <c r="G124" i="5"/>
  <c r="G125" i="5"/>
  <c r="G126" i="5"/>
  <c r="D127" i="5"/>
  <c r="E127" i="5"/>
  <c r="F127" i="5"/>
  <c r="G131" i="5"/>
  <c r="G132" i="5"/>
  <c r="G133" i="5"/>
  <c r="G134" i="5"/>
  <c r="G135" i="5"/>
  <c r="G136" i="5"/>
  <c r="G137" i="5"/>
  <c r="D138" i="5"/>
  <c r="E138" i="5"/>
  <c r="F138" i="5"/>
  <c r="F105" i="5"/>
  <c r="E105" i="5"/>
  <c r="G103" i="5"/>
  <c r="G102" i="5"/>
  <c r="G101" i="5"/>
  <c r="G100" i="5"/>
  <c r="G99" i="5"/>
  <c r="G64" i="5"/>
  <c r="G65" i="5"/>
  <c r="G66" i="5"/>
  <c r="G67" i="5"/>
  <c r="G68" i="5"/>
  <c r="G69" i="5"/>
  <c r="G70" i="5"/>
  <c r="D71" i="5"/>
  <c r="E71" i="5"/>
  <c r="F71" i="5"/>
  <c r="G75" i="5"/>
  <c r="G76" i="5"/>
  <c r="G77" i="5"/>
  <c r="G78" i="5"/>
  <c r="G79" i="5"/>
  <c r="G80" i="5"/>
  <c r="G81" i="5"/>
  <c r="D82" i="5"/>
  <c r="E82" i="5"/>
  <c r="F82" i="5"/>
  <c r="G86" i="5"/>
  <c r="G87" i="5"/>
  <c r="G88" i="5"/>
  <c r="G89" i="5"/>
  <c r="G90" i="5"/>
  <c r="G91" i="5"/>
  <c r="G92" i="5"/>
  <c r="D93" i="5"/>
  <c r="E93" i="5"/>
  <c r="F93" i="5"/>
  <c r="G56" i="5"/>
  <c r="F60" i="5"/>
  <c r="G20" i="5"/>
  <c r="G21" i="5"/>
  <c r="G22" i="5"/>
  <c r="G24" i="5"/>
  <c r="E26" i="5"/>
  <c r="F26" i="5"/>
  <c r="G31" i="5"/>
  <c r="G32" i="5"/>
  <c r="G33" i="5"/>
  <c r="G34" i="5"/>
  <c r="G35" i="5"/>
  <c r="E37" i="5"/>
  <c r="F37" i="5"/>
  <c r="G41" i="5"/>
  <c r="G42" i="5"/>
  <c r="G43" i="5"/>
  <c r="G44" i="5"/>
  <c r="G45" i="5"/>
  <c r="G46" i="5"/>
  <c r="G47" i="5"/>
  <c r="D48" i="5"/>
  <c r="E48" i="5"/>
  <c r="F48" i="5"/>
  <c r="E15" i="5"/>
  <c r="F15" i="5"/>
  <c r="G9" i="5"/>
  <c r="G10" i="5"/>
  <c r="G11" i="5"/>
  <c r="G13" i="5"/>
  <c r="E171" i="1"/>
  <c r="E175" i="5" s="1"/>
  <c r="F171" i="1"/>
  <c r="F175" i="5" s="1"/>
  <c r="E161" i="1"/>
  <c r="E164" i="5" s="1"/>
  <c r="F161" i="1"/>
  <c r="F164" i="5" s="1"/>
  <c r="F151" i="1"/>
  <c r="F153" i="5" s="1"/>
  <c r="E141" i="1"/>
  <c r="E142" i="5" s="1"/>
  <c r="F141" i="1"/>
  <c r="F142" i="5" s="1"/>
  <c r="E129" i="1"/>
  <c r="E130" i="5" s="1"/>
  <c r="F129" i="1"/>
  <c r="F130" i="5" s="1"/>
  <c r="E119" i="1"/>
  <c r="E119" i="5" s="1"/>
  <c r="F119" i="1"/>
  <c r="F119" i="5" s="1"/>
  <c r="E109" i="1"/>
  <c r="E108" i="5" s="1"/>
  <c r="F109" i="1"/>
  <c r="F108" i="5" s="1"/>
  <c r="E99" i="1"/>
  <c r="F99" i="1"/>
  <c r="F97" i="5" s="1"/>
  <c r="E87" i="1"/>
  <c r="E85" i="5" s="1"/>
  <c r="F87" i="1"/>
  <c r="F85" i="5" s="1"/>
  <c r="E77" i="1"/>
  <c r="E74" i="5" s="1"/>
  <c r="F77" i="1"/>
  <c r="F74" i="5" s="1"/>
  <c r="E67" i="1"/>
  <c r="E63" i="5" s="1"/>
  <c r="F67" i="1"/>
  <c r="F63" i="5" s="1"/>
  <c r="E57" i="1"/>
  <c r="E52" i="5" s="1"/>
  <c r="F57" i="1"/>
  <c r="F52" i="5" s="1"/>
  <c r="E45" i="1"/>
  <c r="E40" i="5" s="1"/>
  <c r="F45" i="1"/>
  <c r="F40" i="5" s="1"/>
  <c r="E35" i="1"/>
  <c r="E29" i="5" s="1"/>
  <c r="F35" i="1"/>
  <c r="F29" i="5" s="1"/>
  <c r="E25" i="1"/>
  <c r="E18" i="5" s="1"/>
  <c r="F25" i="1"/>
  <c r="F18" i="5" s="1"/>
  <c r="D25" i="1"/>
  <c r="D18" i="5" s="1"/>
  <c r="F15" i="1"/>
  <c r="F7" i="5" s="1"/>
  <c r="E15" i="1"/>
  <c r="E7" i="5" s="1"/>
  <c r="D171" i="1"/>
  <c r="D175" i="5" s="1"/>
  <c r="D161" i="1"/>
  <c r="D164" i="5" s="1"/>
  <c r="D141" i="1"/>
  <c r="D142" i="5" s="1"/>
  <c r="D129" i="1"/>
  <c r="D130" i="5" s="1"/>
  <c r="D119" i="1"/>
  <c r="D119" i="5" s="1"/>
  <c r="D109" i="1"/>
  <c r="D108" i="5" s="1"/>
  <c r="D99" i="1"/>
  <c r="D97" i="5" s="1"/>
  <c r="D87" i="1"/>
  <c r="D85" i="5" s="1"/>
  <c r="D77" i="1"/>
  <c r="D74" i="5" s="1"/>
  <c r="D67" i="1"/>
  <c r="D63" i="5" s="1"/>
  <c r="D57" i="1"/>
  <c r="D52" i="5" s="1"/>
  <c r="D45" i="1"/>
  <c r="D40" i="5" s="1"/>
  <c r="D35" i="1"/>
  <c r="D29" i="5" s="1"/>
  <c r="D15" i="1"/>
  <c r="D7" i="5" s="1"/>
  <c r="G55" i="5" l="1"/>
  <c r="G175" i="1"/>
  <c r="H178" i="1" s="1"/>
  <c r="E204" i="5"/>
  <c r="D13" i="4" s="1"/>
  <c r="H45" i="1"/>
  <c r="G150" i="5"/>
  <c r="E203" i="5"/>
  <c r="D12" i="4" s="1"/>
  <c r="G93" i="5"/>
  <c r="G172" i="5"/>
  <c r="G138" i="5"/>
  <c r="G202" i="5"/>
  <c r="G142" i="5"/>
  <c r="G54" i="5"/>
  <c r="G71" i="5"/>
  <c r="G161" i="5"/>
  <c r="G85" i="5"/>
  <c r="G175" i="5"/>
  <c r="H77" i="1"/>
  <c r="G82" i="5"/>
  <c r="G127" i="5"/>
  <c r="G87" i="1"/>
  <c r="G99" i="1"/>
  <c r="F11" i="4"/>
  <c r="G108" i="5"/>
  <c r="G40" i="5"/>
  <c r="G29" i="5"/>
  <c r="C40" i="6"/>
  <c r="D45" i="6" s="1"/>
  <c r="G74" i="5"/>
  <c r="G130" i="5"/>
  <c r="F206" i="5"/>
  <c r="F207" i="5" s="1"/>
  <c r="F208" i="5" s="1"/>
  <c r="F10" i="4"/>
  <c r="D189" i="1"/>
  <c r="G153" i="5"/>
  <c r="C29" i="6"/>
  <c r="D33" i="6" s="1"/>
  <c r="G183" i="5"/>
  <c r="G15" i="1"/>
  <c r="H25" i="1"/>
  <c r="G35" i="1"/>
  <c r="G45" i="1"/>
  <c r="H57" i="1"/>
  <c r="H67" i="1"/>
  <c r="G77" i="1"/>
  <c r="H87" i="1"/>
  <c r="H99" i="1"/>
  <c r="G109" i="1"/>
  <c r="G119" i="1"/>
  <c r="H129" i="1"/>
  <c r="G141" i="1"/>
  <c r="G151" i="1"/>
  <c r="G161" i="1"/>
  <c r="G171" i="1"/>
  <c r="G164" i="5"/>
  <c r="G48" i="5"/>
  <c r="G52" i="5"/>
  <c r="G200" i="5"/>
  <c r="D9" i="4"/>
  <c r="F9" i="4" s="1"/>
  <c r="G63" i="5"/>
  <c r="G119" i="5"/>
  <c r="G7" i="5"/>
  <c r="G18" i="5"/>
  <c r="G186" i="5"/>
  <c r="E60" i="5"/>
  <c r="E13" i="4"/>
  <c r="H109" i="1"/>
  <c r="H119" i="1"/>
  <c r="G67" i="1"/>
  <c r="G57" i="1"/>
  <c r="C7" i="6"/>
  <c r="E97" i="5"/>
  <c r="G97" i="5" s="1"/>
  <c r="H151" i="1"/>
  <c r="H161" i="1"/>
  <c r="G25" i="1"/>
  <c r="F189" i="1"/>
  <c r="G201" i="5"/>
  <c r="H141" i="1"/>
  <c r="G129" i="1"/>
  <c r="C18" i="6"/>
  <c r="H171" i="1"/>
  <c r="H35" i="1"/>
  <c r="E189" i="1"/>
  <c r="F13" i="4" l="1"/>
  <c r="G204" i="5"/>
  <c r="G178" i="1"/>
  <c r="D34" i="6"/>
  <c r="E206" i="5"/>
  <c r="E207" i="5" s="1"/>
  <c r="E208" i="5" s="1"/>
  <c r="D15" i="4"/>
  <c r="D16" i="4" s="1"/>
  <c r="D17" i="4" s="1"/>
  <c r="D47" i="6"/>
  <c r="D46" i="6"/>
  <c r="D36" i="6"/>
  <c r="D190" i="1"/>
  <c r="D191" i="1" s="1"/>
  <c r="D44" i="6"/>
  <c r="D43" i="6"/>
  <c r="D35" i="6"/>
  <c r="D32" i="6"/>
  <c r="E190" i="1"/>
  <c r="E191" i="1" s="1"/>
  <c r="D11" i="6"/>
  <c r="D12" i="6"/>
  <c r="D14" i="6"/>
  <c r="D10" i="6"/>
  <c r="D13" i="6"/>
  <c r="D21" i="6"/>
  <c r="D22" i="6"/>
  <c r="D23" i="6"/>
  <c r="D25" i="6"/>
  <c r="D24" i="6"/>
  <c r="G189" i="1"/>
  <c r="E15" i="4"/>
  <c r="F190" i="1"/>
  <c r="F191" i="1" s="1"/>
  <c r="D202" i="1"/>
  <c r="C41" i="6" l="1"/>
  <c r="C8" i="6"/>
  <c r="C30" i="6"/>
  <c r="D197" i="1"/>
  <c r="D199" i="1"/>
  <c r="C24" i="4" s="1"/>
  <c r="D198" i="1"/>
  <c r="C23" i="4" s="1"/>
  <c r="E197" i="1"/>
  <c r="E199" i="1"/>
  <c r="E198" i="1"/>
  <c r="E16" i="4"/>
  <c r="E17" i="4" s="1"/>
  <c r="C19" i="6"/>
  <c r="G190" i="1"/>
  <c r="G191" i="1" s="1"/>
  <c r="F198" i="1"/>
  <c r="E23" i="4" s="1"/>
  <c r="F197" i="1"/>
  <c r="F199" i="1"/>
  <c r="E24" i="4" s="1"/>
  <c r="D200" i="1" l="1"/>
  <c r="C25" i="4" s="1"/>
  <c r="C22" i="4"/>
  <c r="D206" i="1"/>
  <c r="D203" i="1"/>
  <c r="D23" i="4"/>
  <c r="G198" i="1"/>
  <c r="F23" i="4" s="1"/>
  <c r="F200" i="1"/>
  <c r="E25" i="4" s="1"/>
  <c r="E22" i="4"/>
  <c r="D24" i="4"/>
  <c r="G199" i="1"/>
  <c r="F24" i="4" s="1"/>
  <c r="E200" i="1"/>
  <c r="D25" i="4" s="1"/>
  <c r="D22" i="4"/>
  <c r="G197" i="1"/>
  <c r="G200" i="1" l="1"/>
  <c r="F25" i="4" s="1"/>
  <c r="F22" i="4"/>
  <c r="G187" i="5" l="1"/>
  <c r="G23" i="5" l="1"/>
  <c r="G104" i="5" l="1"/>
  <c r="G59" i="5"/>
  <c r="G36" i="5"/>
  <c r="G25" i="5"/>
  <c r="D105" i="5" l="1"/>
  <c r="G105" i="5" s="1"/>
  <c r="G98" i="5"/>
  <c r="G19" i="5"/>
  <c r="D26" i="5"/>
  <c r="G26" i="5" s="1"/>
  <c r="D60" i="5"/>
  <c r="G60" i="5" s="1"/>
  <c r="G53" i="5"/>
  <c r="G115" i="5"/>
  <c r="D37" i="5"/>
  <c r="G37" i="5" s="1"/>
  <c r="G30" i="5"/>
  <c r="G109" i="5"/>
  <c r="D116" i="5"/>
  <c r="G116" i="5" s="1"/>
  <c r="D199" i="5"/>
  <c r="D194" i="5"/>
  <c r="G194" i="5" s="1"/>
  <c r="G193" i="5"/>
  <c r="G14" i="5"/>
  <c r="D203" i="5" l="1"/>
  <c r="G12" i="5"/>
  <c r="C8" i="4"/>
  <c r="G199" i="5"/>
  <c r="D205" i="5"/>
  <c r="D15" i="5"/>
  <c r="G15" i="5" s="1"/>
  <c r="G8" i="5"/>
  <c r="D206" i="5" l="1"/>
  <c r="D207" i="5" s="1"/>
  <c r="D208" i="5" s="1"/>
  <c r="F8" i="4"/>
  <c r="C14" i="4"/>
  <c r="F14" i="4" s="1"/>
  <c r="G205" i="5"/>
  <c r="C12" i="4"/>
  <c r="F12" i="4" s="1"/>
  <c r="G203" i="5"/>
  <c r="G206" i="5" l="1"/>
  <c r="G207" i="5" s="1"/>
  <c r="G208" i="5" s="1"/>
  <c r="C15" i="4"/>
  <c r="F15" i="4" l="1"/>
  <c r="C16" i="4"/>
  <c r="C17" i="4" s="1"/>
  <c r="F16" i="4" l="1"/>
  <c r="F17" i="4" s="1"/>
  <c r="I178" i="1" l="1"/>
  <c r="I203" i="1" s="1"/>
</calcChain>
</file>

<file path=xl/sharedStrings.xml><?xml version="1.0" encoding="utf-8"?>
<sst xmlns="http://schemas.openxmlformats.org/spreadsheetml/2006/main" count="1648" uniqueCount="624">
  <si>
    <t>Annex D - PBF Project Budget</t>
  </si>
  <si>
    <r>
      <rPr>
        <b/>
        <u/>
        <sz val="18"/>
        <color theme="1"/>
        <rFont val="Calibri"/>
        <family val="2"/>
        <scheme val="minor"/>
      </rPr>
      <t>Instructions</t>
    </r>
    <r>
      <rPr>
        <b/>
        <sz val="28"/>
        <color theme="1"/>
        <rFont val="Calibri"/>
        <family val="2"/>
        <scheme val="minor"/>
      </rPr>
      <t xml:space="preserve">
</t>
    </r>
    <r>
      <rPr>
        <b/>
        <sz val="12"/>
        <color theme="1"/>
        <rFont val="Calibri"/>
        <family val="2"/>
        <scheme val="minor"/>
      </rPr>
      <t xml:space="preserve">1. Only fill in white cells. Grey cells are locked and/or contain spreadsheet formulas.
2. Complete both Sheet 1 and Sheet 2. 
   </t>
    </r>
    <r>
      <rPr>
        <sz val="12"/>
        <color theme="1"/>
        <rFont val="Calibri"/>
        <family val="2"/>
        <scheme val="minor"/>
      </rPr>
      <t xml:space="preserve">  a)</t>
    </r>
    <r>
      <rPr>
        <b/>
        <sz val="12"/>
        <color theme="1"/>
        <rFont val="Calibri"/>
        <family val="2"/>
        <scheme val="minor"/>
      </rPr>
      <t xml:space="preserve"> </t>
    </r>
    <r>
      <rPr>
        <sz val="12"/>
        <color theme="1"/>
        <rFont val="Calibri"/>
        <family val="2"/>
        <scheme val="minor"/>
      </rPr>
      <t xml:space="preserve">First, prepare a budget </t>
    </r>
    <r>
      <rPr>
        <b/>
        <sz val="12"/>
        <color theme="1"/>
        <rFont val="Calibri"/>
        <family val="2"/>
        <scheme val="minor"/>
      </rPr>
      <t>organized by activity/output/outcome in Sheet 1</t>
    </r>
    <r>
      <rPr>
        <sz val="12"/>
        <color theme="1"/>
        <rFont val="Calibri"/>
        <family val="2"/>
        <scheme val="minor"/>
      </rPr>
      <t xml:space="preserve">. (Activity amounts can be indicative estimates.)  </t>
    </r>
    <r>
      <rPr>
        <b/>
        <sz val="12"/>
        <color theme="1"/>
        <rFont val="Calibri"/>
        <family val="2"/>
        <scheme val="minor"/>
      </rPr>
      <t xml:space="preserve">
     </t>
    </r>
    <r>
      <rPr>
        <sz val="12"/>
        <color theme="1"/>
        <rFont val="Calibri"/>
        <family val="2"/>
        <scheme val="minor"/>
      </rPr>
      <t xml:space="preserve">b) Then, divide each output budget </t>
    </r>
    <r>
      <rPr>
        <b/>
        <sz val="12"/>
        <color theme="1"/>
        <rFont val="Calibri"/>
        <family val="2"/>
        <scheme val="minor"/>
      </rPr>
      <t>along UN Budget Categories in Sheet 2.</t>
    </r>
    <r>
      <rPr>
        <sz val="12"/>
        <color theme="1"/>
        <rFont val="Calibri"/>
        <family val="2"/>
        <scheme val="minor"/>
      </rPr>
      <t xml:space="preserve">
3.</t>
    </r>
    <r>
      <rPr>
        <b/>
        <sz val="12"/>
        <color theme="1"/>
        <rFont val="Calibri"/>
        <family val="2"/>
        <scheme val="minor"/>
      </rPr>
      <t xml:space="preserve"> Do not use Sheet 4 or 5</t>
    </r>
    <r>
      <rPr>
        <sz val="12"/>
        <color theme="1"/>
        <rFont val="Calibri"/>
        <family val="2"/>
        <scheme val="minor"/>
      </rPr>
      <t xml:space="preserve">, which are for MPTF and PBF use. 
4. Leave blank or hide any Organizations/Outcomes/Outputs/Activities that aren't needed. </t>
    </r>
    <r>
      <rPr>
        <b/>
        <sz val="12"/>
        <color theme="1"/>
        <rFont val="Calibri"/>
        <family val="2"/>
        <scheme val="minor"/>
      </rPr>
      <t>DO NOT delete cells.</t>
    </r>
    <r>
      <rPr>
        <sz val="12"/>
        <color theme="1"/>
        <rFont val="Calibri"/>
        <family val="2"/>
        <scheme val="minor"/>
      </rPr>
      <t xml:space="preserve">
</t>
    </r>
    <r>
      <rPr>
        <sz val="14"/>
        <color theme="1"/>
        <rFont val="Calibri"/>
        <family val="2"/>
        <scheme val="minor"/>
      </rPr>
      <t xml:space="preserve">
</t>
    </r>
    <r>
      <rPr>
        <i/>
        <sz val="14"/>
        <color theme="1"/>
        <rFont val="Calibri"/>
        <family val="2"/>
        <scheme val="minor"/>
      </rPr>
      <t>For Table 1</t>
    </r>
    <r>
      <rPr>
        <b/>
        <sz val="14"/>
        <color theme="1"/>
        <rFont val="Calibri"/>
        <family val="2"/>
        <scheme val="minor"/>
      </rPr>
      <t xml:space="preserve">
</t>
    </r>
    <r>
      <rPr>
        <sz val="12"/>
        <color theme="1"/>
        <rFont val="Calibri"/>
        <family val="2"/>
        <scheme val="minor"/>
      </rPr>
      <t>1. Be sure to</t>
    </r>
    <r>
      <rPr>
        <b/>
        <sz val="12"/>
        <color theme="1"/>
        <rFont val="Calibri"/>
        <family val="2"/>
        <scheme val="minor"/>
      </rPr>
      <t xml:space="preserve"> include % towards Gender Equality and Women's Empowerment, as well as a justification. 
2. Do not adjust tranche amounts </t>
    </r>
    <r>
      <rPr>
        <sz val="12"/>
        <color theme="1"/>
        <rFont val="Calibri"/>
        <family val="2"/>
        <scheme val="minor"/>
      </rPr>
      <t xml:space="preserve">without consulting PBSO.
</t>
    </r>
    <r>
      <rPr>
        <sz val="14"/>
        <color theme="1"/>
        <rFont val="Calibri"/>
        <family val="2"/>
        <scheme val="minor"/>
      </rPr>
      <t xml:space="preserve">
</t>
    </r>
    <r>
      <rPr>
        <i/>
        <sz val="14"/>
        <color theme="1"/>
        <rFont val="Calibri"/>
        <family val="2"/>
        <scheme val="minor"/>
      </rPr>
      <t>For Table 2</t>
    </r>
    <r>
      <rPr>
        <b/>
        <sz val="14"/>
        <color theme="1"/>
        <rFont val="Calibri"/>
        <family val="2"/>
        <scheme val="minor"/>
      </rPr>
      <t xml:space="preserve">
</t>
    </r>
    <r>
      <rPr>
        <b/>
        <sz val="12"/>
        <color theme="1"/>
        <rFont val="Calibri"/>
        <family val="2"/>
        <scheme val="minor"/>
      </rPr>
      <t xml:space="preserve">1. Divide each output budget total along the relevant UN budget categories.
2. </t>
    </r>
    <r>
      <rPr>
        <sz val="12"/>
        <color theme="1"/>
        <rFont val="Calibri"/>
        <family val="2"/>
        <scheme val="minor"/>
      </rPr>
      <t xml:space="preserve">For reference, output totals from the outcome/output/activity breakdown have been transferred from Table 1. </t>
    </r>
    <r>
      <rPr>
        <b/>
        <sz val="12"/>
        <color theme="1"/>
        <rFont val="Calibri"/>
        <family val="2"/>
        <scheme val="minor"/>
      </rPr>
      <t xml:space="preserve">The output totals should match, and will show as </t>
    </r>
    <r>
      <rPr>
        <b/>
        <sz val="12"/>
        <color rgb="FFFF0000"/>
        <rFont val="Calibri"/>
        <family val="2"/>
        <scheme val="minor"/>
      </rPr>
      <t>red</t>
    </r>
    <r>
      <rPr>
        <b/>
        <sz val="12"/>
        <color theme="1"/>
        <rFont val="Calibri"/>
        <family val="2"/>
        <scheme val="minor"/>
      </rPr>
      <t xml:space="preserve"> if not.</t>
    </r>
  </si>
  <si>
    <t>Table 1 - PBF project budget by outcome, output and activity</t>
  </si>
  <si>
    <r>
      <rPr>
        <b/>
        <sz val="12"/>
        <color theme="1"/>
        <rFont val="Calibri"/>
        <family val="2"/>
        <scheme val="minor"/>
      </rPr>
      <t>Outcome/ Output</t>
    </r>
    <r>
      <rPr>
        <sz val="12"/>
        <color theme="1"/>
        <rFont val="Calibri"/>
        <family val="2"/>
        <scheme val="minor"/>
      </rPr>
      <t xml:space="preserve"> number</t>
    </r>
  </si>
  <si>
    <r>
      <rPr>
        <b/>
        <sz val="12"/>
        <color theme="1"/>
        <rFont val="Calibri"/>
        <family val="2"/>
        <scheme val="minor"/>
      </rPr>
      <t>Description</t>
    </r>
    <r>
      <rPr>
        <sz val="12"/>
        <color theme="1"/>
        <rFont val="Calibri"/>
        <family val="2"/>
        <scheme val="minor"/>
      </rPr>
      <t xml:space="preserve"> (Text)</t>
    </r>
  </si>
  <si>
    <t>IOM</t>
  </si>
  <si>
    <t xml:space="preserve">FAO </t>
  </si>
  <si>
    <t>UNWOMEN</t>
  </si>
  <si>
    <t>Total</t>
  </si>
  <si>
    <r>
      <rPr>
        <b/>
        <sz val="12"/>
        <color theme="1"/>
        <rFont val="Calibri"/>
        <family val="2"/>
        <scheme val="minor"/>
      </rPr>
      <t>% of budget</t>
    </r>
    <r>
      <rPr>
        <sz val="12"/>
        <color theme="1"/>
        <rFont val="Calibri"/>
        <family val="2"/>
        <scheme val="minor"/>
      </rPr>
      <t xml:space="preserve"> per activity  allocated to </t>
    </r>
    <r>
      <rPr>
        <b/>
        <sz val="12"/>
        <color theme="1"/>
        <rFont val="Calibri"/>
        <family val="2"/>
        <scheme val="minor"/>
      </rPr>
      <t>Gender Equality and Women's Empowerment (GEWE)</t>
    </r>
    <r>
      <rPr>
        <sz val="12"/>
        <color theme="1"/>
        <rFont val="Calibri"/>
        <family val="2"/>
        <scheme val="minor"/>
      </rPr>
      <t xml:space="preserve"> (if any):</t>
    </r>
  </si>
  <si>
    <r>
      <t xml:space="preserve">Current level of </t>
    </r>
    <r>
      <rPr>
        <b/>
        <sz val="12"/>
        <color theme="1"/>
        <rFont val="Calibri"/>
        <family val="2"/>
        <scheme val="minor"/>
      </rPr>
      <t xml:space="preserve">expenditure/ commitment </t>
    </r>
    <r>
      <rPr>
        <sz val="12"/>
        <color theme="1"/>
        <rFont val="Calibri"/>
        <family val="2"/>
        <scheme val="minor"/>
      </rPr>
      <t>(To be completed at time of project progress reporting)</t>
    </r>
    <r>
      <rPr>
        <b/>
        <sz val="12"/>
        <color theme="1"/>
        <rFont val="Calibri"/>
        <family val="2"/>
        <scheme val="minor"/>
      </rPr>
      <t xml:space="preserve"> </t>
    </r>
  </si>
  <si>
    <r>
      <rPr>
        <b/>
        <sz val="12"/>
        <color theme="1"/>
        <rFont val="Calibri"/>
        <family val="2"/>
        <scheme val="minor"/>
      </rPr>
      <t xml:space="preserve">GEWE justification </t>
    </r>
    <r>
      <rPr>
        <sz val="12"/>
        <color theme="1"/>
        <rFont val="Calibri"/>
        <family val="2"/>
        <scheme val="minor"/>
      </rPr>
      <t>(e.g. training includes session on gender equality, specific efforts made to ensure equal representation of women and men etc.)</t>
    </r>
  </si>
  <si>
    <r>
      <t xml:space="preserve">Any other </t>
    </r>
    <r>
      <rPr>
        <b/>
        <sz val="12"/>
        <color theme="1"/>
        <rFont val="Calibri"/>
        <family val="2"/>
        <scheme val="minor"/>
      </rPr>
      <t>remarks</t>
    </r>
    <r>
      <rPr>
        <sz val="12"/>
        <color theme="1"/>
        <rFont val="Calibri"/>
        <family val="2"/>
        <scheme val="minor"/>
      </rPr>
      <t xml:space="preserve"> (e.g. on types of inputs provided or budget justification, esp. for TA or travel costs)</t>
    </r>
  </si>
  <si>
    <t xml:space="preserve">OUTCOME 1: </t>
  </si>
  <si>
    <t>Output 1.1:</t>
  </si>
  <si>
    <t>Activity 1.1.1:</t>
  </si>
  <si>
    <t>Activity 1.1.2:</t>
  </si>
  <si>
    <t>Activity 1.1.3:</t>
  </si>
  <si>
    <t>Activity 1.1.4</t>
  </si>
  <si>
    <t>Activity 1.1.5</t>
  </si>
  <si>
    <t>Activity 1.1.6</t>
  </si>
  <si>
    <t>Activity 1.1.7</t>
  </si>
  <si>
    <t>Activity 1.1.8</t>
  </si>
  <si>
    <t>Output Total</t>
  </si>
  <si>
    <t>Output 1.2:</t>
  </si>
  <si>
    <t>Activity 1.2.1</t>
  </si>
  <si>
    <t>Activity 1.2.2</t>
  </si>
  <si>
    <t>Activity 1.2.3</t>
  </si>
  <si>
    <t>Activity 1.2.4</t>
  </si>
  <si>
    <t>Activity 1.2.5</t>
  </si>
  <si>
    <t>Activity 1.2.6</t>
  </si>
  <si>
    <t>Activity 1.2.7</t>
  </si>
  <si>
    <t>Activity 1.2.8</t>
  </si>
  <si>
    <t>Output 1.3:</t>
  </si>
  <si>
    <t>Activity 1.3.1</t>
  </si>
  <si>
    <t>Activity 1.3.2</t>
  </si>
  <si>
    <t>Activity 1.3.3</t>
  </si>
  <si>
    <t>Activity 1.3.4</t>
  </si>
  <si>
    <t>Activity 1.3.5</t>
  </si>
  <si>
    <t>Activity 1.3.6</t>
  </si>
  <si>
    <t>Activity 1.3.7</t>
  </si>
  <si>
    <t>Activity 1.3.8</t>
  </si>
  <si>
    <t>Output 1.4:</t>
  </si>
  <si>
    <t>Activity 1.4.1</t>
  </si>
  <si>
    <t>Activity 1.4.2</t>
  </si>
  <si>
    <t>Activity 1.4.3</t>
  </si>
  <si>
    <t>Activity 1.4.4</t>
  </si>
  <si>
    <t>Activity 1.4.5</t>
  </si>
  <si>
    <t>Activity 1.4.6</t>
  </si>
  <si>
    <t>Activity 1.4.7</t>
  </si>
  <si>
    <t>Activity 1.4.8</t>
  </si>
  <si>
    <t xml:space="preserve">OUTCOME 2: </t>
  </si>
  <si>
    <t>Outcome 2.1</t>
  </si>
  <si>
    <t>Activity 2.1.1</t>
  </si>
  <si>
    <t>Activity 2.1.2</t>
  </si>
  <si>
    <t>Activity 2.1.3</t>
  </si>
  <si>
    <t>Activity 2.1.4</t>
  </si>
  <si>
    <t>Activity 2.1.5</t>
  </si>
  <si>
    <t>Activity 2.1.6</t>
  </si>
  <si>
    <t>Activity 2.1.7</t>
  </si>
  <si>
    <t>Activity 2.1.8</t>
  </si>
  <si>
    <t>Output 2.2</t>
  </si>
  <si>
    <t>Activity 2.2.1</t>
  </si>
  <si>
    <t>Activity 2.2.2</t>
  </si>
  <si>
    <t>Activity 2.2.3</t>
  </si>
  <si>
    <t>Activity 2.2.4</t>
  </si>
  <si>
    <t>Activity 2.2.5</t>
  </si>
  <si>
    <t>Activity 2.2.6</t>
  </si>
  <si>
    <t>Activity 2.2.7</t>
  </si>
  <si>
    <t>Activity 2.2.8</t>
  </si>
  <si>
    <t>Output 2.3</t>
  </si>
  <si>
    <t>Activity 2.3.1</t>
  </si>
  <si>
    <t>Activity 2.3.2</t>
  </si>
  <si>
    <t>Activity 2.3.3</t>
  </si>
  <si>
    <t>Activity 2.3.4</t>
  </si>
  <si>
    <t>Activity 2.3.5</t>
  </si>
  <si>
    <t>Activity 2.3.6</t>
  </si>
  <si>
    <t>Activity 2.3.7</t>
  </si>
  <si>
    <t>Activity 2.3.8</t>
  </si>
  <si>
    <t>Output 2.4</t>
  </si>
  <si>
    <t>Activity 2.4.1</t>
  </si>
  <si>
    <t>Activity 2.4.2</t>
  </si>
  <si>
    <t>Activity 2.4.3</t>
  </si>
  <si>
    <t>Activity 2.4.4</t>
  </si>
  <si>
    <t>Activity 2.4.5</t>
  </si>
  <si>
    <t>Activity 2.4.6</t>
  </si>
  <si>
    <t>Activity 2.4.7</t>
  </si>
  <si>
    <t>Activity 2.4.8</t>
  </si>
  <si>
    <t xml:space="preserve">OUTCOME 3: </t>
  </si>
  <si>
    <t>Output 3.1</t>
  </si>
  <si>
    <t>Activity 3.1.1</t>
  </si>
  <si>
    <t>Activity 3.1.2</t>
  </si>
  <si>
    <t>Activity 3.1.3</t>
  </si>
  <si>
    <t>Activity 3.1.4</t>
  </si>
  <si>
    <t>Activity 3.1.5</t>
  </si>
  <si>
    <t>Activity 3.1.6</t>
  </si>
  <si>
    <t>Activity 3.1.7</t>
  </si>
  <si>
    <t>Activity 3.1.8</t>
  </si>
  <si>
    <t>Output 3.2:</t>
  </si>
  <si>
    <t>Activity 3.2.1</t>
  </si>
  <si>
    <t>Activity 3.2.2</t>
  </si>
  <si>
    <t>Activity 3.2.3</t>
  </si>
  <si>
    <t>Activity 3.2.4</t>
  </si>
  <si>
    <t>Activity 3.2.5</t>
  </si>
  <si>
    <t>Activity 3.2.6</t>
  </si>
  <si>
    <t>Activity 3.2.7</t>
  </si>
  <si>
    <t>Activity 3.2.8</t>
  </si>
  <si>
    <t>Output 3.3</t>
  </si>
  <si>
    <t>Activity 3.3.1</t>
  </si>
  <si>
    <t>Activity 3.3.2</t>
  </si>
  <si>
    <t>Activity 3.3.3</t>
  </si>
  <si>
    <t>Activity 3.3.4</t>
  </si>
  <si>
    <t>Activity 3.3.5</t>
  </si>
  <si>
    <t>Activity 3.3.6</t>
  </si>
  <si>
    <t>Activity 3.3.7</t>
  </si>
  <si>
    <t>Activity 3.3.8</t>
  </si>
  <si>
    <t>Output 3.4</t>
  </si>
  <si>
    <t>Activity 3.4.1</t>
  </si>
  <si>
    <t>Activity 3.4.2</t>
  </si>
  <si>
    <t>Activity 3.4.3</t>
  </si>
  <si>
    <t>Activity 3.4.4</t>
  </si>
  <si>
    <t>Activity 3.4.5</t>
  </si>
  <si>
    <t>Activity 3.4.6</t>
  </si>
  <si>
    <t>Activity 3.4.7</t>
  </si>
  <si>
    <t>Activity 3.4.8</t>
  </si>
  <si>
    <t xml:space="preserve">OUTCOME 4: </t>
  </si>
  <si>
    <t>Output 4.1</t>
  </si>
  <si>
    <t>Activity 4.1.1</t>
  </si>
  <si>
    <t>Activity 4.1.2</t>
  </si>
  <si>
    <t>Activity 4.1.3</t>
  </si>
  <si>
    <t>Activity 4.1.4</t>
  </si>
  <si>
    <t>Activity 4.1.5</t>
  </si>
  <si>
    <t>Activity 4.1.6</t>
  </si>
  <si>
    <t>Activity 4.1.7</t>
  </si>
  <si>
    <t>Activity 4.1.8</t>
  </si>
  <si>
    <t>Output 4.2</t>
  </si>
  <si>
    <t>Activity 4.2.1</t>
  </si>
  <si>
    <t>Activity 4.2.2</t>
  </si>
  <si>
    <t>Activity 4.2.3</t>
  </si>
  <si>
    <t>Activity 4.2.4</t>
  </si>
  <si>
    <t>Activity 4.2.5</t>
  </si>
  <si>
    <t>Activity 4.2.6</t>
  </si>
  <si>
    <t>Activity 4.2.7</t>
  </si>
  <si>
    <t>Activity 4.2.8</t>
  </si>
  <si>
    <t>Output 4.3</t>
  </si>
  <si>
    <t>Activity 4.3.1</t>
  </si>
  <si>
    <t>Activity 4.3.2</t>
  </si>
  <si>
    <t>Activity 4.3.3</t>
  </si>
  <si>
    <t>Activity 4.3.4</t>
  </si>
  <si>
    <t>Activity 4.3.5</t>
  </si>
  <si>
    <t>Activity 4.3.6</t>
  </si>
  <si>
    <t>Activity 4.3.7</t>
  </si>
  <si>
    <t>Activity 4.3.8</t>
  </si>
  <si>
    <t>Output 4.4</t>
  </si>
  <si>
    <t>Activity 4.4.1</t>
  </si>
  <si>
    <t>Activity 4.4.2</t>
  </si>
  <si>
    <t>Activity 4.4.3</t>
  </si>
  <si>
    <t>Activity 4.4.4</t>
  </si>
  <si>
    <t>Activity 4.4.5</t>
  </si>
  <si>
    <t>Activity 4.4.6</t>
  </si>
  <si>
    <t>Activity 4.4.7</t>
  </si>
  <si>
    <t>Activity 4.4.8</t>
  </si>
  <si>
    <t>Additional personnel costs</t>
  </si>
  <si>
    <t xml:space="preserve"> the gender aspects are limited due to the operational nature of the activity </t>
  </si>
  <si>
    <t>Additional operational costs</t>
  </si>
  <si>
    <t>Monitoring budget</t>
  </si>
  <si>
    <t xml:space="preserve"> monitoring will actively seek to ensure gender considerations and women empowerment initiatives are taken into account in reporting, recommendations and management action  </t>
  </si>
  <si>
    <t>Budget for independent final evaluation</t>
  </si>
  <si>
    <t>Total Additional Costs</t>
  </si>
  <si>
    <t>Totals</t>
  </si>
  <si>
    <t>Sub-Total Project Budget</t>
  </si>
  <si>
    <t>Indirect support costs (7%):</t>
  </si>
  <si>
    <t>Performance-Based Tranche Breakdown</t>
  </si>
  <si>
    <t>Tranche %</t>
  </si>
  <si>
    <t>First Tranche:</t>
  </si>
  <si>
    <t>Second Tranche:</t>
  </si>
  <si>
    <t>Third Tranche</t>
  </si>
  <si>
    <t>Total:</t>
  </si>
  <si>
    <r>
      <t xml:space="preserve">$ Towards GEWE </t>
    </r>
    <r>
      <rPr>
        <sz val="11"/>
        <color theme="1"/>
        <rFont val="Calibri"/>
        <family val="2"/>
        <scheme val="minor"/>
      </rPr>
      <t>(includes indirect costs)</t>
    </r>
  </si>
  <si>
    <t>Total Expenditure</t>
  </si>
  <si>
    <t>% Towards GEWE</t>
  </si>
  <si>
    <t>Delivery Rate:</t>
  </si>
  <si>
    <r>
      <t xml:space="preserve">$ Towards M&amp;E </t>
    </r>
    <r>
      <rPr>
        <sz val="11"/>
        <color theme="1"/>
        <rFont val="Calibri"/>
        <family val="2"/>
        <scheme val="minor"/>
      </rPr>
      <t>(includes indirect costs)</t>
    </r>
  </si>
  <si>
    <t>% Towards M&amp;E</t>
  </si>
  <si>
    <r>
      <t xml:space="preserve">Note: PBF does not accept projects with less than </t>
    </r>
    <r>
      <rPr>
        <b/>
        <sz val="11"/>
        <color theme="1"/>
        <rFont val="Calibri"/>
        <family val="2"/>
        <scheme val="minor"/>
      </rPr>
      <t>5%</t>
    </r>
    <r>
      <rPr>
        <sz val="11"/>
        <color theme="1"/>
        <rFont val="Calibri"/>
        <family val="2"/>
        <scheme val="minor"/>
      </rPr>
      <t xml:space="preserve"> towards M&amp;E and less than </t>
    </r>
    <r>
      <rPr>
        <b/>
        <sz val="11"/>
        <color theme="1"/>
        <rFont val="Calibri"/>
        <family val="2"/>
        <scheme val="minor"/>
      </rPr>
      <t xml:space="preserve">15% </t>
    </r>
    <r>
      <rPr>
        <sz val="11"/>
        <color theme="1"/>
        <rFont val="Calibri"/>
        <family val="2"/>
        <scheme val="minor"/>
      </rPr>
      <t xml:space="preserve">towards GEWE. These figures will show as </t>
    </r>
    <r>
      <rPr>
        <sz val="11"/>
        <color rgb="FFFF0000"/>
        <rFont val="Calibri"/>
        <family val="2"/>
        <scheme val="minor"/>
      </rPr>
      <t xml:space="preserve">red </t>
    </r>
    <r>
      <rPr>
        <sz val="11"/>
        <color theme="1"/>
        <rFont val="Calibri"/>
        <family val="2"/>
        <scheme val="minor"/>
      </rPr>
      <t xml:space="preserve">if this minimum threshold is not met.  </t>
    </r>
  </si>
  <si>
    <t>Table 2 - Output breakdown by UN budget categories</t>
  </si>
  <si>
    <t>OUTCOME 1</t>
  </si>
  <si>
    <t>Output 1.1</t>
  </si>
  <si>
    <t>Output Total from Table 1</t>
  </si>
  <si>
    <t>1. Staff and other personnel</t>
  </si>
  <si>
    <t>2. Supplies, Commodities, Materials</t>
  </si>
  <si>
    <t>3. Equipment, Vehicles, and Furniture (including Depreciation)</t>
  </si>
  <si>
    <t>4. Contractual services</t>
  </si>
  <si>
    <t>5. Travel</t>
  </si>
  <si>
    <t>6. Transfers and Grants to Counterparts</t>
  </si>
  <si>
    <t>7. General Operating and other Costs</t>
  </si>
  <si>
    <t xml:space="preserve">Total </t>
  </si>
  <si>
    <t>Output 1.2</t>
  </si>
  <si>
    <t>Output 1.3</t>
  </si>
  <si>
    <t>Output 1.4</t>
  </si>
  <si>
    <t>OUTCOME 2</t>
  </si>
  <si>
    <t>Output 2.1</t>
  </si>
  <si>
    <t>OUTCOME 3</t>
  </si>
  <si>
    <t>Output 3.2</t>
  </si>
  <si>
    <t>OUTCOME 4</t>
  </si>
  <si>
    <t>Additional Costs</t>
  </si>
  <si>
    <t>Additional Cost Totals from Table 1</t>
  </si>
  <si>
    <t xml:space="preserve">Subtotal </t>
  </si>
  <si>
    <t>7% Indirect Costs</t>
  </si>
  <si>
    <t>TOTAL</t>
  </si>
  <si>
    <t>Annex 1: MPTFO Guidance on UN Cost Categories</t>
  </si>
  <si>
    <r>
      <rPr>
        <b/>
        <sz val="11"/>
        <color theme="1"/>
        <rFont val="Calibri"/>
        <family val="2"/>
        <scheme val="minor"/>
      </rPr>
      <t xml:space="preserve">1. Staff and other personnel costs: </t>
    </r>
    <r>
      <rPr>
        <sz val="11"/>
        <color theme="1"/>
        <rFont val="Calibri"/>
        <family val="2"/>
        <scheme val="minor"/>
      </rPr>
      <t>Includes all related staff and temporary staff costs including base salary, post adjustment and all staff entitlements.</t>
    </r>
  </si>
  <si>
    <r>
      <rPr>
        <b/>
        <sz val="11"/>
        <color theme="1"/>
        <rFont val="Calibri"/>
        <family val="2"/>
        <scheme val="minor"/>
      </rPr>
      <t>2. Supplies, Commodities, Materials:</t>
    </r>
    <r>
      <rPr>
        <sz val="11"/>
        <color theme="1"/>
        <rFont val="Calibri"/>
        <family val="2"/>
        <scheme val="minor"/>
      </rPr>
      <t xml:space="preserve"> Includes all direct and indirect costs (e.g. freight, transport, delivery, distribution) associated with procurement of supplies, commodities and materials. Office supplies should be reported as "General Operating".</t>
    </r>
  </si>
  <si>
    <r>
      <rPr>
        <b/>
        <sz val="11"/>
        <color theme="1"/>
        <rFont val="Calibri"/>
        <family val="2"/>
        <scheme val="minor"/>
      </rPr>
      <t xml:space="preserve">3. Equipment, Vehicles and Furniture including Depreciation: </t>
    </r>
    <r>
      <rPr>
        <sz val="11"/>
        <color theme="1"/>
        <rFont val="Calibri"/>
        <family val="2"/>
        <scheme val="minor"/>
      </rPr>
      <t>For those reporting assets on UNSAS or modified UNSAS basis (i.e. expense up front) this would relate to all costs to put asset into service. For those who do donor reports according to IPSAS this would equal depreciation for period.</t>
    </r>
  </si>
  <si>
    <r>
      <rPr>
        <b/>
        <sz val="11"/>
        <color theme="1"/>
        <rFont val="Calibri"/>
        <family val="2"/>
        <scheme val="minor"/>
      </rPr>
      <t>4. Contractual Services:</t>
    </r>
    <r>
      <rPr>
        <sz val="11"/>
        <color theme="1"/>
        <rFont val="Calibri"/>
        <family val="2"/>
        <scheme val="minor"/>
      </rPr>
      <t xml:space="preserve"> Services contracted by an organization which follow the normal procurement processes. In IPSAS terminology this would be similar to exchange transactions. This could include contracts given to NGOs if they are more similar to procurement of services than a grant transfer.</t>
    </r>
  </si>
  <si>
    <r>
      <rPr>
        <b/>
        <sz val="11"/>
        <color theme="1"/>
        <rFont val="Calibri"/>
        <family val="2"/>
        <scheme val="minor"/>
      </rPr>
      <t>5. Travel:</t>
    </r>
    <r>
      <rPr>
        <sz val="11"/>
        <color theme="1"/>
        <rFont val="Calibri"/>
        <family val="2"/>
        <scheme val="minor"/>
      </rPr>
      <t xml:space="preserve"> Includes staff and non-staff travel paid for by the organization directly related to a project.</t>
    </r>
  </si>
  <si>
    <r>
      <rPr>
        <b/>
        <sz val="11"/>
        <color theme="1"/>
        <rFont val="Calibri"/>
        <family val="2"/>
        <scheme val="minor"/>
      </rPr>
      <t>6. Transfers and Grants to Counterparts:</t>
    </r>
    <r>
      <rPr>
        <sz val="11"/>
        <color theme="1"/>
        <rFont val="Calibri"/>
        <family val="2"/>
        <scheme val="minor"/>
      </rPr>
      <t xml:space="preserve"> Includes transfers to national counterparts and any other transfers given to an implementing partner (e.g. NGO) which is not similar to a commercial service contract as per above. In IPSAS terms this would be more similar to non-exchange transactions.</t>
    </r>
  </si>
  <si>
    <r>
      <rPr>
        <b/>
        <sz val="11"/>
        <color theme="1"/>
        <rFont val="Calibri"/>
        <family val="2"/>
        <scheme val="minor"/>
      </rPr>
      <t>7. General Operating and Other Direct Costs:</t>
    </r>
    <r>
      <rPr>
        <sz val="11"/>
        <color theme="1"/>
        <rFont val="Calibri"/>
        <family val="2"/>
        <scheme val="minor"/>
      </rPr>
      <t xml:space="preserve"> Includes all general operating costs for running an office. Examples include telecommunication, rents, finance charges and other costs which cannot be mapped to other expense categories.</t>
    </r>
  </si>
  <si>
    <t>For PBSO Use</t>
  </si>
  <si>
    <t>Outcome 1</t>
  </si>
  <si>
    <t>Outcome Budget</t>
  </si>
  <si>
    <t>Total Outcome Budget Towards SDGs</t>
  </si>
  <si>
    <t>SDG</t>
  </si>
  <si>
    <t>SDG %</t>
  </si>
  <si>
    <t>Total Towards SDG</t>
  </si>
  <si>
    <t>Outcome 2</t>
  </si>
  <si>
    <t>Outcome 3</t>
  </si>
  <si>
    <t>Outcome 4</t>
  </si>
  <si>
    <t>For MPTFO Use</t>
  </si>
  <si>
    <t xml:space="preserve">Sub-Total </t>
  </si>
  <si>
    <t>Third Tranche:</t>
  </si>
  <si>
    <t>Other peacebuilding objectives not related to specific SDG target</t>
  </si>
  <si>
    <t>Other</t>
  </si>
  <si>
    <t>1.1 By 2030, eradicate extreme poverty for all people everywhere, currently measured as people living on less than $1.25 a day</t>
  </si>
  <si>
    <t>1.1</t>
  </si>
  <si>
    <t>1.2 By 2030, reduce at least by half the proportion of men, women and children of all ages living in poverty in all its dimensions according to national definitions</t>
  </si>
  <si>
    <t>1.2</t>
  </si>
  <si>
    <t>1.3 Implement nationally appropriate social protection systems and measures for all, including floors, and by 2030 achieve substantial coverage of the poor and the vulnerable</t>
  </si>
  <si>
    <t>1.3</t>
  </si>
  <si>
    <t>1.4 By 2030, ensure that all men and women, in particular the poor and the vulnerable, have equal rights to economic resources, as well as access to basic services, ownership and control over land and other forms of property, inheritance, natural resources, appropriate new technology and financial services, including microfinance</t>
  </si>
  <si>
    <t>1.4</t>
  </si>
  <si>
    <t>1.5 By 2030, build the resilience of the poor and those in vulnerable situations and reduce their exposure and vulnerability to climate-related extreme events and other economic, social and environmental shocks and disasters</t>
  </si>
  <si>
    <t>1.5</t>
  </si>
  <si>
    <t>1.a Ensure significant mobilization of resources from a variety of sources, including through enhanced development cooperation, in order to provide adequate and predictable means for developing countries, in particular least developed countries, to implement programmes and policies to end poverty in all its dimensions</t>
  </si>
  <si>
    <t xml:space="preserve">1.a </t>
  </si>
  <si>
    <t>1.b Create sound policy frameworks at the national, regional and international levels, based on pro-poor and gender-sensitive development strategies, to support accelerated investment in poverty eradication actions</t>
  </si>
  <si>
    <t>1.b</t>
  </si>
  <si>
    <t>2.1 By 2030, end hunger and ensure access by all people, in particular the poor and people in vulnerable situations, including infants, to safe, nutritious and sufficient food all year round</t>
  </si>
  <si>
    <t>2.1</t>
  </si>
  <si>
    <t>2.2 By 2030, end all forms of malnutrition, including achieving, by 2025, the internationally agreed targets on stunting and wasting in children under 5 years of age, and address the nutritional needs of adolescent girls, pregnant and lactating women and older persons</t>
  </si>
  <si>
    <t>2.2</t>
  </si>
  <si>
    <t>2.3 By 2030, double the agricultural productivity and incomes of small-scale food producers, in particular women, indigenous peoples, family farmers, pastoralists and fishers, including through secure and equal access to land, other productive resources and inputs, knowledge, financial services, markets and opportunities for value addition and non-farm employment</t>
  </si>
  <si>
    <t>2.3</t>
  </si>
  <si>
    <t>2.4 By 2030, ensure sustainable food production systems and implement resilient agricultural practices that increase productivity and production, that help maintain ecosystems, that strengthen capacity for adaptation to climate change, extreme weather, drought, flooding and other disasters and that progressively improve land and soil quality</t>
  </si>
  <si>
    <t>2.4</t>
  </si>
  <si>
    <t>2.5 By 2020, maintain the genetic diversity of seeds, cultivated plants and farmed and domesticated animals and their related wild species, including through soundly managed and diversified seed and plant banks at the national, regional and international levels, and promote access to and fair and equitable sharing of benefits arising from the utilization of genetic resources and associated traditional knowledge, as internationally agreed</t>
  </si>
  <si>
    <t>2.5</t>
  </si>
  <si>
    <t>2.a Increase investment, including through enhanced international cooperation, in rural infrastructure, agricultural research and extension services, technology development and plant and livestock gene banks in order to enhance agricultural productive capacity in developing countries, in particular least developed countries</t>
  </si>
  <si>
    <t>2.a</t>
  </si>
  <si>
    <t>2.b Correct and prevent trade restrictions and distortions in world agricultural markets, including through the parallel elimination of all forms of agricultural export subsidies and all export measures with equivalent effect, in accordance with the mandate of the Doha Development Round</t>
  </si>
  <si>
    <t>2.b</t>
  </si>
  <si>
    <t>2.c Adopt measures to ensure the proper functioning of food commodity markets and their derivatives and facilitate timely access to market information, including on food reserves, in order to help limit extreme food price volatility</t>
  </si>
  <si>
    <t>2.c</t>
  </si>
  <si>
    <t>3.1 By 2030, reduce the global maternal mortality ratio to less than 70 per 100,000 live births</t>
  </si>
  <si>
    <t>3.1</t>
  </si>
  <si>
    <t>3.2 By 2030, end preventable deaths of newborns and children under 5 years of age, with all countries aiming to reduce neonatal mortality to at least as low as 12 per 1,000 live births and under-5 mortality to at least as low as 25 per 1,000 live births</t>
  </si>
  <si>
    <t>3.2</t>
  </si>
  <si>
    <t>3.3 By 2030, end the epidemics of AIDS, tuberculosis, malaria and neglected tropical diseases and combat hepatitis, water-borne diseases and other communicable diseases</t>
  </si>
  <si>
    <t>3.3</t>
  </si>
  <si>
    <t>3.4  By 2030, reduce by one third premature mortality from non-communicable diseases through prevention and treatment and promote mental health and well-being</t>
  </si>
  <si>
    <t>3.4</t>
  </si>
  <si>
    <t>3.5 Strengthen the prevention and treatment of substance abuse, including narcotic drug abuse and harmful use of alcohol</t>
  </si>
  <si>
    <t>3.5</t>
  </si>
  <si>
    <t>3.6 By 2020, halve the number of global deaths and injuries from road traffic accidents</t>
  </si>
  <si>
    <t>3.6</t>
  </si>
  <si>
    <t>3.7 By 2030, ensure universal access to sexual and reproductive health-care services, including for family planning, information and education, and the integration of reproductive health into national strategies and programmes</t>
  </si>
  <si>
    <t>3.7</t>
  </si>
  <si>
    <t>3.8 Achieve universal health coverage, including financial risk protection, access to quality essential health-care services and access to safe, effective, quality and affordable essential medicines and vaccines for all</t>
  </si>
  <si>
    <t>3.8</t>
  </si>
  <si>
    <t>3.9 By 2030, substantially reduce the number of deaths and illnesses from hazardous chemicals and air, water and soil pollution and contamination</t>
  </si>
  <si>
    <t>3.9</t>
  </si>
  <si>
    <t>3.a Strengthen the implementation of the World Health Organization Framework Convention on Tobacco Control in all countries, as appropriate</t>
  </si>
  <si>
    <t>3.a</t>
  </si>
  <si>
    <t>3.b Support the research and development of vaccines and medicines for the communicable and non‑communicable diseases that primarily affect developing countries, provide access to affordable essential medicines and vaccines, in accordance with the Doha Declaration on the TRIPS Agreement and Public Health, which affirms the right of developing countries to use to the full the provisions in the Agreement on Trade-Related Aspects of Intellectual Property Rights regarding flexibilities to protect public health, and, in particular, provide access to medicines for all</t>
  </si>
  <si>
    <t>3.b</t>
  </si>
  <si>
    <t>3.c Substantially increase health financing and the recruitment, development, training and retention of the health workforce in developing countries, especially in least developed countries and small island developing States</t>
  </si>
  <si>
    <t>3.c</t>
  </si>
  <si>
    <t>3.d Strengthen the capacity of all countries, in particular developing countries, for early warning, risk reduction and management of national and global health risks</t>
  </si>
  <si>
    <t>3.d</t>
  </si>
  <si>
    <t>4.1 By 2030, ensure that all girls and boys complete free, equitable and quality primary and secondary education leading to relevant and effective learning outcomes</t>
  </si>
  <si>
    <t>4.1</t>
  </si>
  <si>
    <t>4.2 By 2030, ensure that all girls and boys have access to quality early childhood development, care and pre-primary education so that they are ready for primary education</t>
  </si>
  <si>
    <t>4.2</t>
  </si>
  <si>
    <t>4.3 By 2030, ensure equal access for all women and men to affordable and quality technical, vocational and tertiary education, including university</t>
  </si>
  <si>
    <t>4.3</t>
  </si>
  <si>
    <t>4.4 By 2030, substantially increase the number of youth and adults who have relevant skills, including technical and vocational skills, for employment, decent jobs and entrepreneurship</t>
  </si>
  <si>
    <t>4.4</t>
  </si>
  <si>
    <t>4.5 By 2030, eliminate gender disparities in education and ensure equal access to all levels of education and vocational training for the vulnerable, including persons with disabilities, indigenous peoples and children in vulnerable situations</t>
  </si>
  <si>
    <t>4.5</t>
  </si>
  <si>
    <t>4.6 By 2030, ensure that all youth and a substantial proportion of adults, both men and women, achieve literacy and numeracy</t>
  </si>
  <si>
    <t>4.6</t>
  </si>
  <si>
    <t>4.7 By 2030, ensure that all learners acquire the knowledge and skills needed to promote sustainable development, including, among others, through education for sustainable development and sustainable lifestyles, human rights, gender equality, promotion of a culture of peace and non-violence, global citizenship and appreciation of cultural diversity and of culture’s contribution to sustainable development</t>
  </si>
  <si>
    <t>4.7</t>
  </si>
  <si>
    <t>4.a Build and upgrade education facilities that are child, disability and gender sensitive and provide safe, non-violent, inclusive and effective learning environments for all</t>
  </si>
  <si>
    <t>4.a</t>
  </si>
  <si>
    <t>4.b By 2020, substantially expand globally the number of scholarships available to developing countries, in particular least developed countries, small island developing States and African countries, for enrolment in higher education, including vocational training and information and communications technology, technical, engineering and scientific programmes, in developed countries and other developing countries</t>
  </si>
  <si>
    <t>4.b</t>
  </si>
  <si>
    <t>4.c By 2030, substantially increase the supply of qualified teachers, including through international cooperation for teacher training in developing countries, especially least developed countries and small island developing States</t>
  </si>
  <si>
    <t>4.c</t>
  </si>
  <si>
    <t>5.1 End all forms of discrimination against all women and girls everywhere</t>
  </si>
  <si>
    <t>5.1</t>
  </si>
  <si>
    <t>5.2 Eliminate all forms of violence against all women and girls in the public and private spheres, including trafficking and sexual and other types of exploitation</t>
  </si>
  <si>
    <t>5.2</t>
  </si>
  <si>
    <t>5.3 Eliminate all harmful practices, such as child, early and forced marriage and female genital mutilation</t>
  </si>
  <si>
    <t>5.3</t>
  </si>
  <si>
    <t>5.4 Recognize and value unpaid care and domestic work through the provision of public services, infrastructure and social protection policies and the promotion of shared responsibility within the household and the family as nationally appropriate</t>
  </si>
  <si>
    <t>5.4</t>
  </si>
  <si>
    <t>5.5 Ensure women’s full and effective participation and equal opportunities for leadership at all levels of decision-making in political, economic and public life</t>
  </si>
  <si>
    <t>5.5</t>
  </si>
  <si>
    <t>5.6 Ensure universal access to sexual and reproductive health and reproductive rights as agreed in accordance with the Programme of Action of the International Conference on Population and Development and the Beijing Platform for Action and the outcome documents of their review conferences</t>
  </si>
  <si>
    <t>5.6</t>
  </si>
  <si>
    <t>5.a Undertake reforms to give women equal rights to economic resources, as well as access to ownership and control over land and other forms of property, financial services, inheritance and natural resources, in accordance with national laws</t>
  </si>
  <si>
    <t>5.a</t>
  </si>
  <si>
    <t>5.b Enhance the use of enabling technology, in particular information and communications technology, to promote the empowerment of women</t>
  </si>
  <si>
    <t>5.b</t>
  </si>
  <si>
    <t>5.c Adopt and strengthen sound policies and enforceable legislation for the promotion of gender equality and the empowerment of all women and girls at all levels</t>
  </si>
  <si>
    <t>5.c</t>
  </si>
  <si>
    <t>6.1 By 2030, achieve universal and equitable access to safe and affordable drinking water for all</t>
  </si>
  <si>
    <t>6.1</t>
  </si>
  <si>
    <t>6.2 By 2030, achieve access to adequate and equitable sanitation and hygiene for all and end open defecation, paying special attention to the needs of women and girls and those in vulnerable situations</t>
  </si>
  <si>
    <t>6.2</t>
  </si>
  <si>
    <t>6.3 By 2030, improve water quality by reducing pollution, eliminating dumping and minimizing release of hazardous chemicals and materials, halving the proportion of untreated wastewater and substantially increasing recycling and safe reuse globally</t>
  </si>
  <si>
    <t>6.3</t>
  </si>
  <si>
    <t>6.4 By 2030, substantially increase water-use efficiency across all sectors and ensure sustainable withdrawals and supply of freshwater to address water scarcity and substantially reduce the number of people suffering from water scarcity</t>
  </si>
  <si>
    <t>6.4</t>
  </si>
  <si>
    <t>6.5 By 2030, implement integrated water resources management at all levels, including through transboundary cooperation as appropriate</t>
  </si>
  <si>
    <t>6.5</t>
  </si>
  <si>
    <t>6.6 By 2020, protect and restore water-related ecosystems, including mountains, forests, wetlands, rivers, aquifers and lakes</t>
  </si>
  <si>
    <t>6.6</t>
  </si>
  <si>
    <t>6.a By 2030, expand international cooperation and capacity-building support to developing countries in water- and sanitation-related activities and programmes, including water harvesting, desalination, water efficiency, wastewater treatment, recycling and reuse technologies</t>
  </si>
  <si>
    <t>6.a</t>
  </si>
  <si>
    <t>6.b Support and strengthen the participation of local communities in improving water and sanitation management</t>
  </si>
  <si>
    <t>6.b</t>
  </si>
  <si>
    <t>7.1 By 2030, ensure universal access to affordable, reliable and modern energy services</t>
  </si>
  <si>
    <t>7.1</t>
  </si>
  <si>
    <t>7.2 By 2030, increase substantially the share of renewable energy in the global energy mix</t>
  </si>
  <si>
    <t>7.2</t>
  </si>
  <si>
    <t>7.3 By 2030, double the global rate of improvement in energy efficiency</t>
  </si>
  <si>
    <t>7.3</t>
  </si>
  <si>
    <t>7.a By 2030, enhance international cooperation to facilitate access to clean energy research and technology, including renewable energy, energy efficiency and advanced and cleaner fossil-fuel technology, and promote investment in energy infrastructure and clean energy technology</t>
  </si>
  <si>
    <t>7.a</t>
  </si>
  <si>
    <t>7.b By 2030, expand infrastructure and upgrade technology for supplying modern and sustainable energy services for all in developing countries, in particular least developed countries, small island developing States and landlocked developing countries, in accordance with their respective programmes of support</t>
  </si>
  <si>
    <t>7.b</t>
  </si>
  <si>
    <t>8.1 Sustain per capita economic growth in accordance with national circumstances and, in particular, at least 7 per cent gross domestic product growth per annum in the least developed countries</t>
  </si>
  <si>
    <t>8.1</t>
  </si>
  <si>
    <t>8.2 Achieve higher levels of economic productivity through diversification, technological upgrading and innovation, including through a focus on high-value added and labour-intensive sectors</t>
  </si>
  <si>
    <t>8.2</t>
  </si>
  <si>
    <t>8.3 Promote development-oriented policies that support productive activities, decent job creation, entrepreneurship, creativity and innovation, and encourage the formalization and growth of micro-, small- and medium-sized enterprises, including through access to financial services</t>
  </si>
  <si>
    <t>8.3</t>
  </si>
  <si>
    <t>8.4 Improve progressively, through 2030, global resource efficiency in consumption and production and endeavour to decouple economic growth from environmental degradation, in accordance with the 10‑Year Framework of Programmes on Sustainable Consumption and Production, with developed countries taking the lead</t>
  </si>
  <si>
    <t>8.4</t>
  </si>
  <si>
    <t>8.5 By 2030, achieve full and productive employment and decent work for all women and men, including for young people and persons with disabilities, and equal pay for work of equal value</t>
  </si>
  <si>
    <t>8.5</t>
  </si>
  <si>
    <t>8.6 By 2020, substantially reduce the proportion of youth not in employment, education or training</t>
  </si>
  <si>
    <t>8.6</t>
  </si>
  <si>
    <t>8.7 Take immediate and effective measures to eradicate forced labour, end modern slavery and human trafficking and secure the prohibition and elimination of the worst forms of child labour, including recruitment and use of child soldiers, and by 2025 end child labour in all its forms</t>
  </si>
  <si>
    <t>8.7</t>
  </si>
  <si>
    <t>8.8  Protect labour rights and promote safe and secure working environments for all workers, including migrant workers, in particular women migrants, and those in precarious employment</t>
  </si>
  <si>
    <t>8.8</t>
  </si>
  <si>
    <t>8.9 By 2030, devise and implement policies to promote sustainable tourism that creates jobs and promotes local culture and products</t>
  </si>
  <si>
    <t>8.9</t>
  </si>
  <si>
    <t>8.10 Strengthen the capacity of domestic financial institutions to encourage and expand access to banking, insurance and financial services for all</t>
  </si>
  <si>
    <t>8.10</t>
  </si>
  <si>
    <t>8.a Increase Aid for Trade support for developing countries, in particular least developed countries, including through the Enhanced Integrated Framework for Trade-related Technical Assistance to Least Developed Countries</t>
  </si>
  <si>
    <t>8.a</t>
  </si>
  <si>
    <t>8.b By 2020, develop and operationalize a global strategy for youth employment and implement the Global Jobs Pact of the International Labour Organization</t>
  </si>
  <si>
    <t>8.b</t>
  </si>
  <si>
    <t>9.1 Develop quality, reliable, sustainable and resilient infrastructure, including regional and trans-border infrastructure, to support economic development and human well-being, with a focus on affordable and equitable access for all</t>
  </si>
  <si>
    <t>9.1</t>
  </si>
  <si>
    <t>9.2 Promote inclusive and sustainable industrialization and, by 2030, significantly raise industry’s share of employment and gross domestic product, in line with national circumstances, and double its share in least developed countries</t>
  </si>
  <si>
    <t>9.2</t>
  </si>
  <si>
    <t>9.3 Increase the access of small-scale industrial and other enterprises, in particular in developing countries, to financial services, including affordable credit, and their integration into value chains and markets</t>
  </si>
  <si>
    <t>9.3</t>
  </si>
  <si>
    <t>9.4 By 2030, upgrade infrastructure and retrofit industries to make them sustainable, with increased resource-use efficiency and greater adoption of clean and environmentally sound technologies and industrial processes, with all countries taking action in accordance with their respective capabilities</t>
  </si>
  <si>
    <t>9.4</t>
  </si>
  <si>
    <t>9.5 Enhance scientific research, upgrade the technological capabilities of industrial sectors in all countries, in particular developing countries, including, by 2030, encouraging innovation and substantially increasing the number of research and development workers per 1 million people and public and private research and development spending</t>
  </si>
  <si>
    <t>9.5</t>
  </si>
  <si>
    <t>9.a Facilitate sustainable and resilient infrastructure development in developing countries through enhanced financial, technological and technical support to African countries, least developed countries, landlocked developing countries and small island developing States</t>
  </si>
  <si>
    <t>9.a</t>
  </si>
  <si>
    <t>9.b Support domestic technology development, research and innovation in developing countries, including by ensuring a conducive policy environment for, inter alia, industrial diversification and value addition to commodities</t>
  </si>
  <si>
    <t>9.b</t>
  </si>
  <si>
    <t>9.c Significantly increase access to information and communications technology and strive to provide universal and affordable access to the Internet in least developed countries by 2020</t>
  </si>
  <si>
    <t>9.c</t>
  </si>
  <si>
    <t>10.1 By 2030, progressively achieve and sustain income growth of the bottom 40 per cent of the population at a rate higher than the national average</t>
  </si>
  <si>
    <t>10.1</t>
  </si>
  <si>
    <t>10.2 By 2030, empower and promote the social, economic and political inclusion of all, irrespective of age, sex, disability, race, ethnicity, origin, religion or economic or other status</t>
  </si>
  <si>
    <t>10.2</t>
  </si>
  <si>
    <t>10.3 Ensure equal opportunity and reduce inequalities of outcome, including by eliminating discriminatory laws, policies and practices and promoting appropriate legislation, policies and action in this regard</t>
  </si>
  <si>
    <t>10.3</t>
  </si>
  <si>
    <t>10.4 Adopt policies, especially fiscal, wage and social protection policies, and progressively achieve greater equality</t>
  </si>
  <si>
    <t>10.4</t>
  </si>
  <si>
    <t>10.5 Improve the regulation and monitoring of global financial markets and institutions and strengthen the implementation of such regulations</t>
  </si>
  <si>
    <t>10.5</t>
  </si>
  <si>
    <t>10.6 Ensure enhanced representation and voice for developing countries in decision-making in global international economic and financial institutions in order to deliver more effective, credible, accountable and legitimate institutions</t>
  </si>
  <si>
    <t>10.6</t>
  </si>
  <si>
    <t>10.7 Facilitate orderly, safe, regular and responsible migration and mobility of people, including through the implementation of planned and well-managed migration policies</t>
  </si>
  <si>
    <t>10.7</t>
  </si>
  <si>
    <t>10.a Implement the principle of special and differential treatment for developing countries, in particular least developed countries, in accordance with World Trade Organization agreements</t>
  </si>
  <si>
    <t>10.a</t>
  </si>
  <si>
    <t>10.b Encourage official development assistance and financial flows, including foreign direct investment, to States where the need is greatest, in particular least developed countries, African countries, small island developing States and landlocked developing countries, in accordance with their national plans and programmes</t>
  </si>
  <si>
    <t>10.b</t>
  </si>
  <si>
    <t>10.c By 2030, reduce to less than 3 per cent the transaction costs of migrant remittances and eliminate remittance corridors with costs higher than 5 per cent</t>
  </si>
  <si>
    <t>10.c</t>
  </si>
  <si>
    <t>11.1 By 2030, ensure access for all to adequate, safe and affordable housing and basic services and upgrade slums</t>
  </si>
  <si>
    <t>11.1</t>
  </si>
  <si>
    <t>11.2 By 2030, provide access to safe, affordable, accessible and sustainable transport systems for all, improving road safety, notably by expanding public transport, with special attention to the needs of those in vulnerable situations, women, children, persons with disabilities and older persons</t>
  </si>
  <si>
    <t>11.2</t>
  </si>
  <si>
    <t>11.3 By 2030, enhance inclusive and sustainable urbanization and capacity for participatory, integrated and sustainable human settlement planning and management in all countries</t>
  </si>
  <si>
    <t>11.3</t>
  </si>
  <si>
    <t>11.4 Strengthen efforts to protect and safeguard the world’s cultural and natural heritage</t>
  </si>
  <si>
    <t>11.4</t>
  </si>
  <si>
    <t>11.5 By 2030, significantly reduce the number of deaths and the number of people affected and substantially decrease the direct economic losses relative to global gross domestic product caused by disasters, including water-related disasters, with a focus on protecting the poor and people in vulnerable situations</t>
  </si>
  <si>
    <t>11.5</t>
  </si>
  <si>
    <t>11.6 By 2030, reduce the adverse per capita environmental impact of cities, including by paying special attention to air quality and municipal and other waste management</t>
  </si>
  <si>
    <t>11.6</t>
  </si>
  <si>
    <t>11.7 By 2030, provide universal access to safe, inclusive and accessible, green and public spaces, in particular for women and children, older persons and persons with disabilities</t>
  </si>
  <si>
    <t>11.7</t>
  </si>
  <si>
    <t>11.a Support positive economic, social and environmental links between urban, peri-urban and rural areas by strengthening national and regional development planning</t>
  </si>
  <si>
    <t>11.a</t>
  </si>
  <si>
    <t>11.b By 2020, substantially increase the number of cities and human settlements adopting and implementing integrated policies and plans towards inclusion, resource efficiency, mitigation and adaptation to climate change, resilience to disasters, and develop and implement, in line with the Sendai Framework for Disaster Risk Reduction 2015-2030, holistic disaster risk management at all levels</t>
  </si>
  <si>
    <t>11.b</t>
  </si>
  <si>
    <t>11.c Support least developed countries, including through financial and technical assistance, in building sustainable and resilient buildings utilizing local materials</t>
  </si>
  <si>
    <t>11.c</t>
  </si>
  <si>
    <t>12.1 Implement the 10-Year Framework of Programmes on Sustainable Consumption and Production Patterns, all countries taking action, with developed countries taking the lead, taking into account the development and capabilities of developing countries</t>
  </si>
  <si>
    <t>12.1</t>
  </si>
  <si>
    <t>12.2 By 2030, achieve the sustainable management and efficient use of natural resources</t>
  </si>
  <si>
    <t>12.2</t>
  </si>
  <si>
    <t>12.3 By 2030, halve per capita global food waste at the retail and consumer levels and reduce food losses along production and supply chains, including post-harvest losses</t>
  </si>
  <si>
    <t>12.3</t>
  </si>
  <si>
    <t>12.4 By 2020, achieve the environmentally sound management of chemicals and all wastes throughout their life cycle, in accordance with agreed international frameworks, and significantly reduce their release to air, water and soil in order to minimize their adverse impacts on human health and the environment</t>
  </si>
  <si>
    <t>12.4</t>
  </si>
  <si>
    <t>12.5 By 2030, substantially reduce waste generation through prevention, reduction, recycling and reuse</t>
  </si>
  <si>
    <t>12.5</t>
  </si>
  <si>
    <t>12.6 Encourage companies, especially large and transnational companies, to adopt sustainable practices and to integrate sustainability information into their reporting cycle</t>
  </si>
  <si>
    <t>12.6</t>
  </si>
  <si>
    <t>12.7 Promote public procurement practices that are sustainable, in accordance with national policies and priorities</t>
  </si>
  <si>
    <t>12.7</t>
  </si>
  <si>
    <t>12.8 By 2030, ensure that people everywhere have the relevant information and awareness for sustainable development and lifestyles in harmony with nature</t>
  </si>
  <si>
    <t>12.8</t>
  </si>
  <si>
    <t>12.a Support developing countries to strengthen their scientific and technological capacity to move towards more sustainable patterns of consumption and production</t>
  </si>
  <si>
    <t>12.a</t>
  </si>
  <si>
    <t>12.b Develop and implement tools to monitor sustainable development impacts for sustainable tourism that creates jobs and promotes local culture and products</t>
  </si>
  <si>
    <t>12.b</t>
  </si>
  <si>
    <t>12.c Rationalize inefficient fossil-fuel subsidies that encourage wasteful consumption by removing market distortions, in accordance with national circumstances, including by restructuring taxation and phasing out those harmful subsidies, where they exist, to reflect their environmental impacts, taking fully into account the specific needs and conditions of developing countries and minimizing the possible adverse impacts on their development in a manner that protects the poor and the affected communities</t>
  </si>
  <si>
    <t>12.c</t>
  </si>
  <si>
    <t>13.1 Strengthen resilience and adaptive capacity to climate-related hazards and natural disasters in all countries</t>
  </si>
  <si>
    <t>13.1</t>
  </si>
  <si>
    <t>13.2 Integrate climate change measures into national policies, strategies and planning</t>
  </si>
  <si>
    <t>13.2</t>
  </si>
  <si>
    <t>13.3 Improve education, awareness-raising and human and institutional capacity on climate change mitigation, adaptation, impact reduction and early warning</t>
  </si>
  <si>
    <t>13.3</t>
  </si>
  <si>
    <t>13.a Implement the commitment undertaken by developed-country parties to the United Nations Framework Convention on Climate Change to a goal of mobilizing jointly $100 billion annually by 2020 from all sources to address the needs of developing countries in the context of meaningful mitigation actions and transparency on implementation and fully operationalize the Green Climate Fund through its capitalization as soon as possible</t>
  </si>
  <si>
    <t>13.a</t>
  </si>
  <si>
    <t>13.b Promote mechanisms for raising capacity for effective climate change-related planning and management in least developed countries and small island developing States, including focusing on women, youth and local and marginalized communities</t>
  </si>
  <si>
    <t>13.b</t>
  </si>
  <si>
    <t>14.1 By 2025, prevent and significantly reduce marine pollution of all kinds, in particular from land-based activities, including marine debris and nutrient pollution</t>
  </si>
  <si>
    <t>14.1</t>
  </si>
  <si>
    <t>14.2 By 2020, sustainably manage and protect marine and coastal ecosystems to avoid significant adverse impacts, including by strengthening their resilience, and take action for their restoration in order to achieve healthy and productive oceans</t>
  </si>
  <si>
    <t>14.2</t>
  </si>
  <si>
    <t>14.3 Minimize and address the impacts of ocean acidification, including through enhanced scientific cooperation at all levels</t>
  </si>
  <si>
    <t>14.3</t>
  </si>
  <si>
    <t>14.4 By 2020, effectively regulate harvesting and end overfishing, illegal, unreported and unregulated fishing and destructive fishing practices and implement science-based management plans, in order to restore fish stocks in the shortest time feasible, at least to levels that can produce maximum sustainable yield as determined by their biological characteristics</t>
  </si>
  <si>
    <t>14.4</t>
  </si>
  <si>
    <t>14.5 By 2020, conserve at least 10 per cent of coastal and marine areas, consistent with national and international law and based on the best available scientific information</t>
  </si>
  <si>
    <t>14.5</t>
  </si>
  <si>
    <t>14.6 By 2020, prohibit certain forms of fisheries subsidies which contribute to overcapacity and overfishing, eliminate subsidies that contribute to illegal, unreported and unregulated fishing and refrain from introducing new such subsidies, recognizing that appropriate and effective special and differential treatment for developing and least developed countries should be an integral part of the World Trade Organization fisheries subsidies negotiation[c]</t>
  </si>
  <si>
    <t>14.6</t>
  </si>
  <si>
    <t>14.7 By 2030, increase the economic benefits to small island developing States and least developed countries from the sustainable use of marine resources, including through sustainable management of fisheries, aquaculture and tourism</t>
  </si>
  <si>
    <t>14.7</t>
  </si>
  <si>
    <t>14.a Increase scientific knowledge, develop research capacity and transfer marine technology, taking into account the Intergovernmental Oceanographic Commission Criteria and Guidelines on the Transfer of Marine Technology, in order to improve ocean health and to enhance the contribution of marine biodiversity to the development of developing countries, in particular small island developing States and least developed countries</t>
  </si>
  <si>
    <t>14.a</t>
  </si>
  <si>
    <t>14.b Provide access for small-scale artisanal fishers to marine resources and markets</t>
  </si>
  <si>
    <t>14.b</t>
  </si>
  <si>
    <t>14.c Enhance the conservation and sustainable use of oceans and their resources by implementing international law as reflected in the United Nations Convention on the Law of the Sea, which provides the legal framework for the conservation and sustainable use of oceans and their resources, as recalled in paragraph 158 of “The future we want”</t>
  </si>
  <si>
    <t>14.c</t>
  </si>
  <si>
    <t>15.1 By 2020, ensure the conservation, restoration and sustainable use of terrestrial and inland freshwater ecosystems and their services, in particular forests, wetlands, mountains and drylands, in line with obligations under international agreements</t>
  </si>
  <si>
    <t>15.1</t>
  </si>
  <si>
    <t>15.2 By 2020, promote the implementation of sustainable management of all types of forests, halt deforestation, restore degraded forests and substantially increase afforestation and reforestation globally</t>
  </si>
  <si>
    <t>15.2</t>
  </si>
  <si>
    <t>15.3 By 2030, combat desertification, restore degraded land and soil, including land affected by desertification, drought and floods, and strive to achieve a land degradation-neutral world</t>
  </si>
  <si>
    <t>15.3</t>
  </si>
  <si>
    <t>15.4 By 2030, ensure the conservation of mountain ecosystems, including their biodiversity, in order to enhance their capacity to provide benefits that are essential for sustainable development</t>
  </si>
  <si>
    <t>15.4</t>
  </si>
  <si>
    <t>15.5 Take urgent and significant action to reduce the degradation of natural habitats, halt the loss of biodiversity and, by 2020, protect and prevent the extinction of threatened species</t>
  </si>
  <si>
    <t>15.5</t>
  </si>
  <si>
    <t>15.6 Promote fair and equitable sharing of the benefits arising from the utilization of genetic resources and promote appropriate access to such resources, as internationally agreed</t>
  </si>
  <si>
    <t>15.6</t>
  </si>
  <si>
    <t>15.7 Take urgent action to end poaching and trafficking of protected species of flora and fauna and address both demand and supply of illegal wildlife products</t>
  </si>
  <si>
    <t>15.7</t>
  </si>
  <si>
    <t>15.8 By 2020, introduce measures to prevent the introduction and significantly reduce the impact of invasive alien species on land and water ecosystems and control or eradicate the priority species</t>
  </si>
  <si>
    <t>15.8</t>
  </si>
  <si>
    <t>15.9 By 2020, integrate ecosystem and biodiversity values into national and local planning, development processes, poverty reduction strategies and accounts</t>
  </si>
  <si>
    <t>15.9</t>
  </si>
  <si>
    <t>15.a Mobilize and significantly increase financial resources from all sources to conserve and sustainably use biodiversity and ecosystems</t>
  </si>
  <si>
    <t>15.a</t>
  </si>
  <si>
    <t>15.b Mobilize significant resources from all sources and at all levels to finance sustainable forest management and provide adequate incentives to developing countries to advance such management, including for conservation and reforestation</t>
  </si>
  <si>
    <t>15.b</t>
  </si>
  <si>
    <t>15.c Enhance global support for efforts to combat poaching and trafficking of protected species, including by increasing the capacity of local communities to pursue sustainable livelihood opportunities</t>
  </si>
  <si>
    <t>15.c</t>
  </si>
  <si>
    <t>16.1 Significantly reduce all forms of violence and related death rates everywhere</t>
  </si>
  <si>
    <t>16.1</t>
  </si>
  <si>
    <t>16.2 End abuse, exploitation, trafficking and all forms of violence against and torture of children</t>
  </si>
  <si>
    <t>16.2</t>
  </si>
  <si>
    <t>16.3 Promote the rule of law at the national and international levels and ensure equal access to justice for all</t>
  </si>
  <si>
    <t>16.3</t>
  </si>
  <si>
    <t>16.4 By 2030, significantly reduce illicit financial and arms flows, strengthen the recovery and return of stolen assets and combat all forms of organized crime</t>
  </si>
  <si>
    <t>16.4</t>
  </si>
  <si>
    <t>16.5 Substantially reduce corruption and bribery in all their forms</t>
  </si>
  <si>
    <t>16.5</t>
  </si>
  <si>
    <t>16.6 Develop effective, accountable and transparent institutions at all levels</t>
  </si>
  <si>
    <t>16.6</t>
  </si>
  <si>
    <t>16.7 Ensure responsive, inclusive, participatory and representative decision-making at all levels</t>
  </si>
  <si>
    <t>16.7</t>
  </si>
  <si>
    <t>16.8 Broaden and strengthen the participation of developing countries in the institutions of global governance</t>
  </si>
  <si>
    <t>16.8</t>
  </si>
  <si>
    <t>16.9 By 2030, provide legal identity for all, including birth registration</t>
  </si>
  <si>
    <t>16.9</t>
  </si>
  <si>
    <t>16.10 Ensure public access to information and protect fundamental freedoms, in accordance with national legislation and international agreements</t>
  </si>
  <si>
    <t>16.10</t>
  </si>
  <si>
    <t>16.a Strengthen relevant national institutions, including through international cooperation, for building capacity at all levels, in particular in developing countries, to prevent violence and combat terrorism and crime</t>
  </si>
  <si>
    <t>16.a</t>
  </si>
  <si>
    <t>16.b Promote and enforce non-discriminatory laws and policies for sustainable development</t>
  </si>
  <si>
    <t>16.b</t>
  </si>
  <si>
    <t>17.1 Strengthen domestic resource mobilization, including through international support to developing countries, to improve domestic capacity for tax and other revenue collection</t>
  </si>
  <si>
    <t>17.1</t>
  </si>
  <si>
    <t>17.2 Developed countries to implement fully their official development assistance commitments, including the commitment by many developed countries to achieve the target of 0.7 per cent of gross national income for official development assistance (ODA/GNI) to developing countries and 0.15 to 0.20 per cent of ODA/GNI to least developed countries; ODA providers are encouraged to consider setting a target to provide at least 0.20 per cent of ODA/GNI to least developed countries</t>
  </si>
  <si>
    <t>17.2</t>
  </si>
  <si>
    <t>17.3 Mobilize additional financial resources for developing countries from multiple sources</t>
  </si>
  <si>
    <t>17.3</t>
  </si>
  <si>
    <t>17.4 Assist developing countries in attaining long-term debt sustainability through coordinated policies aimed at fostering debt financing, debt relief and debt restructuring, as appropriate, and address the external debt of highly indebted poor countries to reduce debt distress</t>
  </si>
  <si>
    <t>17.4</t>
  </si>
  <si>
    <t>17.5 Adopt and implement investment promotion regimes for least developed countries</t>
  </si>
  <si>
    <t>17.5</t>
  </si>
  <si>
    <t>17.6 Enhance North-South, South-South and triangular regional and international cooperation on and access to science, technology and innovation and enhance knowledge-sharing on mutually agreed terms, including through improved coordination among existing mechanisms, in particular at the United Nations level, and through a global technology facilitation mechanism</t>
  </si>
  <si>
    <t>17.6</t>
  </si>
  <si>
    <t>17.7 Promote the development, transfer, dissemination and diffusion of environmentally sound technologies to developing countries on favourable terms, including on concessional and preferential terms, as mutually agreed</t>
  </si>
  <si>
    <t>17.7</t>
  </si>
  <si>
    <t>17.8 Fully operationalize the technology bank and science, technology and innovation capacity-building mechanism for least developed countries by 2017 and enhance the use of enabling technology, in particular information and communications technology</t>
  </si>
  <si>
    <t>17.8</t>
  </si>
  <si>
    <t>17.9 Enhance international support for implementing effective and targeted capacity-building in developing countries to support national plans to implement all the Sustainable Development Goals, including through North-South, South-South and triangular cooperation</t>
  </si>
  <si>
    <t>17.9</t>
  </si>
  <si>
    <t>17.10 Promote a universal, rules-based, open, non‑discriminatory and equitable multilateral trading system under the World Trade Organization, including through the conclusion of negotiations under its Doha Development Agenda</t>
  </si>
  <si>
    <t>17.10</t>
  </si>
  <si>
    <t>17.11 Significantly increase the exports of developing countries, in particular with a view to doubling the least developed countries’ share of global exports by 2020</t>
  </si>
  <si>
    <t>17.11</t>
  </si>
  <si>
    <t>17.12 Realize timely implementation of duty-free and quota-free market access on a lasting basis for all least developed countries, consistent with World Trade Organization decisions, including by ensuring that preferential rules of origin applicable to imports from least developed countries are transparent and simple, and contribute to facilitating market access</t>
  </si>
  <si>
    <t>17.12</t>
  </si>
  <si>
    <t>17.13 Enhance global macroeconomic stability, including through policy coordination and policy coherence</t>
  </si>
  <si>
    <t>17.13</t>
  </si>
  <si>
    <t>17.14 Enhance policy coherence for sustainable development</t>
  </si>
  <si>
    <t>17.14</t>
  </si>
  <si>
    <t>17.15 Respect each country’s policy space and leadership to establish and implement policies for poverty eradication and sustainable development</t>
  </si>
  <si>
    <t>17.15</t>
  </si>
  <si>
    <t>17.16 Enhance the Global Partnership for Sustainable Development, complemented by multi-stakeholder partnerships that mobilize and share knowledge, expertise, technology and financial resources, to support the achievement of the Sustainable Development Goals in all countries, in particular developing countries</t>
  </si>
  <si>
    <t>17.16</t>
  </si>
  <si>
    <t>17.17 Encourage and promote effective public, public-private and civil society partnerships, building on the experience and resourcing strategies of partnerships</t>
  </si>
  <si>
    <t>17.17</t>
  </si>
  <si>
    <t>17.18 By 2020, enhance capacity-building support to developing countries, including for least developed countries and small island developing States, to increase significantly the availability of high-quality, timely and reliable data disaggregated by income, gender, age, race, ethnicity, migratory status, disability, geographic location and other characteristics relevant in national contexts</t>
  </si>
  <si>
    <t>17.18</t>
  </si>
  <si>
    <t>17.19 By 2030, build on existing initiatives to develop measurements of progress on sustainable development that complement gross domestic product, and support statistical capacity-building in developing countries</t>
  </si>
  <si>
    <t>17.19</t>
  </si>
  <si>
    <t>Outcome 1: Climate informed, gender-age sensitive peace processes effectively resolve or prevent the escalation of disputes, including disputes due to competition over natural resources.</t>
  </si>
  <si>
    <t>Enhanced local capacities for conflict mitigation and natural resource management for targeted groups including women and youth groups</t>
  </si>
  <si>
    <t>Climate-informed, gender/age sensitive peace and security concerns are articulated in Peacebuilding Roadmaps and Actions Plans</t>
  </si>
  <si>
    <t xml:space="preserve">Validate and contextualize peacebuilding training curricula/manual, with support of UN Women gender advisor, through community engagement/consultations in Bor, Pibor and Malakal (UN Women and IOM) </t>
  </si>
  <si>
    <t xml:space="preserve">Trainings on peace curriculum for community representatives in Bor, Pibor and Malakal (UN Women) </t>
  </si>
  <si>
    <t>Facilitate joint/inter-community and inter-generational climate-informed dialogues designed to address conflict factors and areas of priority as determined by participants (UN Women and IOM)</t>
  </si>
  <si>
    <t xml:space="preserve">Facilitate community-led workshops to develop Peacebuilding Roadmaps and Action Plans according to community prioritization </t>
  </si>
  <si>
    <r>
      <t>J</t>
    </r>
    <r>
      <rPr>
        <i/>
        <sz val="11"/>
        <color theme="1"/>
        <rFont val="Times New Roman"/>
        <family val="1"/>
      </rPr>
      <t>oint advocacy and awareness actions on climate, environment and peace (UN Women and IOM)</t>
    </r>
  </si>
  <si>
    <t xml:space="preserve">Community presentations of roadmaps for each of the three communities and any joint actions to the Ministry of Peacebuilding, Ministry of Gender and other relevant line ministries for coordination support at the local and national levels. Sustainability of plans will be assessed by communities and partners (UN Women and IOM). </t>
  </si>
  <si>
    <t>Lessons learned and synthesis of climate-informed peacebuilding approach</t>
  </si>
  <si>
    <t>Develop synthesis report on lessons learned on 1) community driven and climate-informed peacebuilding and 2) linking local level initiatives to national level processes on conflict, environment, and climate change.</t>
  </si>
  <si>
    <t xml:space="preserve">Community-led dissemination of lessons learned and synthesis of climate informed peacebuilding approach to sustain peace in South Sudan. (UN Women and IOM) </t>
  </si>
  <si>
    <t>Resilience against negative effects of climate change and related disputes is increased through operationalization of Community Peacebuilding Roadmaps and Action Plans</t>
  </si>
  <si>
    <t xml:space="preserve">Conduct mapping of natural resources and hotspots of climate and conflict threats (FAO/IOM) </t>
  </si>
  <si>
    <t xml:space="preserve">Provide training on Early Warning and Early Action (EWEA) for conflict and climate threats for youth representatives (IOM/FAO) </t>
  </si>
  <si>
    <t>Climate-resilient crop seeks will be distributed and communities will be trained in Climate Smart Agriculture (CSA) practices (FAO)</t>
  </si>
  <si>
    <t xml:space="preserve">Inter-communal peace dividends are promoted through the implementation and operationalization of prioritized actions in Peacebuilding Roadmaps and Action Plans </t>
  </si>
  <si>
    <t>Fishing activities and vegetable farming will be supported through the receding waters during the dry season and in flood prone or low-lying areas (FAO)</t>
  </si>
  <si>
    <t xml:space="preserve">Provision of animal health services to prevent the spread of livestock diseases during cattle migration in Bor, Pibor and Malakal (FAO) </t>
  </si>
  <si>
    <t xml:space="preserve">This cost includes Gender/Peace advisor's oversight and primary developer/coordinator of the curricula, a climate advisor, local consultations, local experts, artists, translators, editor, printing </t>
  </si>
  <si>
    <t>Training costs, venue, materials, facilitators, support from gender advisor for gender mainstreaming trainings and working with trainers.</t>
  </si>
  <si>
    <t xml:space="preserve"> venue, materials, facilitators, </t>
  </si>
  <si>
    <t xml:space="preserve">Local/national advocacy efforts, participants lobbying, media, radio, joint actions with ministry of environment. Exact efforts to be determined by participants at local level and ministry of environment on national and local level thus connecting the two. </t>
  </si>
  <si>
    <t>This includes support for venue, presentations, materials, facilitation, participation (travel, accomodations) of local, state and national leaders.</t>
  </si>
  <si>
    <r>
      <t>Provision of materials and equipment to implement prioritized actions as determined in the</t>
    </r>
    <r>
      <rPr>
        <i/>
        <u/>
        <sz val="11"/>
        <color rgb="FF008080"/>
        <rFont val="Times New Roman"/>
        <family val="1"/>
      </rPr>
      <t xml:space="preserve"> </t>
    </r>
    <r>
      <rPr>
        <i/>
        <strike/>
        <sz val="11"/>
        <color rgb="FFFF0000"/>
        <rFont val="Times New Roman"/>
        <family val="1"/>
      </rPr>
      <t xml:space="preserve"> </t>
    </r>
    <r>
      <rPr>
        <i/>
        <sz val="11"/>
        <color theme="1"/>
        <rFont val="Times New Roman"/>
        <family val="1"/>
      </rPr>
      <t xml:space="preserve">Peacebuilding Roadmaps and Action Plans (IOM/UNW)  </t>
    </r>
  </si>
  <si>
    <t>2.1.7:  Provision of FAL course, livelihoods training or cash for work grants as determined in the Peacebuilding Roadmaps and Action Plans (IOM/UNW)</t>
  </si>
  <si>
    <t xml:space="preserve">Enhanced long-term local customary capacities in dispute resolution, including climate-related disputes </t>
  </si>
  <si>
    <t xml:space="preserve">Possible pathways for mainstreaming climate considerations customary laws and practices are reviewed and document in knowledge product </t>
  </si>
  <si>
    <t>Conduct a gender and age sensitive assessment to identify gaps and opportunities in mainstreaming climate-related considerations in broader dispute resolution mechanisms (IOM)</t>
  </si>
  <si>
    <t>Strengthened community structures/foundations for gender-responsive and climate-informed dispute resolutions</t>
  </si>
  <si>
    <t>Review, contextualisation and validation of customary law review methodology to validate the approach and ensure gender and human rights are mainstreamed and opportunities for further improvement are identified.</t>
  </si>
  <si>
    <t xml:space="preserve">Conduct community led customary law assessment in Pibor, Bor is an initial assessment to understand the status of customary systems in the target locations, including stakeholder identification and taking any mitigating actions needed before the process starts. </t>
  </si>
  <si>
    <t>Conduct community led customary review in Pibor and Bor</t>
  </si>
  <si>
    <t>Conduct community led customary validation in Pibor, Bor,</t>
  </si>
  <si>
    <t>Conduct community led customary law codification in Pibor and Bor</t>
  </si>
  <si>
    <t xml:space="preserve">Facilitate restructuring of customary courts </t>
  </si>
  <si>
    <t xml:space="preserve">Train customary courts on reviewed customary law and practices </t>
  </si>
  <si>
    <t>Disseminate reviewed customary law to community representatives, courts and the public</t>
  </si>
  <si>
    <t xml:space="preserve">The training manual is specically designed to empower women to take leadership on critical issues to them. </t>
  </si>
  <si>
    <t>the training content will mainstream gender into the local peacebuilding process as well as specifically target women as a stakeholder group</t>
  </si>
  <si>
    <t>The dialogue facilitators and a selection of the participants will have completed the trainings above will therefore have a high level of gender mainstreaming and affirmative action towards gender issues and how climate/conflict affect women, and how any peace agreements should cater to those gedered impacts.</t>
  </si>
  <si>
    <t xml:space="preserve">Peacebuilding roadmaps and action plans will be based on the dialogues above led by trainees and by facilitators that take special measures for GEWE. </t>
  </si>
  <si>
    <t xml:space="preserve">Advocacy and and awareness actions will be designed to address the inter alia specific impact that climate insecurity and conflict has on GEWE, the outcomes of the awareness raising is therefore expected to ensure gendered concerns and specific challenges. </t>
  </si>
  <si>
    <t xml:space="preserve">presentations will both be gender mainstreamed in terms of content as this comes from the process s described above, as well as the presenters. The Project will endevour to ensure that recipients of the presentation, key stakeholders represent institutions and processes that mainstream gender to pick up on recommendations. </t>
  </si>
  <si>
    <t>The synthesis report will include GEWE considerations and mainstreaming. Tthe main focus of the report will be climate informed peacebuilding, ensuring women's participation</t>
  </si>
  <si>
    <t xml:space="preserve">following experience from the presentation of roadmaps/action plans, similar/refined approaches will be taken to ensure that gendered lessons are disseminated by representative group of community and stakekholders that could influence GEWE in their respective capacities </t>
  </si>
  <si>
    <t xml:space="preserve">Specific gender and women empowerment considerations are limited by the operational nature of the activity </t>
  </si>
  <si>
    <t xml:space="preserve">Specific gender and women empowerment considerations will take form through the targetting of beneficiaries. Some will have participated in dialogue sessions and support selection of vulnerable women and youth, in accordance with any priorities of the peacebuilding roadmaps ensuring inclusion and participation </t>
  </si>
  <si>
    <t xml:space="preserve">actions in the peacebuilding roadmap to be supported under the project will be selected on the basis of their GEWE charateristics through analysis and validation by women and youth in the community on priorities and preferences </t>
  </si>
  <si>
    <t>The assesment will take gender and age as specific dimensions through which to mainstream climate security considerations</t>
  </si>
  <si>
    <t xml:space="preserve">The review of the methodology is designed to ensure that gender is mainstreamed to the furthest extent possible in the current cultural context and the community driven participatory nature of the process.  </t>
  </si>
  <si>
    <t xml:space="preserve">based on the review of the methodology, the assesment, review, validation and subsequent steps will have significant GEWE dimensions, and the impact of the review of customary laws will directly benefit communities, justice and equality </t>
  </si>
  <si>
    <t xml:space="preserve">The evaluation will focus specifially on GEWE dimensions of the projet including impact of training, empowerment, ability of the project to enhance voice, and empower womens participation, and the projects ability to specifically cater for GEWE aspects of climate security and peacebuilding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</si>
</sst>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quot;$&quot;#,##0.00_);[Red]\(&quot;$&quot;#,##0.00\)"/>
    <numFmt numFmtId="165" formatCode="_(&quot;$&quot;* #,##0.00_);_(&quot;$&quot;* \(#,##0.00\);_(&quot;$&quot;* &quot;-&quot;??_);_(@_)"/>
    <numFmt numFmtId="166" formatCode="_(* #,##0.00_);_(* \(#,##0.00\);_(* &quot;-&quot;??_);_(@_)"/>
    <numFmt numFmtId="167" formatCode="_(* #,##0_);_(* \(#,##0\);_(* &quot;-&quot;??_);_(@_)"/>
    <numFmt numFmtId="168" formatCode="#,##0.0"/>
  </numFmts>
  <fonts count="32" x14ac:knownFonts="1">
    <font>
      <sz val="11"/>
      <color theme="1"/>
      <name val="Calibri"/>
      <family val="2"/>
      <scheme val="minor"/>
    </font>
    <font>
      <sz val="12"/>
      <color theme="1"/>
      <name val="Calibri"/>
      <family val="2"/>
      <scheme val="minor"/>
    </font>
    <font>
      <b/>
      <sz val="12"/>
      <color theme="1"/>
      <name val="Calibri"/>
      <family val="2"/>
      <scheme val="minor"/>
    </font>
    <font>
      <b/>
      <sz val="11"/>
      <color theme="1"/>
      <name val="Calibri"/>
      <family val="2"/>
      <scheme val="minor"/>
    </font>
    <font>
      <sz val="11"/>
      <color theme="1"/>
      <name val="Calibri"/>
      <family val="2"/>
      <scheme val="minor"/>
    </font>
    <font>
      <sz val="12"/>
      <color theme="1"/>
      <name val="Calibri"/>
      <family val="2"/>
      <scheme val="minor"/>
    </font>
    <font>
      <sz val="12"/>
      <color theme="1"/>
      <name val="Calibri"/>
      <family val="2"/>
    </font>
    <font>
      <b/>
      <sz val="12"/>
      <color theme="1"/>
      <name val="Calibri"/>
      <family val="2"/>
    </font>
    <font>
      <sz val="11"/>
      <color rgb="FFFF0000"/>
      <name val="Calibri"/>
      <family val="2"/>
      <scheme val="minor"/>
    </font>
    <font>
      <b/>
      <sz val="12"/>
      <color rgb="FFFF0000"/>
      <name val="Calibri"/>
      <family val="2"/>
      <scheme val="minor"/>
    </font>
    <font>
      <sz val="12"/>
      <color rgb="FFFF0000"/>
      <name val="Calibri"/>
      <family val="2"/>
      <scheme val="minor"/>
    </font>
    <font>
      <b/>
      <sz val="28"/>
      <color theme="1"/>
      <name val="Calibri"/>
      <family val="2"/>
      <scheme val="minor"/>
    </font>
    <font>
      <b/>
      <sz val="20"/>
      <color theme="1"/>
      <name val="Calibri"/>
      <family val="2"/>
      <scheme val="minor"/>
    </font>
    <font>
      <b/>
      <sz val="36"/>
      <color theme="1"/>
      <name val="Calibri"/>
      <family val="2"/>
      <scheme val="minor"/>
    </font>
    <font>
      <sz val="36"/>
      <color theme="1"/>
      <name val="Calibri"/>
      <family val="2"/>
      <scheme val="minor"/>
    </font>
    <font>
      <sz val="9"/>
      <color theme="1"/>
      <name val="Calibri"/>
      <family val="2"/>
      <scheme val="minor"/>
    </font>
    <font>
      <sz val="11"/>
      <name val="Calibri"/>
      <family val="2"/>
      <scheme val="minor"/>
    </font>
    <font>
      <b/>
      <sz val="12"/>
      <color rgb="FF000000"/>
      <name val="Calibri"/>
      <family val="2"/>
      <scheme val="minor"/>
    </font>
    <font>
      <b/>
      <sz val="14"/>
      <color theme="1"/>
      <name val="Calibri"/>
      <family val="2"/>
      <scheme val="minor"/>
    </font>
    <font>
      <sz val="14"/>
      <color theme="1"/>
      <name val="Calibri"/>
      <family val="2"/>
      <scheme val="minor"/>
    </font>
    <font>
      <b/>
      <sz val="24"/>
      <color rgb="FF00B0F0"/>
      <name val="Calibri"/>
      <family val="2"/>
      <scheme val="minor"/>
    </font>
    <font>
      <b/>
      <u/>
      <sz val="18"/>
      <color theme="1"/>
      <name val="Calibri"/>
      <family val="2"/>
      <scheme val="minor"/>
    </font>
    <font>
      <i/>
      <sz val="14"/>
      <color theme="1"/>
      <name val="Calibri"/>
      <family val="2"/>
      <scheme val="minor"/>
    </font>
    <font>
      <b/>
      <sz val="12"/>
      <color rgb="FF000000"/>
      <name val="Calibri"/>
      <family val="2"/>
    </font>
    <font>
      <sz val="12"/>
      <color rgb="FF000000"/>
      <name val="Calibri"/>
      <family val="2"/>
    </font>
    <font>
      <i/>
      <sz val="11"/>
      <color theme="1"/>
      <name val="Times New Roman"/>
      <family val="1"/>
    </font>
    <font>
      <i/>
      <sz val="11"/>
      <color rgb="FF000000"/>
      <name val="Times New Roman"/>
      <family val="1"/>
    </font>
    <font>
      <i/>
      <u/>
      <sz val="11"/>
      <color rgb="FF008080"/>
      <name val="Times New Roman"/>
      <family val="1"/>
    </font>
    <font>
      <i/>
      <strike/>
      <sz val="11"/>
      <color rgb="FFFF0000"/>
      <name val="Times New Roman"/>
      <family val="1"/>
    </font>
    <font>
      <sz val="10"/>
      <name val="Arial"/>
      <family val="2"/>
    </font>
    <font>
      <sz val="12"/>
      <name val="Calibri"/>
      <family val="2"/>
    </font>
    <font>
      <sz val="11"/>
      <color indexed="8"/>
      <name val="Aptos Narrow"/>
      <family val="2"/>
    </font>
  </fonts>
  <fills count="12">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2" tint="-9.9978637043366805E-2"/>
        <bgColor indexed="64"/>
      </patternFill>
    </fill>
    <fill>
      <patternFill patternType="solid">
        <fgColor theme="7" tint="0.39997558519241921"/>
        <bgColor indexed="64"/>
      </patternFill>
    </fill>
    <fill>
      <patternFill patternType="solid">
        <fgColor theme="8" tint="0.79998168889431442"/>
        <bgColor indexed="64"/>
      </patternFill>
    </fill>
    <fill>
      <patternFill patternType="solid">
        <fgColor theme="0" tint="-0.249977111117893"/>
        <bgColor indexed="64"/>
      </patternFill>
    </fill>
    <fill>
      <patternFill patternType="solid">
        <fgColor rgb="FFD9D9D9"/>
        <bgColor rgb="FF000000"/>
      </patternFill>
    </fill>
    <fill>
      <patternFill patternType="solid">
        <fgColor theme="0"/>
        <bgColor rgb="FF000000"/>
      </patternFill>
    </fill>
    <fill>
      <patternFill patternType="solid">
        <fgColor rgb="FFFFFFFF"/>
        <bgColor rgb="FF000000"/>
      </patternFill>
    </fill>
    <fill>
      <patternFill patternType="solid">
        <fgColor rgb="FFFFFF00"/>
        <bgColor indexed="64"/>
      </patternFill>
    </fill>
  </fills>
  <borders count="57">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diagonal/>
    </border>
    <border>
      <left/>
      <right/>
      <top/>
      <bottom style="thin">
        <color indexed="64"/>
      </bottom>
      <diagonal/>
    </border>
    <border>
      <left/>
      <right style="thin">
        <color rgb="FF000000"/>
      </right>
      <top style="thin">
        <color indexed="64"/>
      </top>
      <bottom style="thin">
        <color indexed="64"/>
      </bottom>
      <diagonal/>
    </border>
  </borders>
  <cellStyleXfs count="6">
    <xf numFmtId="0" fontId="0" fillId="0" borderId="0"/>
    <xf numFmtId="165" fontId="4" fillId="0" borderId="0" applyFont="0" applyFill="0" applyBorder="0" applyAlignment="0" applyProtection="0"/>
    <xf numFmtId="9" fontId="4" fillId="0" borderId="0" applyFont="0" applyFill="0" applyBorder="0" applyAlignment="0" applyProtection="0"/>
    <xf numFmtId="0" fontId="29" fillId="0" borderId="0"/>
    <xf numFmtId="166" fontId="4" fillId="0" borderId="0" applyFont="0" applyFill="0" applyBorder="0" applyAlignment="0" applyProtection="0"/>
    <xf numFmtId="166" fontId="31" fillId="0" borderId="0" applyFont="0" applyFill="0" applyBorder="0" applyAlignment="0" applyProtection="0"/>
  </cellStyleXfs>
  <cellXfs count="304">
    <xf numFmtId="0" fontId="0" fillId="0" borderId="0" xfId="0"/>
    <xf numFmtId="0" fontId="2" fillId="0" borderId="0" xfId="0" applyFont="1" applyAlignment="1">
      <alignment vertical="center" wrapText="1"/>
    </xf>
    <xf numFmtId="0" fontId="2" fillId="0" borderId="0" xfId="0" applyFont="1" applyAlignment="1" applyProtection="1">
      <alignment vertical="center" wrapText="1"/>
      <protection locked="0"/>
    </xf>
    <xf numFmtId="0" fontId="6" fillId="0" borderId="0" xfId="0" applyFont="1" applyAlignment="1">
      <alignment vertical="center" wrapText="1"/>
    </xf>
    <xf numFmtId="0" fontId="2" fillId="3" borderId="0" xfId="0" applyFont="1" applyFill="1" applyAlignment="1">
      <alignment vertical="center" wrapText="1"/>
    </xf>
    <xf numFmtId="165" fontId="2" fillId="0" borderId="0" xfId="0" applyNumberFormat="1" applyFont="1" applyAlignment="1">
      <alignment vertical="center" wrapText="1"/>
    </xf>
    <xf numFmtId="9" fontId="2" fillId="2" borderId="9" xfId="2" applyFont="1" applyFill="1" applyBorder="1" applyAlignment="1">
      <alignment vertical="center" wrapText="1"/>
    </xf>
    <xf numFmtId="0" fontId="2" fillId="2" borderId="12" xfId="0" applyFont="1" applyFill="1" applyBorder="1" applyAlignment="1">
      <alignment vertical="center" wrapText="1"/>
    </xf>
    <xf numFmtId="0" fontId="2" fillId="3" borderId="0" xfId="0" applyFont="1" applyFill="1" applyAlignment="1" applyProtection="1">
      <alignment vertical="center" wrapText="1"/>
      <protection locked="0"/>
    </xf>
    <xf numFmtId="165" fontId="10" fillId="0" borderId="0" xfId="1" applyFont="1" applyFill="1" applyBorder="1" applyAlignment="1" applyProtection="1">
      <alignment vertical="center" wrapText="1"/>
    </xf>
    <xf numFmtId="165" fontId="2" fillId="2" borderId="3" xfId="1" applyFont="1" applyFill="1" applyBorder="1" applyAlignment="1" applyProtection="1">
      <alignment horizontal="center" vertical="center" wrapText="1"/>
    </xf>
    <xf numFmtId="0" fontId="7" fillId="2" borderId="8" xfId="0" applyFont="1" applyFill="1" applyBorder="1" applyAlignment="1">
      <alignment vertical="center" wrapText="1"/>
    </xf>
    <xf numFmtId="165" fontId="7" fillId="3" borderId="0" xfId="1" applyFont="1" applyFill="1" applyBorder="1" applyAlignment="1" applyProtection="1">
      <alignment vertical="center" wrapText="1"/>
    </xf>
    <xf numFmtId="165" fontId="2" fillId="2" borderId="5" xfId="1" applyFont="1" applyFill="1" applyBorder="1" applyAlignment="1" applyProtection="1">
      <alignment horizontal="center" vertical="center" wrapText="1"/>
    </xf>
    <xf numFmtId="0" fontId="2" fillId="2" borderId="8" xfId="0" applyFont="1" applyFill="1" applyBorder="1" applyAlignment="1">
      <alignment vertical="center" wrapText="1"/>
    </xf>
    <xf numFmtId="0" fontId="7" fillId="2" borderId="8" xfId="0" applyFont="1" applyFill="1" applyBorder="1" applyAlignment="1" applyProtection="1">
      <alignment vertical="center" wrapText="1"/>
      <protection locked="0"/>
    </xf>
    <xf numFmtId="165" fontId="2" fillId="3" borderId="0" xfId="0" applyNumberFormat="1" applyFont="1" applyFill="1" applyAlignment="1">
      <alignment vertical="center" wrapText="1"/>
    </xf>
    <xf numFmtId="0" fontId="0" fillId="3" borderId="0" xfId="0" applyFill="1" applyAlignment="1">
      <alignment horizontal="center" vertical="center" wrapText="1"/>
    </xf>
    <xf numFmtId="0" fontId="13" fillId="0" borderId="0" xfId="0" applyFont="1" applyAlignment="1">
      <alignment wrapText="1"/>
    </xf>
    <xf numFmtId="0" fontId="14" fillId="0" borderId="0" xfId="0" applyFont="1" applyAlignment="1">
      <alignment wrapText="1"/>
    </xf>
    <xf numFmtId="0" fontId="0" fillId="0" borderId="0" xfId="0" applyAlignment="1">
      <alignment wrapText="1"/>
    </xf>
    <xf numFmtId="0" fontId="0" fillId="3" borderId="0" xfId="0" applyFill="1" applyAlignment="1">
      <alignment wrapText="1"/>
    </xf>
    <xf numFmtId="0" fontId="2" fillId="0" borderId="0" xfId="0" applyFont="1" applyAlignment="1">
      <alignment horizontal="center" vertical="center" wrapText="1"/>
    </xf>
    <xf numFmtId="9" fontId="2" fillId="3" borderId="0" xfId="2" applyFont="1" applyFill="1" applyBorder="1" applyAlignment="1">
      <alignment wrapText="1"/>
    </xf>
    <xf numFmtId="0" fontId="3" fillId="3" borderId="0" xfId="0" applyFont="1" applyFill="1" applyAlignment="1">
      <alignment horizontal="center" vertical="center" wrapText="1"/>
    </xf>
    <xf numFmtId="165" fontId="2" fillId="3" borderId="0" xfId="2" applyNumberFormat="1" applyFont="1" applyFill="1" applyBorder="1" applyAlignment="1">
      <alignment wrapText="1"/>
    </xf>
    <xf numFmtId="0" fontId="9" fillId="0" borderId="0" xfId="0" applyFont="1" applyAlignment="1">
      <alignment horizontal="center" vertical="center" wrapText="1"/>
    </xf>
    <xf numFmtId="0" fontId="2" fillId="3" borderId="0" xfId="0" applyFont="1" applyFill="1" applyAlignment="1">
      <alignment horizontal="left" wrapText="1"/>
    </xf>
    <xf numFmtId="165" fontId="2" fillId="0" borderId="0" xfId="1" applyFont="1" applyFill="1" applyBorder="1" applyAlignment="1" applyProtection="1">
      <alignment vertical="center" wrapText="1"/>
    </xf>
    <xf numFmtId="165" fontId="2" fillId="0" borderId="0" xfId="1" applyFont="1" applyFill="1" applyBorder="1" applyAlignment="1" applyProtection="1">
      <alignment horizontal="center" vertical="center" wrapText="1"/>
    </xf>
    <xf numFmtId="0" fontId="6" fillId="2" borderId="3" xfId="0" applyFont="1" applyFill="1" applyBorder="1" applyAlignment="1">
      <alignment vertical="center" wrapText="1"/>
    </xf>
    <xf numFmtId="0" fontId="6" fillId="2" borderId="3" xfId="0" applyFont="1" applyFill="1" applyBorder="1" applyAlignment="1" applyProtection="1">
      <alignment vertical="center" wrapText="1"/>
      <protection locked="0"/>
    </xf>
    <xf numFmtId="0" fontId="5" fillId="0" borderId="0" xfId="0" applyFont="1" applyAlignment="1">
      <alignment wrapText="1"/>
    </xf>
    <xf numFmtId="0" fontId="5" fillId="3" borderId="0" xfId="0" applyFont="1" applyFill="1" applyAlignment="1">
      <alignment wrapText="1"/>
    </xf>
    <xf numFmtId="165" fontId="2" fillId="4" borderId="3" xfId="1" applyFont="1" applyFill="1" applyBorder="1" applyAlignment="1" applyProtection="1">
      <alignment wrapText="1"/>
    </xf>
    <xf numFmtId="165" fontId="2" fillId="0" borderId="0" xfId="0" applyNumberFormat="1" applyFont="1" applyAlignment="1">
      <alignment wrapText="1"/>
    </xf>
    <xf numFmtId="165" fontId="6" fillId="0" borderId="0" xfId="1" applyFont="1" applyFill="1" applyBorder="1" applyAlignment="1">
      <alignment horizontal="right" vertical="center" wrapText="1"/>
    </xf>
    <xf numFmtId="165" fontId="2" fillId="2" borderId="3" xfId="0" applyNumberFormat="1" applyFont="1" applyFill="1" applyBorder="1" applyAlignment="1">
      <alignment wrapText="1"/>
    </xf>
    <xf numFmtId="0" fontId="6" fillId="2" borderId="39" xfId="0" applyFont="1" applyFill="1" applyBorder="1" applyAlignment="1">
      <alignment vertical="center" wrapText="1"/>
    </xf>
    <xf numFmtId="165" fontId="2" fillId="2" borderId="39" xfId="0" applyNumberFormat="1" applyFont="1" applyFill="1" applyBorder="1" applyAlignment="1">
      <alignment wrapText="1"/>
    </xf>
    <xf numFmtId="0" fontId="2" fillId="2" borderId="13" xfId="0" applyFont="1" applyFill="1" applyBorder="1" applyAlignment="1">
      <alignment horizontal="left" wrapText="1"/>
    </xf>
    <xf numFmtId="165" fontId="2" fillId="2" borderId="13" xfId="0" applyNumberFormat="1" applyFont="1" applyFill="1" applyBorder="1" applyAlignment="1">
      <alignment horizontal="center" wrapText="1"/>
    </xf>
    <xf numFmtId="165" fontId="2" fillId="2" borderId="13" xfId="0" applyNumberFormat="1" applyFont="1" applyFill="1" applyBorder="1" applyAlignment="1">
      <alignment wrapText="1"/>
    </xf>
    <xf numFmtId="165" fontId="2" fillId="4" borderId="3" xfId="1" applyFont="1" applyFill="1" applyBorder="1" applyAlignment="1">
      <alignment wrapText="1"/>
    </xf>
    <xf numFmtId="0" fontId="2" fillId="3" borderId="40" xfId="0" applyFont="1" applyFill="1" applyBorder="1" applyAlignment="1">
      <alignment horizontal="left" wrapText="1"/>
    </xf>
    <xf numFmtId="0" fontId="2" fillId="3" borderId="41" xfId="0" applyFont="1" applyFill="1" applyBorder="1" applyAlignment="1">
      <alignment horizontal="left" wrapText="1"/>
    </xf>
    <xf numFmtId="0" fontId="2" fillId="3" borderId="42" xfId="0" applyFont="1" applyFill="1" applyBorder="1" applyAlignment="1">
      <alignment horizontal="left" wrapText="1"/>
    </xf>
    <xf numFmtId="165" fontId="2" fillId="3" borderId="4" xfId="1" applyFont="1" applyFill="1" applyBorder="1" applyAlignment="1" applyProtection="1">
      <alignment wrapText="1"/>
    </xf>
    <xf numFmtId="165" fontId="2" fillId="3" borderId="1" xfId="1" applyFont="1" applyFill="1" applyBorder="1" applyAlignment="1">
      <alignment wrapText="1"/>
    </xf>
    <xf numFmtId="165" fontId="2" fillId="3" borderId="2" xfId="0" applyNumberFormat="1" applyFont="1" applyFill="1" applyBorder="1" applyAlignment="1">
      <alignment wrapText="1"/>
    </xf>
    <xf numFmtId="165" fontId="2" fillId="3" borderId="1" xfId="1" applyFont="1" applyFill="1" applyBorder="1" applyAlignment="1" applyProtection="1">
      <alignment wrapText="1"/>
    </xf>
    <xf numFmtId="0" fontId="2" fillId="3" borderId="3" xfId="0" applyFont="1" applyFill="1" applyBorder="1" applyAlignment="1" applyProtection="1">
      <alignment horizontal="center" vertical="center" wrapText="1"/>
      <protection locked="0"/>
    </xf>
    <xf numFmtId="165" fontId="2" fillId="2" borderId="38" xfId="0" applyNumberFormat="1" applyFont="1" applyFill="1" applyBorder="1" applyAlignment="1">
      <alignment wrapText="1"/>
    </xf>
    <xf numFmtId="165" fontId="2" fillId="2" borderId="9" xfId="0" applyNumberFormat="1" applyFont="1" applyFill="1" applyBorder="1" applyAlignment="1">
      <alignment wrapText="1"/>
    </xf>
    <xf numFmtId="0" fontId="2" fillId="2" borderId="11" xfId="0" applyFont="1" applyFill="1" applyBorder="1" applyAlignment="1">
      <alignment horizontal="center" wrapText="1"/>
    </xf>
    <xf numFmtId="165" fontId="2" fillId="2" borderId="34" xfId="0" applyNumberFormat="1" applyFont="1" applyFill="1" applyBorder="1" applyAlignment="1">
      <alignment wrapText="1"/>
    </xf>
    <xf numFmtId="0" fontId="5" fillId="0" borderId="0" xfId="0" applyFont="1"/>
    <xf numFmtId="0" fontId="15" fillId="0" borderId="0" xfId="0" applyFont="1"/>
    <xf numFmtId="49" fontId="0" fillId="0" borderId="0" xfId="0" applyNumberFormat="1"/>
    <xf numFmtId="0" fontId="15" fillId="0" borderId="0" xfId="0" applyFont="1" applyAlignment="1">
      <alignment vertical="center"/>
    </xf>
    <xf numFmtId="49" fontId="16" fillId="0" borderId="0" xfId="0" applyNumberFormat="1" applyFont="1" applyAlignment="1">
      <alignment horizontal="left"/>
    </xf>
    <xf numFmtId="49" fontId="16" fillId="0" borderId="0" xfId="0" applyNumberFormat="1" applyFont="1" applyAlignment="1">
      <alignment horizontal="left" wrapText="1"/>
    </xf>
    <xf numFmtId="0" fontId="3" fillId="2" borderId="10" xfId="0" applyFont="1" applyFill="1" applyBorder="1"/>
    <xf numFmtId="0" fontId="3" fillId="2" borderId="8" xfId="0" applyFont="1" applyFill="1" applyBorder="1"/>
    <xf numFmtId="0" fontId="3" fillId="2" borderId="3" xfId="0" applyFont="1" applyFill="1" applyBorder="1"/>
    <xf numFmtId="0" fontId="3" fillId="2" borderId="9" xfId="0" applyFont="1" applyFill="1" applyBorder="1"/>
    <xf numFmtId="0" fontId="0" fillId="2" borderId="8" xfId="0" applyFill="1" applyBorder="1" applyAlignment="1">
      <alignment vertical="center" wrapText="1"/>
    </xf>
    <xf numFmtId="9" fontId="0" fillId="2" borderId="3" xfId="2" applyFont="1" applyFill="1" applyBorder="1" applyAlignment="1">
      <alignment vertical="center"/>
    </xf>
    <xf numFmtId="165" fontId="0" fillId="2" borderId="9" xfId="0" applyNumberFormat="1" applyFill="1" applyBorder="1" applyAlignment="1">
      <alignment vertical="center"/>
    </xf>
    <xf numFmtId="0" fontId="0" fillId="2" borderId="8" xfId="0" applyFill="1" applyBorder="1" applyAlignment="1">
      <alignment wrapText="1"/>
    </xf>
    <xf numFmtId="0" fontId="0" fillId="2" borderId="8" xfId="0" applyFill="1" applyBorder="1"/>
    <xf numFmtId="0" fontId="0" fillId="2" borderId="12" xfId="0" applyFill="1" applyBorder="1"/>
    <xf numFmtId="165" fontId="0" fillId="2" borderId="14" xfId="0" applyNumberFormat="1" applyFill="1" applyBorder="1" applyAlignment="1">
      <alignment vertical="center"/>
    </xf>
    <xf numFmtId="0" fontId="2" fillId="2" borderId="3" xfId="0" applyFont="1" applyFill="1" applyBorder="1" applyAlignment="1">
      <alignment vertical="center" wrapText="1"/>
    </xf>
    <xf numFmtId="0" fontId="2" fillId="2" borderId="8" xfId="0" applyFont="1" applyFill="1" applyBorder="1" applyAlignment="1">
      <alignment horizontal="center" vertical="center" wrapText="1"/>
    </xf>
    <xf numFmtId="0" fontId="2" fillId="2" borderId="3" xfId="0" applyFont="1" applyFill="1" applyBorder="1" applyAlignment="1">
      <alignment horizontal="center" vertical="center" wrapText="1"/>
    </xf>
    <xf numFmtId="165" fontId="2" fillId="2" borderId="3" xfId="1" applyFont="1" applyFill="1" applyBorder="1" applyAlignment="1" applyProtection="1">
      <alignment vertical="center" wrapText="1"/>
    </xf>
    <xf numFmtId="165" fontId="2" fillId="2" borderId="4" xfId="1" applyFont="1" applyFill="1" applyBorder="1" applyAlignment="1" applyProtection="1">
      <alignment vertical="center" wrapText="1"/>
    </xf>
    <xf numFmtId="165" fontId="2" fillId="2" borderId="13" xfId="1" applyFont="1" applyFill="1" applyBorder="1" applyAlignment="1" applyProtection="1">
      <alignment vertical="center" wrapText="1"/>
    </xf>
    <xf numFmtId="9" fontId="2" fillId="2" borderId="14" xfId="2" applyFont="1" applyFill="1" applyBorder="1" applyAlignment="1" applyProtection="1">
      <alignment vertical="center" wrapText="1"/>
    </xf>
    <xf numFmtId="0" fontId="3" fillId="2" borderId="28" xfId="0" applyFont="1" applyFill="1" applyBorder="1" applyAlignment="1">
      <alignment horizontal="left" vertical="center" wrapText="1"/>
    </xf>
    <xf numFmtId="165" fontId="2" fillId="2" borderId="16" xfId="0" applyNumberFormat="1" applyFont="1" applyFill="1" applyBorder="1" applyAlignment="1">
      <alignment vertical="center" wrapText="1"/>
    </xf>
    <xf numFmtId="0" fontId="3" fillId="2" borderId="8" xfId="0" applyFont="1" applyFill="1" applyBorder="1" applyAlignment="1">
      <alignment horizontal="left" vertical="center" wrapText="1"/>
    </xf>
    <xf numFmtId="165" fontId="2" fillId="2" borderId="9" xfId="2" applyNumberFormat="1" applyFont="1" applyFill="1" applyBorder="1" applyAlignment="1" applyProtection="1">
      <alignment wrapText="1"/>
    </xf>
    <xf numFmtId="0" fontId="0" fillId="2" borderId="8" xfId="0" applyFill="1" applyBorder="1" applyAlignment="1">
      <alignment vertical="top" wrapText="1"/>
    </xf>
    <xf numFmtId="0" fontId="0" fillId="2" borderId="8" xfId="0" applyFill="1" applyBorder="1" applyAlignment="1">
      <alignment vertical="top"/>
    </xf>
    <xf numFmtId="0" fontId="0" fillId="2" borderId="12" xfId="0" applyFill="1" applyBorder="1" applyAlignment="1">
      <alignment vertical="top"/>
    </xf>
    <xf numFmtId="165" fontId="2" fillId="2" borderId="14" xfId="1" applyFont="1" applyFill="1" applyBorder="1" applyAlignment="1" applyProtection="1">
      <alignment vertical="center" wrapText="1"/>
    </xf>
    <xf numFmtId="0" fontId="2" fillId="2" borderId="39" xfId="0" applyFont="1" applyFill="1" applyBorder="1" applyAlignment="1">
      <alignment vertical="center" wrapText="1"/>
    </xf>
    <xf numFmtId="0" fontId="2" fillId="4" borderId="3" xfId="0" applyFont="1" applyFill="1" applyBorder="1" applyAlignment="1" applyProtection="1">
      <alignment vertical="center" wrapText="1"/>
      <protection locked="0"/>
    </xf>
    <xf numFmtId="0" fontId="2" fillId="2" borderId="35" xfId="0" applyFont="1" applyFill="1" applyBorder="1" applyAlignment="1">
      <alignment vertical="center" wrapText="1"/>
    </xf>
    <xf numFmtId="165" fontId="2" fillId="2" borderId="40" xfId="1" applyFont="1" applyFill="1" applyBorder="1" applyAlignment="1" applyProtection="1">
      <alignment vertical="center" wrapText="1"/>
    </xf>
    <xf numFmtId="165" fontId="2" fillId="4" borderId="3" xfId="1" applyFont="1" applyFill="1" applyBorder="1" applyAlignment="1" applyProtection="1">
      <alignment vertical="center" wrapText="1"/>
    </xf>
    <xf numFmtId="165" fontId="2" fillId="2" borderId="4" xfId="0" applyNumberFormat="1" applyFont="1" applyFill="1" applyBorder="1" applyAlignment="1">
      <alignment wrapText="1"/>
    </xf>
    <xf numFmtId="165" fontId="2" fillId="3" borderId="1" xfId="0" applyNumberFormat="1" applyFont="1" applyFill="1" applyBorder="1" applyAlignment="1">
      <alignment wrapText="1"/>
    </xf>
    <xf numFmtId="0" fontId="2" fillId="2" borderId="32" xfId="0" applyFont="1" applyFill="1" applyBorder="1" applyAlignment="1">
      <alignment wrapText="1"/>
    </xf>
    <xf numFmtId="165" fontId="2" fillId="2" borderId="33" xfId="0" applyNumberFormat="1" applyFont="1" applyFill="1" applyBorder="1" applyAlignment="1">
      <alignment wrapText="1"/>
    </xf>
    <xf numFmtId="9" fontId="2" fillId="3" borderId="9" xfId="2" applyFont="1" applyFill="1" applyBorder="1" applyAlignment="1" applyProtection="1">
      <alignment vertical="center" wrapText="1"/>
      <protection locked="0"/>
    </xf>
    <xf numFmtId="9" fontId="2" fillId="3" borderId="31" xfId="2" applyFont="1" applyFill="1" applyBorder="1" applyAlignment="1" applyProtection="1">
      <alignment vertical="center" wrapText="1"/>
      <protection locked="0"/>
    </xf>
    <xf numFmtId="9" fontId="2" fillId="3" borderId="31" xfId="2" applyFont="1" applyFill="1" applyBorder="1" applyAlignment="1" applyProtection="1">
      <alignment horizontal="right" vertical="center" wrapText="1"/>
      <protection locked="0"/>
    </xf>
    <xf numFmtId="9" fontId="0" fillId="0" borderId="0" xfId="2" applyFont="1"/>
    <xf numFmtId="0" fontId="3" fillId="7" borderId="6" xfId="0" applyFont="1" applyFill="1" applyBorder="1"/>
    <xf numFmtId="0" fontId="0" fillId="7" borderId="22" xfId="0" applyFill="1" applyBorder="1"/>
    <xf numFmtId="0" fontId="0" fillId="7" borderId="23" xfId="0" applyFill="1" applyBorder="1" applyAlignment="1">
      <alignment wrapText="1"/>
    </xf>
    <xf numFmtId="0" fontId="0" fillId="7" borderId="24" xfId="0" applyFill="1" applyBorder="1" applyAlignment="1">
      <alignment wrapText="1"/>
    </xf>
    <xf numFmtId="0" fontId="7" fillId="2" borderId="12" xfId="0" applyFont="1" applyFill="1" applyBorder="1" applyAlignment="1">
      <alignment vertical="center" wrapText="1"/>
    </xf>
    <xf numFmtId="165" fontId="2" fillId="2" borderId="14" xfId="0" applyNumberFormat="1" applyFont="1" applyFill="1" applyBorder="1" applyAlignment="1">
      <alignment wrapText="1"/>
    </xf>
    <xf numFmtId="165" fontId="2" fillId="2" borderId="52" xfId="1" applyFont="1" applyFill="1" applyBorder="1" applyAlignment="1">
      <alignment wrapText="1"/>
    </xf>
    <xf numFmtId="165" fontId="2" fillId="2" borderId="29" xfId="0" applyNumberFormat="1" applyFont="1" applyFill="1" applyBorder="1" applyAlignment="1">
      <alignment wrapText="1"/>
    </xf>
    <xf numFmtId="165" fontId="2" fillId="2" borderId="3" xfId="1" applyFont="1" applyFill="1" applyBorder="1" applyAlignment="1">
      <alignment wrapText="1"/>
    </xf>
    <xf numFmtId="165" fontId="2" fillId="2" borderId="12" xfId="1" applyFont="1" applyFill="1" applyBorder="1" applyAlignment="1" applyProtection="1">
      <alignment wrapText="1"/>
    </xf>
    <xf numFmtId="165" fontId="2" fillId="2" borderId="13" xfId="1" applyFont="1" applyFill="1" applyBorder="1" applyAlignment="1">
      <alignment wrapText="1"/>
    </xf>
    <xf numFmtId="10" fontId="2" fillId="2" borderId="9" xfId="2" applyNumberFormat="1" applyFont="1" applyFill="1" applyBorder="1" applyAlignment="1" applyProtection="1">
      <alignment wrapText="1"/>
    </xf>
    <xf numFmtId="165" fontId="14" fillId="0" borderId="0" xfId="1" applyFont="1" applyBorder="1" applyAlignment="1">
      <alignment wrapText="1"/>
    </xf>
    <xf numFmtId="165" fontId="0" fillId="0" borderId="0" xfId="1" applyFont="1" applyBorder="1" applyAlignment="1">
      <alignment wrapText="1"/>
    </xf>
    <xf numFmtId="165" fontId="0" fillId="0" borderId="0" xfId="1" applyFont="1" applyFill="1" applyBorder="1" applyAlignment="1">
      <alignment wrapText="1"/>
    </xf>
    <xf numFmtId="165" fontId="2" fillId="3" borderId="0" xfId="1" applyFont="1" applyFill="1" applyBorder="1" applyAlignment="1" applyProtection="1">
      <alignment vertical="center" wrapText="1"/>
      <protection locked="0"/>
    </xf>
    <xf numFmtId="165" fontId="2" fillId="3" borderId="0" xfId="1" applyFont="1" applyFill="1" applyBorder="1" applyAlignment="1">
      <alignment vertical="center" wrapText="1"/>
    </xf>
    <xf numFmtId="165" fontId="2" fillId="3" borderId="0" xfId="1" applyFont="1" applyFill="1" applyBorder="1" applyAlignment="1" applyProtection="1">
      <alignment horizontal="right" vertical="center" wrapText="1"/>
      <protection locked="0"/>
    </xf>
    <xf numFmtId="165" fontId="2" fillId="0" borderId="0" xfId="1" applyFont="1" applyFill="1" applyBorder="1" applyAlignment="1">
      <alignment vertical="center" wrapText="1"/>
    </xf>
    <xf numFmtId="165" fontId="17" fillId="8" borderId="3" xfId="0" applyNumberFormat="1" applyFont="1" applyFill="1" applyBorder="1" applyAlignment="1">
      <alignment horizontal="center" vertical="center" wrapText="1"/>
    </xf>
    <xf numFmtId="165" fontId="2" fillId="3" borderId="0" xfId="1" applyFont="1" applyFill="1" applyBorder="1" applyAlignment="1" applyProtection="1">
      <alignment horizontal="center" vertical="center" wrapText="1"/>
    </xf>
    <xf numFmtId="165" fontId="2" fillId="3" borderId="0" xfId="1" applyFont="1" applyFill="1" applyBorder="1" applyAlignment="1" applyProtection="1">
      <alignment vertical="center" wrapText="1"/>
    </xf>
    <xf numFmtId="165" fontId="12" fillId="3" borderId="0" xfId="1" applyFont="1" applyFill="1" applyBorder="1" applyAlignment="1">
      <alignment horizontal="left" wrapText="1"/>
    </xf>
    <xf numFmtId="165" fontId="2" fillId="2" borderId="28" xfId="0" applyNumberFormat="1" applyFont="1" applyFill="1" applyBorder="1" applyAlignment="1">
      <alignment vertical="center" wrapText="1"/>
    </xf>
    <xf numFmtId="165" fontId="3" fillId="2" borderId="13" xfId="0" applyNumberFormat="1" applyFont="1" applyFill="1" applyBorder="1"/>
    <xf numFmtId="165" fontId="2" fillId="2" borderId="4" xfId="2" applyNumberFormat="1" applyFont="1" applyFill="1" applyBorder="1" applyAlignment="1">
      <alignment vertical="center" wrapText="1"/>
    </xf>
    <xf numFmtId="165" fontId="3" fillId="2" borderId="53" xfId="0" applyNumberFormat="1" applyFont="1" applyFill="1" applyBorder="1"/>
    <xf numFmtId="0" fontId="0" fillId="2" borderId="14" xfId="0" applyFill="1" applyBorder="1"/>
    <xf numFmtId="0" fontId="2" fillId="2" borderId="5" xfId="0" applyFont="1" applyFill="1" applyBorder="1" applyAlignment="1">
      <alignment horizontal="center" vertical="center" wrapText="1"/>
    </xf>
    <xf numFmtId="165" fontId="14" fillId="3" borderId="0" xfId="1" applyFont="1" applyFill="1" applyBorder="1" applyAlignment="1">
      <alignment wrapText="1"/>
    </xf>
    <xf numFmtId="165" fontId="0" fillId="3" borderId="0" xfId="1" applyFont="1" applyFill="1" applyBorder="1" applyAlignment="1">
      <alignment wrapText="1"/>
    </xf>
    <xf numFmtId="165" fontId="2" fillId="3" borderId="3" xfId="1" applyFont="1" applyFill="1" applyBorder="1" applyAlignment="1" applyProtection="1">
      <alignment horizontal="center" vertical="center" wrapText="1"/>
    </xf>
    <xf numFmtId="165" fontId="17" fillId="9" borderId="3" xfId="0" applyNumberFormat="1" applyFont="1" applyFill="1" applyBorder="1" applyAlignment="1">
      <alignment horizontal="center" vertical="center" wrapText="1"/>
    </xf>
    <xf numFmtId="165" fontId="0" fillId="3" borderId="0" xfId="1" applyFont="1" applyFill="1" applyBorder="1" applyAlignment="1">
      <alignment vertical="center" wrapText="1"/>
    </xf>
    <xf numFmtId="9" fontId="0" fillId="3" borderId="0" xfId="2" applyFont="1" applyFill="1" applyBorder="1" applyAlignment="1">
      <alignment wrapText="1"/>
    </xf>
    <xf numFmtId="0" fontId="1" fillId="2" borderId="3" xfId="0" applyFont="1" applyFill="1" applyBorder="1" applyAlignment="1">
      <alignment horizontal="center" vertical="center" wrapText="1"/>
    </xf>
    <xf numFmtId="165" fontId="2" fillId="2" borderId="5" xfId="1" applyFont="1" applyFill="1" applyBorder="1" applyAlignment="1" applyProtection="1">
      <alignment horizontal="center" vertical="center" wrapText="1"/>
      <protection locked="0"/>
    </xf>
    <xf numFmtId="0" fontId="11" fillId="6" borderId="6" xfId="0" applyFont="1" applyFill="1" applyBorder="1" applyAlignment="1">
      <alignment vertical="top" wrapText="1"/>
    </xf>
    <xf numFmtId="0" fontId="2" fillId="0" borderId="0" xfId="0" applyFont="1" applyAlignment="1">
      <alignment wrapText="1"/>
    </xf>
    <xf numFmtId="0" fontId="18" fillId="0" borderId="0" xfId="0" applyFont="1" applyAlignment="1">
      <alignment wrapText="1"/>
    </xf>
    <xf numFmtId="0" fontId="24" fillId="0" borderId="3" xfId="0" applyFont="1" applyBorder="1" applyAlignment="1" applyProtection="1">
      <alignment wrapText="1"/>
      <protection locked="0"/>
    </xf>
    <xf numFmtId="0" fontId="1" fillId="2" borderId="3" xfId="0" applyFont="1" applyFill="1" applyBorder="1" applyAlignment="1">
      <alignment vertical="center" wrapText="1"/>
    </xf>
    <xf numFmtId="0" fontId="1" fillId="0" borderId="3" xfId="0" applyFont="1" applyBorder="1" applyAlignment="1" applyProtection="1">
      <alignment horizontal="left" vertical="top" wrapText="1"/>
      <protection locked="0"/>
    </xf>
    <xf numFmtId="165" fontId="1" fillId="0" borderId="3" xfId="1" applyFont="1" applyBorder="1" applyAlignment="1" applyProtection="1">
      <alignment horizontal="center" vertical="center" wrapText="1"/>
      <protection locked="0"/>
    </xf>
    <xf numFmtId="165" fontId="1" fillId="2" borderId="3" xfId="1" applyFont="1" applyFill="1" applyBorder="1" applyAlignment="1" applyProtection="1">
      <alignment horizontal="center" vertical="center" wrapText="1"/>
    </xf>
    <xf numFmtId="9" fontId="1" fillId="0" borderId="3" xfId="2" applyFont="1" applyBorder="1" applyAlignment="1" applyProtection="1">
      <alignment horizontal="center" vertical="center" wrapText="1"/>
      <protection locked="0"/>
    </xf>
    <xf numFmtId="165" fontId="1" fillId="3" borderId="3" xfId="1" applyFont="1" applyFill="1" applyBorder="1" applyAlignment="1" applyProtection="1">
      <alignment horizontal="center" vertical="center" wrapText="1"/>
      <protection locked="0"/>
    </xf>
    <xf numFmtId="49" fontId="1" fillId="0" borderId="3" xfId="1" applyNumberFormat="1" applyFont="1" applyBorder="1" applyAlignment="1" applyProtection="1">
      <alignment horizontal="left" wrapText="1"/>
      <protection locked="0"/>
    </xf>
    <xf numFmtId="165" fontId="1" fillId="0" borderId="0" xfId="1" applyFont="1" applyFill="1" applyBorder="1" applyAlignment="1" applyProtection="1">
      <alignment horizontal="center" vertical="center" wrapText="1"/>
    </xf>
    <xf numFmtId="0" fontId="1" fillId="3" borderId="3" xfId="0" applyFont="1" applyFill="1" applyBorder="1" applyAlignment="1" applyProtection="1">
      <alignment horizontal="left" vertical="top" wrapText="1"/>
      <protection locked="0"/>
    </xf>
    <xf numFmtId="9" fontId="1" fillId="3" borderId="3" xfId="2" applyFont="1" applyFill="1" applyBorder="1" applyAlignment="1" applyProtection="1">
      <alignment horizontal="center" vertical="center" wrapText="1"/>
      <protection locked="0"/>
    </xf>
    <xf numFmtId="49" fontId="1" fillId="3" borderId="3" xfId="1" applyNumberFormat="1" applyFont="1" applyFill="1" applyBorder="1" applyAlignment="1" applyProtection="1">
      <alignment horizontal="left" wrapText="1"/>
      <protection locked="0"/>
    </xf>
    <xf numFmtId="0" fontId="1" fillId="3" borderId="0" xfId="0" applyFont="1" applyFill="1" applyAlignment="1" applyProtection="1">
      <alignment vertical="center" wrapText="1"/>
      <protection locked="0"/>
    </xf>
    <xf numFmtId="0" fontId="1" fillId="3" borderId="0" xfId="0" applyFont="1" applyFill="1" applyAlignment="1" applyProtection="1">
      <alignment horizontal="left" vertical="top" wrapText="1"/>
      <protection locked="0"/>
    </xf>
    <xf numFmtId="165" fontId="1" fillId="3" borderId="0" xfId="1" applyFont="1" applyFill="1" applyBorder="1" applyAlignment="1" applyProtection="1">
      <alignment horizontal="center" vertical="center" wrapText="1"/>
      <protection locked="0"/>
    </xf>
    <xf numFmtId="165" fontId="1" fillId="3" borderId="0" xfId="1" applyFont="1" applyFill="1" applyBorder="1" applyAlignment="1" applyProtection="1">
      <alignment vertical="center" wrapText="1"/>
      <protection locked="0"/>
    </xf>
    <xf numFmtId="0" fontId="1" fillId="3" borderId="1" xfId="0" applyFont="1" applyFill="1" applyBorder="1" applyAlignment="1" applyProtection="1">
      <alignment vertical="center" wrapText="1"/>
      <protection locked="0"/>
    </xf>
    <xf numFmtId="0" fontId="1" fillId="3" borderId="3" xfId="0" applyFont="1" applyFill="1" applyBorder="1" applyAlignment="1" applyProtection="1">
      <alignment vertical="center" wrapText="1"/>
      <protection locked="0"/>
    </xf>
    <xf numFmtId="165" fontId="1" fillId="0" borderId="3" xfId="1" applyFont="1" applyBorder="1" applyAlignment="1" applyProtection="1">
      <alignment vertical="center" wrapText="1"/>
      <protection locked="0"/>
    </xf>
    <xf numFmtId="165" fontId="1" fillId="2" borderId="3" xfId="1" applyFont="1" applyFill="1" applyBorder="1" applyAlignment="1" applyProtection="1">
      <alignment vertical="center" wrapText="1"/>
    </xf>
    <xf numFmtId="9" fontId="1" fillId="0" borderId="3" xfId="2" applyFont="1" applyBorder="1" applyAlignment="1" applyProtection="1">
      <alignment vertical="center" wrapText="1"/>
      <protection locked="0"/>
    </xf>
    <xf numFmtId="49" fontId="1" fillId="0" borderId="3" xfId="0" applyNumberFormat="1" applyFont="1" applyBorder="1" applyAlignment="1" applyProtection="1">
      <alignment horizontal="left" wrapText="1"/>
      <protection locked="0"/>
    </xf>
    <xf numFmtId="0" fontId="1" fillId="3" borderId="2" xfId="0" applyFont="1" applyFill="1" applyBorder="1" applyAlignment="1" applyProtection="1">
      <alignment vertical="center" wrapText="1"/>
      <protection locked="0"/>
    </xf>
    <xf numFmtId="0" fontId="1" fillId="3" borderId="0" xfId="0" applyFont="1" applyFill="1" applyAlignment="1">
      <alignment vertical="center" wrapText="1"/>
    </xf>
    <xf numFmtId="0" fontId="1" fillId="2" borderId="8" xfId="0" applyFont="1" applyFill="1" applyBorder="1" applyAlignment="1">
      <alignment vertical="center" wrapText="1"/>
    </xf>
    <xf numFmtId="165" fontId="1" fillId="2" borderId="3" xfId="0" applyNumberFormat="1" applyFont="1" applyFill="1" applyBorder="1" applyAlignment="1">
      <alignment vertical="center" wrapText="1"/>
    </xf>
    <xf numFmtId="165" fontId="1" fillId="2" borderId="9" xfId="0" applyNumberFormat="1" applyFont="1" applyFill="1" applyBorder="1" applyAlignment="1">
      <alignment vertical="center" wrapText="1"/>
    </xf>
    <xf numFmtId="165" fontId="1" fillId="0" borderId="0" xfId="1" applyFont="1" applyFill="1" applyBorder="1" applyAlignment="1" applyProtection="1">
      <alignment vertical="center" wrapText="1"/>
      <protection locked="0"/>
    </xf>
    <xf numFmtId="0" fontId="1" fillId="0" borderId="0" xfId="0" applyFont="1" applyAlignment="1" applyProtection="1">
      <alignment vertical="center" wrapText="1"/>
      <protection locked="0"/>
    </xf>
    <xf numFmtId="0" fontId="1" fillId="0" borderId="0" xfId="0" applyFont="1" applyAlignment="1">
      <alignment vertical="center" wrapText="1"/>
    </xf>
    <xf numFmtId="0" fontId="1" fillId="0" borderId="0" xfId="0" applyFont="1" applyAlignment="1">
      <alignment wrapText="1"/>
    </xf>
    <xf numFmtId="165" fontId="1" fillId="0" borderId="39" xfId="0" applyNumberFormat="1" applyFont="1" applyBorder="1" applyAlignment="1" applyProtection="1">
      <alignment wrapText="1"/>
      <protection locked="0"/>
    </xf>
    <xf numFmtId="165" fontId="1" fillId="3" borderId="39" xfId="1" applyFont="1" applyFill="1" applyBorder="1" applyAlignment="1" applyProtection="1">
      <alignment horizontal="center" vertical="center" wrapText="1"/>
      <protection locked="0"/>
    </xf>
    <xf numFmtId="165" fontId="1" fillId="0" borderId="3" xfId="0" applyNumberFormat="1" applyFont="1" applyBorder="1" applyAlignment="1" applyProtection="1">
      <alignment wrapText="1"/>
      <protection locked="0"/>
    </xf>
    <xf numFmtId="0" fontId="1" fillId="3" borderId="0" xfId="0" applyFont="1" applyFill="1" applyAlignment="1">
      <alignment wrapText="1"/>
    </xf>
    <xf numFmtId="165" fontId="1" fillId="2" borderId="39" xfId="0" applyNumberFormat="1" applyFont="1" applyFill="1" applyBorder="1" applyAlignment="1">
      <alignment wrapText="1"/>
    </xf>
    <xf numFmtId="165" fontId="1" fillId="3" borderId="0" xfId="1" applyFont="1" applyFill="1" applyBorder="1" applyAlignment="1" applyProtection="1">
      <alignment vertical="center" wrapText="1"/>
    </xf>
    <xf numFmtId="165" fontId="1" fillId="2" borderId="3" xfId="0" applyNumberFormat="1" applyFont="1" applyFill="1" applyBorder="1" applyAlignment="1">
      <alignment wrapText="1"/>
    </xf>
    <xf numFmtId="165" fontId="1" fillId="2" borderId="8" xfId="1" applyFont="1" applyFill="1" applyBorder="1" applyAlignment="1" applyProtection="1">
      <alignment wrapText="1"/>
    </xf>
    <xf numFmtId="165" fontId="1" fillId="2" borderId="3" xfId="1" applyFont="1" applyFill="1" applyBorder="1" applyAlignment="1">
      <alignment wrapText="1"/>
    </xf>
    <xf numFmtId="165" fontId="1" fillId="2" borderId="9" xfId="0" applyNumberFormat="1" applyFont="1" applyFill="1" applyBorder="1" applyAlignment="1">
      <alignment wrapText="1"/>
    </xf>
    <xf numFmtId="0" fontId="1" fillId="2" borderId="12" xfId="0" applyFont="1" applyFill="1" applyBorder="1" applyAlignment="1">
      <alignment wrapText="1"/>
    </xf>
    <xf numFmtId="165" fontId="1" fillId="2" borderId="13" xfId="0" applyNumberFormat="1" applyFont="1" applyFill="1" applyBorder="1" applyAlignment="1">
      <alignment wrapText="1"/>
    </xf>
    <xf numFmtId="165" fontId="1" fillId="2" borderId="14" xfId="0" applyNumberFormat="1" applyFont="1" applyFill="1" applyBorder="1" applyAlignment="1">
      <alignment wrapText="1"/>
    </xf>
    <xf numFmtId="165" fontId="1" fillId="3" borderId="0" xfId="0" applyNumberFormat="1" applyFont="1" applyFill="1" applyAlignment="1">
      <alignment vertical="center" wrapText="1"/>
    </xf>
    <xf numFmtId="0" fontId="1" fillId="3" borderId="0" xfId="0" applyFont="1" applyFill="1" applyAlignment="1">
      <alignment horizontal="center" vertical="center" wrapText="1"/>
    </xf>
    <xf numFmtId="0" fontId="1" fillId="0" borderId="0" xfId="0" applyFont="1"/>
    <xf numFmtId="165" fontId="1" fillId="2" borderId="51" xfId="1" applyFont="1" applyFill="1" applyBorder="1" applyAlignment="1" applyProtection="1">
      <alignment wrapText="1"/>
    </xf>
    <xf numFmtId="0" fontId="1" fillId="2" borderId="16" xfId="0" applyFont="1" applyFill="1" applyBorder="1"/>
    <xf numFmtId="165" fontId="1" fillId="2" borderId="3" xfId="1" applyFont="1" applyFill="1" applyBorder="1" applyAlignment="1">
      <alignment vertical="center" wrapText="1"/>
    </xf>
    <xf numFmtId="164" fontId="24" fillId="0" borderId="3" xfId="0" applyNumberFormat="1" applyFont="1" applyBorder="1" applyAlignment="1" applyProtection="1">
      <alignment wrapText="1"/>
      <protection locked="0"/>
    </xf>
    <xf numFmtId="9" fontId="24" fillId="0" borderId="3" xfId="0" applyNumberFormat="1" applyFont="1" applyBorder="1" applyAlignment="1" applyProtection="1">
      <alignment wrapText="1"/>
      <protection locked="0"/>
    </xf>
    <xf numFmtId="0" fontId="24" fillId="0" borderId="2" xfId="0" applyFont="1" applyBorder="1" applyAlignment="1" applyProtection="1">
      <alignment wrapText="1"/>
      <protection locked="0"/>
    </xf>
    <xf numFmtId="4" fontId="24" fillId="0" borderId="3" xfId="0" applyNumberFormat="1" applyFont="1" applyBorder="1" applyAlignment="1" applyProtection="1">
      <alignment wrapText="1"/>
      <protection locked="0"/>
    </xf>
    <xf numFmtId="9" fontId="24" fillId="0" borderId="3" xfId="0" applyNumberFormat="1" applyFont="1" applyBorder="1" applyAlignment="1" applyProtection="1">
      <alignment vertical="center" wrapText="1"/>
      <protection locked="0"/>
    </xf>
    <xf numFmtId="167" fontId="2" fillId="2" borderId="13" xfId="1" applyNumberFormat="1" applyFont="1" applyFill="1" applyBorder="1" applyAlignment="1" applyProtection="1">
      <alignment vertical="center" wrapText="1"/>
    </xf>
    <xf numFmtId="164" fontId="1" fillId="3" borderId="39" xfId="1" applyNumberFormat="1" applyFont="1" applyFill="1" applyBorder="1" applyAlignment="1" applyProtection="1">
      <alignment horizontal="center" vertical="center" wrapText="1"/>
      <protection locked="0"/>
    </xf>
    <xf numFmtId="164" fontId="1" fillId="3" borderId="3" xfId="1" applyNumberFormat="1" applyFont="1" applyFill="1" applyBorder="1" applyAlignment="1" applyProtection="1">
      <alignment horizontal="center" vertical="center" wrapText="1"/>
      <protection locked="0"/>
    </xf>
    <xf numFmtId="164" fontId="1" fillId="0" borderId="3" xfId="0" applyNumberFormat="1" applyFont="1" applyBorder="1" applyAlignment="1" applyProtection="1">
      <alignment wrapText="1"/>
      <protection locked="0"/>
    </xf>
    <xf numFmtId="166" fontId="2" fillId="2" borderId="4" xfId="1" applyNumberFormat="1" applyFont="1" applyFill="1" applyBorder="1" applyAlignment="1" applyProtection="1">
      <alignment vertical="center" wrapText="1"/>
    </xf>
    <xf numFmtId="166" fontId="2" fillId="2" borderId="13" xfId="1" applyNumberFormat="1" applyFont="1" applyFill="1" applyBorder="1" applyAlignment="1" applyProtection="1">
      <alignment vertical="center" wrapText="1"/>
    </xf>
    <xf numFmtId="0" fontId="1" fillId="11" borderId="3" xfId="0" applyFont="1" applyFill="1" applyBorder="1" applyAlignment="1" applyProtection="1">
      <alignment horizontal="left" vertical="top" wrapText="1"/>
      <protection locked="0"/>
    </xf>
    <xf numFmtId="0" fontId="26" fillId="0" borderId="0" xfId="0" applyFont="1" applyAlignment="1" applyProtection="1">
      <alignment horizontal="justify" vertical="center"/>
      <protection locked="0"/>
    </xf>
    <xf numFmtId="0" fontId="24" fillId="10" borderId="4" xfId="0" applyFont="1" applyFill="1" applyBorder="1" applyAlignment="1" applyProtection="1">
      <alignment wrapText="1"/>
      <protection locked="0"/>
    </xf>
    <xf numFmtId="49" fontId="1" fillId="3" borderId="3" xfId="1" applyNumberFormat="1" applyFont="1" applyFill="1" applyBorder="1" applyAlignment="1" applyProtection="1">
      <alignment horizontal="center" vertical="center" wrapText="1"/>
      <protection locked="0"/>
    </xf>
    <xf numFmtId="49" fontId="1" fillId="0" borderId="3" xfId="1" applyNumberFormat="1" applyFont="1" applyBorder="1" applyAlignment="1" applyProtection="1">
      <alignment horizontal="center" vertical="center" wrapText="1"/>
      <protection locked="0"/>
    </xf>
    <xf numFmtId="49" fontId="1" fillId="3" borderId="3" xfId="1" applyNumberFormat="1" applyFont="1" applyFill="1" applyBorder="1" applyAlignment="1" applyProtection="1">
      <alignment vertical="center" wrapText="1"/>
      <protection locked="0"/>
    </xf>
    <xf numFmtId="165" fontId="1" fillId="0" borderId="3" xfId="1" applyFont="1" applyFill="1" applyBorder="1" applyAlignment="1" applyProtection="1">
      <alignment horizontal="center" vertical="center" wrapText="1"/>
      <protection locked="0"/>
    </xf>
    <xf numFmtId="0" fontId="30" fillId="0" borderId="3" xfId="0" applyFont="1" applyBorder="1" applyAlignment="1" applyProtection="1">
      <alignment wrapText="1"/>
      <protection locked="0"/>
    </xf>
    <xf numFmtId="0" fontId="0" fillId="0" borderId="0" xfId="0" applyAlignment="1">
      <alignment vertical="center" wrapText="1"/>
    </xf>
    <xf numFmtId="165" fontId="24" fillId="0" borderId="3" xfId="1" applyFont="1" applyBorder="1" applyAlignment="1" applyProtection="1">
      <alignment wrapText="1"/>
      <protection locked="0"/>
    </xf>
    <xf numFmtId="0" fontId="0" fillId="2" borderId="12" xfId="0" applyFill="1" applyBorder="1" applyAlignment="1">
      <alignment vertical="center" wrapText="1"/>
    </xf>
    <xf numFmtId="9" fontId="0" fillId="2" borderId="14" xfId="2" applyFont="1" applyFill="1" applyBorder="1" applyAlignment="1">
      <alignment vertical="center" wrapText="1"/>
    </xf>
    <xf numFmtId="167" fontId="0" fillId="2" borderId="16" xfId="4" applyNumberFormat="1" applyFont="1" applyFill="1" applyBorder="1" applyAlignment="1">
      <alignment vertical="center" wrapText="1"/>
    </xf>
    <xf numFmtId="166" fontId="0" fillId="0" borderId="0" xfId="4" applyFont="1" applyAlignment="1">
      <alignment wrapText="1"/>
    </xf>
    <xf numFmtId="165" fontId="0" fillId="0" borderId="0" xfId="0" applyNumberFormat="1" applyAlignment="1">
      <alignment wrapText="1"/>
    </xf>
    <xf numFmtId="166" fontId="0" fillId="0" borderId="0" xfId="0" applyNumberFormat="1" applyAlignment="1">
      <alignment wrapText="1"/>
    </xf>
    <xf numFmtId="9" fontId="3" fillId="2" borderId="14" xfId="2" applyFont="1" applyFill="1" applyBorder="1" applyAlignment="1">
      <alignment vertical="center" wrapText="1"/>
    </xf>
    <xf numFmtId="4" fontId="0" fillId="0" borderId="0" xfId="0" applyNumberFormat="1"/>
    <xf numFmtId="168" fontId="0" fillId="0" borderId="0" xfId="0" applyNumberFormat="1" applyAlignment="1">
      <alignment wrapText="1"/>
    </xf>
    <xf numFmtId="165" fontId="24" fillId="0" borderId="2" xfId="0" applyNumberFormat="1" applyFont="1" applyBorder="1" applyAlignment="1" applyProtection="1">
      <alignment wrapText="1"/>
      <protection locked="0"/>
    </xf>
    <xf numFmtId="9" fontId="1" fillId="3" borderId="0" xfId="2" applyFont="1" applyFill="1" applyAlignment="1" applyProtection="1">
      <alignment vertical="center" wrapText="1"/>
      <protection locked="0"/>
    </xf>
    <xf numFmtId="0" fontId="20" fillId="0" borderId="0" xfId="0" applyFont="1" applyAlignment="1">
      <alignment horizontal="left" vertical="top" wrapText="1"/>
    </xf>
    <xf numFmtId="0" fontId="24" fillId="10" borderId="4" xfId="0" applyFont="1" applyFill="1" applyBorder="1" applyAlignment="1" applyProtection="1">
      <alignment wrapText="1"/>
      <protection locked="0"/>
    </xf>
    <xf numFmtId="0" fontId="24" fillId="10" borderId="1" xfId="0" applyFont="1" applyFill="1" applyBorder="1" applyAlignment="1" applyProtection="1">
      <alignment wrapText="1"/>
      <protection locked="0"/>
    </xf>
    <xf numFmtId="0" fontId="24" fillId="10" borderId="56" xfId="0" applyFont="1" applyFill="1" applyBorder="1" applyAlignment="1" applyProtection="1">
      <alignment wrapText="1"/>
      <protection locked="0"/>
    </xf>
    <xf numFmtId="0" fontId="18" fillId="0" borderId="55" xfId="0" applyFont="1" applyBorder="1" applyAlignment="1">
      <alignment horizontal="left" wrapText="1"/>
    </xf>
    <xf numFmtId="0" fontId="23" fillId="10" borderId="4" xfId="0" applyFont="1" applyFill="1" applyBorder="1" applyAlignment="1" applyProtection="1">
      <alignment vertical="center" wrapText="1"/>
      <protection locked="0"/>
    </xf>
    <xf numFmtId="0" fontId="23" fillId="10" borderId="1" xfId="0" applyFont="1" applyFill="1" applyBorder="1" applyAlignment="1" applyProtection="1">
      <alignment vertical="center" wrapText="1"/>
      <protection locked="0"/>
    </xf>
    <xf numFmtId="0" fontId="23" fillId="10" borderId="56" xfId="0" applyFont="1" applyFill="1" applyBorder="1" applyAlignment="1" applyProtection="1">
      <alignment vertical="center" wrapText="1"/>
      <protection locked="0"/>
    </xf>
    <xf numFmtId="0" fontId="1" fillId="3" borderId="4" xfId="0" applyFont="1" applyFill="1" applyBorder="1" applyAlignment="1" applyProtection="1">
      <alignment horizontal="left" vertical="top" wrapText="1"/>
      <protection locked="0"/>
    </xf>
    <xf numFmtId="0" fontId="1" fillId="3" borderId="1" xfId="0" applyFont="1" applyFill="1" applyBorder="1" applyAlignment="1" applyProtection="1">
      <alignment horizontal="left" vertical="top" wrapText="1"/>
      <protection locked="0"/>
    </xf>
    <xf numFmtId="0" fontId="1" fillId="3" borderId="2" xfId="0" applyFont="1" applyFill="1" applyBorder="1" applyAlignment="1" applyProtection="1">
      <alignment horizontal="left" vertical="top" wrapText="1"/>
      <protection locked="0"/>
    </xf>
    <xf numFmtId="0" fontId="2" fillId="3" borderId="4" xfId="0" applyFont="1" applyFill="1" applyBorder="1" applyAlignment="1" applyProtection="1">
      <alignment horizontal="left" vertical="top" wrapText="1"/>
      <protection locked="0"/>
    </xf>
    <xf numFmtId="0" fontId="2" fillId="3" borderId="1" xfId="0" applyFont="1" applyFill="1" applyBorder="1" applyAlignment="1" applyProtection="1">
      <alignment horizontal="left" vertical="top" wrapText="1"/>
      <protection locked="0"/>
    </xf>
    <xf numFmtId="0" fontId="2" fillId="3" borderId="2" xfId="0" applyFont="1" applyFill="1" applyBorder="1" applyAlignment="1" applyProtection="1">
      <alignment horizontal="left" vertical="top" wrapText="1"/>
      <protection locked="0"/>
    </xf>
    <xf numFmtId="0" fontId="23" fillId="10" borderId="4" xfId="0" applyFont="1" applyFill="1" applyBorder="1" applyAlignment="1" applyProtection="1">
      <alignment wrapText="1"/>
      <protection locked="0"/>
    </xf>
    <xf numFmtId="0" fontId="23" fillId="10" borderId="1" xfId="0" applyFont="1" applyFill="1" applyBorder="1" applyAlignment="1" applyProtection="1">
      <alignment wrapText="1"/>
      <protection locked="0"/>
    </xf>
    <xf numFmtId="0" fontId="23" fillId="10" borderId="56" xfId="0" applyFont="1" applyFill="1" applyBorder="1" applyAlignment="1" applyProtection="1">
      <alignment wrapText="1"/>
      <protection locked="0"/>
    </xf>
    <xf numFmtId="0" fontId="1" fillId="2" borderId="35" xfId="0" applyFont="1" applyFill="1" applyBorder="1" applyAlignment="1">
      <alignment horizontal="center" vertical="center" wrapText="1"/>
    </xf>
    <xf numFmtId="0" fontId="1" fillId="2" borderId="10" xfId="0" applyFont="1" applyFill="1" applyBorder="1" applyAlignment="1">
      <alignment horizontal="center" vertical="center" wrapText="1"/>
    </xf>
    <xf numFmtId="165" fontId="2" fillId="2" borderId="5" xfId="1" applyFont="1" applyFill="1" applyBorder="1" applyAlignment="1" applyProtection="1">
      <alignment horizontal="center" vertical="center" wrapText="1"/>
      <protection locked="0"/>
    </xf>
    <xf numFmtId="165" fontId="2" fillId="2" borderId="39" xfId="1" applyFont="1" applyFill="1" applyBorder="1" applyAlignment="1" applyProtection="1">
      <alignment horizontal="center" vertical="center" wrapText="1"/>
      <protection locked="0"/>
    </xf>
    <xf numFmtId="165" fontId="2" fillId="2" borderId="31" xfId="1" applyFont="1" applyFill="1" applyBorder="1" applyAlignment="1" applyProtection="1">
      <alignment horizontal="center" vertical="center" wrapText="1"/>
    </xf>
    <xf numFmtId="165" fontId="2" fillId="2" borderId="38" xfId="1" applyFont="1" applyFill="1" applyBorder="1" applyAlignment="1" applyProtection="1">
      <alignment horizontal="center" vertical="center" wrapText="1"/>
    </xf>
    <xf numFmtId="0" fontId="2" fillId="4" borderId="43" xfId="0" applyFont="1" applyFill="1" applyBorder="1" applyAlignment="1">
      <alignment horizontal="center" vertical="center" wrapText="1"/>
    </xf>
    <xf numFmtId="0" fontId="2" fillId="4" borderId="44" xfId="0" applyFont="1" applyFill="1" applyBorder="1" applyAlignment="1">
      <alignment horizontal="center" vertical="center" wrapText="1"/>
    </xf>
    <xf numFmtId="0" fontId="2" fillId="4" borderId="45" xfId="0" applyFont="1" applyFill="1" applyBorder="1" applyAlignment="1">
      <alignment horizontal="center" vertical="center" wrapText="1"/>
    </xf>
    <xf numFmtId="0" fontId="2" fillId="0" borderId="0" xfId="0" applyFont="1" applyAlignment="1">
      <alignment horizontal="center" vertical="center" wrapText="1"/>
    </xf>
    <xf numFmtId="0" fontId="3" fillId="2" borderId="7" xfId="0" applyFont="1" applyFill="1" applyBorder="1" applyAlignment="1">
      <alignment horizontal="center" vertical="center" wrapText="1"/>
    </xf>
    <xf numFmtId="0" fontId="3" fillId="2" borderId="36" xfId="0" applyFont="1" applyFill="1" applyBorder="1" applyAlignment="1">
      <alignment horizontal="center" vertical="center" wrapText="1"/>
    </xf>
    <xf numFmtId="0" fontId="0" fillId="5" borderId="12" xfId="0" applyFill="1" applyBorder="1" applyAlignment="1">
      <alignment horizontal="center" vertical="center" wrapText="1"/>
    </xf>
    <xf numFmtId="0" fontId="0" fillId="5" borderId="14" xfId="0" applyFill="1" applyBorder="1" applyAlignment="1">
      <alignment horizontal="center" vertical="center" wrapText="1"/>
    </xf>
    <xf numFmtId="0" fontId="2" fillId="2" borderId="43" xfId="0" applyFont="1" applyFill="1" applyBorder="1" applyAlignment="1">
      <alignment horizontal="center" vertical="center" wrapText="1"/>
    </xf>
    <xf numFmtId="0" fontId="2" fillId="2" borderId="44" xfId="0" applyFont="1" applyFill="1" applyBorder="1" applyAlignment="1">
      <alignment horizontal="center" vertical="center" wrapText="1"/>
    </xf>
    <xf numFmtId="0" fontId="2" fillId="2" borderId="45" xfId="0" applyFont="1" applyFill="1" applyBorder="1" applyAlignment="1">
      <alignment horizontal="center" vertical="center" wrapText="1"/>
    </xf>
    <xf numFmtId="0" fontId="2" fillId="2" borderId="5" xfId="0" applyFont="1" applyFill="1" applyBorder="1" applyAlignment="1" applyProtection="1">
      <alignment horizontal="center" vertical="center" wrapText="1"/>
      <protection locked="0"/>
    </xf>
    <xf numFmtId="0" fontId="2" fillId="2" borderId="39" xfId="0" applyFont="1" applyFill="1" applyBorder="1" applyAlignment="1" applyProtection="1">
      <alignment horizontal="center" vertical="center" wrapText="1"/>
      <protection locked="0"/>
    </xf>
    <xf numFmtId="0" fontId="2" fillId="2" borderId="5" xfId="0" applyFont="1" applyFill="1" applyBorder="1" applyAlignment="1">
      <alignment horizontal="center" vertical="center" wrapText="1"/>
    </xf>
    <xf numFmtId="0" fontId="2" fillId="2" borderId="39" xfId="0" applyFont="1" applyFill="1" applyBorder="1" applyAlignment="1">
      <alignment horizontal="center" vertical="center" wrapText="1"/>
    </xf>
    <xf numFmtId="0" fontId="2" fillId="2" borderId="31" xfId="0" applyFont="1" applyFill="1" applyBorder="1" applyAlignment="1">
      <alignment horizontal="center" vertical="center" wrapText="1"/>
    </xf>
    <xf numFmtId="0" fontId="2" fillId="2" borderId="38" xfId="0" applyFont="1" applyFill="1" applyBorder="1" applyAlignment="1">
      <alignment horizontal="center" vertical="center" wrapText="1"/>
    </xf>
    <xf numFmtId="0" fontId="2" fillId="2" borderId="54" xfId="0" applyFont="1" applyFill="1" applyBorder="1" applyAlignment="1" applyProtection="1">
      <alignment horizontal="center" wrapText="1"/>
      <protection locked="0"/>
    </xf>
    <xf numFmtId="0" fontId="2" fillId="2" borderId="39" xfId="0" applyFont="1" applyFill="1" applyBorder="1" applyAlignment="1" applyProtection="1">
      <alignment horizontal="center" wrapText="1"/>
      <protection locked="0"/>
    </xf>
    <xf numFmtId="0" fontId="2" fillId="2" borderId="4" xfId="0" applyFont="1" applyFill="1" applyBorder="1" applyAlignment="1">
      <alignment horizontal="left" wrapText="1"/>
    </xf>
    <xf numFmtId="0" fontId="2" fillId="2" borderId="1" xfId="0" applyFont="1" applyFill="1" applyBorder="1" applyAlignment="1">
      <alignment horizontal="left" wrapText="1"/>
    </xf>
    <xf numFmtId="0" fontId="2" fillId="2" borderId="2" xfId="0" applyFont="1" applyFill="1" applyBorder="1" applyAlignment="1">
      <alignment horizontal="left" wrapText="1"/>
    </xf>
    <xf numFmtId="0" fontId="2" fillId="2" borderId="29" xfId="0" applyFont="1" applyFill="1" applyBorder="1" applyAlignment="1">
      <alignment horizontal="center" vertical="center" wrapText="1"/>
    </xf>
    <xf numFmtId="0" fontId="2" fillId="2" borderId="26" xfId="0" applyFont="1" applyFill="1" applyBorder="1" applyAlignment="1">
      <alignment horizontal="center" wrapText="1"/>
    </xf>
    <xf numFmtId="0" fontId="2" fillId="2" borderId="27" xfId="0" applyFont="1" applyFill="1" applyBorder="1" applyAlignment="1">
      <alignment horizontal="center" wrapText="1"/>
    </xf>
    <xf numFmtId="0" fontId="2" fillId="2" borderId="21" xfId="0" applyFont="1" applyFill="1" applyBorder="1" applyAlignment="1">
      <alignment horizontal="center" wrapText="1"/>
    </xf>
    <xf numFmtId="165" fontId="3" fillId="2" borderId="4" xfId="0" applyNumberFormat="1" applyFont="1" applyFill="1" applyBorder="1" applyAlignment="1">
      <alignment horizontal="center"/>
    </xf>
    <xf numFmtId="165" fontId="3" fillId="2" borderId="36" xfId="0" applyNumberFormat="1" applyFont="1" applyFill="1" applyBorder="1" applyAlignment="1">
      <alignment horizontal="center"/>
    </xf>
    <xf numFmtId="165" fontId="3" fillId="2" borderId="46" xfId="0" applyNumberFormat="1" applyFont="1" applyFill="1" applyBorder="1" applyAlignment="1">
      <alignment horizontal="center"/>
    </xf>
    <xf numFmtId="165" fontId="3" fillId="2" borderId="47" xfId="0" applyNumberFormat="1" applyFont="1" applyFill="1" applyBorder="1" applyAlignment="1">
      <alignment horizontal="center"/>
    </xf>
    <xf numFmtId="0" fontId="3" fillId="2" borderId="43" xfId="0" applyFont="1" applyFill="1" applyBorder="1" applyAlignment="1">
      <alignment horizontal="left"/>
    </xf>
    <xf numFmtId="0" fontId="3" fillId="2" borderId="44" xfId="0" applyFont="1" applyFill="1" applyBorder="1" applyAlignment="1">
      <alignment horizontal="left"/>
    </xf>
    <xf numFmtId="0" fontId="3" fillId="2" borderId="45" xfId="0" applyFont="1" applyFill="1" applyBorder="1" applyAlignment="1">
      <alignment horizontal="left"/>
    </xf>
    <xf numFmtId="49" fontId="0" fillId="2" borderId="48" xfId="0" applyNumberFormat="1" applyFill="1" applyBorder="1" applyAlignment="1">
      <alignment horizontal="center" wrapText="1"/>
    </xf>
    <xf numFmtId="49" fontId="0" fillId="2" borderId="49" xfId="0" applyNumberFormat="1" applyFill="1" applyBorder="1" applyAlignment="1">
      <alignment horizontal="center" wrapText="1"/>
    </xf>
    <xf numFmtId="49" fontId="0" fillId="2" borderId="50" xfId="0" applyNumberFormat="1" applyFill="1" applyBorder="1" applyAlignment="1">
      <alignment horizontal="center" wrapText="1"/>
    </xf>
    <xf numFmtId="0" fontId="0" fillId="2" borderId="48" xfId="0" applyFill="1" applyBorder="1" applyAlignment="1">
      <alignment horizontal="center" wrapText="1"/>
    </xf>
    <xf numFmtId="0" fontId="0" fillId="2" borderId="49" xfId="0" applyFill="1" applyBorder="1" applyAlignment="1">
      <alignment horizontal="center" wrapText="1"/>
    </xf>
    <xf numFmtId="0" fontId="0" fillId="2" borderId="50" xfId="0" applyFill="1" applyBorder="1" applyAlignment="1">
      <alignment horizontal="center" wrapText="1"/>
    </xf>
    <xf numFmtId="0" fontId="3" fillId="6" borderId="17" xfId="0" applyFont="1" applyFill="1" applyBorder="1" applyAlignment="1">
      <alignment horizontal="center" vertical="center"/>
    </xf>
    <xf numFmtId="0" fontId="3" fillId="6" borderId="15" xfId="0" applyFont="1" applyFill="1" applyBorder="1" applyAlignment="1">
      <alignment horizontal="center" vertical="center"/>
    </xf>
    <xf numFmtId="0" fontId="3" fillId="6" borderId="18" xfId="0" applyFont="1" applyFill="1" applyBorder="1" applyAlignment="1">
      <alignment horizontal="center" vertical="center"/>
    </xf>
    <xf numFmtId="0" fontId="3" fillId="6" borderId="19" xfId="0" applyFont="1" applyFill="1" applyBorder="1" applyAlignment="1">
      <alignment horizontal="center" vertical="center"/>
    </xf>
    <xf numFmtId="0" fontId="3" fillId="6" borderId="25" xfId="0" applyFont="1" applyFill="1" applyBorder="1" applyAlignment="1">
      <alignment horizontal="center" vertical="center"/>
    </xf>
    <xf numFmtId="0" fontId="3" fillId="6" borderId="20" xfId="0" applyFont="1" applyFill="1" applyBorder="1" applyAlignment="1">
      <alignment horizontal="center" vertical="center"/>
    </xf>
    <xf numFmtId="0" fontId="2" fillId="6" borderId="17" xfId="0" applyFont="1" applyFill="1" applyBorder="1" applyAlignment="1">
      <alignment horizontal="center" vertical="center"/>
    </xf>
    <xf numFmtId="0" fontId="2" fillId="6" borderId="15" xfId="0" applyFont="1" applyFill="1" applyBorder="1" applyAlignment="1">
      <alignment horizontal="center" vertical="center"/>
    </xf>
    <xf numFmtId="0" fontId="2" fillId="6" borderId="18" xfId="0" applyFont="1" applyFill="1" applyBorder="1" applyAlignment="1">
      <alignment horizontal="center" vertical="center"/>
    </xf>
    <xf numFmtId="0" fontId="2" fillId="6" borderId="19" xfId="0" applyFont="1" applyFill="1" applyBorder="1" applyAlignment="1">
      <alignment horizontal="center" vertical="center"/>
    </xf>
    <xf numFmtId="0" fontId="2" fillId="6" borderId="25" xfId="0" applyFont="1" applyFill="1" applyBorder="1" applyAlignment="1">
      <alignment horizontal="center" vertical="center"/>
    </xf>
    <xf numFmtId="0" fontId="2" fillId="6" borderId="20" xfId="0" applyFont="1" applyFill="1" applyBorder="1" applyAlignment="1">
      <alignment horizontal="center" vertical="center"/>
    </xf>
    <xf numFmtId="0" fontId="2" fillId="2" borderId="54" xfId="0" applyFont="1" applyFill="1" applyBorder="1" applyAlignment="1">
      <alignment horizontal="center" wrapText="1"/>
    </xf>
    <xf numFmtId="0" fontId="2" fillId="2" borderId="39" xfId="0" applyFont="1" applyFill="1" applyBorder="1" applyAlignment="1">
      <alignment horizontal="center" wrapText="1"/>
    </xf>
    <xf numFmtId="0" fontId="2" fillId="2" borderId="28" xfId="0" applyFont="1" applyFill="1" applyBorder="1" applyAlignment="1">
      <alignment horizontal="center" vertical="center" wrapText="1"/>
    </xf>
    <xf numFmtId="0" fontId="2" fillId="2" borderId="30"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35" xfId="0" applyFont="1" applyFill="1" applyBorder="1" applyAlignment="1">
      <alignment horizontal="center" vertical="center" wrapText="1"/>
    </xf>
    <xf numFmtId="0" fontId="2" fillId="2" borderId="10" xfId="0" applyFont="1" applyFill="1" applyBorder="1" applyAlignment="1">
      <alignment horizontal="center" vertical="center" wrapText="1"/>
    </xf>
  </cellXfs>
  <cellStyles count="6">
    <cellStyle name="Comma" xfId="4" builtinId="3"/>
    <cellStyle name="Comma 3" xfId="5" xr:uid="{101114C0-DD8E-4D08-9B42-D61A152D54BB}"/>
    <cellStyle name="Currency" xfId="1" builtinId="4"/>
    <cellStyle name="Normal" xfId="0" builtinId="0"/>
    <cellStyle name="Normal 2" xfId="3" xr:uid="{00000000-0005-0000-0000-000002000000}"/>
    <cellStyle name="Percent" xfId="2" builtinId="5"/>
  </cellStyles>
  <dxfs count="3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CC66FF"/>
      <color rgb="FFFF9797"/>
      <color rgb="FFFFA7A7"/>
      <color rgb="FFFF9B9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X:\SS%20Projects\General%20Donor%20Resources_Information\New%20PRIMA%20Activity%20code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iomint-my.sharepoint.com/SS10/Projects/DFID%20Hariss/DP.1704/DP.1704%20Budget/BNP%20DP.1704.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ctivity Codes wave 1"/>
      <sheetName val="Activity Codes 2015-03-15"/>
      <sheetName val="functional area load file"/>
      <sheetName val="Cross-cutting tags"/>
      <sheetName val="gl"/>
      <sheetName val="Pricing"/>
      <sheetName val="Activity_Codes_wave_1"/>
      <sheetName val="Activity_Codes_2015-03-15"/>
      <sheetName val="functional_area_load_file"/>
      <sheetName val="Cross-cutting_tags"/>
    </sheetNames>
    <sheetDataSet>
      <sheetData sheetId="0"/>
      <sheetData sheetId="1"/>
      <sheetData sheetId="2"/>
      <sheetData sheetId="3"/>
      <sheetData sheetId="4">
        <row r="2">
          <cell r="A2" t="str">
            <v>Accumulated Leave - Administrations</v>
          </cell>
        </row>
        <row r="3">
          <cell r="A3" t="str">
            <v>Advertisment/Public./Marketing</v>
          </cell>
        </row>
        <row r="4">
          <cell r="A4" t="str">
            <v>After Service Health Insurance (HI)-Admin(HQ only)</v>
          </cell>
        </row>
        <row r="5">
          <cell r="A5" t="str">
            <v>After Service Health Insurnce(MSP)-Admin(HQ only)</v>
          </cell>
        </row>
        <row r="6">
          <cell r="A6" t="str">
            <v>Agriculture and livestock</v>
          </cell>
        </row>
        <row r="7">
          <cell r="A7" t="str">
            <v>Air transportation - tickets</v>
          </cell>
        </row>
        <row r="8">
          <cell r="A8" t="str">
            <v>Amortization of gain (loss) in changes exceeding c</v>
          </cell>
        </row>
        <row r="9">
          <cell r="A9" t="str">
            <v>Assignment/Installation grants - officials - HQ on</v>
          </cell>
        </row>
        <row r="10">
          <cell r="A10" t="str">
            <v>Audit &amp; Evaluation Services</v>
          </cell>
        </row>
        <row r="11">
          <cell r="A11" t="str">
            <v>Bank charges</v>
          </cell>
        </row>
        <row r="12">
          <cell r="A12" t="str">
            <v>Beneficiary Asset - Depr 20 - 100%</v>
          </cell>
        </row>
        <row r="13">
          <cell r="A13" t="str">
            <v>Board, lodging &amp; subs. Allow</v>
          </cell>
        </row>
        <row r="14">
          <cell r="A14" t="str">
            <v>Building (Mobile Structures) Depreciation</v>
          </cell>
        </row>
        <row r="15">
          <cell r="A15" t="str">
            <v>Building Depreciation</v>
          </cell>
        </row>
        <row r="16">
          <cell r="A16" t="str">
            <v>Building Depreciation - Revaluation</v>
          </cell>
        </row>
        <row r="17">
          <cell r="A17" t="str">
            <v>Building Depreciation Manual-BLOCKED</v>
          </cell>
        </row>
        <row r="18">
          <cell r="A18" t="str">
            <v>Building Insurance</v>
          </cell>
        </row>
        <row r="19">
          <cell r="A19" t="str">
            <v>Building Maintenance</v>
          </cell>
        </row>
        <row r="20">
          <cell r="A20" t="str">
            <v>Building Rental</v>
          </cell>
        </row>
        <row r="21">
          <cell r="A21" t="str">
            <v>Cash discount earned</v>
          </cell>
        </row>
        <row r="22">
          <cell r="A22" t="str">
            <v>Cleaning</v>
          </cell>
        </row>
        <row r="23">
          <cell r="A23" t="str">
            <v>Clothing allowance</v>
          </cell>
        </row>
        <row r="24">
          <cell r="A24" t="str">
            <v>Communication and IT Depreciation</v>
          </cell>
        </row>
        <row r="25">
          <cell r="A25" t="str">
            <v>Communications</v>
          </cell>
        </row>
        <row r="26">
          <cell r="A26" t="str">
            <v>Computer training</v>
          </cell>
        </row>
        <row r="27">
          <cell r="A27" t="str">
            <v>Conference/Meetings registration fee</v>
          </cell>
        </row>
        <row r="28">
          <cell r="A28" t="str">
            <v>Consortium coord.- Subcontracted partner trfs - wi</v>
          </cell>
        </row>
        <row r="29">
          <cell r="A29" t="str">
            <v>Consortium coord./no OH</v>
          </cell>
        </row>
        <row r="30">
          <cell r="A30" t="str">
            <v>Construction Materials &amp; tools</v>
          </cell>
        </row>
        <row r="31">
          <cell r="A31" t="str">
            <v>Construction services</v>
          </cell>
        </row>
        <row r="32">
          <cell r="A32" t="str">
            <v>Consultants - Administration matters</v>
          </cell>
        </row>
        <row r="33">
          <cell r="A33" t="str">
            <v>Consultants - Medical matters</v>
          </cell>
        </row>
        <row r="34">
          <cell r="A34" t="str">
            <v>Consultants - Migration matters</v>
          </cell>
        </row>
        <row r="35">
          <cell r="A35" t="str">
            <v>Consultants - Radiological Interpret &amp; Quality Con</v>
          </cell>
        </row>
        <row r="36">
          <cell r="A36" t="str">
            <v>Consultants - Training and Education matters</v>
          </cell>
        </row>
        <row r="37">
          <cell r="A37" t="str">
            <v>Contractors - Medical</v>
          </cell>
        </row>
        <row r="38">
          <cell r="A38" t="str">
            <v>Contractors others</v>
          </cell>
        </row>
        <row r="39">
          <cell r="A39" t="str">
            <v>Contractual Services (IPSAS)</v>
          </cell>
        </row>
        <row r="40">
          <cell r="A40" t="str">
            <v>Cost of medical and accident insurance</v>
          </cell>
        </row>
        <row r="41">
          <cell r="A41" t="str">
            <v>Costs in transit (Board, lodging, assistance, othe</v>
          </cell>
        </row>
        <row r="42">
          <cell r="A42" t="str">
            <v>DANGER PAY - employees</v>
          </cell>
        </row>
        <row r="43">
          <cell r="A43" t="str">
            <v>DANGER PAY - officials</v>
          </cell>
        </row>
        <row r="44">
          <cell r="A44" t="str">
            <v>Donor Disallowed Costs (For Central Unit use only)</v>
          </cell>
        </row>
        <row r="45">
          <cell r="A45" t="str">
            <v>Education grant - officials</v>
          </cell>
        </row>
        <row r="46">
          <cell r="A46" t="str">
            <v>Education grant travel - officials</v>
          </cell>
        </row>
        <row r="47">
          <cell r="A47" t="str">
            <v>E-Mail / Internet/dataline charges</v>
          </cell>
        </row>
        <row r="48">
          <cell r="A48" t="str">
            <v>Embarkation, airport taxes, handling</v>
          </cell>
        </row>
        <row r="49">
          <cell r="A49" t="str">
            <v>Emergency Assistance</v>
          </cell>
        </row>
        <row r="50">
          <cell r="A50" t="str">
            <v>Equipment Allowance</v>
          </cell>
        </row>
        <row r="51">
          <cell r="A51" t="str">
            <v>Escorts service</v>
          </cell>
        </row>
        <row r="52">
          <cell r="A52" t="str">
            <v>Ex-Gratia (Early Retirement Package) - Administrat</v>
          </cell>
        </row>
        <row r="53">
          <cell r="A53" t="str">
            <v>Family allowance</v>
          </cell>
        </row>
        <row r="54">
          <cell r="A54" t="str">
            <v>Food  &amp; beverages</v>
          </cell>
        </row>
        <row r="55">
          <cell r="A55" t="str">
            <v>Furniture &amp; Equipment Maintenance</v>
          </cell>
        </row>
        <row r="56">
          <cell r="A56" t="str">
            <v>Furniture &amp; Equipment Rental</v>
          </cell>
        </row>
        <row r="57">
          <cell r="A57" t="str">
            <v>Furniture and Fixture Depreciation</v>
          </cell>
        </row>
        <row r="58">
          <cell r="A58" t="str">
            <v>General  Insurance</v>
          </cell>
        </row>
        <row r="59">
          <cell r="A59" t="str">
            <v>General Budget Allocation</v>
          </cell>
        </row>
        <row r="60">
          <cell r="A60" t="str">
            <v>Gral training &amp; Dev - Medical</v>
          </cell>
        </row>
        <row r="61">
          <cell r="A61" t="str">
            <v>Gral training &amp; develop</v>
          </cell>
        </row>
        <row r="62">
          <cell r="A62" t="str">
            <v>Home leave (travel, subsistence, etc - officials)</v>
          </cell>
        </row>
        <row r="63">
          <cell r="A63" t="str">
            <v>Housing allowance</v>
          </cell>
        </row>
        <row r="64">
          <cell r="A64" t="str">
            <v>Housing allowance - officials</v>
          </cell>
        </row>
        <row r="65">
          <cell r="A65" t="str">
            <v>I.T. Maintenance</v>
          </cell>
        </row>
        <row r="66">
          <cell r="A66" t="str">
            <v>I.T. Rental</v>
          </cell>
        </row>
        <row r="67">
          <cell r="A67" t="str">
            <v>I.T. Software  License fee</v>
          </cell>
        </row>
        <row r="68">
          <cell r="A68" t="str">
            <v>I.T. Software Services (develop)</v>
          </cell>
        </row>
        <row r="69">
          <cell r="A69" t="str">
            <v>I.T. Supplies Purchases</v>
          </cell>
        </row>
        <row r="70">
          <cell r="A70" t="str">
            <v>Identification &amp; promotinal IOM items</v>
          </cell>
        </row>
        <row r="71">
          <cell r="A71" t="str">
            <v>Impairment Losses - LVA &amp; BA (20)</v>
          </cell>
        </row>
        <row r="72">
          <cell r="A72" t="str">
            <v>Impairment Losses (20)</v>
          </cell>
        </row>
        <row r="73">
          <cell r="A73" t="str">
            <v>Income tax  reimbursements - officials</v>
          </cell>
        </row>
        <row r="74">
          <cell r="A74" t="str">
            <v>Intangible Asset-Ext Purchased Amort 20</v>
          </cell>
        </row>
        <row r="75">
          <cell r="A75" t="str">
            <v>Intangible Assets Amortization - Internal Develop</v>
          </cell>
        </row>
        <row r="76">
          <cell r="A76" t="str">
            <v>Interest paid</v>
          </cell>
        </row>
        <row r="77">
          <cell r="A77" t="str">
            <v>Interns and SST hourly contracts</v>
          </cell>
        </row>
        <row r="78">
          <cell r="A78" t="str">
            <v>Inventory Quality Inspection</v>
          </cell>
        </row>
        <row r="79">
          <cell r="A79" t="str">
            <v>Language training</v>
          </cell>
        </row>
        <row r="80">
          <cell r="A80" t="str">
            <v>Leasehold Improv Depreciation</v>
          </cell>
        </row>
        <row r="81">
          <cell r="A81" t="str">
            <v>Legal Counselling and Assist</v>
          </cell>
        </row>
        <row r="82">
          <cell r="A82" t="str">
            <v>Lost Cash Discount (statist)</v>
          </cell>
        </row>
        <row r="83">
          <cell r="A83" t="str">
            <v>Low Value Assets Depreciation 20</v>
          </cell>
        </row>
        <row r="84">
          <cell r="A84" t="str">
            <v>Maritime Transportation (boat)</v>
          </cell>
        </row>
        <row r="85">
          <cell r="A85" t="str">
            <v>Medical Services</v>
          </cell>
        </row>
        <row r="86">
          <cell r="A86" t="str">
            <v>Medical Supplies</v>
          </cell>
        </row>
        <row r="87">
          <cell r="A87" t="str">
            <v>Micro credit grants</v>
          </cell>
        </row>
        <row r="88">
          <cell r="A88" t="str">
            <v>Micro enterprise loans granted</v>
          </cell>
        </row>
        <row r="89">
          <cell r="A89" t="str">
            <v>Micro enterprise loans repaid</v>
          </cell>
        </row>
        <row r="90">
          <cell r="A90" t="str">
            <v>Misc. expenses in emigration country</v>
          </cell>
        </row>
        <row r="91">
          <cell r="A91" t="str">
            <v>Misc. expenses in immigration country</v>
          </cell>
        </row>
        <row r="92">
          <cell r="A92" t="str">
            <v>Miscellaneous other expenses</v>
          </cell>
        </row>
        <row r="93">
          <cell r="A93" t="str">
            <v>Miscellaneous other staff costs - employees</v>
          </cell>
        </row>
        <row r="94">
          <cell r="A94" t="str">
            <v>Miscellaneous other staff costs - officials</v>
          </cell>
        </row>
        <row r="95">
          <cell r="A95" t="str">
            <v>Non food items (e.g clothing, kits)</v>
          </cell>
        </row>
        <row r="96">
          <cell r="A96" t="str">
            <v>Office supplies</v>
          </cell>
        </row>
        <row r="97">
          <cell r="A97" t="str">
            <v>Other communication cost</v>
          </cell>
        </row>
        <row r="98">
          <cell r="A98" t="str">
            <v>Other Consultants</v>
          </cell>
        </row>
        <row r="99">
          <cell r="A99" t="str">
            <v>Other Furniture &amp; Equipment Cost</v>
          </cell>
        </row>
        <row r="100">
          <cell r="A100" t="str">
            <v>Other IT costs</v>
          </cell>
        </row>
        <row r="101">
          <cell r="A101" t="str">
            <v>Other Premises costs</v>
          </cell>
        </row>
        <row r="102">
          <cell r="A102" t="str">
            <v>Other services</v>
          </cell>
        </row>
        <row r="103">
          <cell r="A103" t="str">
            <v>Other Staff-related compensation and assistance</v>
          </cell>
        </row>
        <row r="104">
          <cell r="A104" t="str">
            <v>Other supplies</v>
          </cell>
        </row>
        <row r="105">
          <cell r="A105" t="str">
            <v>Other travel costs</v>
          </cell>
        </row>
        <row r="106">
          <cell r="A106" t="str">
            <v>Other Vehicle costs</v>
          </cell>
        </row>
        <row r="107">
          <cell r="A107" t="str">
            <v>Over/under payments within tolerance</v>
          </cell>
        </row>
        <row r="108">
          <cell r="A108" t="str">
            <v>Overhead - Additional (Manual)</v>
          </cell>
        </row>
        <row r="109">
          <cell r="A109" t="str">
            <v>Overhead - Mission Split</v>
          </cell>
        </row>
        <row r="110">
          <cell r="A110" t="str">
            <v>Overhead - Security (Manual)</v>
          </cell>
        </row>
        <row r="111">
          <cell r="A111" t="str">
            <v>Overhead - Standard (Manual)</v>
          </cell>
        </row>
        <row r="112">
          <cell r="A112" t="str">
            <v>Overtime - employees</v>
          </cell>
        </row>
        <row r="113">
          <cell r="A113" t="str">
            <v>Penalties from suppliers &amp; other contractors</v>
          </cell>
        </row>
        <row r="114">
          <cell r="A114" t="str">
            <v>Per capita admnstration costs paid to govt BLOCKED</v>
          </cell>
        </row>
        <row r="115">
          <cell r="A115" t="str">
            <v>Per capita miscellaneous cost paid to govt BLOCKED</v>
          </cell>
        </row>
        <row r="116">
          <cell r="A116" t="str">
            <v>Per capita service fees paid to government BLOCKED</v>
          </cell>
        </row>
        <row r="117">
          <cell r="A117" t="str">
            <v>Pocket money</v>
          </cell>
        </row>
        <row r="118">
          <cell r="A118" t="str">
            <v>Postage</v>
          </cell>
        </row>
        <row r="119">
          <cell r="A119" t="str">
            <v>Premiums paid to Insurance Co. for MCI</v>
          </cell>
        </row>
        <row r="120">
          <cell r="A120" t="str">
            <v>Premiums paid to Insurance Co. for MMI</v>
          </cell>
        </row>
        <row r="121">
          <cell r="A121" t="str">
            <v>Provision for doubtful debts - HQ only</v>
          </cell>
        </row>
        <row r="122">
          <cell r="A122" t="str">
            <v>Provision for doubtful debts - HQ only (IPSAS)</v>
          </cell>
        </row>
        <row r="123">
          <cell r="A123" t="str">
            <v>Purchase Equipment for Third party</v>
          </cell>
        </row>
        <row r="124">
          <cell r="A124" t="str">
            <v>Realized exchange loss</v>
          </cell>
        </row>
        <row r="125">
          <cell r="A125" t="str">
            <v>Realized Exchange Loss # Fin instruments (HQ only)</v>
          </cell>
        </row>
        <row r="126">
          <cell r="A126" t="str">
            <v>Realized Forex Loss - IPSAS</v>
          </cell>
        </row>
        <row r="127">
          <cell r="A127" t="str">
            <v>Reception assistance</v>
          </cell>
        </row>
        <row r="128">
          <cell r="A128" t="str">
            <v>Reference/manual/books/periodicals</v>
          </cell>
        </row>
        <row r="129">
          <cell r="A129" t="str">
            <v>Registration/conference/training fees</v>
          </cell>
        </row>
        <row r="130">
          <cell r="A130" t="str">
            <v>Reimbursement of accomodation + meals</v>
          </cell>
        </row>
        <row r="131">
          <cell r="A131" t="str">
            <v>Reintegration allowance</v>
          </cell>
        </row>
        <row r="132">
          <cell r="A132" t="str">
            <v>Rental of vehicles (including taxis)</v>
          </cell>
        </row>
        <row r="133">
          <cell r="A133" t="str">
            <v>Repat travel, AAL, severance -not covered(BLOCKED)</v>
          </cell>
        </row>
        <row r="134">
          <cell r="A134" t="str">
            <v>Repatriation Grants - Administrations</v>
          </cell>
        </row>
        <row r="135">
          <cell r="A135" t="str">
            <v>Repatriation Tra/Ship cost (Personal effect) - Adm</v>
          </cell>
        </row>
        <row r="136">
          <cell r="A136" t="str">
            <v>Representation (refer to GI No. 601/Rev. 3)</v>
          </cell>
        </row>
        <row r="137">
          <cell r="A137" t="str">
            <v>Rounding differences</v>
          </cell>
        </row>
        <row r="138">
          <cell r="A138" t="str">
            <v>Salary FT/SST employees (*)</v>
          </cell>
        </row>
        <row r="139">
          <cell r="A139" t="str">
            <v>Salary FT/SST officials (*)</v>
          </cell>
        </row>
        <row r="140">
          <cell r="A140" t="str">
            <v>Salary regular employees (*)</v>
          </cell>
        </row>
        <row r="141">
          <cell r="A141" t="str">
            <v>Salary regular officials (*)</v>
          </cell>
        </row>
        <row r="142">
          <cell r="A142" t="str">
            <v>Salary special short term daily contracts employee</v>
          </cell>
        </row>
        <row r="143">
          <cell r="A143" t="str">
            <v>Salary special short term daily contracts official</v>
          </cell>
        </row>
        <row r="144">
          <cell r="A144" t="str">
            <v>Sanitation/waste disposal</v>
          </cell>
        </row>
        <row r="145">
          <cell r="A145" t="str">
            <v>Security</v>
          </cell>
        </row>
        <row r="146">
          <cell r="A146" t="str">
            <v>Services on Information (printing, distrib.)</v>
          </cell>
        </row>
        <row r="147">
          <cell r="A147" t="str">
            <v>Services on Training &amp; Education</v>
          </cell>
        </row>
        <row r="148">
          <cell r="A148" t="str">
            <v>Severance Pay - Administrations</v>
          </cell>
        </row>
        <row r="149">
          <cell r="A149" t="str">
            <v>Staff Medical exams/vaccinations costs</v>
          </cell>
        </row>
        <row r="150">
          <cell r="A150" t="str">
            <v>Staff recruitment costs</v>
          </cell>
        </row>
        <row r="151">
          <cell r="A151" t="str">
            <v>Staff Travel (air transportation)</v>
          </cell>
        </row>
        <row r="152">
          <cell r="A152" t="str">
            <v>Sub-contracted services w/Partner</v>
          </cell>
        </row>
        <row r="153">
          <cell r="A153" t="str">
            <v>Subsistence and other</v>
          </cell>
        </row>
        <row r="154">
          <cell r="A154" t="str">
            <v>Subsistence for non-IOM staff</v>
          </cell>
        </row>
        <row r="155">
          <cell r="A155" t="str">
            <v>Supplementary payments</v>
          </cell>
        </row>
        <row r="156">
          <cell r="A156" t="str">
            <v>Supplies and Consumables (IPSAS)</v>
          </cell>
        </row>
        <row r="157">
          <cell r="A157" t="str">
            <v>Surface transportation</v>
          </cell>
        </row>
        <row r="158">
          <cell r="A158" t="str">
            <v>Terminal Emoluments</v>
          </cell>
        </row>
        <row r="159">
          <cell r="A159" t="str">
            <v>Terminal Emoluments (Contra Account)-HQ only-IPSAS</v>
          </cell>
        </row>
        <row r="160">
          <cell r="A160" t="str">
            <v>Terminal Emoluments for Admin - IPSAS</v>
          </cell>
        </row>
        <row r="161">
          <cell r="A161" t="str">
            <v>Termination Indemnity - Administrations</v>
          </cell>
        </row>
        <row r="162">
          <cell r="A162" t="str">
            <v>Training allowance</v>
          </cell>
        </row>
        <row r="163">
          <cell r="A163" t="str">
            <v>Transfer to UN agencies</v>
          </cell>
        </row>
        <row r="164">
          <cell r="A164" t="str">
            <v>Transfers '800' Projects</v>
          </cell>
        </row>
        <row r="165">
          <cell r="A165" t="str">
            <v>Transfers bet projects to Realized forex</v>
          </cell>
        </row>
        <row r="166">
          <cell r="A166" t="str">
            <v>Transfers between projects - HQ only</v>
          </cell>
        </row>
        <row r="167">
          <cell r="A167" t="str">
            <v>Transfers to implementing partners # International</v>
          </cell>
        </row>
        <row r="168">
          <cell r="A168" t="str">
            <v>Transfers to implementing partners # National CSOs</v>
          </cell>
        </row>
        <row r="169">
          <cell r="A169" t="str">
            <v>Transfers to implementing partners # National Gove</v>
          </cell>
        </row>
        <row r="170">
          <cell r="A170" t="str">
            <v>Transfers to other Intergovernmental Organizations</v>
          </cell>
        </row>
        <row r="171">
          <cell r="A171" t="str">
            <v>Translations/Interpreter</v>
          </cell>
        </row>
        <row r="172">
          <cell r="A172" t="str">
            <v>Transport / Freight of equipment</v>
          </cell>
        </row>
        <row r="173">
          <cell r="A173" t="str">
            <v>Transport of household goods &amp; baggage allowance</v>
          </cell>
        </row>
        <row r="174">
          <cell r="A174" t="str">
            <v>Travel for non-IOM Staff</v>
          </cell>
        </row>
        <row r="175">
          <cell r="A175" t="str">
            <v>Travel on appoint/transfer (travel, sub., etc - of</v>
          </cell>
        </row>
        <row r="176">
          <cell r="A176" t="str">
            <v>Unrealized exchange loss</v>
          </cell>
        </row>
        <row r="177">
          <cell r="A177" t="str">
            <v>Unrealized Exchange Loss # Fin instruments (HQ)</v>
          </cell>
        </row>
        <row r="178">
          <cell r="A178" t="str">
            <v>Unrealized exchange loss (IPSAS)</v>
          </cell>
        </row>
        <row r="179">
          <cell r="A179" t="str">
            <v>Unrecoverable transport costs</v>
          </cell>
        </row>
        <row r="180">
          <cell r="A180" t="str">
            <v>Utilities (e.g. gas, water, electricity, etc.)</v>
          </cell>
        </row>
        <row r="181">
          <cell r="A181" t="str">
            <v>Vehicle Depreciation</v>
          </cell>
        </row>
        <row r="182">
          <cell r="A182" t="str">
            <v>Vehicle insurance</v>
          </cell>
        </row>
        <row r="183">
          <cell r="A183" t="str">
            <v>Vehicle Maint.</v>
          </cell>
        </row>
        <row r="184">
          <cell r="A184" t="str">
            <v>Vehicle running costs (fuel, oil)</v>
          </cell>
        </row>
        <row r="185">
          <cell r="A185" t="str">
            <v>Vendor Down Payment Posting</v>
          </cell>
        </row>
        <row r="186">
          <cell r="A186" t="str">
            <v>Visas and Documentation</v>
          </cell>
        </row>
      </sheetData>
      <sheetData sheetId="5" refreshError="1"/>
      <sheetData sheetId="6"/>
      <sheetData sheetId="7"/>
      <sheetData sheetId="8"/>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ExRepositorySheet"/>
      <sheetName val="Project Information"/>
      <sheetName val="Project Budget"/>
      <sheetName val="Sheet1"/>
      <sheetName val="Staffing Information"/>
      <sheetName val="Sheet3"/>
      <sheetName val="Sheet2"/>
      <sheetName val="Data"/>
      <sheetName val="Costing sheet"/>
    </sheetNames>
    <sheetDataSet>
      <sheetData sheetId="0"/>
      <sheetData sheetId="1"/>
      <sheetData sheetId="2"/>
      <sheetData sheetId="3"/>
      <sheetData sheetId="4"/>
      <sheetData sheetId="5">
        <row r="1">
          <cell r="F1" t="str">
            <v>MON Months</v>
          </cell>
        </row>
        <row r="2">
          <cell r="F2" t="str">
            <v>WK Weeks</v>
          </cell>
        </row>
        <row r="3">
          <cell r="F3" t="str">
            <v>DAY Days</v>
          </cell>
        </row>
        <row r="4">
          <cell r="F4" t="str">
            <v>HR Hours</v>
          </cell>
        </row>
        <row r="5">
          <cell r="F5" t="str">
            <v>EA each</v>
          </cell>
        </row>
        <row r="6">
          <cell r="F6" t="str">
            <v>PRS Number of Persons</v>
          </cell>
        </row>
        <row r="7">
          <cell r="F7" t="str">
            <v>ST items</v>
          </cell>
        </row>
      </sheetData>
      <sheetData sheetId="6"/>
      <sheetData sheetId="7"/>
      <sheetData sheetId="8"/>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79998168889431442"/>
  </sheetPr>
  <dimension ref="B2:E3"/>
  <sheetViews>
    <sheetView showGridLines="0" topLeftCell="A3" zoomScale="80" zoomScaleNormal="80" workbookViewId="0">
      <selection activeCell="F3" sqref="F3"/>
    </sheetView>
  </sheetViews>
  <sheetFormatPr defaultRowHeight="14.6" x14ac:dyDescent="0.4"/>
  <cols>
    <col min="2" max="2" width="127.23046875" customWidth="1"/>
  </cols>
  <sheetData>
    <row r="2" spans="2:5" ht="36.75" customHeight="1" thickBot="1" x14ac:dyDescent="0.45">
      <c r="B2" s="223" t="s">
        <v>0</v>
      </c>
      <c r="C2" s="223"/>
      <c r="D2" s="223"/>
      <c r="E2" s="223"/>
    </row>
    <row r="3" spans="2:5" ht="295.5" customHeight="1" thickBot="1" x14ac:dyDescent="0.45">
      <c r="B3" s="138" t="s">
        <v>1</v>
      </c>
    </row>
  </sheetData>
  <sheetProtection sheet="1" objects="1" scenarios="1"/>
  <mergeCells count="1">
    <mergeCell ref="B2:E2"/>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2" tint="-0.499984740745262"/>
  </sheetPr>
  <dimension ref="A1:A6"/>
  <sheetViews>
    <sheetView workbookViewId="0">
      <selection activeCell="J6" sqref="J6"/>
    </sheetView>
  </sheetViews>
  <sheetFormatPr defaultColWidth="8.69140625" defaultRowHeight="14.6" x14ac:dyDescent="0.4"/>
  <sheetData>
    <row r="1" spans="1:1" x14ac:dyDescent="0.4">
      <c r="A1" s="100">
        <v>0</v>
      </c>
    </row>
    <row r="2" spans="1:1" x14ac:dyDescent="0.4">
      <c r="A2" s="100">
        <v>0.2</v>
      </c>
    </row>
    <row r="3" spans="1:1" x14ac:dyDescent="0.4">
      <c r="A3" s="100">
        <v>0.4</v>
      </c>
    </row>
    <row r="4" spans="1:1" x14ac:dyDescent="0.4">
      <c r="A4" s="100">
        <v>0.6</v>
      </c>
    </row>
    <row r="5" spans="1:1" x14ac:dyDescent="0.4">
      <c r="A5" s="100">
        <v>0.8</v>
      </c>
    </row>
    <row r="6" spans="1:1" x14ac:dyDescent="0.4">
      <c r="A6" s="100">
        <v>1</v>
      </c>
    </row>
  </sheetData>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170"/>
  <sheetViews>
    <sheetView topLeftCell="A148" workbookViewId="0">
      <selection activeCell="D3" sqref="D3"/>
    </sheetView>
  </sheetViews>
  <sheetFormatPr defaultColWidth="8.69140625" defaultRowHeight="14.6" x14ac:dyDescent="0.4"/>
  <sheetData>
    <row r="1" spans="1:2" x14ac:dyDescent="0.4">
      <c r="A1" s="57" t="s">
        <v>231</v>
      </c>
      <c r="B1" s="58" t="s">
        <v>232</v>
      </c>
    </row>
    <row r="2" spans="1:2" x14ac:dyDescent="0.4">
      <c r="A2" s="59" t="s">
        <v>233</v>
      </c>
      <c r="B2" s="60" t="s">
        <v>234</v>
      </c>
    </row>
    <row r="3" spans="1:2" x14ac:dyDescent="0.4">
      <c r="A3" s="59" t="s">
        <v>235</v>
      </c>
      <c r="B3" s="60" t="s">
        <v>236</v>
      </c>
    </row>
    <row r="4" spans="1:2" x14ac:dyDescent="0.4">
      <c r="A4" s="59" t="s">
        <v>237</v>
      </c>
      <c r="B4" s="60" t="s">
        <v>238</v>
      </c>
    </row>
    <row r="5" spans="1:2" x14ac:dyDescent="0.4">
      <c r="A5" s="59" t="s">
        <v>239</v>
      </c>
      <c r="B5" s="60" t="s">
        <v>240</v>
      </c>
    </row>
    <row r="6" spans="1:2" x14ac:dyDescent="0.4">
      <c r="A6" s="59" t="s">
        <v>241</v>
      </c>
      <c r="B6" s="60" t="s">
        <v>242</v>
      </c>
    </row>
    <row r="7" spans="1:2" x14ac:dyDescent="0.4">
      <c r="A7" s="59" t="s">
        <v>243</v>
      </c>
      <c r="B7" s="60" t="s">
        <v>244</v>
      </c>
    </row>
    <row r="8" spans="1:2" x14ac:dyDescent="0.4">
      <c r="A8" s="59" t="s">
        <v>245</v>
      </c>
      <c r="B8" s="60" t="s">
        <v>246</v>
      </c>
    </row>
    <row r="9" spans="1:2" x14ac:dyDescent="0.4">
      <c r="A9" s="59" t="s">
        <v>247</v>
      </c>
      <c r="B9" s="60" t="s">
        <v>248</v>
      </c>
    </row>
    <row r="10" spans="1:2" x14ac:dyDescent="0.4">
      <c r="A10" s="59" t="s">
        <v>249</v>
      </c>
      <c r="B10" s="60" t="s">
        <v>250</v>
      </c>
    </row>
    <row r="11" spans="1:2" x14ac:dyDescent="0.4">
      <c r="A11" s="59" t="s">
        <v>251</v>
      </c>
      <c r="B11" s="60" t="s">
        <v>252</v>
      </c>
    </row>
    <row r="12" spans="1:2" x14ac:dyDescent="0.4">
      <c r="A12" s="59" t="s">
        <v>253</v>
      </c>
      <c r="B12" s="60" t="s">
        <v>254</v>
      </c>
    </row>
    <row r="13" spans="1:2" x14ac:dyDescent="0.4">
      <c r="A13" s="59" t="s">
        <v>255</v>
      </c>
      <c r="B13" s="60" t="s">
        <v>256</v>
      </c>
    </row>
    <row r="14" spans="1:2" x14ac:dyDescent="0.4">
      <c r="A14" s="59" t="s">
        <v>257</v>
      </c>
      <c r="B14" s="60" t="s">
        <v>258</v>
      </c>
    </row>
    <row r="15" spans="1:2" x14ac:dyDescent="0.4">
      <c r="A15" s="59" t="s">
        <v>259</v>
      </c>
      <c r="B15" s="60" t="s">
        <v>260</v>
      </c>
    </row>
    <row r="16" spans="1:2" x14ac:dyDescent="0.4">
      <c r="A16" s="59" t="s">
        <v>261</v>
      </c>
      <c r="B16" s="60" t="s">
        <v>262</v>
      </c>
    </row>
    <row r="17" spans="1:2" x14ac:dyDescent="0.4">
      <c r="A17" s="59" t="s">
        <v>263</v>
      </c>
      <c r="B17" s="60" t="s">
        <v>264</v>
      </c>
    </row>
    <row r="18" spans="1:2" x14ac:dyDescent="0.4">
      <c r="A18" s="59" t="s">
        <v>265</v>
      </c>
      <c r="B18" s="60" t="s">
        <v>266</v>
      </c>
    </row>
    <row r="19" spans="1:2" x14ac:dyDescent="0.4">
      <c r="A19" s="59" t="s">
        <v>267</v>
      </c>
      <c r="B19" s="60" t="s">
        <v>268</v>
      </c>
    </row>
    <row r="20" spans="1:2" x14ac:dyDescent="0.4">
      <c r="A20" s="59" t="s">
        <v>269</v>
      </c>
      <c r="B20" s="60" t="s">
        <v>270</v>
      </c>
    </row>
    <row r="21" spans="1:2" x14ac:dyDescent="0.4">
      <c r="A21" s="59" t="s">
        <v>271</v>
      </c>
      <c r="B21" s="60" t="s">
        <v>272</v>
      </c>
    </row>
    <row r="22" spans="1:2" x14ac:dyDescent="0.4">
      <c r="A22" s="59" t="s">
        <v>273</v>
      </c>
      <c r="B22" s="60" t="s">
        <v>274</v>
      </c>
    </row>
    <row r="23" spans="1:2" x14ac:dyDescent="0.4">
      <c r="A23" s="59" t="s">
        <v>275</v>
      </c>
      <c r="B23" s="60" t="s">
        <v>276</v>
      </c>
    </row>
    <row r="24" spans="1:2" x14ac:dyDescent="0.4">
      <c r="A24" s="59" t="s">
        <v>277</v>
      </c>
      <c r="B24" s="60" t="s">
        <v>278</v>
      </c>
    </row>
    <row r="25" spans="1:2" x14ac:dyDescent="0.4">
      <c r="A25" s="59" t="s">
        <v>279</v>
      </c>
      <c r="B25" s="60" t="s">
        <v>280</v>
      </c>
    </row>
    <row r="26" spans="1:2" x14ac:dyDescent="0.4">
      <c r="A26" s="59" t="s">
        <v>281</v>
      </c>
      <c r="B26" s="60" t="s">
        <v>282</v>
      </c>
    </row>
    <row r="27" spans="1:2" x14ac:dyDescent="0.4">
      <c r="A27" s="59" t="s">
        <v>283</v>
      </c>
      <c r="B27" s="60" t="s">
        <v>284</v>
      </c>
    </row>
    <row r="28" spans="1:2" x14ac:dyDescent="0.4">
      <c r="A28" s="59" t="s">
        <v>285</v>
      </c>
      <c r="B28" s="60" t="s">
        <v>286</v>
      </c>
    </row>
    <row r="29" spans="1:2" x14ac:dyDescent="0.4">
      <c r="A29" s="59" t="s">
        <v>287</v>
      </c>
      <c r="B29" s="60" t="s">
        <v>288</v>
      </c>
    </row>
    <row r="30" spans="1:2" x14ac:dyDescent="0.4">
      <c r="A30" s="59" t="s">
        <v>289</v>
      </c>
      <c r="B30" s="60" t="s">
        <v>290</v>
      </c>
    </row>
    <row r="31" spans="1:2" x14ac:dyDescent="0.4">
      <c r="A31" s="59" t="s">
        <v>291</v>
      </c>
      <c r="B31" s="60" t="s">
        <v>292</v>
      </c>
    </row>
    <row r="32" spans="1:2" x14ac:dyDescent="0.4">
      <c r="A32" s="59" t="s">
        <v>293</v>
      </c>
      <c r="B32" s="60" t="s">
        <v>294</v>
      </c>
    </row>
    <row r="33" spans="1:2" x14ac:dyDescent="0.4">
      <c r="A33" s="59" t="s">
        <v>295</v>
      </c>
      <c r="B33" s="60" t="s">
        <v>296</v>
      </c>
    </row>
    <row r="34" spans="1:2" x14ac:dyDescent="0.4">
      <c r="A34" s="59" t="s">
        <v>297</v>
      </c>
      <c r="B34" s="60" t="s">
        <v>298</v>
      </c>
    </row>
    <row r="35" spans="1:2" x14ac:dyDescent="0.4">
      <c r="A35" s="59" t="s">
        <v>299</v>
      </c>
      <c r="B35" s="60" t="s">
        <v>300</v>
      </c>
    </row>
    <row r="36" spans="1:2" x14ac:dyDescent="0.4">
      <c r="A36" s="59" t="s">
        <v>301</v>
      </c>
      <c r="B36" s="60" t="s">
        <v>302</v>
      </c>
    </row>
    <row r="37" spans="1:2" x14ac:dyDescent="0.4">
      <c r="A37" s="59" t="s">
        <v>303</v>
      </c>
      <c r="B37" s="60" t="s">
        <v>304</v>
      </c>
    </row>
    <row r="38" spans="1:2" x14ac:dyDescent="0.4">
      <c r="A38" s="59" t="s">
        <v>305</v>
      </c>
      <c r="B38" s="60" t="s">
        <v>306</v>
      </c>
    </row>
    <row r="39" spans="1:2" x14ac:dyDescent="0.4">
      <c r="A39" s="59" t="s">
        <v>307</v>
      </c>
      <c r="B39" s="60" t="s">
        <v>308</v>
      </c>
    </row>
    <row r="40" spans="1:2" x14ac:dyDescent="0.4">
      <c r="A40" s="59" t="s">
        <v>309</v>
      </c>
      <c r="B40" s="60" t="s">
        <v>310</v>
      </c>
    </row>
    <row r="41" spans="1:2" x14ac:dyDescent="0.4">
      <c r="A41" s="59" t="s">
        <v>311</v>
      </c>
      <c r="B41" s="60" t="s">
        <v>312</v>
      </c>
    </row>
    <row r="42" spans="1:2" x14ac:dyDescent="0.4">
      <c r="A42" s="59" t="s">
        <v>313</v>
      </c>
      <c r="B42" s="60" t="s">
        <v>314</v>
      </c>
    </row>
    <row r="43" spans="1:2" x14ac:dyDescent="0.4">
      <c r="A43" s="59" t="s">
        <v>315</v>
      </c>
      <c r="B43" s="60" t="s">
        <v>316</v>
      </c>
    </row>
    <row r="44" spans="1:2" x14ac:dyDescent="0.4">
      <c r="A44" s="59" t="s">
        <v>317</v>
      </c>
      <c r="B44" s="60" t="s">
        <v>318</v>
      </c>
    </row>
    <row r="45" spans="1:2" x14ac:dyDescent="0.4">
      <c r="A45" s="59" t="s">
        <v>319</v>
      </c>
      <c r="B45" s="60" t="s">
        <v>320</v>
      </c>
    </row>
    <row r="46" spans="1:2" x14ac:dyDescent="0.4">
      <c r="A46" s="59" t="s">
        <v>321</v>
      </c>
      <c r="B46" s="60" t="s">
        <v>322</v>
      </c>
    </row>
    <row r="47" spans="1:2" x14ac:dyDescent="0.4">
      <c r="A47" s="59" t="s">
        <v>323</v>
      </c>
      <c r="B47" s="60" t="s">
        <v>324</v>
      </c>
    </row>
    <row r="48" spans="1:2" x14ac:dyDescent="0.4">
      <c r="A48" s="59" t="s">
        <v>325</v>
      </c>
      <c r="B48" s="60" t="s">
        <v>326</v>
      </c>
    </row>
    <row r="49" spans="1:2" x14ac:dyDescent="0.4">
      <c r="A49" s="59" t="s">
        <v>327</v>
      </c>
      <c r="B49" s="60" t="s">
        <v>328</v>
      </c>
    </row>
    <row r="50" spans="1:2" x14ac:dyDescent="0.4">
      <c r="A50" s="59" t="s">
        <v>329</v>
      </c>
      <c r="B50" s="60" t="s">
        <v>330</v>
      </c>
    </row>
    <row r="51" spans="1:2" x14ac:dyDescent="0.4">
      <c r="A51" s="59" t="s">
        <v>331</v>
      </c>
      <c r="B51" s="60" t="s">
        <v>332</v>
      </c>
    </row>
    <row r="52" spans="1:2" x14ac:dyDescent="0.4">
      <c r="A52" s="59" t="s">
        <v>333</v>
      </c>
      <c r="B52" s="60" t="s">
        <v>334</v>
      </c>
    </row>
    <row r="53" spans="1:2" x14ac:dyDescent="0.4">
      <c r="A53" s="59" t="s">
        <v>335</v>
      </c>
      <c r="B53" s="60" t="s">
        <v>336</v>
      </c>
    </row>
    <row r="54" spans="1:2" x14ac:dyDescent="0.4">
      <c r="A54" s="59" t="s">
        <v>337</v>
      </c>
      <c r="B54" s="60" t="s">
        <v>338</v>
      </c>
    </row>
    <row r="55" spans="1:2" x14ac:dyDescent="0.4">
      <c r="A55" s="59" t="s">
        <v>339</v>
      </c>
      <c r="B55" s="60" t="s">
        <v>340</v>
      </c>
    </row>
    <row r="56" spans="1:2" x14ac:dyDescent="0.4">
      <c r="A56" s="59" t="s">
        <v>341</v>
      </c>
      <c r="B56" s="60" t="s">
        <v>342</v>
      </c>
    </row>
    <row r="57" spans="1:2" x14ac:dyDescent="0.4">
      <c r="A57" s="59" t="s">
        <v>343</v>
      </c>
      <c r="B57" s="60" t="s">
        <v>344</v>
      </c>
    </row>
    <row r="58" spans="1:2" x14ac:dyDescent="0.4">
      <c r="A58" s="59" t="s">
        <v>345</v>
      </c>
      <c r="B58" s="60" t="s">
        <v>346</v>
      </c>
    </row>
    <row r="59" spans="1:2" x14ac:dyDescent="0.4">
      <c r="A59" s="59" t="s">
        <v>347</v>
      </c>
      <c r="B59" s="60" t="s">
        <v>348</v>
      </c>
    </row>
    <row r="60" spans="1:2" x14ac:dyDescent="0.4">
      <c r="A60" s="59" t="s">
        <v>349</v>
      </c>
      <c r="B60" s="60" t="s">
        <v>350</v>
      </c>
    </row>
    <row r="61" spans="1:2" x14ac:dyDescent="0.4">
      <c r="A61" s="59" t="s">
        <v>351</v>
      </c>
      <c r="B61" s="60" t="s">
        <v>352</v>
      </c>
    </row>
    <row r="62" spans="1:2" x14ac:dyDescent="0.4">
      <c r="A62" s="59" t="s">
        <v>353</v>
      </c>
      <c r="B62" s="60" t="s">
        <v>354</v>
      </c>
    </row>
    <row r="63" spans="1:2" x14ac:dyDescent="0.4">
      <c r="A63" s="59" t="s">
        <v>355</v>
      </c>
      <c r="B63" s="60" t="s">
        <v>356</v>
      </c>
    </row>
    <row r="64" spans="1:2" x14ac:dyDescent="0.4">
      <c r="A64" s="59" t="s">
        <v>357</v>
      </c>
      <c r="B64" s="60" t="s">
        <v>358</v>
      </c>
    </row>
    <row r="65" spans="1:2" x14ac:dyDescent="0.4">
      <c r="A65" s="59" t="s">
        <v>359</v>
      </c>
      <c r="B65" s="60" t="s">
        <v>360</v>
      </c>
    </row>
    <row r="66" spans="1:2" x14ac:dyDescent="0.4">
      <c r="A66" s="59" t="s">
        <v>361</v>
      </c>
      <c r="B66" s="60" t="s">
        <v>362</v>
      </c>
    </row>
    <row r="67" spans="1:2" x14ac:dyDescent="0.4">
      <c r="A67" s="59" t="s">
        <v>363</v>
      </c>
      <c r="B67" s="60" t="s">
        <v>364</v>
      </c>
    </row>
    <row r="68" spans="1:2" x14ac:dyDescent="0.4">
      <c r="A68" s="59" t="s">
        <v>365</v>
      </c>
      <c r="B68" s="60" t="s">
        <v>366</v>
      </c>
    </row>
    <row r="69" spans="1:2" x14ac:dyDescent="0.4">
      <c r="A69" s="59" t="s">
        <v>367</v>
      </c>
      <c r="B69" s="60" t="s">
        <v>368</v>
      </c>
    </row>
    <row r="70" spans="1:2" x14ac:dyDescent="0.4">
      <c r="A70" s="59" t="s">
        <v>369</v>
      </c>
      <c r="B70" s="60" t="s">
        <v>370</v>
      </c>
    </row>
    <row r="71" spans="1:2" x14ac:dyDescent="0.4">
      <c r="A71" s="59" t="s">
        <v>371</v>
      </c>
      <c r="B71" s="60" t="s">
        <v>372</v>
      </c>
    </row>
    <row r="72" spans="1:2" x14ac:dyDescent="0.4">
      <c r="A72" s="59" t="s">
        <v>373</v>
      </c>
      <c r="B72" s="60" t="s">
        <v>374</v>
      </c>
    </row>
    <row r="73" spans="1:2" x14ac:dyDescent="0.4">
      <c r="A73" s="59" t="s">
        <v>375</v>
      </c>
      <c r="B73" s="60" t="s">
        <v>376</v>
      </c>
    </row>
    <row r="74" spans="1:2" x14ac:dyDescent="0.4">
      <c r="A74" s="59" t="s">
        <v>377</v>
      </c>
      <c r="B74" s="60" t="s">
        <v>378</v>
      </c>
    </row>
    <row r="75" spans="1:2" x14ac:dyDescent="0.4">
      <c r="A75" s="59" t="s">
        <v>379</v>
      </c>
      <c r="B75" s="61" t="s">
        <v>380</v>
      </c>
    </row>
    <row r="76" spans="1:2" x14ac:dyDescent="0.4">
      <c r="A76" s="59" t="s">
        <v>381</v>
      </c>
      <c r="B76" s="61" t="s">
        <v>382</v>
      </c>
    </row>
    <row r="77" spans="1:2" x14ac:dyDescent="0.4">
      <c r="A77" s="59" t="s">
        <v>383</v>
      </c>
      <c r="B77" s="61" t="s">
        <v>384</v>
      </c>
    </row>
    <row r="78" spans="1:2" x14ac:dyDescent="0.4">
      <c r="A78" s="59" t="s">
        <v>385</v>
      </c>
      <c r="B78" s="61" t="s">
        <v>386</v>
      </c>
    </row>
    <row r="79" spans="1:2" x14ac:dyDescent="0.4">
      <c r="A79" s="59" t="s">
        <v>387</v>
      </c>
      <c r="B79" s="61" t="s">
        <v>388</v>
      </c>
    </row>
    <row r="80" spans="1:2" x14ac:dyDescent="0.4">
      <c r="A80" s="59" t="s">
        <v>389</v>
      </c>
      <c r="B80" s="61" t="s">
        <v>390</v>
      </c>
    </row>
    <row r="81" spans="1:2" x14ac:dyDescent="0.4">
      <c r="A81" s="59" t="s">
        <v>391</v>
      </c>
      <c r="B81" s="61" t="s">
        <v>392</v>
      </c>
    </row>
    <row r="82" spans="1:2" x14ac:dyDescent="0.4">
      <c r="A82" s="59" t="s">
        <v>393</v>
      </c>
      <c r="B82" s="61" t="s">
        <v>394</v>
      </c>
    </row>
    <row r="83" spans="1:2" x14ac:dyDescent="0.4">
      <c r="A83" s="59" t="s">
        <v>395</v>
      </c>
      <c r="B83" s="61" t="s">
        <v>396</v>
      </c>
    </row>
    <row r="84" spans="1:2" x14ac:dyDescent="0.4">
      <c r="A84" s="59" t="s">
        <v>397</v>
      </c>
      <c r="B84" s="61" t="s">
        <v>398</v>
      </c>
    </row>
    <row r="85" spans="1:2" x14ac:dyDescent="0.4">
      <c r="A85" s="59" t="s">
        <v>399</v>
      </c>
      <c r="B85" s="61" t="s">
        <v>400</v>
      </c>
    </row>
    <row r="86" spans="1:2" x14ac:dyDescent="0.4">
      <c r="A86" s="59" t="s">
        <v>401</v>
      </c>
      <c r="B86" s="61" t="s">
        <v>402</v>
      </c>
    </row>
    <row r="87" spans="1:2" x14ac:dyDescent="0.4">
      <c r="A87" s="59" t="s">
        <v>403</v>
      </c>
      <c r="B87" s="61" t="s">
        <v>404</v>
      </c>
    </row>
    <row r="88" spans="1:2" x14ac:dyDescent="0.4">
      <c r="A88" s="59" t="s">
        <v>405</v>
      </c>
      <c r="B88" s="61" t="s">
        <v>406</v>
      </c>
    </row>
    <row r="89" spans="1:2" x14ac:dyDescent="0.4">
      <c r="A89" s="59" t="s">
        <v>407</v>
      </c>
      <c r="B89" s="61" t="s">
        <v>408</v>
      </c>
    </row>
    <row r="90" spans="1:2" x14ac:dyDescent="0.4">
      <c r="A90" s="59" t="s">
        <v>409</v>
      </c>
      <c r="B90" s="61" t="s">
        <v>410</v>
      </c>
    </row>
    <row r="91" spans="1:2" x14ac:dyDescent="0.4">
      <c r="A91" s="59" t="s">
        <v>411</v>
      </c>
      <c r="B91" s="61" t="s">
        <v>412</v>
      </c>
    </row>
    <row r="92" spans="1:2" x14ac:dyDescent="0.4">
      <c r="A92" s="59" t="s">
        <v>413</v>
      </c>
      <c r="B92" s="61" t="s">
        <v>414</v>
      </c>
    </row>
    <row r="93" spans="1:2" x14ac:dyDescent="0.4">
      <c r="A93" s="59" t="s">
        <v>415</v>
      </c>
      <c r="B93" s="61" t="s">
        <v>416</v>
      </c>
    </row>
    <row r="94" spans="1:2" x14ac:dyDescent="0.4">
      <c r="A94" s="59" t="s">
        <v>417</v>
      </c>
      <c r="B94" s="61" t="s">
        <v>418</v>
      </c>
    </row>
    <row r="95" spans="1:2" x14ac:dyDescent="0.4">
      <c r="A95" s="59" t="s">
        <v>419</v>
      </c>
      <c r="B95" s="61" t="s">
        <v>420</v>
      </c>
    </row>
    <row r="96" spans="1:2" x14ac:dyDescent="0.4">
      <c r="A96" s="59" t="s">
        <v>421</v>
      </c>
      <c r="B96" s="61" t="s">
        <v>422</v>
      </c>
    </row>
    <row r="97" spans="1:2" x14ac:dyDescent="0.4">
      <c r="A97" s="59" t="s">
        <v>423</v>
      </c>
      <c r="B97" s="61" t="s">
        <v>424</v>
      </c>
    </row>
    <row r="98" spans="1:2" x14ac:dyDescent="0.4">
      <c r="A98" s="59" t="s">
        <v>425</v>
      </c>
      <c r="B98" s="61" t="s">
        <v>426</v>
      </c>
    </row>
    <row r="99" spans="1:2" x14ac:dyDescent="0.4">
      <c r="A99" s="59" t="s">
        <v>427</v>
      </c>
      <c r="B99" s="61" t="s">
        <v>428</v>
      </c>
    </row>
    <row r="100" spans="1:2" x14ac:dyDescent="0.4">
      <c r="A100" s="59" t="s">
        <v>429</v>
      </c>
      <c r="B100" s="61" t="s">
        <v>430</v>
      </c>
    </row>
    <row r="101" spans="1:2" x14ac:dyDescent="0.4">
      <c r="A101" s="59" t="s">
        <v>431</v>
      </c>
      <c r="B101" s="61" t="s">
        <v>432</v>
      </c>
    </row>
    <row r="102" spans="1:2" x14ac:dyDescent="0.4">
      <c r="A102" s="59" t="s">
        <v>433</v>
      </c>
      <c r="B102" s="61" t="s">
        <v>434</v>
      </c>
    </row>
    <row r="103" spans="1:2" x14ac:dyDescent="0.4">
      <c r="A103" s="59" t="s">
        <v>435</v>
      </c>
      <c r="B103" s="61" t="s">
        <v>436</v>
      </c>
    </row>
    <row r="104" spans="1:2" x14ac:dyDescent="0.4">
      <c r="A104" s="59" t="s">
        <v>437</v>
      </c>
      <c r="B104" s="61" t="s">
        <v>438</v>
      </c>
    </row>
    <row r="105" spans="1:2" x14ac:dyDescent="0.4">
      <c r="A105" s="59" t="s">
        <v>439</v>
      </c>
      <c r="B105" s="61" t="s">
        <v>440</v>
      </c>
    </row>
    <row r="106" spans="1:2" x14ac:dyDescent="0.4">
      <c r="A106" s="59" t="s">
        <v>441</v>
      </c>
      <c r="B106" s="61" t="s">
        <v>442</v>
      </c>
    </row>
    <row r="107" spans="1:2" x14ac:dyDescent="0.4">
      <c r="A107" s="59" t="s">
        <v>443</v>
      </c>
      <c r="B107" s="61" t="s">
        <v>444</v>
      </c>
    </row>
    <row r="108" spans="1:2" x14ac:dyDescent="0.4">
      <c r="A108" s="59" t="s">
        <v>445</v>
      </c>
      <c r="B108" s="61" t="s">
        <v>446</v>
      </c>
    </row>
    <row r="109" spans="1:2" x14ac:dyDescent="0.4">
      <c r="A109" s="59" t="s">
        <v>447</v>
      </c>
      <c r="B109" s="61" t="s">
        <v>448</v>
      </c>
    </row>
    <row r="110" spans="1:2" x14ac:dyDescent="0.4">
      <c r="A110" s="59" t="s">
        <v>449</v>
      </c>
      <c r="B110" s="61" t="s">
        <v>450</v>
      </c>
    </row>
    <row r="111" spans="1:2" x14ac:dyDescent="0.4">
      <c r="A111" s="59" t="s">
        <v>451</v>
      </c>
      <c r="B111" s="61" t="s">
        <v>452</v>
      </c>
    </row>
    <row r="112" spans="1:2" x14ac:dyDescent="0.4">
      <c r="A112" s="59" t="s">
        <v>453</v>
      </c>
      <c r="B112" s="61" t="s">
        <v>454</v>
      </c>
    </row>
    <row r="113" spans="1:2" x14ac:dyDescent="0.4">
      <c r="A113" s="59" t="s">
        <v>455</v>
      </c>
      <c r="B113" s="61" t="s">
        <v>456</v>
      </c>
    </row>
    <row r="114" spans="1:2" x14ac:dyDescent="0.4">
      <c r="A114" s="59" t="s">
        <v>457</v>
      </c>
      <c r="B114" s="61" t="s">
        <v>458</v>
      </c>
    </row>
    <row r="115" spans="1:2" x14ac:dyDescent="0.4">
      <c r="A115" s="59" t="s">
        <v>459</v>
      </c>
      <c r="B115" s="61" t="s">
        <v>460</v>
      </c>
    </row>
    <row r="116" spans="1:2" x14ac:dyDescent="0.4">
      <c r="A116" s="59" t="s">
        <v>461</v>
      </c>
      <c r="B116" s="61" t="s">
        <v>462</v>
      </c>
    </row>
    <row r="117" spans="1:2" x14ac:dyDescent="0.4">
      <c r="A117" s="59" t="s">
        <v>463</v>
      </c>
      <c r="B117" s="61" t="s">
        <v>464</v>
      </c>
    </row>
    <row r="118" spans="1:2" x14ac:dyDescent="0.4">
      <c r="A118" s="59" t="s">
        <v>465</v>
      </c>
      <c r="B118" s="61" t="s">
        <v>466</v>
      </c>
    </row>
    <row r="119" spans="1:2" x14ac:dyDescent="0.4">
      <c r="A119" s="59" t="s">
        <v>467</v>
      </c>
      <c r="B119" s="61" t="s">
        <v>468</v>
      </c>
    </row>
    <row r="120" spans="1:2" x14ac:dyDescent="0.4">
      <c r="A120" s="59" t="s">
        <v>469</v>
      </c>
      <c r="B120" s="61" t="s">
        <v>470</v>
      </c>
    </row>
    <row r="121" spans="1:2" x14ac:dyDescent="0.4">
      <c r="A121" s="59" t="s">
        <v>471</v>
      </c>
      <c r="B121" s="61" t="s">
        <v>472</v>
      </c>
    </row>
    <row r="122" spans="1:2" x14ac:dyDescent="0.4">
      <c r="A122" s="59" t="s">
        <v>473</v>
      </c>
      <c r="B122" s="61" t="s">
        <v>474</v>
      </c>
    </row>
    <row r="123" spans="1:2" x14ac:dyDescent="0.4">
      <c r="A123" s="59" t="s">
        <v>475</v>
      </c>
      <c r="B123" s="61" t="s">
        <v>476</v>
      </c>
    </row>
    <row r="124" spans="1:2" x14ac:dyDescent="0.4">
      <c r="A124" s="59" t="s">
        <v>477</v>
      </c>
      <c r="B124" s="61" t="s">
        <v>478</v>
      </c>
    </row>
    <row r="125" spans="1:2" x14ac:dyDescent="0.4">
      <c r="A125" s="59" t="s">
        <v>479</v>
      </c>
      <c r="B125" s="61" t="s">
        <v>480</v>
      </c>
    </row>
    <row r="126" spans="1:2" x14ac:dyDescent="0.4">
      <c r="A126" s="59" t="s">
        <v>481</v>
      </c>
      <c r="B126" s="61" t="s">
        <v>482</v>
      </c>
    </row>
    <row r="127" spans="1:2" x14ac:dyDescent="0.4">
      <c r="A127" s="59" t="s">
        <v>483</v>
      </c>
      <c r="B127" s="61" t="s">
        <v>484</v>
      </c>
    </row>
    <row r="128" spans="1:2" x14ac:dyDescent="0.4">
      <c r="A128" s="59" t="s">
        <v>485</v>
      </c>
      <c r="B128" s="61" t="s">
        <v>486</v>
      </c>
    </row>
    <row r="129" spans="1:2" x14ac:dyDescent="0.4">
      <c r="A129" s="59" t="s">
        <v>487</v>
      </c>
      <c r="B129" s="61" t="s">
        <v>488</v>
      </c>
    </row>
    <row r="130" spans="1:2" x14ac:dyDescent="0.4">
      <c r="A130" s="59" t="s">
        <v>489</v>
      </c>
      <c r="B130" s="61" t="s">
        <v>490</v>
      </c>
    </row>
    <row r="131" spans="1:2" x14ac:dyDescent="0.4">
      <c r="A131" s="59" t="s">
        <v>491</v>
      </c>
      <c r="B131" s="61" t="s">
        <v>492</v>
      </c>
    </row>
    <row r="132" spans="1:2" x14ac:dyDescent="0.4">
      <c r="A132" s="59" t="s">
        <v>493</v>
      </c>
      <c r="B132" s="61" t="s">
        <v>494</v>
      </c>
    </row>
    <row r="133" spans="1:2" x14ac:dyDescent="0.4">
      <c r="A133" s="59" t="s">
        <v>495</v>
      </c>
      <c r="B133" s="61" t="s">
        <v>496</v>
      </c>
    </row>
    <row r="134" spans="1:2" x14ac:dyDescent="0.4">
      <c r="A134" s="59" t="s">
        <v>497</v>
      </c>
      <c r="B134" s="61" t="s">
        <v>498</v>
      </c>
    </row>
    <row r="135" spans="1:2" x14ac:dyDescent="0.4">
      <c r="A135" s="59" t="s">
        <v>499</v>
      </c>
      <c r="B135" s="61" t="s">
        <v>500</v>
      </c>
    </row>
    <row r="136" spans="1:2" x14ac:dyDescent="0.4">
      <c r="A136" s="59" t="s">
        <v>501</v>
      </c>
      <c r="B136" s="61" t="s">
        <v>502</v>
      </c>
    </row>
    <row r="137" spans="1:2" x14ac:dyDescent="0.4">
      <c r="A137" s="59" t="s">
        <v>503</v>
      </c>
      <c r="B137" s="61" t="s">
        <v>504</v>
      </c>
    </row>
    <row r="138" spans="1:2" x14ac:dyDescent="0.4">
      <c r="A138" s="59" t="s">
        <v>505</v>
      </c>
      <c r="B138" s="61" t="s">
        <v>506</v>
      </c>
    </row>
    <row r="139" spans="1:2" x14ac:dyDescent="0.4">
      <c r="A139" s="59" t="s">
        <v>507</v>
      </c>
      <c r="B139" s="61" t="s">
        <v>508</v>
      </c>
    </row>
    <row r="140" spans="1:2" x14ac:dyDescent="0.4">
      <c r="A140" s="59" t="s">
        <v>509</v>
      </c>
      <c r="B140" s="61" t="s">
        <v>510</v>
      </c>
    </row>
    <row r="141" spans="1:2" x14ac:dyDescent="0.4">
      <c r="A141" s="59" t="s">
        <v>511</v>
      </c>
      <c r="B141" s="61" t="s">
        <v>512</v>
      </c>
    </row>
    <row r="142" spans="1:2" x14ac:dyDescent="0.4">
      <c r="A142" s="59" t="s">
        <v>513</v>
      </c>
      <c r="B142" s="61" t="s">
        <v>514</v>
      </c>
    </row>
    <row r="143" spans="1:2" x14ac:dyDescent="0.4">
      <c r="A143" s="59" t="s">
        <v>515</v>
      </c>
      <c r="B143" s="61" t="s">
        <v>516</v>
      </c>
    </row>
    <row r="144" spans="1:2" x14ac:dyDescent="0.4">
      <c r="A144" s="59" t="s">
        <v>517</v>
      </c>
      <c r="B144" s="61" t="s">
        <v>518</v>
      </c>
    </row>
    <row r="145" spans="1:2" x14ac:dyDescent="0.4">
      <c r="A145" s="59" t="s">
        <v>519</v>
      </c>
      <c r="B145" s="61" t="s">
        <v>520</v>
      </c>
    </row>
    <row r="146" spans="1:2" x14ac:dyDescent="0.4">
      <c r="A146" s="59" t="s">
        <v>521</v>
      </c>
      <c r="B146" s="61" t="s">
        <v>522</v>
      </c>
    </row>
    <row r="147" spans="1:2" x14ac:dyDescent="0.4">
      <c r="A147" s="59" t="s">
        <v>523</v>
      </c>
      <c r="B147" s="61" t="s">
        <v>524</v>
      </c>
    </row>
    <row r="148" spans="1:2" x14ac:dyDescent="0.4">
      <c r="A148" s="59" t="s">
        <v>525</v>
      </c>
      <c r="B148" s="61" t="s">
        <v>526</v>
      </c>
    </row>
    <row r="149" spans="1:2" x14ac:dyDescent="0.4">
      <c r="A149" s="59" t="s">
        <v>527</v>
      </c>
      <c r="B149" s="61" t="s">
        <v>528</v>
      </c>
    </row>
    <row r="150" spans="1:2" x14ac:dyDescent="0.4">
      <c r="A150" s="59" t="s">
        <v>529</v>
      </c>
      <c r="B150" s="61" t="s">
        <v>530</v>
      </c>
    </row>
    <row r="151" spans="1:2" x14ac:dyDescent="0.4">
      <c r="A151" s="59" t="s">
        <v>531</v>
      </c>
      <c r="B151" s="61" t="s">
        <v>532</v>
      </c>
    </row>
    <row r="152" spans="1:2" x14ac:dyDescent="0.4">
      <c r="A152" s="59" t="s">
        <v>533</v>
      </c>
      <c r="B152" s="61" t="s">
        <v>534</v>
      </c>
    </row>
    <row r="153" spans="1:2" x14ac:dyDescent="0.4">
      <c r="A153" s="59" t="s">
        <v>535</v>
      </c>
      <c r="B153" s="61" t="s">
        <v>536</v>
      </c>
    </row>
    <row r="154" spans="1:2" x14ac:dyDescent="0.4">
      <c r="A154" s="59" t="s">
        <v>537</v>
      </c>
      <c r="B154" s="61" t="s">
        <v>538</v>
      </c>
    </row>
    <row r="155" spans="1:2" x14ac:dyDescent="0.4">
      <c r="A155" s="59" t="s">
        <v>539</v>
      </c>
      <c r="B155" s="61" t="s">
        <v>540</v>
      </c>
    </row>
    <row r="156" spans="1:2" x14ac:dyDescent="0.4">
      <c r="A156" s="59" t="s">
        <v>541</v>
      </c>
      <c r="B156" s="61" t="s">
        <v>542</v>
      </c>
    </row>
    <row r="157" spans="1:2" x14ac:dyDescent="0.4">
      <c r="A157" s="59" t="s">
        <v>543</v>
      </c>
      <c r="B157" s="61" t="s">
        <v>544</v>
      </c>
    </row>
    <row r="158" spans="1:2" x14ac:dyDescent="0.4">
      <c r="A158" s="59" t="s">
        <v>545</v>
      </c>
      <c r="B158" s="61" t="s">
        <v>546</v>
      </c>
    </row>
    <row r="159" spans="1:2" x14ac:dyDescent="0.4">
      <c r="A159" s="59" t="s">
        <v>547</v>
      </c>
      <c r="B159" s="61" t="s">
        <v>548</v>
      </c>
    </row>
    <row r="160" spans="1:2" x14ac:dyDescent="0.4">
      <c r="A160" s="59" t="s">
        <v>549</v>
      </c>
      <c r="B160" s="61" t="s">
        <v>550</v>
      </c>
    </row>
    <row r="161" spans="1:2" x14ac:dyDescent="0.4">
      <c r="A161" s="59" t="s">
        <v>551</v>
      </c>
      <c r="B161" s="61" t="s">
        <v>552</v>
      </c>
    </row>
    <row r="162" spans="1:2" x14ac:dyDescent="0.4">
      <c r="A162" s="59" t="s">
        <v>553</v>
      </c>
      <c r="B162" s="61" t="s">
        <v>554</v>
      </c>
    </row>
    <row r="163" spans="1:2" x14ac:dyDescent="0.4">
      <c r="A163" s="59" t="s">
        <v>555</v>
      </c>
      <c r="B163" s="61" t="s">
        <v>556</v>
      </c>
    </row>
    <row r="164" spans="1:2" x14ac:dyDescent="0.4">
      <c r="A164" s="59" t="s">
        <v>557</v>
      </c>
      <c r="B164" s="61" t="s">
        <v>558</v>
      </c>
    </row>
    <row r="165" spans="1:2" x14ac:dyDescent="0.4">
      <c r="A165" s="59" t="s">
        <v>559</v>
      </c>
      <c r="B165" s="61" t="s">
        <v>560</v>
      </c>
    </row>
    <row r="166" spans="1:2" x14ac:dyDescent="0.4">
      <c r="A166" s="59" t="s">
        <v>561</v>
      </c>
      <c r="B166" s="61" t="s">
        <v>562</v>
      </c>
    </row>
    <row r="167" spans="1:2" x14ac:dyDescent="0.4">
      <c r="A167" s="59" t="s">
        <v>563</v>
      </c>
      <c r="B167" s="61" t="s">
        <v>564</v>
      </c>
    </row>
    <row r="168" spans="1:2" x14ac:dyDescent="0.4">
      <c r="A168" s="59" t="s">
        <v>565</v>
      </c>
      <c r="B168" s="61" t="s">
        <v>566</v>
      </c>
    </row>
    <row r="169" spans="1:2" x14ac:dyDescent="0.4">
      <c r="A169" s="59" t="s">
        <v>567</v>
      </c>
      <c r="B169" s="61" t="s">
        <v>568</v>
      </c>
    </row>
    <row r="170" spans="1:2" x14ac:dyDescent="0.4">
      <c r="A170" s="59" t="s">
        <v>569</v>
      </c>
      <c r="B170" s="61" t="s">
        <v>570</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9E3212-F721-425C-B6EE-0A6546B808AA}">
  <sheetPr>
    <tabColor rgb="FFFFFF00"/>
  </sheetPr>
  <dimension ref="A1:L221"/>
  <sheetViews>
    <sheetView topLeftCell="A193" zoomScale="55" zoomScaleNormal="55" workbookViewId="0">
      <selection activeCell="F212" sqref="F212"/>
    </sheetView>
  </sheetViews>
  <sheetFormatPr defaultColWidth="9.23046875" defaultRowHeight="14.6" x14ac:dyDescent="0.4"/>
  <cols>
    <col min="1" max="1" width="9.23046875" style="20"/>
    <col min="2" max="2" width="30.69140625" style="20" customWidth="1"/>
    <col min="3" max="3" width="32.4609375" style="20" customWidth="1"/>
    <col min="4" max="4" width="25.23046875" style="20" customWidth="1"/>
    <col min="5" max="6" width="25.69140625" style="20" customWidth="1"/>
    <col min="7" max="7" width="23.23046875" style="20" customWidth="1"/>
    <col min="8" max="8" width="22.4609375" style="20" customWidth="1"/>
    <col min="9" max="9" width="22.4609375" style="114" customWidth="1"/>
    <col min="10" max="10" width="62.4609375" style="131" customWidth="1"/>
    <col min="11" max="11" width="30.23046875" style="20" customWidth="1"/>
    <col min="12" max="12" width="18.69140625" style="20" customWidth="1"/>
    <col min="13" max="13" width="9.23046875" style="20"/>
    <col min="14" max="14" width="17.69140625" style="20" customWidth="1"/>
    <col min="15" max="15" width="26.4609375" style="20" customWidth="1"/>
    <col min="16" max="16" width="22.4609375" style="20" customWidth="1"/>
    <col min="17" max="17" width="29.69140625" style="20" customWidth="1"/>
    <col min="18" max="18" width="23.4609375" style="20" customWidth="1"/>
    <col min="19" max="19" width="18.4609375" style="20" customWidth="1"/>
    <col min="20" max="20" width="17.4609375" style="20" customWidth="1"/>
    <col min="21" max="21" width="25.23046875" style="20" customWidth="1"/>
    <col min="22" max="16384" width="9.23046875" style="20"/>
  </cols>
  <sheetData>
    <row r="1" spans="1:12" ht="30.75" customHeight="1" x14ac:dyDescent="1.2">
      <c r="B1" s="223" t="s">
        <v>0</v>
      </c>
      <c r="C1" s="223"/>
      <c r="D1" s="223"/>
      <c r="E1" s="223"/>
      <c r="F1" s="18"/>
      <c r="G1" s="18"/>
      <c r="H1" s="19"/>
      <c r="I1" s="113"/>
      <c r="J1" s="130"/>
      <c r="K1" s="19"/>
    </row>
    <row r="2" spans="1:12" ht="16.5" customHeight="1" x14ac:dyDescent="0.7">
      <c r="B2" s="227" t="s">
        <v>2</v>
      </c>
      <c r="C2" s="227"/>
      <c r="D2" s="227"/>
      <c r="E2" s="227"/>
      <c r="F2" s="139"/>
      <c r="G2" s="139"/>
      <c r="H2" s="139"/>
      <c r="I2" s="123"/>
      <c r="J2" s="123"/>
    </row>
    <row r="4" spans="1:12" ht="119.25" customHeight="1" x14ac:dyDescent="0.4">
      <c r="B4" s="136" t="s">
        <v>3</v>
      </c>
      <c r="C4" s="136" t="s">
        <v>4</v>
      </c>
      <c r="D4" s="51" t="s">
        <v>5</v>
      </c>
      <c r="E4" s="51" t="s">
        <v>6</v>
      </c>
      <c r="F4" s="51" t="s">
        <v>7</v>
      </c>
      <c r="G4" s="75" t="s">
        <v>8</v>
      </c>
      <c r="H4" s="136" t="s">
        <v>9</v>
      </c>
      <c r="I4" s="136" t="s">
        <v>10</v>
      </c>
      <c r="J4" s="136" t="s">
        <v>11</v>
      </c>
      <c r="K4" s="136" t="s">
        <v>12</v>
      </c>
      <c r="L4" s="26"/>
    </row>
    <row r="5" spans="1:12" s="210" customFormat="1" ht="43.95" customHeight="1" x14ac:dyDescent="0.4">
      <c r="B5" s="73" t="s">
        <v>13</v>
      </c>
      <c r="C5" s="228" t="s">
        <v>571</v>
      </c>
      <c r="D5" s="229"/>
      <c r="E5" s="229"/>
      <c r="F5" s="229"/>
      <c r="G5" s="229"/>
      <c r="H5" s="229"/>
      <c r="I5" s="229"/>
      <c r="J5" s="229"/>
      <c r="K5" s="230"/>
      <c r="L5" s="9"/>
    </row>
    <row r="6" spans="1:12" ht="51" customHeight="1" x14ac:dyDescent="0.45">
      <c r="B6" s="73" t="s">
        <v>14</v>
      </c>
      <c r="C6" s="224" t="s">
        <v>572</v>
      </c>
      <c r="D6" s="225"/>
      <c r="E6" s="225"/>
      <c r="F6" s="225"/>
      <c r="G6" s="225"/>
      <c r="H6" s="225"/>
      <c r="I6" s="225"/>
      <c r="J6" s="225"/>
      <c r="K6" s="226"/>
      <c r="L6" s="28"/>
    </row>
    <row r="7" spans="1:12" ht="126.9" x14ac:dyDescent="0.45">
      <c r="B7" s="142" t="s">
        <v>15</v>
      </c>
      <c r="C7" s="204" t="s">
        <v>574</v>
      </c>
      <c r="D7" s="144">
        <v>55000</v>
      </c>
      <c r="E7" s="144"/>
      <c r="F7" s="144">
        <v>200000</v>
      </c>
      <c r="G7" s="145">
        <f>SUM(D7:F7)</f>
        <v>255000</v>
      </c>
      <c r="H7" s="146">
        <v>0.75</v>
      </c>
      <c r="I7" s="144">
        <f>FAO!I7+IOM!I7+UNWOMEN!I7</f>
        <v>272870.16890952381</v>
      </c>
      <c r="J7" s="147" t="s">
        <v>609</v>
      </c>
      <c r="K7" s="148" t="s">
        <v>590</v>
      </c>
      <c r="L7" s="149"/>
    </row>
    <row r="8" spans="1:12" ht="79.3" x14ac:dyDescent="0.45">
      <c r="B8" s="142" t="s">
        <v>16</v>
      </c>
      <c r="C8" s="204" t="s">
        <v>575</v>
      </c>
      <c r="D8" s="144">
        <v>55000</v>
      </c>
      <c r="E8" s="144"/>
      <c r="F8" s="144">
        <v>100000</v>
      </c>
      <c r="G8" s="145">
        <f t="shared" ref="G8:G14" si="0">SUM(D8:F8)</f>
        <v>155000</v>
      </c>
      <c r="H8" s="146">
        <v>0.6</v>
      </c>
      <c r="I8" s="144">
        <f>FAO!I8+IOM!I8+UNWOMEN!I8</f>
        <v>47414.760909523808</v>
      </c>
      <c r="J8" s="147" t="s">
        <v>610</v>
      </c>
      <c r="K8" s="148" t="s">
        <v>591</v>
      </c>
      <c r="L8" s="149"/>
    </row>
    <row r="9" spans="1:12" ht="95.15" x14ac:dyDescent="0.45">
      <c r="B9" s="142" t="s">
        <v>17</v>
      </c>
      <c r="C9" s="204" t="s">
        <v>576</v>
      </c>
      <c r="D9" s="144">
        <v>102326.79658046199</v>
      </c>
      <c r="E9" s="144"/>
      <c r="F9" s="144">
        <v>25000</v>
      </c>
      <c r="G9" s="145">
        <f t="shared" si="0"/>
        <v>127326.79658046199</v>
      </c>
      <c r="H9" s="146">
        <v>0.6</v>
      </c>
      <c r="I9" s="144">
        <f>FAO!I9+IOM!I9+UNWOMEN!I9</f>
        <v>180911.8244095238</v>
      </c>
      <c r="J9" s="205" t="s">
        <v>611</v>
      </c>
      <c r="K9" s="148" t="s">
        <v>592</v>
      </c>
      <c r="L9" s="149"/>
    </row>
    <row r="10" spans="1:12" ht="15.9" hidden="1" x14ac:dyDescent="0.45">
      <c r="B10" s="142" t="s">
        <v>18</v>
      </c>
      <c r="C10" s="143"/>
      <c r="D10" s="144"/>
      <c r="E10" s="144"/>
      <c r="F10" s="144"/>
      <c r="G10" s="145">
        <f t="shared" si="0"/>
        <v>0</v>
      </c>
      <c r="H10" s="146"/>
      <c r="I10" s="144"/>
      <c r="J10" s="147"/>
      <c r="K10" s="148"/>
      <c r="L10" s="149"/>
    </row>
    <row r="11" spans="1:12" ht="15.9" hidden="1" x14ac:dyDescent="0.45">
      <c r="B11" s="142" t="s">
        <v>19</v>
      </c>
      <c r="C11" s="143"/>
      <c r="D11" s="144"/>
      <c r="E11" s="144"/>
      <c r="F11" s="144"/>
      <c r="G11" s="145">
        <f t="shared" si="0"/>
        <v>0</v>
      </c>
      <c r="H11" s="146"/>
      <c r="I11" s="144"/>
      <c r="J11" s="147"/>
      <c r="K11" s="148"/>
      <c r="L11" s="149"/>
    </row>
    <row r="12" spans="1:12" ht="15.9" hidden="1" x14ac:dyDescent="0.45">
      <c r="B12" s="142" t="s">
        <v>20</v>
      </c>
      <c r="C12" s="143"/>
      <c r="D12" s="144"/>
      <c r="E12" s="144"/>
      <c r="F12" s="144"/>
      <c r="G12" s="145">
        <f t="shared" si="0"/>
        <v>0</v>
      </c>
      <c r="H12" s="146"/>
      <c r="I12" s="144"/>
      <c r="J12" s="147"/>
      <c r="K12" s="148"/>
      <c r="L12" s="149"/>
    </row>
    <row r="13" spans="1:12" ht="15.9" hidden="1" x14ac:dyDescent="0.45">
      <c r="B13" s="142" t="s">
        <v>21</v>
      </c>
      <c r="C13" s="150"/>
      <c r="D13" s="147"/>
      <c r="E13" s="147"/>
      <c r="F13" s="147"/>
      <c r="G13" s="145">
        <f t="shared" si="0"/>
        <v>0</v>
      </c>
      <c r="H13" s="151"/>
      <c r="I13" s="147"/>
      <c r="J13" s="147"/>
      <c r="K13" s="152"/>
      <c r="L13" s="149"/>
    </row>
    <row r="14" spans="1:12" ht="15.9" hidden="1" x14ac:dyDescent="0.45">
      <c r="A14" s="21"/>
      <c r="B14" s="142" t="s">
        <v>22</v>
      </c>
      <c r="C14" s="150"/>
      <c r="D14" s="147"/>
      <c r="E14" s="147"/>
      <c r="F14" s="147"/>
      <c r="G14" s="145">
        <f t="shared" si="0"/>
        <v>0</v>
      </c>
      <c r="H14" s="151"/>
      <c r="I14" s="147"/>
      <c r="J14" s="147"/>
      <c r="K14" s="152"/>
    </row>
    <row r="15" spans="1:12" ht="15.9" x14ac:dyDescent="0.45">
      <c r="A15" s="21"/>
      <c r="C15" s="73" t="s">
        <v>23</v>
      </c>
      <c r="D15" s="10">
        <f>SUM(D7:D14)</f>
        <v>212326.79658046199</v>
      </c>
      <c r="E15" s="10">
        <f>SUM(E7:E14)</f>
        <v>0</v>
      </c>
      <c r="F15" s="10">
        <f>SUM(F7:F14)</f>
        <v>325000</v>
      </c>
      <c r="G15" s="10">
        <f>SUM(G7:G14)</f>
        <v>537326.79658046202</v>
      </c>
      <c r="H15" s="10">
        <f>(H7*G7)+(H8*G8)+(H9*G9)+(H10*G10)+(H11*G11)+(H12*G12)+(H13*G13)+(H14*G14)</f>
        <v>360646.07794827718</v>
      </c>
      <c r="I15" s="10">
        <f>SUM(I7:I14)</f>
        <v>501196.75422857143</v>
      </c>
      <c r="J15" s="132"/>
      <c r="K15" s="152"/>
      <c r="L15" s="29"/>
    </row>
    <row r="16" spans="1:12" ht="51" customHeight="1" x14ac:dyDescent="0.4">
      <c r="A16" s="21"/>
      <c r="B16" s="73" t="s">
        <v>24</v>
      </c>
      <c r="C16" s="231" t="s">
        <v>573</v>
      </c>
      <c r="D16" s="232"/>
      <c r="E16" s="232"/>
      <c r="F16" s="232"/>
      <c r="G16" s="232"/>
      <c r="H16" s="232"/>
      <c r="I16" s="232"/>
      <c r="J16" s="232"/>
      <c r="K16" s="233"/>
      <c r="L16" s="28"/>
    </row>
    <row r="17" spans="1:12" ht="79.3" x14ac:dyDescent="0.45">
      <c r="A17" s="21"/>
      <c r="B17" s="142" t="s">
        <v>25</v>
      </c>
      <c r="C17" s="204" t="s">
        <v>577</v>
      </c>
      <c r="D17" s="144">
        <v>145000</v>
      </c>
      <c r="E17" s="144"/>
      <c r="F17" s="144">
        <v>35000</v>
      </c>
      <c r="G17" s="145">
        <f>SUM(D17:F17)</f>
        <v>180000</v>
      </c>
      <c r="H17" s="146">
        <v>0.5</v>
      </c>
      <c r="I17" s="144">
        <f>FAO!I17+IOM!I17+UNWOMEN!I17</f>
        <v>63961.76310952381</v>
      </c>
      <c r="J17" s="147" t="s">
        <v>612</v>
      </c>
      <c r="K17" s="148"/>
      <c r="L17" s="149"/>
    </row>
    <row r="18" spans="1:12" ht="142.75" x14ac:dyDescent="0.45">
      <c r="A18" s="21"/>
      <c r="B18" s="142" t="s">
        <v>26</v>
      </c>
      <c r="C18" s="204" t="s">
        <v>578</v>
      </c>
      <c r="D18" s="144">
        <v>100000</v>
      </c>
      <c r="E18" s="144"/>
      <c r="F18" s="144">
        <v>100000</v>
      </c>
      <c r="G18" s="145">
        <f t="shared" ref="G18:G24" si="1">SUM(D18:F18)</f>
        <v>200000</v>
      </c>
      <c r="H18" s="146">
        <v>0.6</v>
      </c>
      <c r="I18" s="144">
        <f>FAO!I18+IOM!I18+UNWOMEN!I18</f>
        <v>75228.786409523804</v>
      </c>
      <c r="J18" s="205" t="s">
        <v>613</v>
      </c>
      <c r="K18" s="148" t="s">
        <v>593</v>
      </c>
      <c r="L18" s="149"/>
    </row>
    <row r="19" spans="1:12" ht="174.45" x14ac:dyDescent="0.45">
      <c r="A19" s="21"/>
      <c r="B19" s="142" t="s">
        <v>27</v>
      </c>
      <c r="C19" s="204" t="s">
        <v>579</v>
      </c>
      <c r="D19" s="144">
        <v>113101.75664633798</v>
      </c>
      <c r="E19" s="144"/>
      <c r="F19" s="144">
        <v>100000</v>
      </c>
      <c r="G19" s="145">
        <f t="shared" si="1"/>
        <v>213101.75664633798</v>
      </c>
      <c r="H19" s="146">
        <v>0.5</v>
      </c>
      <c r="I19" s="144">
        <f>FAO!I19+IOM!I19+UNWOMEN!I19</f>
        <v>51885.705009523808</v>
      </c>
      <c r="J19" s="205" t="s">
        <v>614</v>
      </c>
      <c r="K19" s="148" t="s">
        <v>594</v>
      </c>
      <c r="L19" s="149"/>
    </row>
    <row r="20" spans="1:12" ht="15.9" hidden="1" x14ac:dyDescent="0.45">
      <c r="A20" s="21"/>
      <c r="B20" s="142" t="s">
        <v>28</v>
      </c>
      <c r="C20" s="143"/>
      <c r="D20" s="144"/>
      <c r="E20" s="144"/>
      <c r="F20" s="144"/>
      <c r="G20" s="145">
        <f t="shared" si="1"/>
        <v>0</v>
      </c>
      <c r="H20" s="146"/>
      <c r="I20" s="144"/>
      <c r="J20" s="147"/>
      <c r="K20" s="148"/>
      <c r="L20" s="149"/>
    </row>
    <row r="21" spans="1:12" ht="15.9" hidden="1" x14ac:dyDescent="0.45">
      <c r="A21" s="21"/>
      <c r="B21" s="142" t="s">
        <v>29</v>
      </c>
      <c r="C21" s="143"/>
      <c r="D21" s="144"/>
      <c r="E21" s="144"/>
      <c r="F21" s="144"/>
      <c r="G21" s="145">
        <f t="shared" si="1"/>
        <v>0</v>
      </c>
      <c r="H21" s="146"/>
      <c r="I21" s="144"/>
      <c r="J21" s="147"/>
      <c r="K21" s="148"/>
      <c r="L21" s="149"/>
    </row>
    <row r="22" spans="1:12" ht="15.9" hidden="1" x14ac:dyDescent="0.45">
      <c r="A22" s="21"/>
      <c r="B22" s="142" t="s">
        <v>30</v>
      </c>
      <c r="C22" s="143"/>
      <c r="D22" s="144"/>
      <c r="E22" s="144"/>
      <c r="F22" s="144"/>
      <c r="G22" s="145">
        <f t="shared" si="1"/>
        <v>0</v>
      </c>
      <c r="H22" s="146"/>
      <c r="I22" s="144"/>
      <c r="J22" s="147"/>
      <c r="K22" s="148"/>
      <c r="L22" s="149"/>
    </row>
    <row r="23" spans="1:12" ht="15.9" hidden="1" x14ac:dyDescent="0.45">
      <c r="A23" s="21"/>
      <c r="B23" s="142" t="s">
        <v>31</v>
      </c>
      <c r="C23" s="150"/>
      <c r="D23" s="147"/>
      <c r="E23" s="147"/>
      <c r="F23" s="147"/>
      <c r="G23" s="145">
        <f t="shared" si="1"/>
        <v>0</v>
      </c>
      <c r="H23" s="151"/>
      <c r="I23" s="147"/>
      <c r="J23" s="147"/>
      <c r="K23" s="152"/>
      <c r="L23" s="149"/>
    </row>
    <row r="24" spans="1:12" ht="15.9" hidden="1" x14ac:dyDescent="0.45">
      <c r="A24" s="21"/>
      <c r="B24" s="142" t="s">
        <v>32</v>
      </c>
      <c r="C24" s="150"/>
      <c r="D24" s="147"/>
      <c r="E24" s="147"/>
      <c r="F24" s="147"/>
      <c r="G24" s="145">
        <f t="shared" si="1"/>
        <v>0</v>
      </c>
      <c r="H24" s="151"/>
      <c r="I24" s="147"/>
      <c r="J24" s="147"/>
      <c r="K24" s="152"/>
      <c r="L24" s="149"/>
    </row>
    <row r="25" spans="1:12" ht="15.9" x14ac:dyDescent="0.45">
      <c r="A25" s="21"/>
      <c r="C25" s="73" t="s">
        <v>23</v>
      </c>
      <c r="D25" s="13">
        <f>SUM(D17:D24)</f>
        <v>358101.75664633798</v>
      </c>
      <c r="E25" s="13">
        <f>SUM(E17:E24)</f>
        <v>0</v>
      </c>
      <c r="F25" s="13">
        <f>SUM(F17:F24)</f>
        <v>235000</v>
      </c>
      <c r="G25" s="13">
        <f>SUM(G17:G24)</f>
        <v>593101.75664633792</v>
      </c>
      <c r="H25" s="10">
        <f>(H17*G17)+(H18*G18)+(H19*G19)+(H20*G20)+(H21*G21)+(H22*G22)+(H23*G23)+(H24*G24)</f>
        <v>316550.87832316896</v>
      </c>
      <c r="I25" s="10">
        <f>SUM(I17:I24)</f>
        <v>191076.25452857141</v>
      </c>
      <c r="J25" s="132"/>
      <c r="K25" s="152"/>
      <c r="L25" s="29"/>
    </row>
    <row r="26" spans="1:12" ht="51" customHeight="1" x14ac:dyDescent="0.45">
      <c r="A26" s="21"/>
      <c r="B26" s="73" t="s">
        <v>33</v>
      </c>
      <c r="C26" s="224" t="s">
        <v>580</v>
      </c>
      <c r="D26" s="225"/>
      <c r="E26" s="225"/>
      <c r="F26" s="225"/>
      <c r="G26" s="225"/>
      <c r="H26" s="225"/>
      <c r="I26" s="225"/>
      <c r="J26" s="225"/>
      <c r="K26" s="226"/>
      <c r="L26" s="28"/>
    </row>
    <row r="27" spans="1:12" ht="111" x14ac:dyDescent="0.45">
      <c r="A27" s="21"/>
      <c r="B27" s="142" t="s">
        <v>34</v>
      </c>
      <c r="C27" s="204" t="s">
        <v>581</v>
      </c>
      <c r="D27" s="144">
        <v>25000</v>
      </c>
      <c r="E27" s="191"/>
      <c r="F27" s="144">
        <v>15000</v>
      </c>
      <c r="G27" s="145">
        <f>SUM(D27:F27)</f>
        <v>40000</v>
      </c>
      <c r="H27" s="192">
        <v>0.4</v>
      </c>
      <c r="I27" s="221">
        <f>FAO!I27+IOM!I27+UNWOMEN!I27</f>
        <v>57696.896809523809</v>
      </c>
      <c r="J27" s="147" t="s">
        <v>615</v>
      </c>
      <c r="K27" s="148"/>
      <c r="L27" s="149"/>
    </row>
    <row r="28" spans="1:12" ht="79.3" x14ac:dyDescent="0.45">
      <c r="A28" s="21"/>
      <c r="B28" s="142" t="s">
        <v>35</v>
      </c>
      <c r="C28" s="204" t="s">
        <v>582</v>
      </c>
      <c r="D28" s="144">
        <v>30865.011052200898</v>
      </c>
      <c r="E28" s="191"/>
      <c r="F28" s="144">
        <v>15000</v>
      </c>
      <c r="G28" s="145">
        <f t="shared" ref="G28:G34" si="2">SUM(D28:F28)</f>
        <v>45865.011052200898</v>
      </c>
      <c r="H28" s="192">
        <v>0.5</v>
      </c>
      <c r="I28" s="221">
        <f>FAO!I28+IOM!I28+UNWOMEN!I28</f>
        <v>42994.268909523802</v>
      </c>
      <c r="J28" s="205" t="s">
        <v>616</v>
      </c>
      <c r="K28" s="148"/>
      <c r="L28" s="149"/>
    </row>
    <row r="29" spans="1:12" ht="15.9" hidden="1" x14ac:dyDescent="0.45">
      <c r="A29" s="21"/>
      <c r="B29" s="142" t="s">
        <v>36</v>
      </c>
      <c r="C29" s="143"/>
      <c r="D29" s="144"/>
      <c r="E29" s="144"/>
      <c r="F29" s="144"/>
      <c r="G29" s="145">
        <f t="shared" si="2"/>
        <v>0</v>
      </c>
      <c r="H29" s="146"/>
      <c r="I29" s="144"/>
      <c r="J29" s="147"/>
      <c r="K29" s="148"/>
      <c r="L29" s="149"/>
    </row>
    <row r="30" spans="1:12" ht="15.9" hidden="1" x14ac:dyDescent="0.45">
      <c r="A30" s="21"/>
      <c r="B30" s="142" t="s">
        <v>37</v>
      </c>
      <c r="C30" s="143"/>
      <c r="D30" s="144"/>
      <c r="E30" s="144"/>
      <c r="F30" s="144"/>
      <c r="G30" s="145">
        <f t="shared" si="2"/>
        <v>0</v>
      </c>
      <c r="H30" s="146"/>
      <c r="I30" s="144"/>
      <c r="J30" s="147"/>
      <c r="K30" s="148"/>
      <c r="L30" s="149"/>
    </row>
    <row r="31" spans="1:12" s="21" customFormat="1" ht="15.9" hidden="1" x14ac:dyDescent="0.45">
      <c r="B31" s="142" t="s">
        <v>38</v>
      </c>
      <c r="C31" s="143"/>
      <c r="D31" s="144"/>
      <c r="E31" s="144"/>
      <c r="F31" s="144"/>
      <c r="G31" s="145">
        <f t="shared" si="2"/>
        <v>0</v>
      </c>
      <c r="H31" s="146"/>
      <c r="I31" s="144"/>
      <c r="J31" s="147"/>
      <c r="K31" s="148"/>
      <c r="L31" s="149"/>
    </row>
    <row r="32" spans="1:12" s="21" customFormat="1" ht="15.9" hidden="1" x14ac:dyDescent="0.45">
      <c r="B32" s="142" t="s">
        <v>39</v>
      </c>
      <c r="C32" s="143"/>
      <c r="D32" s="144"/>
      <c r="E32" s="144"/>
      <c r="F32" s="144"/>
      <c r="G32" s="145">
        <f t="shared" si="2"/>
        <v>0</v>
      </c>
      <c r="H32" s="146"/>
      <c r="I32" s="144"/>
      <c r="J32" s="147"/>
      <c r="K32" s="148"/>
      <c r="L32" s="149"/>
    </row>
    <row r="33" spans="1:12" s="21" customFormat="1" ht="15.9" hidden="1" x14ac:dyDescent="0.45">
      <c r="A33" s="20"/>
      <c r="B33" s="142" t="s">
        <v>40</v>
      </c>
      <c r="C33" s="150"/>
      <c r="D33" s="147"/>
      <c r="E33" s="147"/>
      <c r="F33" s="147"/>
      <c r="G33" s="145">
        <f t="shared" si="2"/>
        <v>0</v>
      </c>
      <c r="H33" s="151"/>
      <c r="I33" s="147"/>
      <c r="J33" s="147"/>
      <c r="K33" s="152"/>
      <c r="L33" s="149"/>
    </row>
    <row r="34" spans="1:12" ht="15.9" hidden="1" x14ac:dyDescent="0.45">
      <c r="B34" s="142" t="s">
        <v>41</v>
      </c>
      <c r="C34" s="150"/>
      <c r="D34" s="147"/>
      <c r="E34" s="147"/>
      <c r="F34" s="147"/>
      <c r="G34" s="145">
        <f t="shared" si="2"/>
        <v>0</v>
      </c>
      <c r="H34" s="151"/>
      <c r="I34" s="147"/>
      <c r="J34" s="147"/>
      <c r="K34" s="152"/>
      <c r="L34" s="149"/>
    </row>
    <row r="35" spans="1:12" ht="26.7" customHeight="1" x14ac:dyDescent="0.45">
      <c r="C35" s="73" t="s">
        <v>23</v>
      </c>
      <c r="D35" s="13">
        <f>SUM(D27:D34)</f>
        <v>55865.011052200898</v>
      </c>
      <c r="E35" s="13">
        <f>SUM(E27:E34)</f>
        <v>0</v>
      </c>
      <c r="F35" s="13">
        <f>SUM(F27:F34)</f>
        <v>30000</v>
      </c>
      <c r="G35" s="13">
        <f>SUM(G27:G34)</f>
        <v>85865.011052200891</v>
      </c>
      <c r="H35" s="10">
        <f>(H27*G27)+(H28*G28)+(H29*G29)+(H30*G30)+(H31*G31)+(H32*G32)+(H33*G33)+(H34*G34)</f>
        <v>38932.505526100445</v>
      </c>
      <c r="I35" s="10">
        <f>SUM(I27:I34)</f>
        <v>100691.16571904761</v>
      </c>
      <c r="J35" s="132"/>
      <c r="K35" s="152"/>
      <c r="L35" s="29"/>
    </row>
    <row r="36" spans="1:12" ht="51" hidden="1" customHeight="1" x14ac:dyDescent="0.4">
      <c r="B36" s="73" t="s">
        <v>42</v>
      </c>
      <c r="C36" s="231"/>
      <c r="D36" s="232"/>
      <c r="E36" s="232"/>
      <c r="F36" s="232"/>
      <c r="G36" s="232"/>
      <c r="H36" s="232"/>
      <c r="I36" s="232"/>
      <c r="J36" s="232"/>
      <c r="K36" s="233"/>
      <c r="L36" s="28"/>
    </row>
    <row r="37" spans="1:12" ht="15.9" hidden="1" x14ac:dyDescent="0.45">
      <c r="B37" s="142" t="s">
        <v>43</v>
      </c>
      <c r="C37" s="143"/>
      <c r="D37" s="144"/>
      <c r="E37" s="144"/>
      <c r="F37" s="144"/>
      <c r="G37" s="145">
        <f>SUM(D37:F37)</f>
        <v>0</v>
      </c>
      <c r="H37" s="146"/>
      <c r="I37" s="144"/>
      <c r="J37" s="147"/>
      <c r="K37" s="148"/>
      <c r="L37" s="149"/>
    </row>
    <row r="38" spans="1:12" ht="15.9" hidden="1" x14ac:dyDescent="0.45">
      <c r="B38" s="142" t="s">
        <v>44</v>
      </c>
      <c r="C38" s="143"/>
      <c r="D38" s="144"/>
      <c r="E38" s="144"/>
      <c r="F38" s="144"/>
      <c r="G38" s="145">
        <f t="shared" ref="G38:G44" si="3">SUM(D38:F38)</f>
        <v>0</v>
      </c>
      <c r="H38" s="146"/>
      <c r="I38" s="144"/>
      <c r="J38" s="147"/>
      <c r="K38" s="148"/>
      <c r="L38" s="149"/>
    </row>
    <row r="39" spans="1:12" ht="15.9" hidden="1" x14ac:dyDescent="0.45">
      <c r="B39" s="142" t="s">
        <v>45</v>
      </c>
      <c r="C39" s="143"/>
      <c r="D39" s="144"/>
      <c r="E39" s="144"/>
      <c r="F39" s="144"/>
      <c r="G39" s="145">
        <f t="shared" si="3"/>
        <v>0</v>
      </c>
      <c r="H39" s="146"/>
      <c r="I39" s="144"/>
      <c r="J39" s="147"/>
      <c r="K39" s="148"/>
      <c r="L39" s="149"/>
    </row>
    <row r="40" spans="1:12" ht="15.9" hidden="1" x14ac:dyDescent="0.45">
      <c r="B40" s="142" t="s">
        <v>46</v>
      </c>
      <c r="C40" s="143"/>
      <c r="D40" s="144"/>
      <c r="E40" s="144"/>
      <c r="F40" s="144"/>
      <c r="G40" s="145">
        <f t="shared" si="3"/>
        <v>0</v>
      </c>
      <c r="H40" s="146"/>
      <c r="I40" s="144"/>
      <c r="J40" s="147"/>
      <c r="K40" s="148"/>
      <c r="L40" s="149"/>
    </row>
    <row r="41" spans="1:12" ht="15.9" hidden="1" x14ac:dyDescent="0.45">
      <c r="B41" s="142" t="s">
        <v>47</v>
      </c>
      <c r="C41" s="143"/>
      <c r="D41" s="144"/>
      <c r="E41" s="144"/>
      <c r="F41" s="144"/>
      <c r="G41" s="145">
        <f t="shared" si="3"/>
        <v>0</v>
      </c>
      <c r="H41" s="146"/>
      <c r="I41" s="144"/>
      <c r="J41" s="147"/>
      <c r="K41" s="148"/>
      <c r="L41" s="149"/>
    </row>
    <row r="42" spans="1:12" ht="15.9" hidden="1" x14ac:dyDescent="0.45">
      <c r="A42" s="21"/>
      <c r="B42" s="142" t="s">
        <v>48</v>
      </c>
      <c r="C42" s="143"/>
      <c r="D42" s="144"/>
      <c r="E42" s="144"/>
      <c r="F42" s="144"/>
      <c r="G42" s="145">
        <f t="shared" si="3"/>
        <v>0</v>
      </c>
      <c r="H42" s="146"/>
      <c r="I42" s="144"/>
      <c r="J42" s="147"/>
      <c r="K42" s="148"/>
      <c r="L42" s="149"/>
    </row>
    <row r="43" spans="1:12" s="21" customFormat="1" ht="15.9" hidden="1" x14ac:dyDescent="0.45">
      <c r="A43" s="20"/>
      <c r="B43" s="142" t="s">
        <v>49</v>
      </c>
      <c r="C43" s="150"/>
      <c r="D43" s="147"/>
      <c r="E43" s="147"/>
      <c r="F43" s="147"/>
      <c r="G43" s="145">
        <f t="shared" si="3"/>
        <v>0</v>
      </c>
      <c r="H43" s="151"/>
      <c r="I43" s="147"/>
      <c r="J43" s="147"/>
      <c r="K43" s="152"/>
      <c r="L43" s="149"/>
    </row>
    <row r="44" spans="1:12" ht="15.9" hidden="1" x14ac:dyDescent="0.45">
      <c r="B44" s="142" t="s">
        <v>50</v>
      </c>
      <c r="C44" s="150"/>
      <c r="D44" s="147"/>
      <c r="E44" s="147"/>
      <c r="F44" s="147"/>
      <c r="G44" s="145">
        <f t="shared" si="3"/>
        <v>0</v>
      </c>
      <c r="H44" s="151"/>
      <c r="I44" s="147"/>
      <c r="J44" s="147"/>
      <c r="K44" s="152"/>
      <c r="L44" s="149"/>
    </row>
    <row r="45" spans="1:12" ht="15.9" hidden="1" x14ac:dyDescent="0.45">
      <c r="C45" s="73" t="s">
        <v>23</v>
      </c>
      <c r="D45" s="10">
        <f>SUM(D37:D44)</f>
        <v>0</v>
      </c>
      <c r="E45" s="10">
        <f>SUM(E37:E44)</f>
        <v>0</v>
      </c>
      <c r="F45" s="10">
        <f>SUM(F37:F44)</f>
        <v>0</v>
      </c>
      <c r="G45" s="10">
        <f>SUM(G37:G44)</f>
        <v>0</v>
      </c>
      <c r="H45" s="10">
        <f>(H37*G37)+(H38*G38)+(H39*G39)+(H40*G40)+(H41*G41)+(H42*G42)+(H43*G43)+(H44*G44)</f>
        <v>0</v>
      </c>
      <c r="I45" s="10">
        <f>SUM(I37:I44)</f>
        <v>0</v>
      </c>
      <c r="J45" s="132"/>
      <c r="K45" s="152"/>
      <c r="L45" s="29"/>
    </row>
    <row r="46" spans="1:12" ht="15.9" x14ac:dyDescent="0.4">
      <c r="B46" s="153"/>
      <c r="C46" s="154"/>
      <c r="D46" s="155"/>
      <c r="E46" s="155"/>
      <c r="F46" s="155"/>
      <c r="G46" s="155"/>
      <c r="H46" s="155"/>
      <c r="I46" s="155"/>
      <c r="J46" s="155"/>
      <c r="K46" s="155"/>
      <c r="L46" s="149"/>
    </row>
    <row r="47" spans="1:12" ht="51" customHeight="1" x14ac:dyDescent="0.45">
      <c r="B47" s="73" t="s">
        <v>51</v>
      </c>
      <c r="C47" s="237" t="s">
        <v>583</v>
      </c>
      <c r="D47" s="238"/>
      <c r="E47" s="238"/>
      <c r="F47" s="238"/>
      <c r="G47" s="238"/>
      <c r="H47" s="238"/>
      <c r="I47" s="238"/>
      <c r="J47" s="238"/>
      <c r="K47" s="239"/>
      <c r="L47" s="9"/>
    </row>
    <row r="48" spans="1:12" ht="51" customHeight="1" x14ac:dyDescent="0.45">
      <c r="B48" s="73" t="s">
        <v>52</v>
      </c>
      <c r="C48" s="224" t="s">
        <v>587</v>
      </c>
      <c r="D48" s="225"/>
      <c r="E48" s="225"/>
      <c r="F48" s="225"/>
      <c r="G48" s="225"/>
      <c r="H48" s="225"/>
      <c r="I48" s="225"/>
      <c r="J48" s="225"/>
      <c r="K48" s="226"/>
      <c r="L48" s="28"/>
    </row>
    <row r="49" spans="1:12" ht="53.7" customHeight="1" x14ac:dyDescent="0.45">
      <c r="B49" s="142" t="s">
        <v>53</v>
      </c>
      <c r="C49" s="204" t="s">
        <v>584</v>
      </c>
      <c r="D49" s="144">
        <v>20000</v>
      </c>
      <c r="E49" s="144">
        <v>90159.98</v>
      </c>
      <c r="F49" s="144"/>
      <c r="G49" s="145">
        <f>SUM(D49:F49)</f>
        <v>110159.98</v>
      </c>
      <c r="H49" s="146">
        <v>0.2</v>
      </c>
      <c r="I49" s="211">
        <f>FAO!I49+IOM!I49+UNWOMEN!I49</f>
        <v>120736.61890952382</v>
      </c>
      <c r="J49" s="209" t="s">
        <v>617</v>
      </c>
      <c r="K49" s="148"/>
      <c r="L49" s="149"/>
    </row>
    <row r="50" spans="1:12" ht="63.45" x14ac:dyDescent="0.45">
      <c r="B50" s="142" t="s">
        <v>54</v>
      </c>
      <c r="C50" s="204" t="s">
        <v>585</v>
      </c>
      <c r="D50" s="144">
        <v>20000</v>
      </c>
      <c r="E50" s="144"/>
      <c r="F50" s="144"/>
      <c r="G50" s="145">
        <f t="shared" ref="G50:G56" si="4">SUM(D50:F50)</f>
        <v>20000</v>
      </c>
      <c r="H50" s="146">
        <v>0.2</v>
      </c>
      <c r="I50" s="141">
        <f>FAO!I50+IOM!I50+UNWOMEN!I50</f>
        <v>30138.283909523809</v>
      </c>
      <c r="J50" s="141" t="s">
        <v>617</v>
      </c>
      <c r="K50" s="148"/>
      <c r="L50" s="149"/>
    </row>
    <row r="51" spans="1:12" ht="79.3" x14ac:dyDescent="0.45">
      <c r="B51" s="142" t="s">
        <v>55</v>
      </c>
      <c r="C51" s="204" t="s">
        <v>586</v>
      </c>
      <c r="D51" s="144"/>
      <c r="E51" s="194">
        <v>123184.60725233699</v>
      </c>
      <c r="F51" s="144"/>
      <c r="G51" s="145">
        <f t="shared" si="4"/>
        <v>123184.60725233699</v>
      </c>
      <c r="H51" s="146">
        <v>0.4</v>
      </c>
      <c r="I51" s="211">
        <f>FAO!I51+IOM!I51+UNWOMEN!I51</f>
        <v>105203.95</v>
      </c>
      <c r="J51" s="206" t="s">
        <v>618</v>
      </c>
      <c r="K51" s="148"/>
      <c r="L51" s="149"/>
    </row>
    <row r="52" spans="1:12" ht="79.3" x14ac:dyDescent="0.45">
      <c r="B52" s="142" t="s">
        <v>56</v>
      </c>
      <c r="C52" s="204" t="s">
        <v>588</v>
      </c>
      <c r="D52" s="144"/>
      <c r="E52" s="194">
        <v>351045.86</v>
      </c>
      <c r="F52" s="144"/>
      <c r="G52" s="145">
        <f t="shared" si="4"/>
        <v>351045.86</v>
      </c>
      <c r="H52" s="146">
        <v>0.4</v>
      </c>
      <c r="I52" s="144">
        <f>FAO!I52+IOM!I52+UNWOMEN!I52</f>
        <v>191416.78999999986</v>
      </c>
      <c r="J52" s="206" t="s">
        <v>618</v>
      </c>
      <c r="K52" s="148"/>
      <c r="L52" s="149"/>
    </row>
    <row r="53" spans="1:12" ht="63.45" x14ac:dyDescent="0.45">
      <c r="B53" s="142" t="s">
        <v>57</v>
      </c>
      <c r="C53" s="204" t="s">
        <v>589</v>
      </c>
      <c r="D53" s="144"/>
      <c r="E53" s="194">
        <v>253903</v>
      </c>
      <c r="F53" s="144"/>
      <c r="G53" s="145">
        <f t="shared" si="4"/>
        <v>253903</v>
      </c>
      <c r="H53" s="146">
        <v>0.3</v>
      </c>
      <c r="I53" s="144">
        <f>FAO!I53+IOM!I53+UNWOMEN!I53</f>
        <v>117111.31</v>
      </c>
      <c r="J53" s="144" t="s">
        <v>617</v>
      </c>
      <c r="K53" s="148"/>
      <c r="L53" s="149"/>
    </row>
    <row r="54" spans="1:12" ht="78.45" x14ac:dyDescent="0.45">
      <c r="B54" s="142" t="s">
        <v>58</v>
      </c>
      <c r="C54" s="204" t="s">
        <v>595</v>
      </c>
      <c r="D54" s="144">
        <v>58318.504255540494</v>
      </c>
      <c r="E54" s="144"/>
      <c r="F54" s="208">
        <v>50000</v>
      </c>
      <c r="G54" s="145">
        <f t="shared" si="4"/>
        <v>108318.50425554049</v>
      </c>
      <c r="H54" s="146">
        <v>0.5</v>
      </c>
      <c r="I54" s="144">
        <f>FAO!I54+IOM!I54+UNWOMEN!I54</f>
        <v>46697.250809523801</v>
      </c>
      <c r="J54" s="147" t="s">
        <v>619</v>
      </c>
      <c r="K54" s="148"/>
      <c r="L54" s="149"/>
    </row>
    <row r="55" spans="1:12" ht="79.3" x14ac:dyDescent="0.45">
      <c r="A55" s="21"/>
      <c r="B55" s="142" t="s">
        <v>59</v>
      </c>
      <c r="C55" s="204" t="s">
        <v>596</v>
      </c>
      <c r="D55" s="144">
        <v>58318.504255540494</v>
      </c>
      <c r="E55" s="147"/>
      <c r="F55" s="147"/>
      <c r="G55" s="145">
        <f t="shared" si="4"/>
        <v>58318.504255540494</v>
      </c>
      <c r="H55" s="151">
        <v>0.5</v>
      </c>
      <c r="I55" s="147">
        <f>FAO!I55+IOM!I55+UNWOMEN!I55</f>
        <v>53642.246309523805</v>
      </c>
      <c r="J55" s="147" t="s">
        <v>619</v>
      </c>
      <c r="K55" s="152"/>
      <c r="L55" s="149"/>
    </row>
    <row r="56" spans="1:12" s="21" customFormat="1" ht="15.9" hidden="1" x14ac:dyDescent="0.45">
      <c r="B56" s="142" t="s">
        <v>60</v>
      </c>
      <c r="C56" s="202"/>
      <c r="D56" s="147"/>
      <c r="E56" s="147"/>
      <c r="F56" s="147"/>
      <c r="G56" s="145">
        <f t="shared" si="4"/>
        <v>0</v>
      </c>
      <c r="H56" s="151"/>
      <c r="I56" s="147"/>
      <c r="J56" s="147"/>
      <c r="K56" s="152"/>
      <c r="L56" s="149"/>
    </row>
    <row r="57" spans="1:12" s="21" customFormat="1" ht="15.9" x14ac:dyDescent="0.45">
      <c r="A57" s="20"/>
      <c r="B57" s="20"/>
      <c r="C57" s="73" t="s">
        <v>23</v>
      </c>
      <c r="D57" s="10">
        <f>SUM(D49:D56)</f>
        <v>156637.00851108099</v>
      </c>
      <c r="E57" s="10">
        <f>SUM(E49:E56)</f>
        <v>818293.44725233701</v>
      </c>
      <c r="F57" s="10">
        <f>SUM(F49:F56)</f>
        <v>50000</v>
      </c>
      <c r="G57" s="13">
        <f>SUM(G49:G56)</f>
        <v>1024930.455763418</v>
      </c>
      <c r="H57" s="10">
        <f>(H49*G49)+(H50*G50)+(H51*G51)+(H52*G52)+(H53*G53)+(H54*G54)+(H55*G55)+(H56*G56)</f>
        <v>375213.58715647529</v>
      </c>
      <c r="I57" s="10">
        <f>SUM(I49:I56)</f>
        <v>664946.44993809506</v>
      </c>
      <c r="J57" s="132"/>
      <c r="K57" s="152"/>
      <c r="L57" s="29"/>
    </row>
    <row r="58" spans="1:12" ht="51" hidden="1" customHeight="1" x14ac:dyDescent="0.4">
      <c r="B58" s="73" t="s">
        <v>61</v>
      </c>
      <c r="C58" s="231"/>
      <c r="D58" s="232"/>
      <c r="E58" s="232"/>
      <c r="F58" s="232"/>
      <c r="G58" s="232"/>
      <c r="H58" s="232"/>
      <c r="I58" s="232"/>
      <c r="J58" s="232"/>
      <c r="K58" s="233"/>
      <c r="L58" s="28"/>
    </row>
    <row r="59" spans="1:12" ht="15.9" hidden="1" x14ac:dyDescent="0.45">
      <c r="B59" s="142" t="s">
        <v>62</v>
      </c>
      <c r="C59" s="143"/>
      <c r="D59" s="144"/>
      <c r="E59" s="194"/>
      <c r="F59" s="144"/>
      <c r="G59" s="145">
        <f>SUM(D59:F59)</f>
        <v>0</v>
      </c>
      <c r="H59" s="146"/>
      <c r="I59" s="141"/>
      <c r="J59" s="147"/>
      <c r="K59" s="148"/>
      <c r="L59" s="149"/>
    </row>
    <row r="60" spans="1:12" ht="15.9" hidden="1" x14ac:dyDescent="0.45">
      <c r="B60" s="142" t="s">
        <v>63</v>
      </c>
      <c r="C60" s="143"/>
      <c r="D60" s="144"/>
      <c r="E60" s="194"/>
      <c r="F60" s="144"/>
      <c r="G60" s="145">
        <f t="shared" ref="G60:G66" si="5">SUM(D60:F60)</f>
        <v>0</v>
      </c>
      <c r="H60" s="146"/>
      <c r="I60" s="141"/>
      <c r="J60" s="147"/>
      <c r="K60" s="148"/>
      <c r="L60" s="149"/>
    </row>
    <row r="61" spans="1:12" ht="15.9" hidden="1" x14ac:dyDescent="0.45">
      <c r="B61" s="142" t="s">
        <v>64</v>
      </c>
      <c r="C61" s="143"/>
      <c r="D61" s="144"/>
      <c r="E61" s="194"/>
      <c r="F61" s="144"/>
      <c r="G61" s="145">
        <f t="shared" si="5"/>
        <v>0</v>
      </c>
      <c r="H61" s="195"/>
      <c r="I61" s="141"/>
      <c r="J61" s="147"/>
      <c r="K61" s="148"/>
      <c r="L61" s="149"/>
    </row>
    <row r="62" spans="1:12" ht="15.9" hidden="1" x14ac:dyDescent="0.45">
      <c r="B62" s="142" t="s">
        <v>65</v>
      </c>
      <c r="C62" s="143"/>
      <c r="D62" s="144"/>
      <c r="E62" s="144"/>
      <c r="F62" s="144"/>
      <c r="G62" s="145">
        <f t="shared" si="5"/>
        <v>0</v>
      </c>
      <c r="H62" s="146"/>
      <c r="I62" s="144"/>
      <c r="J62" s="147"/>
      <c r="K62" s="148"/>
      <c r="L62" s="149"/>
    </row>
    <row r="63" spans="1:12" ht="15.9" hidden="1" x14ac:dyDescent="0.45">
      <c r="B63" s="142" t="s">
        <v>66</v>
      </c>
      <c r="C63" s="143"/>
      <c r="D63" s="144"/>
      <c r="E63" s="144"/>
      <c r="F63" s="144"/>
      <c r="G63" s="145">
        <f t="shared" si="5"/>
        <v>0</v>
      </c>
      <c r="H63" s="146"/>
      <c r="I63" s="144"/>
      <c r="J63" s="147"/>
      <c r="K63" s="148"/>
      <c r="L63" s="149"/>
    </row>
    <row r="64" spans="1:12" ht="15.9" hidden="1" x14ac:dyDescent="0.45">
      <c r="B64" s="142" t="s">
        <v>67</v>
      </c>
      <c r="C64" s="143"/>
      <c r="D64" s="144"/>
      <c r="E64" s="144"/>
      <c r="F64" s="144"/>
      <c r="G64" s="145">
        <f t="shared" si="5"/>
        <v>0</v>
      </c>
      <c r="H64" s="146"/>
      <c r="I64" s="144"/>
      <c r="J64" s="147"/>
      <c r="K64" s="148"/>
      <c r="L64" s="149"/>
    </row>
    <row r="65" spans="1:12" ht="15.9" hidden="1" x14ac:dyDescent="0.45">
      <c r="B65" s="142" t="s">
        <v>68</v>
      </c>
      <c r="C65" s="150"/>
      <c r="D65" s="147"/>
      <c r="E65" s="147"/>
      <c r="F65" s="147"/>
      <c r="G65" s="145">
        <f t="shared" si="5"/>
        <v>0</v>
      </c>
      <c r="H65" s="151"/>
      <c r="I65" s="147"/>
      <c r="J65" s="147"/>
      <c r="K65" s="152"/>
      <c r="L65" s="149"/>
    </row>
    <row r="66" spans="1:12" ht="15.9" hidden="1" x14ac:dyDescent="0.45">
      <c r="B66" s="142" t="s">
        <v>69</v>
      </c>
      <c r="C66" s="150"/>
      <c r="D66" s="147"/>
      <c r="E66" s="147"/>
      <c r="F66" s="147"/>
      <c r="G66" s="145">
        <f t="shared" si="5"/>
        <v>0</v>
      </c>
      <c r="H66" s="151"/>
      <c r="I66" s="147"/>
      <c r="J66" s="147"/>
      <c r="K66" s="152"/>
      <c r="L66" s="149"/>
    </row>
    <row r="67" spans="1:12" ht="15.9" hidden="1" x14ac:dyDescent="0.45">
      <c r="C67" s="73" t="s">
        <v>23</v>
      </c>
      <c r="D67" s="13">
        <f>SUM(D59:D66)</f>
        <v>0</v>
      </c>
      <c r="E67" s="13">
        <f>SUM(E59:E66)</f>
        <v>0</v>
      </c>
      <c r="F67" s="13">
        <f>SUM(F59:F66)</f>
        <v>0</v>
      </c>
      <c r="G67" s="13">
        <f>SUM(G59:G66)</f>
        <v>0</v>
      </c>
      <c r="H67" s="10">
        <f>(H59*G59)+(H60*G60)+(H61*G61)+(H62*G62)+(H63*G63)+(H64*G64)+(H65*G65)+(H66*G66)</f>
        <v>0</v>
      </c>
      <c r="I67" s="120">
        <f>SUM(I59:I66)</f>
        <v>0</v>
      </c>
      <c r="J67" s="133"/>
      <c r="K67" s="152"/>
      <c r="L67" s="29"/>
    </row>
    <row r="68" spans="1:12" ht="51" hidden="1" customHeight="1" x14ac:dyDescent="0.4">
      <c r="B68" s="73" t="s">
        <v>70</v>
      </c>
      <c r="C68" s="231"/>
      <c r="D68" s="232"/>
      <c r="E68" s="232"/>
      <c r="F68" s="232"/>
      <c r="G68" s="232"/>
      <c r="H68" s="232"/>
      <c r="I68" s="232"/>
      <c r="J68" s="232"/>
      <c r="K68" s="233"/>
      <c r="L68" s="28"/>
    </row>
    <row r="69" spans="1:12" ht="15.9" hidden="1" x14ac:dyDescent="0.45">
      <c r="B69" s="142" t="s">
        <v>71</v>
      </c>
      <c r="C69" s="143"/>
      <c r="D69" s="144"/>
      <c r="E69" s="144"/>
      <c r="F69" s="144"/>
      <c r="G69" s="145">
        <f>SUM(D69:F69)</f>
        <v>0</v>
      </c>
      <c r="H69" s="146"/>
      <c r="I69" s="144"/>
      <c r="J69" s="147"/>
      <c r="K69" s="148"/>
      <c r="L69" s="149"/>
    </row>
    <row r="70" spans="1:12" ht="15.9" hidden="1" x14ac:dyDescent="0.45">
      <c r="B70" s="142" t="s">
        <v>72</v>
      </c>
      <c r="C70" s="143"/>
      <c r="D70" s="144"/>
      <c r="E70" s="144"/>
      <c r="F70" s="144"/>
      <c r="G70" s="145">
        <f t="shared" ref="G70:G76" si="6">SUM(D70:F70)</f>
        <v>0</v>
      </c>
      <c r="H70" s="146"/>
      <c r="I70" s="144"/>
      <c r="J70" s="147"/>
      <c r="K70" s="148"/>
      <c r="L70" s="149"/>
    </row>
    <row r="71" spans="1:12" ht="15.9" hidden="1" x14ac:dyDescent="0.45">
      <c r="B71" s="142" t="s">
        <v>73</v>
      </c>
      <c r="C71" s="143"/>
      <c r="D71" s="144"/>
      <c r="E71" s="144"/>
      <c r="F71" s="144"/>
      <c r="G71" s="145">
        <f t="shared" si="6"/>
        <v>0</v>
      </c>
      <c r="H71" s="146"/>
      <c r="I71" s="144"/>
      <c r="J71" s="147"/>
      <c r="K71" s="148"/>
      <c r="L71" s="149"/>
    </row>
    <row r="72" spans="1:12" ht="15.9" hidden="1" x14ac:dyDescent="0.45">
      <c r="A72" s="21"/>
      <c r="B72" s="142" t="s">
        <v>74</v>
      </c>
      <c r="C72" s="143"/>
      <c r="D72" s="144"/>
      <c r="E72" s="144"/>
      <c r="F72" s="144"/>
      <c r="G72" s="145">
        <f t="shared" si="6"/>
        <v>0</v>
      </c>
      <c r="H72" s="146"/>
      <c r="I72" s="144"/>
      <c r="J72" s="147"/>
      <c r="K72" s="148"/>
      <c r="L72" s="149"/>
    </row>
    <row r="73" spans="1:12" s="21" customFormat="1" ht="15.9" hidden="1" x14ac:dyDescent="0.45">
      <c r="A73" s="20"/>
      <c r="B73" s="142" t="s">
        <v>75</v>
      </c>
      <c r="C73" s="143"/>
      <c r="D73" s="144"/>
      <c r="E73" s="144"/>
      <c r="F73" s="144"/>
      <c r="G73" s="145">
        <f t="shared" si="6"/>
        <v>0</v>
      </c>
      <c r="H73" s="146"/>
      <c r="I73" s="144"/>
      <c r="J73" s="147"/>
      <c r="K73" s="148"/>
      <c r="L73" s="149"/>
    </row>
    <row r="74" spans="1:12" ht="15.9" hidden="1" x14ac:dyDescent="0.45">
      <c r="B74" s="142" t="s">
        <v>76</v>
      </c>
      <c r="C74" s="143"/>
      <c r="D74" s="144"/>
      <c r="E74" s="144"/>
      <c r="F74" s="144"/>
      <c r="G74" s="145">
        <f t="shared" si="6"/>
        <v>0</v>
      </c>
      <c r="H74" s="146"/>
      <c r="I74" s="144"/>
      <c r="J74" s="147"/>
      <c r="K74" s="148"/>
      <c r="L74" s="149"/>
    </row>
    <row r="75" spans="1:12" ht="15.9" hidden="1" x14ac:dyDescent="0.45">
      <c r="B75" s="142" t="s">
        <v>77</v>
      </c>
      <c r="C75" s="150"/>
      <c r="D75" s="147"/>
      <c r="E75" s="147"/>
      <c r="F75" s="147"/>
      <c r="G75" s="145">
        <f t="shared" si="6"/>
        <v>0</v>
      </c>
      <c r="H75" s="151"/>
      <c r="I75" s="147"/>
      <c r="J75" s="147"/>
      <c r="K75" s="152"/>
      <c r="L75" s="149"/>
    </row>
    <row r="76" spans="1:12" ht="15.9" hidden="1" x14ac:dyDescent="0.45">
      <c r="B76" s="142" t="s">
        <v>78</v>
      </c>
      <c r="C76" s="150"/>
      <c r="D76" s="147"/>
      <c r="E76" s="147"/>
      <c r="F76" s="147"/>
      <c r="G76" s="145">
        <f t="shared" si="6"/>
        <v>0</v>
      </c>
      <c r="H76" s="151"/>
      <c r="I76" s="147"/>
      <c r="J76" s="147"/>
      <c r="K76" s="152"/>
      <c r="L76" s="149"/>
    </row>
    <row r="77" spans="1:12" ht="15.9" hidden="1" x14ac:dyDescent="0.45">
      <c r="C77" s="73" t="s">
        <v>23</v>
      </c>
      <c r="D77" s="13">
        <f>SUM(D69:D76)</f>
        <v>0</v>
      </c>
      <c r="E77" s="13">
        <f>SUM(E69:E76)</f>
        <v>0</v>
      </c>
      <c r="F77" s="13">
        <f>SUM(F69:F76)</f>
        <v>0</v>
      </c>
      <c r="G77" s="13">
        <f>SUM(G69:G76)</f>
        <v>0</v>
      </c>
      <c r="H77" s="10">
        <f>(H69*G69)+(H70*G70)+(H71*G71)+(H72*G72)+(H73*G73)+(H74*G74)+(H75*G75)+(H76*G76)</f>
        <v>0</v>
      </c>
      <c r="I77" s="120">
        <f>SUM(I69:I76)</f>
        <v>0</v>
      </c>
      <c r="J77" s="133"/>
      <c r="K77" s="152"/>
      <c r="L77" s="29"/>
    </row>
    <row r="78" spans="1:12" ht="51" hidden="1" customHeight="1" x14ac:dyDescent="0.4">
      <c r="B78" s="73" t="s">
        <v>79</v>
      </c>
      <c r="C78" s="231"/>
      <c r="D78" s="232"/>
      <c r="E78" s="232"/>
      <c r="F78" s="232"/>
      <c r="G78" s="232"/>
      <c r="H78" s="232"/>
      <c r="I78" s="232"/>
      <c r="J78" s="232"/>
      <c r="K78" s="233"/>
      <c r="L78" s="28"/>
    </row>
    <row r="79" spans="1:12" ht="15.9" hidden="1" x14ac:dyDescent="0.45">
      <c r="B79" s="142" t="s">
        <v>80</v>
      </c>
      <c r="C79" s="143"/>
      <c r="D79" s="144"/>
      <c r="E79" s="144"/>
      <c r="F79" s="144"/>
      <c r="G79" s="145">
        <f>SUM(D79:F79)</f>
        <v>0</v>
      </c>
      <c r="H79" s="146"/>
      <c r="I79" s="144"/>
      <c r="J79" s="147"/>
      <c r="K79" s="148"/>
      <c r="L79" s="149"/>
    </row>
    <row r="80" spans="1:12" ht="15.9" hidden="1" x14ac:dyDescent="0.45">
      <c r="B80" s="142" t="s">
        <v>81</v>
      </c>
      <c r="C80" s="143"/>
      <c r="D80" s="144"/>
      <c r="E80" s="144"/>
      <c r="F80" s="144"/>
      <c r="G80" s="145">
        <f t="shared" ref="G80:G86" si="7">SUM(D80:F80)</f>
        <v>0</v>
      </c>
      <c r="H80" s="146"/>
      <c r="I80" s="144"/>
      <c r="J80" s="147"/>
      <c r="K80" s="148"/>
      <c r="L80" s="149"/>
    </row>
    <row r="81" spans="2:12" ht="15.9" hidden="1" x14ac:dyDescent="0.45">
      <c r="B81" s="142" t="s">
        <v>82</v>
      </c>
      <c r="C81" s="143"/>
      <c r="D81" s="144"/>
      <c r="E81" s="144"/>
      <c r="F81" s="144"/>
      <c r="G81" s="145">
        <f t="shared" si="7"/>
        <v>0</v>
      </c>
      <c r="H81" s="146"/>
      <c r="I81" s="144"/>
      <c r="J81" s="147"/>
      <c r="K81" s="148"/>
      <c r="L81" s="149"/>
    </row>
    <row r="82" spans="2:12" ht="15.9" hidden="1" x14ac:dyDescent="0.45">
      <c r="B82" s="142" t="s">
        <v>83</v>
      </c>
      <c r="C82" s="143"/>
      <c r="D82" s="144"/>
      <c r="E82" s="144"/>
      <c r="F82" s="144"/>
      <c r="G82" s="145">
        <f t="shared" si="7"/>
        <v>0</v>
      </c>
      <c r="H82" s="146"/>
      <c r="I82" s="144"/>
      <c r="J82" s="147"/>
      <c r="K82" s="148"/>
      <c r="L82" s="149"/>
    </row>
    <row r="83" spans="2:12" ht="15.9" hidden="1" x14ac:dyDescent="0.45">
      <c r="B83" s="142" t="s">
        <v>84</v>
      </c>
      <c r="C83" s="143"/>
      <c r="D83" s="144"/>
      <c r="E83" s="144"/>
      <c r="F83" s="144"/>
      <c r="G83" s="145">
        <f t="shared" si="7"/>
        <v>0</v>
      </c>
      <c r="H83" s="146"/>
      <c r="I83" s="144"/>
      <c r="J83" s="147"/>
      <c r="K83" s="148"/>
      <c r="L83" s="149"/>
    </row>
    <row r="84" spans="2:12" ht="15.9" hidden="1" x14ac:dyDescent="0.45">
      <c r="B84" s="142" t="s">
        <v>85</v>
      </c>
      <c r="C84" s="143"/>
      <c r="D84" s="144"/>
      <c r="E84" s="144"/>
      <c r="F84" s="144"/>
      <c r="G84" s="145">
        <f t="shared" si="7"/>
        <v>0</v>
      </c>
      <c r="H84" s="146"/>
      <c r="I84" s="144"/>
      <c r="J84" s="147"/>
      <c r="K84" s="148"/>
      <c r="L84" s="149"/>
    </row>
    <row r="85" spans="2:12" ht="15.9" hidden="1" x14ac:dyDescent="0.45">
      <c r="B85" s="142" t="s">
        <v>86</v>
      </c>
      <c r="C85" s="150"/>
      <c r="D85" s="147"/>
      <c r="E85" s="147"/>
      <c r="F85" s="147"/>
      <c r="G85" s="145">
        <f t="shared" si="7"/>
        <v>0</v>
      </c>
      <c r="H85" s="151"/>
      <c r="I85" s="147"/>
      <c r="J85" s="147"/>
      <c r="K85" s="152"/>
      <c r="L85" s="149"/>
    </row>
    <row r="86" spans="2:12" ht="15.9" hidden="1" x14ac:dyDescent="0.45">
      <c r="B86" s="142" t="s">
        <v>87</v>
      </c>
      <c r="C86" s="150"/>
      <c r="D86" s="147"/>
      <c r="E86" s="147"/>
      <c r="F86" s="147"/>
      <c r="G86" s="145">
        <f t="shared" si="7"/>
        <v>0</v>
      </c>
      <c r="H86" s="151"/>
      <c r="I86" s="147"/>
      <c r="J86" s="147"/>
      <c r="K86" s="152"/>
      <c r="L86" s="149"/>
    </row>
    <row r="87" spans="2:12" ht="15.9" hidden="1" x14ac:dyDescent="0.45">
      <c r="C87" s="73" t="s">
        <v>23</v>
      </c>
      <c r="D87" s="10">
        <f>SUM(D79:D86)</f>
        <v>0</v>
      </c>
      <c r="E87" s="10">
        <f>SUM(E79:E86)</f>
        <v>0</v>
      </c>
      <c r="F87" s="10">
        <f>SUM(F79:F86)</f>
        <v>0</v>
      </c>
      <c r="G87" s="10">
        <f>SUM(G79:G86)</f>
        <v>0</v>
      </c>
      <c r="H87" s="10">
        <f>(H79*G79)+(H80*G80)+(H81*G81)+(H82*G82)+(H83*G83)+(H84*G84)+(H85*G85)+(H86*G86)</f>
        <v>0</v>
      </c>
      <c r="I87" s="120">
        <f>SUM(I79:I86)</f>
        <v>0</v>
      </c>
      <c r="J87" s="133"/>
      <c r="K87" s="152"/>
      <c r="L87" s="29"/>
    </row>
    <row r="88" spans="2:12" ht="4.5" hidden="1" customHeight="1" x14ac:dyDescent="0.4">
      <c r="B88" s="4"/>
      <c r="C88" s="153"/>
      <c r="D88" s="156"/>
      <c r="E88" s="156"/>
      <c r="F88" s="156"/>
      <c r="G88" s="156"/>
      <c r="H88" s="156"/>
      <c r="I88" s="156"/>
      <c r="J88" s="156"/>
      <c r="K88" s="153"/>
      <c r="L88" s="2"/>
    </row>
    <row r="89" spans="2:12" ht="51" customHeight="1" x14ac:dyDescent="0.4">
      <c r="B89" s="73" t="s">
        <v>88</v>
      </c>
      <c r="C89" s="234" t="s">
        <v>597</v>
      </c>
      <c r="D89" s="235"/>
      <c r="E89" s="235"/>
      <c r="F89" s="235"/>
      <c r="G89" s="235"/>
      <c r="H89" s="235"/>
      <c r="I89" s="235"/>
      <c r="J89" s="235"/>
      <c r="K89" s="236"/>
      <c r="L89" s="9"/>
    </row>
    <row r="90" spans="2:12" ht="51" customHeight="1" x14ac:dyDescent="0.4">
      <c r="B90" s="73" t="s">
        <v>89</v>
      </c>
      <c r="C90" s="231" t="s">
        <v>598</v>
      </c>
      <c r="D90" s="232"/>
      <c r="E90" s="232"/>
      <c r="F90" s="232"/>
      <c r="G90" s="232"/>
      <c r="H90" s="232"/>
      <c r="I90" s="232"/>
      <c r="J90" s="232"/>
      <c r="K90" s="233"/>
      <c r="L90" s="28"/>
    </row>
    <row r="91" spans="2:12" ht="84.9" x14ac:dyDescent="0.45">
      <c r="B91" s="142" t="s">
        <v>90</v>
      </c>
      <c r="C91" s="203" t="s">
        <v>599</v>
      </c>
      <c r="D91" s="144">
        <v>39953.643032377797</v>
      </c>
      <c r="E91" s="144"/>
      <c r="F91" s="144"/>
      <c r="G91" s="145">
        <f>SUM(D91:F91)</f>
        <v>39953.643032377797</v>
      </c>
      <c r="H91" s="146">
        <v>0.5</v>
      </c>
      <c r="I91" s="144">
        <f>FAO!I91+IOM!I91+UNWOMEN!I91</f>
        <v>24945.038909523806</v>
      </c>
      <c r="J91" s="147" t="s">
        <v>620</v>
      </c>
      <c r="K91" s="148"/>
      <c r="L91" s="149"/>
    </row>
    <row r="92" spans="2:12" ht="15.9" hidden="1" x14ac:dyDescent="0.45">
      <c r="B92" s="142" t="s">
        <v>91</v>
      </c>
      <c r="C92" s="143"/>
      <c r="D92" s="144"/>
      <c r="E92" s="144"/>
      <c r="F92" s="144"/>
      <c r="G92" s="145">
        <f t="shared" ref="G92:G98" si="8">SUM(D92:F92)</f>
        <v>0</v>
      </c>
      <c r="H92" s="146"/>
      <c r="I92" s="144"/>
      <c r="J92" s="147"/>
      <c r="K92" s="148"/>
      <c r="L92" s="149"/>
    </row>
    <row r="93" spans="2:12" ht="15.9" hidden="1" x14ac:dyDescent="0.45">
      <c r="B93" s="142" t="s">
        <v>92</v>
      </c>
      <c r="C93" s="143"/>
      <c r="D93" s="144"/>
      <c r="E93" s="144"/>
      <c r="F93" s="144"/>
      <c r="G93" s="145">
        <f t="shared" si="8"/>
        <v>0</v>
      </c>
      <c r="H93" s="146"/>
      <c r="I93" s="144"/>
      <c r="J93" s="147"/>
      <c r="K93" s="148"/>
      <c r="L93" s="149"/>
    </row>
    <row r="94" spans="2:12" ht="15.9" hidden="1" x14ac:dyDescent="0.45">
      <c r="B94" s="142" t="s">
        <v>93</v>
      </c>
      <c r="C94" s="143"/>
      <c r="D94" s="144"/>
      <c r="E94" s="144"/>
      <c r="F94" s="144"/>
      <c r="G94" s="145">
        <f t="shared" si="8"/>
        <v>0</v>
      </c>
      <c r="H94" s="146"/>
      <c r="I94" s="144"/>
      <c r="J94" s="147"/>
      <c r="K94" s="148"/>
      <c r="L94" s="149"/>
    </row>
    <row r="95" spans="2:12" ht="15.9" hidden="1" x14ac:dyDescent="0.45">
      <c r="B95" s="142" t="s">
        <v>94</v>
      </c>
      <c r="C95" s="143"/>
      <c r="D95" s="144"/>
      <c r="E95" s="144"/>
      <c r="F95" s="144"/>
      <c r="G95" s="145">
        <f t="shared" si="8"/>
        <v>0</v>
      </c>
      <c r="H95" s="146"/>
      <c r="I95" s="144"/>
      <c r="J95" s="147"/>
      <c r="K95" s="148"/>
      <c r="L95" s="149"/>
    </row>
    <row r="96" spans="2:12" ht="15.9" hidden="1" x14ac:dyDescent="0.45">
      <c r="B96" s="142" t="s">
        <v>95</v>
      </c>
      <c r="C96" s="143"/>
      <c r="D96" s="144"/>
      <c r="E96" s="144"/>
      <c r="F96" s="144"/>
      <c r="G96" s="145">
        <f t="shared" si="8"/>
        <v>0</v>
      </c>
      <c r="H96" s="146"/>
      <c r="I96" s="144"/>
      <c r="J96" s="147"/>
      <c r="K96" s="148"/>
      <c r="L96" s="149"/>
    </row>
    <row r="97" spans="2:12" ht="15.9" hidden="1" x14ac:dyDescent="0.45">
      <c r="B97" s="142" t="s">
        <v>96</v>
      </c>
      <c r="C97" s="150"/>
      <c r="D97" s="147"/>
      <c r="E97" s="147"/>
      <c r="F97" s="147"/>
      <c r="G97" s="145">
        <f t="shared" si="8"/>
        <v>0</v>
      </c>
      <c r="H97" s="151"/>
      <c r="I97" s="147"/>
      <c r="J97" s="147"/>
      <c r="K97" s="152"/>
      <c r="L97" s="149"/>
    </row>
    <row r="98" spans="2:12" ht="15.9" hidden="1" x14ac:dyDescent="0.45">
      <c r="B98" s="142" t="s">
        <v>97</v>
      </c>
      <c r="C98" s="150"/>
      <c r="D98" s="147"/>
      <c r="E98" s="147"/>
      <c r="F98" s="147"/>
      <c r="G98" s="145">
        <f t="shared" si="8"/>
        <v>0</v>
      </c>
      <c r="H98" s="151"/>
      <c r="I98" s="147"/>
      <c r="J98" s="147"/>
      <c r="K98" s="152"/>
      <c r="L98" s="149"/>
    </row>
    <row r="99" spans="2:12" ht="15.9" x14ac:dyDescent="0.45">
      <c r="C99" s="73" t="s">
        <v>23</v>
      </c>
      <c r="D99" s="10">
        <f>SUM(D91:D98)</f>
        <v>39953.643032377797</v>
      </c>
      <c r="E99" s="10">
        <f>SUM(E91:E98)</f>
        <v>0</v>
      </c>
      <c r="F99" s="10">
        <f>SUM(F91:F98)</f>
        <v>0</v>
      </c>
      <c r="G99" s="13">
        <f>SUM(G91:G98)</f>
        <v>39953.643032377797</v>
      </c>
      <c r="H99" s="10">
        <f>(H91*G91)+(H92*G92)+(H93*G93)+(H94*G94)+(H95*G95)+(H96*G96)+(H97*G97)+(H98*G98)</f>
        <v>19976.821516188898</v>
      </c>
      <c r="I99" s="120">
        <f>SUM(I91:I98)</f>
        <v>24945.038909523806</v>
      </c>
      <c r="J99" s="133"/>
      <c r="K99" s="152"/>
      <c r="L99" s="29"/>
    </row>
    <row r="100" spans="2:12" ht="51" customHeight="1" x14ac:dyDescent="0.4">
      <c r="B100" s="73" t="s">
        <v>98</v>
      </c>
      <c r="C100" s="231" t="s">
        <v>600</v>
      </c>
      <c r="D100" s="232"/>
      <c r="E100" s="232"/>
      <c r="F100" s="232"/>
      <c r="G100" s="232"/>
      <c r="H100" s="232"/>
      <c r="I100" s="232"/>
      <c r="J100" s="232"/>
      <c r="K100" s="233"/>
      <c r="L100" s="28"/>
    </row>
    <row r="101" spans="2:12" ht="111" x14ac:dyDescent="0.45">
      <c r="B101" s="142" t="s">
        <v>99</v>
      </c>
      <c r="C101" s="143" t="s">
        <v>601</v>
      </c>
      <c r="D101" s="144">
        <v>35000</v>
      </c>
      <c r="E101" s="144"/>
      <c r="F101" s="144">
        <v>30000</v>
      </c>
      <c r="G101" s="145">
        <f>SUM(D101:F101)</f>
        <v>65000</v>
      </c>
      <c r="H101" s="146">
        <v>0.8</v>
      </c>
      <c r="I101" s="144">
        <f>FAO!I101+IOM!I101+UNWOMEN!I101</f>
        <v>22529.760009523805</v>
      </c>
      <c r="J101" s="147" t="s">
        <v>621</v>
      </c>
      <c r="K101" s="148"/>
      <c r="L101" s="149"/>
    </row>
    <row r="102" spans="2:12" ht="126.9" x14ac:dyDescent="0.45">
      <c r="B102" s="142" t="s">
        <v>100</v>
      </c>
      <c r="C102" s="143" t="s">
        <v>602</v>
      </c>
      <c r="D102" s="144">
        <v>35000</v>
      </c>
      <c r="E102" s="144"/>
      <c r="F102" s="144">
        <v>30000</v>
      </c>
      <c r="G102" s="145">
        <f t="shared" ref="G102:G108" si="9">SUM(D102:F102)</f>
        <v>65000</v>
      </c>
      <c r="H102" s="146">
        <v>0.6</v>
      </c>
      <c r="I102" s="144">
        <f>FAO!I102+IOM!I102+UNWOMEN!I102</f>
        <v>82270.930909523799</v>
      </c>
      <c r="J102" s="147" t="s">
        <v>622</v>
      </c>
      <c r="K102" s="148"/>
      <c r="L102" s="149"/>
    </row>
    <row r="103" spans="2:12" ht="63.45" x14ac:dyDescent="0.45">
      <c r="B103" s="142" t="s">
        <v>101</v>
      </c>
      <c r="C103" s="143" t="s">
        <v>603</v>
      </c>
      <c r="D103" s="144">
        <v>70000</v>
      </c>
      <c r="E103" s="144"/>
      <c r="F103" s="144"/>
      <c r="G103" s="145">
        <f t="shared" si="9"/>
        <v>70000</v>
      </c>
      <c r="H103" s="146">
        <v>0.7</v>
      </c>
      <c r="I103" s="144">
        <f>FAO!I103+IOM!I103+UNWOMEN!I103</f>
        <v>64133.03990952381</v>
      </c>
      <c r="J103" s="147" t="s">
        <v>622</v>
      </c>
      <c r="K103" s="148"/>
      <c r="L103" s="149"/>
    </row>
    <row r="104" spans="2:12" ht="63.45" x14ac:dyDescent="0.45">
      <c r="B104" s="142" t="s">
        <v>102</v>
      </c>
      <c r="C104" s="143" t="s">
        <v>604</v>
      </c>
      <c r="D104" s="144">
        <v>70000</v>
      </c>
      <c r="E104" s="144"/>
      <c r="F104" s="144"/>
      <c r="G104" s="145">
        <f t="shared" si="9"/>
        <v>70000</v>
      </c>
      <c r="H104" s="146">
        <v>0.7</v>
      </c>
      <c r="I104" s="144">
        <f>FAO!I104+IOM!I104+UNWOMEN!I104</f>
        <v>24223.430909523806</v>
      </c>
      <c r="J104" s="147" t="s">
        <v>622</v>
      </c>
      <c r="K104" s="148"/>
      <c r="L104" s="149"/>
    </row>
    <row r="105" spans="2:12" ht="63.45" x14ac:dyDescent="0.45">
      <c r="B105" s="142" t="s">
        <v>103</v>
      </c>
      <c r="C105" s="143" t="s">
        <v>605</v>
      </c>
      <c r="D105" s="144">
        <v>35440</v>
      </c>
      <c r="E105" s="144"/>
      <c r="F105" s="144"/>
      <c r="G105" s="145">
        <f t="shared" si="9"/>
        <v>35440</v>
      </c>
      <c r="H105" s="146">
        <v>0.7</v>
      </c>
      <c r="I105" s="144">
        <f>FAO!I105+IOM!I105+UNWOMEN!I105</f>
        <v>27248.093152380952</v>
      </c>
      <c r="J105" s="147" t="s">
        <v>622</v>
      </c>
      <c r="K105" s="148"/>
      <c r="L105" s="149"/>
    </row>
    <row r="106" spans="2:12" ht="63.45" x14ac:dyDescent="0.45">
      <c r="B106" s="142" t="s">
        <v>104</v>
      </c>
      <c r="C106" s="143" t="s">
        <v>606</v>
      </c>
      <c r="D106" s="144">
        <v>35000</v>
      </c>
      <c r="E106" s="144"/>
      <c r="F106" s="144"/>
      <c r="G106" s="145">
        <f t="shared" si="9"/>
        <v>35000</v>
      </c>
      <c r="H106" s="146">
        <v>0.7</v>
      </c>
      <c r="I106" s="144">
        <f>FAO!I106+IOM!I106+UNWOMEN!I106</f>
        <v>21573.59425238095</v>
      </c>
      <c r="J106" s="147" t="s">
        <v>622</v>
      </c>
      <c r="K106" s="148"/>
      <c r="L106" s="149"/>
    </row>
    <row r="107" spans="2:12" ht="63.45" x14ac:dyDescent="0.45">
      <c r="B107" s="142" t="s">
        <v>105</v>
      </c>
      <c r="C107" s="143" t="s">
        <v>607</v>
      </c>
      <c r="D107" s="147">
        <v>70171.318148369028</v>
      </c>
      <c r="E107" s="147"/>
      <c r="F107" s="147"/>
      <c r="G107" s="145">
        <f t="shared" si="9"/>
        <v>70171.318148369028</v>
      </c>
      <c r="H107" s="151">
        <v>0.7</v>
      </c>
      <c r="I107" s="147">
        <f>FAO!I107+IOM!I107+UNWOMEN!I107</f>
        <v>21786.398909523807</v>
      </c>
      <c r="J107" s="147" t="s">
        <v>622</v>
      </c>
      <c r="K107" s="152"/>
      <c r="L107" s="149"/>
    </row>
    <row r="108" spans="2:12" ht="63.45" x14ac:dyDescent="0.45">
      <c r="B108" s="142" t="s">
        <v>106</v>
      </c>
      <c r="C108" s="150" t="s">
        <v>608</v>
      </c>
      <c r="D108" s="147">
        <v>50000</v>
      </c>
      <c r="E108" s="147"/>
      <c r="F108" s="147"/>
      <c r="G108" s="145">
        <f t="shared" si="9"/>
        <v>50000</v>
      </c>
      <c r="H108" s="151">
        <v>0.7</v>
      </c>
      <c r="I108" s="147">
        <f>FAO!I108+IOM!I108+UNWOMEN!I108</f>
        <v>29520.594309523807</v>
      </c>
      <c r="J108" s="147" t="s">
        <v>622</v>
      </c>
      <c r="K108" s="152"/>
      <c r="L108" s="149"/>
    </row>
    <row r="109" spans="2:12" ht="15.9" x14ac:dyDescent="0.45">
      <c r="B109" s="73"/>
      <c r="C109" s="73" t="s">
        <v>23</v>
      </c>
      <c r="D109" s="13">
        <f>SUM(D101:D108)</f>
        <v>400611.31814836903</v>
      </c>
      <c r="E109" s="13">
        <f>SUM(E101:E108)</f>
        <v>0</v>
      </c>
      <c r="F109" s="13">
        <f>SUM(F101:F108)</f>
        <v>60000</v>
      </c>
      <c r="G109" s="13">
        <f>SUM(G101:G108)</f>
        <v>460611.31814836903</v>
      </c>
      <c r="H109" s="10">
        <f>(H101*G101)+(H102*G102)+(H103*G103)+(H104*G104)+(H105*G105)+(H106*G106)+(H107*G107)+(H108*G108)</f>
        <v>322427.92270385835</v>
      </c>
      <c r="I109" s="120">
        <f>SUM(I101:I108)</f>
        <v>293285.84236190474</v>
      </c>
      <c r="J109" s="133"/>
      <c r="K109" s="152"/>
      <c r="L109" s="29"/>
    </row>
    <row r="110" spans="2:12" ht="51" hidden="1" customHeight="1" x14ac:dyDescent="0.4">
      <c r="B110" s="73" t="s">
        <v>107</v>
      </c>
      <c r="C110" s="231"/>
      <c r="D110" s="232"/>
      <c r="E110" s="232"/>
      <c r="F110" s="232"/>
      <c r="G110" s="232"/>
      <c r="H110" s="232"/>
      <c r="I110" s="232"/>
      <c r="J110" s="232"/>
      <c r="K110" s="233"/>
      <c r="L110" s="28"/>
    </row>
    <row r="111" spans="2:12" ht="15.9" hidden="1" x14ac:dyDescent="0.45">
      <c r="B111" s="142" t="s">
        <v>108</v>
      </c>
      <c r="C111" s="143"/>
      <c r="D111" s="144"/>
      <c r="E111" s="144"/>
      <c r="F111" s="144"/>
      <c r="G111" s="145">
        <f>SUM(D111:F111)</f>
        <v>0</v>
      </c>
      <c r="H111" s="146"/>
      <c r="I111" s="144"/>
      <c r="J111" s="147"/>
      <c r="K111" s="148"/>
      <c r="L111" s="149"/>
    </row>
    <row r="112" spans="2:12" ht="15.9" hidden="1" x14ac:dyDescent="0.45">
      <c r="B112" s="142" t="s">
        <v>109</v>
      </c>
      <c r="C112" s="143"/>
      <c r="D112" s="144"/>
      <c r="E112" s="144"/>
      <c r="F112" s="144"/>
      <c r="G112" s="145">
        <f t="shared" ref="G112:G118" si="10">SUM(D112:F112)</f>
        <v>0</v>
      </c>
      <c r="H112" s="146"/>
      <c r="I112" s="144"/>
      <c r="J112" s="147"/>
      <c r="K112" s="148"/>
      <c r="L112" s="149"/>
    </row>
    <row r="113" spans="2:12" ht="15.9" hidden="1" x14ac:dyDescent="0.45">
      <c r="B113" s="142" t="s">
        <v>110</v>
      </c>
      <c r="C113" s="143"/>
      <c r="D113" s="144"/>
      <c r="E113" s="144"/>
      <c r="F113" s="144"/>
      <c r="G113" s="145">
        <f t="shared" si="10"/>
        <v>0</v>
      </c>
      <c r="H113" s="146"/>
      <c r="I113" s="144"/>
      <c r="J113" s="147"/>
      <c r="K113" s="148"/>
      <c r="L113" s="149"/>
    </row>
    <row r="114" spans="2:12" ht="15.9" hidden="1" x14ac:dyDescent="0.45">
      <c r="B114" s="142" t="s">
        <v>111</v>
      </c>
      <c r="C114" s="143"/>
      <c r="D114" s="144"/>
      <c r="E114" s="144"/>
      <c r="F114" s="144"/>
      <c r="G114" s="145">
        <f t="shared" si="10"/>
        <v>0</v>
      </c>
      <c r="H114" s="146"/>
      <c r="I114" s="144"/>
      <c r="J114" s="147"/>
      <c r="K114" s="148"/>
      <c r="L114" s="149"/>
    </row>
    <row r="115" spans="2:12" ht="15.9" hidden="1" x14ac:dyDescent="0.45">
      <c r="B115" s="142" t="s">
        <v>112</v>
      </c>
      <c r="C115" s="143"/>
      <c r="D115" s="144"/>
      <c r="E115" s="144"/>
      <c r="F115" s="144"/>
      <c r="G115" s="145">
        <f t="shared" si="10"/>
        <v>0</v>
      </c>
      <c r="H115" s="146"/>
      <c r="I115" s="144"/>
      <c r="J115" s="147"/>
      <c r="K115" s="148"/>
      <c r="L115" s="149"/>
    </row>
    <row r="116" spans="2:12" ht="15.9" hidden="1" x14ac:dyDescent="0.45">
      <c r="B116" s="142" t="s">
        <v>113</v>
      </c>
      <c r="C116" s="143"/>
      <c r="D116" s="144"/>
      <c r="E116" s="144"/>
      <c r="F116" s="144"/>
      <c r="G116" s="145">
        <f t="shared" si="10"/>
        <v>0</v>
      </c>
      <c r="H116" s="146"/>
      <c r="I116" s="144"/>
      <c r="J116" s="147"/>
      <c r="K116" s="148"/>
      <c r="L116" s="149"/>
    </row>
    <row r="117" spans="2:12" ht="15.9" hidden="1" x14ac:dyDescent="0.45">
      <c r="B117" s="142" t="s">
        <v>114</v>
      </c>
      <c r="C117" s="150"/>
      <c r="D117" s="147"/>
      <c r="E117" s="147"/>
      <c r="F117" s="147"/>
      <c r="G117" s="145">
        <f t="shared" si="10"/>
        <v>0</v>
      </c>
      <c r="H117" s="151"/>
      <c r="I117" s="147"/>
      <c r="J117" s="147"/>
      <c r="K117" s="152"/>
      <c r="L117" s="149"/>
    </row>
    <row r="118" spans="2:12" ht="15.9" hidden="1" x14ac:dyDescent="0.45">
      <c r="B118" s="142" t="s">
        <v>115</v>
      </c>
      <c r="C118" s="150"/>
      <c r="D118" s="147"/>
      <c r="E118" s="147"/>
      <c r="F118" s="147"/>
      <c r="G118" s="145">
        <f t="shared" si="10"/>
        <v>0</v>
      </c>
      <c r="H118" s="151"/>
      <c r="I118" s="147"/>
      <c r="J118" s="147"/>
      <c r="K118" s="152"/>
      <c r="L118" s="149"/>
    </row>
    <row r="119" spans="2:12" ht="15.9" hidden="1" x14ac:dyDescent="0.45">
      <c r="C119" s="73" t="s">
        <v>23</v>
      </c>
      <c r="D119" s="13">
        <f>SUM(D111:D118)</f>
        <v>0</v>
      </c>
      <c r="E119" s="13">
        <f>SUM(E111:E118)</f>
        <v>0</v>
      </c>
      <c r="F119" s="13">
        <f>SUM(F111:F118)</f>
        <v>0</v>
      </c>
      <c r="G119" s="13">
        <f>SUM(G111:G118)</f>
        <v>0</v>
      </c>
      <c r="H119" s="10">
        <f>(H111*G111)+(H112*G112)+(H113*G113)+(H114*G114)+(H115*G115)+(H116*G116)+(H117*G117)+(H118*G118)</f>
        <v>0</v>
      </c>
      <c r="I119" s="120">
        <f>SUM(I111:I118)</f>
        <v>0</v>
      </c>
      <c r="J119" s="133"/>
      <c r="K119" s="152"/>
      <c r="L119" s="29"/>
    </row>
    <row r="120" spans="2:12" ht="51" hidden="1" customHeight="1" x14ac:dyDescent="0.4">
      <c r="B120" s="73" t="s">
        <v>116</v>
      </c>
      <c r="C120" s="231"/>
      <c r="D120" s="232"/>
      <c r="E120" s="232"/>
      <c r="F120" s="232"/>
      <c r="G120" s="232"/>
      <c r="H120" s="232"/>
      <c r="I120" s="232"/>
      <c r="J120" s="232"/>
      <c r="K120" s="233"/>
      <c r="L120" s="28"/>
    </row>
    <row r="121" spans="2:12" ht="15.9" hidden="1" x14ac:dyDescent="0.45">
      <c r="B121" s="142" t="s">
        <v>117</v>
      </c>
      <c r="C121" s="143"/>
      <c r="D121" s="144"/>
      <c r="E121" s="144"/>
      <c r="F121" s="144"/>
      <c r="G121" s="145">
        <f>SUM(D121:F121)</f>
        <v>0</v>
      </c>
      <c r="H121" s="146"/>
      <c r="I121" s="144"/>
      <c r="J121" s="147"/>
      <c r="K121" s="148"/>
      <c r="L121" s="149"/>
    </row>
    <row r="122" spans="2:12" ht="15.9" hidden="1" x14ac:dyDescent="0.45">
      <c r="B122" s="142" t="s">
        <v>118</v>
      </c>
      <c r="C122" s="143"/>
      <c r="D122" s="144"/>
      <c r="E122" s="144"/>
      <c r="F122" s="144"/>
      <c r="G122" s="145">
        <f t="shared" ref="G122:G128" si="11">SUM(D122:F122)</f>
        <v>0</v>
      </c>
      <c r="H122" s="146"/>
      <c r="I122" s="144"/>
      <c r="J122" s="147"/>
      <c r="K122" s="148"/>
      <c r="L122" s="149"/>
    </row>
    <row r="123" spans="2:12" ht="15.9" hidden="1" x14ac:dyDescent="0.45">
      <c r="B123" s="142" t="s">
        <v>119</v>
      </c>
      <c r="C123" s="143"/>
      <c r="D123" s="144"/>
      <c r="E123" s="144"/>
      <c r="F123" s="144"/>
      <c r="G123" s="145">
        <f t="shared" si="11"/>
        <v>0</v>
      </c>
      <c r="H123" s="146"/>
      <c r="I123" s="144"/>
      <c r="J123" s="147"/>
      <c r="K123" s="148"/>
      <c r="L123" s="149"/>
    </row>
    <row r="124" spans="2:12" ht="15.9" hidden="1" x14ac:dyDescent="0.45">
      <c r="B124" s="142" t="s">
        <v>120</v>
      </c>
      <c r="C124" s="143"/>
      <c r="D124" s="144"/>
      <c r="E124" s="144"/>
      <c r="F124" s="144"/>
      <c r="G124" s="145">
        <f t="shared" si="11"/>
        <v>0</v>
      </c>
      <c r="H124" s="146"/>
      <c r="I124" s="144"/>
      <c r="J124" s="147"/>
      <c r="K124" s="148"/>
      <c r="L124" s="149"/>
    </row>
    <row r="125" spans="2:12" ht="15.9" hidden="1" x14ac:dyDescent="0.45">
      <c r="B125" s="142" t="s">
        <v>121</v>
      </c>
      <c r="C125" s="143"/>
      <c r="D125" s="144"/>
      <c r="E125" s="144"/>
      <c r="F125" s="144"/>
      <c r="G125" s="145">
        <f t="shared" si="11"/>
        <v>0</v>
      </c>
      <c r="H125" s="146"/>
      <c r="I125" s="144"/>
      <c r="J125" s="147"/>
      <c r="K125" s="148"/>
      <c r="L125" s="149"/>
    </row>
    <row r="126" spans="2:12" ht="15.9" hidden="1" x14ac:dyDescent="0.45">
      <c r="B126" s="142" t="s">
        <v>122</v>
      </c>
      <c r="C126" s="143"/>
      <c r="D126" s="144"/>
      <c r="E126" s="144"/>
      <c r="F126" s="144"/>
      <c r="G126" s="145">
        <f t="shared" si="11"/>
        <v>0</v>
      </c>
      <c r="H126" s="146"/>
      <c r="I126" s="144"/>
      <c r="J126" s="147"/>
      <c r="K126" s="148"/>
      <c r="L126" s="149"/>
    </row>
    <row r="127" spans="2:12" ht="15.9" hidden="1" x14ac:dyDescent="0.45">
      <c r="B127" s="142" t="s">
        <v>123</v>
      </c>
      <c r="C127" s="150"/>
      <c r="D127" s="147"/>
      <c r="E127" s="147"/>
      <c r="F127" s="147"/>
      <c r="G127" s="145">
        <f t="shared" si="11"/>
        <v>0</v>
      </c>
      <c r="H127" s="151"/>
      <c r="I127" s="147"/>
      <c r="J127" s="147"/>
      <c r="K127" s="152"/>
      <c r="L127" s="149"/>
    </row>
    <row r="128" spans="2:12" ht="15.9" hidden="1" x14ac:dyDescent="0.45">
      <c r="B128" s="142" t="s">
        <v>124</v>
      </c>
      <c r="C128" s="150"/>
      <c r="D128" s="147"/>
      <c r="E128" s="147"/>
      <c r="F128" s="147"/>
      <c r="G128" s="145">
        <f t="shared" si="11"/>
        <v>0</v>
      </c>
      <c r="H128" s="151"/>
      <c r="I128" s="147"/>
      <c r="J128" s="147"/>
      <c r="K128" s="152"/>
      <c r="L128" s="149"/>
    </row>
    <row r="129" spans="2:12" ht="15.9" hidden="1" x14ac:dyDescent="0.45">
      <c r="C129" s="73" t="s">
        <v>23</v>
      </c>
      <c r="D129" s="10">
        <f>SUM(D121:D128)</f>
        <v>0</v>
      </c>
      <c r="E129" s="10">
        <f>SUM(E121:E128)</f>
        <v>0</v>
      </c>
      <c r="F129" s="10">
        <f>SUM(F121:F128)</f>
        <v>0</v>
      </c>
      <c r="G129" s="10">
        <f>SUM(G121:G128)</f>
        <v>0</v>
      </c>
      <c r="H129" s="10">
        <f>(H121*G121)+(H122*G122)+(H123*G123)+(H124*G124)+(H125*G125)+(H126*G126)+(H127*G127)+(H128*G128)</f>
        <v>0</v>
      </c>
      <c r="I129" s="120">
        <f>SUM(I121:I128)</f>
        <v>0</v>
      </c>
      <c r="J129" s="133"/>
      <c r="K129" s="152"/>
      <c r="L129" s="29"/>
    </row>
    <row r="130" spans="2:12" ht="15.75" hidden="1" customHeight="1" x14ac:dyDescent="0.4">
      <c r="B130" s="4"/>
      <c r="C130" s="153"/>
      <c r="D130" s="156"/>
      <c r="E130" s="156"/>
      <c r="F130" s="156"/>
      <c r="G130" s="156"/>
      <c r="H130" s="156"/>
      <c r="I130" s="156"/>
      <c r="J130" s="156"/>
      <c r="K130" s="157"/>
      <c r="L130" s="2"/>
    </row>
    <row r="131" spans="2:12" ht="51" hidden="1" customHeight="1" x14ac:dyDescent="0.4">
      <c r="B131" s="73" t="s">
        <v>125</v>
      </c>
      <c r="C131" s="234"/>
      <c r="D131" s="235"/>
      <c r="E131" s="235"/>
      <c r="F131" s="235"/>
      <c r="G131" s="235"/>
      <c r="H131" s="235"/>
      <c r="I131" s="235"/>
      <c r="J131" s="235"/>
      <c r="K131" s="236"/>
      <c r="L131" s="9"/>
    </row>
    <row r="132" spans="2:12" ht="51" hidden="1" customHeight="1" x14ac:dyDescent="0.4">
      <c r="B132" s="73" t="s">
        <v>126</v>
      </c>
      <c r="C132" s="231"/>
      <c r="D132" s="232"/>
      <c r="E132" s="232"/>
      <c r="F132" s="232"/>
      <c r="G132" s="232"/>
      <c r="H132" s="232"/>
      <c r="I132" s="232"/>
      <c r="J132" s="232"/>
      <c r="K132" s="233"/>
      <c r="L132" s="28"/>
    </row>
    <row r="133" spans="2:12" ht="15.9" hidden="1" x14ac:dyDescent="0.45">
      <c r="B133" s="142" t="s">
        <v>127</v>
      </c>
      <c r="C133" s="143"/>
      <c r="D133" s="144"/>
      <c r="E133" s="144"/>
      <c r="F133" s="144"/>
      <c r="G133" s="145">
        <f>SUM(D133:F133)</f>
        <v>0</v>
      </c>
      <c r="H133" s="146"/>
      <c r="I133" s="144"/>
      <c r="J133" s="147"/>
      <c r="K133" s="148"/>
      <c r="L133" s="149"/>
    </row>
    <row r="134" spans="2:12" ht="15.9" hidden="1" x14ac:dyDescent="0.45">
      <c r="B134" s="142" t="s">
        <v>128</v>
      </c>
      <c r="C134" s="143"/>
      <c r="D134" s="144"/>
      <c r="E134" s="144"/>
      <c r="F134" s="144"/>
      <c r="G134" s="145">
        <f t="shared" ref="G134:G140" si="12">SUM(D134:F134)</f>
        <v>0</v>
      </c>
      <c r="H134" s="146"/>
      <c r="I134" s="144"/>
      <c r="J134" s="147"/>
      <c r="K134" s="148"/>
      <c r="L134" s="149"/>
    </row>
    <row r="135" spans="2:12" ht="15.9" hidden="1" x14ac:dyDescent="0.45">
      <c r="B135" s="142" t="s">
        <v>129</v>
      </c>
      <c r="C135" s="143"/>
      <c r="D135" s="144"/>
      <c r="E135" s="144"/>
      <c r="F135" s="144"/>
      <c r="G135" s="145">
        <f t="shared" si="12"/>
        <v>0</v>
      </c>
      <c r="H135" s="146"/>
      <c r="I135" s="144"/>
      <c r="J135" s="147"/>
      <c r="K135" s="148"/>
      <c r="L135" s="149"/>
    </row>
    <row r="136" spans="2:12" ht="15.9" hidden="1" x14ac:dyDescent="0.45">
      <c r="B136" s="142" t="s">
        <v>130</v>
      </c>
      <c r="C136" s="143"/>
      <c r="D136" s="144"/>
      <c r="E136" s="144"/>
      <c r="F136" s="144"/>
      <c r="G136" s="145">
        <f t="shared" si="12"/>
        <v>0</v>
      </c>
      <c r="H136" s="146"/>
      <c r="I136" s="144"/>
      <c r="J136" s="147"/>
      <c r="K136" s="148"/>
      <c r="L136" s="149"/>
    </row>
    <row r="137" spans="2:12" ht="15.9" hidden="1" x14ac:dyDescent="0.45">
      <c r="B137" s="142" t="s">
        <v>131</v>
      </c>
      <c r="C137" s="143"/>
      <c r="D137" s="144"/>
      <c r="E137" s="144"/>
      <c r="F137" s="144"/>
      <c r="G137" s="145">
        <f t="shared" si="12"/>
        <v>0</v>
      </c>
      <c r="H137" s="146"/>
      <c r="I137" s="144"/>
      <c r="J137" s="147"/>
      <c r="K137" s="148"/>
      <c r="L137" s="149"/>
    </row>
    <row r="138" spans="2:12" ht="15.9" hidden="1" x14ac:dyDescent="0.45">
      <c r="B138" s="142" t="s">
        <v>132</v>
      </c>
      <c r="C138" s="143"/>
      <c r="D138" s="144"/>
      <c r="E138" s="144"/>
      <c r="F138" s="144"/>
      <c r="G138" s="145">
        <f t="shared" si="12"/>
        <v>0</v>
      </c>
      <c r="H138" s="146"/>
      <c r="I138" s="144"/>
      <c r="J138" s="147"/>
      <c r="K138" s="148"/>
      <c r="L138" s="149"/>
    </row>
    <row r="139" spans="2:12" ht="15.9" hidden="1" x14ac:dyDescent="0.45">
      <c r="B139" s="142" t="s">
        <v>133</v>
      </c>
      <c r="C139" s="150"/>
      <c r="D139" s="147"/>
      <c r="E139" s="147"/>
      <c r="F139" s="147"/>
      <c r="G139" s="145">
        <f t="shared" si="12"/>
        <v>0</v>
      </c>
      <c r="H139" s="151"/>
      <c r="I139" s="147"/>
      <c r="J139" s="147"/>
      <c r="K139" s="152"/>
      <c r="L139" s="149"/>
    </row>
    <row r="140" spans="2:12" ht="15.9" hidden="1" x14ac:dyDescent="0.45">
      <c r="B140" s="142" t="s">
        <v>134</v>
      </c>
      <c r="C140" s="150"/>
      <c r="D140" s="147"/>
      <c r="E140" s="147"/>
      <c r="F140" s="147"/>
      <c r="G140" s="145">
        <f t="shared" si="12"/>
        <v>0</v>
      </c>
      <c r="H140" s="151"/>
      <c r="I140" s="147"/>
      <c r="J140" s="147"/>
      <c r="K140" s="152"/>
      <c r="L140" s="149"/>
    </row>
    <row r="141" spans="2:12" ht="15.9" hidden="1" x14ac:dyDescent="0.45">
      <c r="C141" s="73" t="s">
        <v>23</v>
      </c>
      <c r="D141" s="10">
        <f>SUM(D133:D140)</f>
        <v>0</v>
      </c>
      <c r="E141" s="10">
        <f>SUM(E133:E140)</f>
        <v>0</v>
      </c>
      <c r="F141" s="10">
        <f>SUM(F133:F140)</f>
        <v>0</v>
      </c>
      <c r="G141" s="13">
        <f>SUM(G133:G140)</f>
        <v>0</v>
      </c>
      <c r="H141" s="10">
        <f>(H133*G133)+(H134*G134)+(H135*G135)+(H136*G136)+(H137*G137)+(H138*G138)+(H139*G139)+(H140*G140)</f>
        <v>0</v>
      </c>
      <c r="I141" s="120">
        <f>SUM(I133:I140)</f>
        <v>0</v>
      </c>
      <c r="J141" s="133"/>
      <c r="K141" s="152"/>
      <c r="L141" s="29"/>
    </row>
    <row r="142" spans="2:12" ht="51" hidden="1" customHeight="1" x14ac:dyDescent="0.4">
      <c r="B142" s="73" t="s">
        <v>135</v>
      </c>
      <c r="C142" s="231"/>
      <c r="D142" s="232"/>
      <c r="E142" s="232"/>
      <c r="F142" s="232"/>
      <c r="G142" s="232"/>
      <c r="H142" s="232"/>
      <c r="I142" s="232"/>
      <c r="J142" s="232"/>
      <c r="K142" s="233"/>
      <c r="L142" s="28"/>
    </row>
    <row r="143" spans="2:12" ht="15.9" hidden="1" x14ac:dyDescent="0.45">
      <c r="B143" s="142" t="s">
        <v>136</v>
      </c>
      <c r="C143" s="143"/>
      <c r="D143" s="144"/>
      <c r="E143" s="144"/>
      <c r="F143" s="144"/>
      <c r="G143" s="145">
        <f>SUM(D143:F143)</f>
        <v>0</v>
      </c>
      <c r="H143" s="146"/>
      <c r="I143" s="144"/>
      <c r="J143" s="147"/>
      <c r="K143" s="148"/>
      <c r="L143" s="149"/>
    </row>
    <row r="144" spans="2:12" ht="15.9" hidden="1" x14ac:dyDescent="0.45">
      <c r="B144" s="142" t="s">
        <v>137</v>
      </c>
      <c r="C144" s="143"/>
      <c r="D144" s="144"/>
      <c r="E144" s="144"/>
      <c r="F144" s="144"/>
      <c r="G144" s="145">
        <f t="shared" ref="G144:G150" si="13">SUM(D144:F144)</f>
        <v>0</v>
      </c>
      <c r="H144" s="146"/>
      <c r="I144" s="144"/>
      <c r="J144" s="147"/>
      <c r="K144" s="148"/>
      <c r="L144" s="149"/>
    </row>
    <row r="145" spans="2:12" ht="15.9" hidden="1" x14ac:dyDescent="0.45">
      <c r="B145" s="142" t="s">
        <v>138</v>
      </c>
      <c r="C145" s="143"/>
      <c r="D145" s="144"/>
      <c r="E145" s="144"/>
      <c r="F145" s="144"/>
      <c r="G145" s="145">
        <f t="shared" si="13"/>
        <v>0</v>
      </c>
      <c r="H145" s="146"/>
      <c r="I145" s="144"/>
      <c r="J145" s="147"/>
      <c r="K145" s="148"/>
      <c r="L145" s="149"/>
    </row>
    <row r="146" spans="2:12" ht="15.9" hidden="1" x14ac:dyDescent="0.45">
      <c r="B146" s="142" t="s">
        <v>139</v>
      </c>
      <c r="C146" s="143"/>
      <c r="D146" s="144"/>
      <c r="E146" s="144"/>
      <c r="F146" s="144"/>
      <c r="G146" s="145">
        <f t="shared" si="13"/>
        <v>0</v>
      </c>
      <c r="H146" s="146"/>
      <c r="I146" s="144"/>
      <c r="J146" s="147"/>
      <c r="K146" s="148"/>
      <c r="L146" s="149"/>
    </row>
    <row r="147" spans="2:12" ht="15.9" hidden="1" x14ac:dyDescent="0.45">
      <c r="B147" s="142" t="s">
        <v>140</v>
      </c>
      <c r="C147" s="143"/>
      <c r="D147" s="144"/>
      <c r="E147" s="144"/>
      <c r="F147" s="144"/>
      <c r="G147" s="145">
        <f t="shared" si="13"/>
        <v>0</v>
      </c>
      <c r="H147" s="146"/>
      <c r="I147" s="144"/>
      <c r="J147" s="147"/>
      <c r="K147" s="148"/>
      <c r="L147" s="149"/>
    </row>
    <row r="148" spans="2:12" ht="15.9" hidden="1" x14ac:dyDescent="0.45">
      <c r="B148" s="142" t="s">
        <v>141</v>
      </c>
      <c r="C148" s="143"/>
      <c r="D148" s="144"/>
      <c r="E148" s="144"/>
      <c r="F148" s="144"/>
      <c r="G148" s="145">
        <f t="shared" si="13"/>
        <v>0</v>
      </c>
      <c r="H148" s="146"/>
      <c r="I148" s="144"/>
      <c r="J148" s="147"/>
      <c r="K148" s="148"/>
      <c r="L148" s="149"/>
    </row>
    <row r="149" spans="2:12" ht="15.9" hidden="1" x14ac:dyDescent="0.45">
      <c r="B149" s="142" t="s">
        <v>142</v>
      </c>
      <c r="C149" s="150"/>
      <c r="D149" s="147"/>
      <c r="E149" s="147"/>
      <c r="F149" s="147"/>
      <c r="G149" s="145">
        <f t="shared" si="13"/>
        <v>0</v>
      </c>
      <c r="H149" s="151"/>
      <c r="I149" s="147"/>
      <c r="J149" s="147"/>
      <c r="K149" s="152"/>
      <c r="L149" s="149"/>
    </row>
    <row r="150" spans="2:12" ht="15.9" hidden="1" x14ac:dyDescent="0.45">
      <c r="B150" s="142" t="s">
        <v>143</v>
      </c>
      <c r="C150" s="150"/>
      <c r="D150" s="147"/>
      <c r="E150" s="147"/>
      <c r="F150" s="147"/>
      <c r="G150" s="145">
        <f t="shared" si="13"/>
        <v>0</v>
      </c>
      <c r="H150" s="151"/>
      <c r="I150" s="147"/>
      <c r="J150" s="147"/>
      <c r="K150" s="152"/>
      <c r="L150" s="149"/>
    </row>
    <row r="151" spans="2:12" ht="15.9" hidden="1" x14ac:dyDescent="0.45">
      <c r="C151" s="73" t="s">
        <v>23</v>
      </c>
      <c r="D151" s="13">
        <f>SUM(D143:D150)</f>
        <v>0</v>
      </c>
      <c r="E151" s="13">
        <f>SUM(E143:E150)</f>
        <v>0</v>
      </c>
      <c r="F151" s="13">
        <f>SUM(F143:F150)</f>
        <v>0</v>
      </c>
      <c r="G151" s="13">
        <f>SUM(G143:G150)</f>
        <v>0</v>
      </c>
      <c r="H151" s="10">
        <f>(H143*G143)+(H144*G144)+(H145*G145)+(H146*G146)+(H147*G147)+(H148*G148)+(H149*G149)+(H150*G150)</f>
        <v>0</v>
      </c>
      <c r="I151" s="120">
        <f>SUM(I143:I150)</f>
        <v>0</v>
      </c>
      <c r="J151" s="133"/>
      <c r="K151" s="152"/>
      <c r="L151" s="29"/>
    </row>
    <row r="152" spans="2:12" ht="51" hidden="1" customHeight="1" x14ac:dyDescent="0.4">
      <c r="B152" s="73" t="s">
        <v>144</v>
      </c>
      <c r="C152" s="231"/>
      <c r="D152" s="232"/>
      <c r="E152" s="232"/>
      <c r="F152" s="232"/>
      <c r="G152" s="232"/>
      <c r="H152" s="232"/>
      <c r="I152" s="232"/>
      <c r="J152" s="232"/>
      <c r="K152" s="233"/>
      <c r="L152" s="28"/>
    </row>
    <row r="153" spans="2:12" ht="15.9" hidden="1" x14ac:dyDescent="0.45">
      <c r="B153" s="142" t="s">
        <v>145</v>
      </c>
      <c r="C153" s="143"/>
      <c r="D153" s="144"/>
      <c r="E153" s="144"/>
      <c r="F153" s="144"/>
      <c r="G153" s="145">
        <f>SUM(D153:F153)</f>
        <v>0</v>
      </c>
      <c r="H153" s="146"/>
      <c r="I153" s="144"/>
      <c r="J153" s="147"/>
      <c r="K153" s="148"/>
      <c r="L153" s="149"/>
    </row>
    <row r="154" spans="2:12" ht="15.9" hidden="1" x14ac:dyDescent="0.45">
      <c r="B154" s="142" t="s">
        <v>146</v>
      </c>
      <c r="C154" s="143"/>
      <c r="D154" s="144"/>
      <c r="E154" s="144"/>
      <c r="F154" s="144"/>
      <c r="G154" s="145">
        <f t="shared" ref="G154:G160" si="14">SUM(D154:F154)</f>
        <v>0</v>
      </c>
      <c r="H154" s="146"/>
      <c r="I154" s="144"/>
      <c r="J154" s="147"/>
      <c r="K154" s="148"/>
      <c r="L154" s="149"/>
    </row>
    <row r="155" spans="2:12" ht="15.9" hidden="1" x14ac:dyDescent="0.45">
      <c r="B155" s="142" t="s">
        <v>147</v>
      </c>
      <c r="C155" s="143"/>
      <c r="D155" s="144"/>
      <c r="E155" s="144"/>
      <c r="F155" s="144"/>
      <c r="G155" s="145">
        <f t="shared" si="14"/>
        <v>0</v>
      </c>
      <c r="H155" s="146"/>
      <c r="I155" s="144"/>
      <c r="J155" s="147"/>
      <c r="K155" s="148"/>
      <c r="L155" s="149"/>
    </row>
    <row r="156" spans="2:12" ht="15.9" hidden="1" x14ac:dyDescent="0.45">
      <c r="B156" s="142" t="s">
        <v>148</v>
      </c>
      <c r="C156" s="143"/>
      <c r="D156" s="144"/>
      <c r="E156" s="144"/>
      <c r="F156" s="144"/>
      <c r="G156" s="145">
        <f t="shared" si="14"/>
        <v>0</v>
      </c>
      <c r="H156" s="146"/>
      <c r="I156" s="144"/>
      <c r="J156" s="147"/>
      <c r="K156" s="148"/>
      <c r="L156" s="149"/>
    </row>
    <row r="157" spans="2:12" ht="15.9" hidden="1" x14ac:dyDescent="0.45">
      <c r="B157" s="142" t="s">
        <v>149</v>
      </c>
      <c r="C157" s="143"/>
      <c r="D157" s="144"/>
      <c r="E157" s="144"/>
      <c r="F157" s="144"/>
      <c r="G157" s="145">
        <f t="shared" si="14"/>
        <v>0</v>
      </c>
      <c r="H157" s="146"/>
      <c r="I157" s="144"/>
      <c r="J157" s="147"/>
      <c r="K157" s="148"/>
      <c r="L157" s="149"/>
    </row>
    <row r="158" spans="2:12" ht="15.9" hidden="1" x14ac:dyDescent="0.45">
      <c r="B158" s="142" t="s">
        <v>150</v>
      </c>
      <c r="C158" s="143"/>
      <c r="D158" s="144"/>
      <c r="E158" s="144"/>
      <c r="F158" s="144"/>
      <c r="G158" s="145">
        <f t="shared" si="14"/>
        <v>0</v>
      </c>
      <c r="H158" s="146"/>
      <c r="I158" s="144"/>
      <c r="J158" s="147"/>
      <c r="K158" s="148"/>
      <c r="L158" s="149"/>
    </row>
    <row r="159" spans="2:12" ht="15.9" hidden="1" x14ac:dyDescent="0.45">
      <c r="B159" s="142" t="s">
        <v>151</v>
      </c>
      <c r="C159" s="150"/>
      <c r="D159" s="147"/>
      <c r="E159" s="147"/>
      <c r="F159" s="147"/>
      <c r="G159" s="145">
        <f t="shared" si="14"/>
        <v>0</v>
      </c>
      <c r="H159" s="151"/>
      <c r="I159" s="147"/>
      <c r="J159" s="147"/>
      <c r="K159" s="152"/>
      <c r="L159" s="149"/>
    </row>
    <row r="160" spans="2:12" ht="15.9" hidden="1" x14ac:dyDescent="0.45">
      <c r="B160" s="142" t="s">
        <v>152</v>
      </c>
      <c r="C160" s="150"/>
      <c r="D160" s="147"/>
      <c r="E160" s="147"/>
      <c r="F160" s="147"/>
      <c r="G160" s="145">
        <f t="shared" si="14"/>
        <v>0</v>
      </c>
      <c r="H160" s="151"/>
      <c r="I160" s="147"/>
      <c r="J160" s="147"/>
      <c r="K160" s="152"/>
      <c r="L160" s="149"/>
    </row>
    <row r="161" spans="2:12" ht="15.9" hidden="1" x14ac:dyDescent="0.45">
      <c r="C161" s="73" t="s">
        <v>23</v>
      </c>
      <c r="D161" s="13">
        <f>SUM(D153:D160)</f>
        <v>0</v>
      </c>
      <c r="E161" s="13">
        <f>SUM(E153:E160)</f>
        <v>0</v>
      </c>
      <c r="F161" s="13">
        <f>SUM(F153:F160)</f>
        <v>0</v>
      </c>
      <c r="G161" s="13">
        <f>SUM(G153:G160)</f>
        <v>0</v>
      </c>
      <c r="H161" s="10">
        <f>(H153*G153)+(H154*G154)+(H155*G155)+(H156*G156)+(H157*G157)+(H158*G158)+(H159*G159)+(H160*G160)</f>
        <v>0</v>
      </c>
      <c r="I161" s="120">
        <f>SUM(I153:I160)</f>
        <v>0</v>
      </c>
      <c r="J161" s="133"/>
      <c r="K161" s="152"/>
      <c r="L161" s="29"/>
    </row>
    <row r="162" spans="2:12" ht="51" hidden="1" customHeight="1" x14ac:dyDescent="0.4">
      <c r="B162" s="73" t="s">
        <v>153</v>
      </c>
      <c r="C162" s="231"/>
      <c r="D162" s="232"/>
      <c r="E162" s="232"/>
      <c r="F162" s="232"/>
      <c r="G162" s="232"/>
      <c r="H162" s="232"/>
      <c r="I162" s="232"/>
      <c r="J162" s="232"/>
      <c r="K162" s="233"/>
      <c r="L162" s="28"/>
    </row>
    <row r="163" spans="2:12" ht="15.9" hidden="1" x14ac:dyDescent="0.45">
      <c r="B163" s="142" t="s">
        <v>154</v>
      </c>
      <c r="C163" s="143"/>
      <c r="D163" s="144"/>
      <c r="E163" s="144"/>
      <c r="F163" s="144"/>
      <c r="G163" s="145">
        <f>SUM(D163:F163)</f>
        <v>0</v>
      </c>
      <c r="H163" s="146"/>
      <c r="I163" s="144"/>
      <c r="J163" s="147"/>
      <c r="K163" s="148"/>
      <c r="L163" s="149"/>
    </row>
    <row r="164" spans="2:12" ht="15.9" hidden="1" x14ac:dyDescent="0.45">
      <c r="B164" s="142" t="s">
        <v>155</v>
      </c>
      <c r="C164" s="143"/>
      <c r="D164" s="144"/>
      <c r="E164" s="144"/>
      <c r="F164" s="144"/>
      <c r="G164" s="145">
        <f t="shared" ref="G164:G170" si="15">SUM(D164:F164)</f>
        <v>0</v>
      </c>
      <c r="H164" s="146"/>
      <c r="I164" s="144"/>
      <c r="J164" s="147"/>
      <c r="K164" s="148"/>
      <c r="L164" s="149"/>
    </row>
    <row r="165" spans="2:12" ht="15.9" hidden="1" x14ac:dyDescent="0.45">
      <c r="B165" s="142" t="s">
        <v>156</v>
      </c>
      <c r="C165" s="143"/>
      <c r="D165" s="144"/>
      <c r="E165" s="144"/>
      <c r="F165" s="144"/>
      <c r="G165" s="145">
        <f t="shared" si="15"/>
        <v>0</v>
      </c>
      <c r="H165" s="146"/>
      <c r="I165" s="144"/>
      <c r="J165" s="147"/>
      <c r="K165" s="148"/>
      <c r="L165" s="149"/>
    </row>
    <row r="166" spans="2:12" ht="15.9" hidden="1" x14ac:dyDescent="0.45">
      <c r="B166" s="142" t="s">
        <v>157</v>
      </c>
      <c r="C166" s="143"/>
      <c r="D166" s="144"/>
      <c r="E166" s="144"/>
      <c r="F166" s="144"/>
      <c r="G166" s="145">
        <f t="shared" si="15"/>
        <v>0</v>
      </c>
      <c r="H166" s="146"/>
      <c r="I166" s="144"/>
      <c r="J166" s="147"/>
      <c r="K166" s="148"/>
      <c r="L166" s="149"/>
    </row>
    <row r="167" spans="2:12" ht="15.9" hidden="1" x14ac:dyDescent="0.45">
      <c r="B167" s="142" t="s">
        <v>158</v>
      </c>
      <c r="C167" s="143"/>
      <c r="D167" s="144"/>
      <c r="E167" s="144"/>
      <c r="F167" s="144"/>
      <c r="G167" s="145">
        <f>SUM(D167:F167)</f>
        <v>0</v>
      </c>
      <c r="H167" s="146"/>
      <c r="I167" s="144"/>
      <c r="J167" s="147"/>
      <c r="K167" s="148"/>
      <c r="L167" s="149"/>
    </row>
    <row r="168" spans="2:12" ht="15.9" hidden="1" x14ac:dyDescent="0.45">
      <c r="B168" s="142" t="s">
        <v>159</v>
      </c>
      <c r="C168" s="143"/>
      <c r="D168" s="144"/>
      <c r="E168" s="144"/>
      <c r="F168" s="144"/>
      <c r="G168" s="145">
        <f t="shared" si="15"/>
        <v>0</v>
      </c>
      <c r="H168" s="146"/>
      <c r="I168" s="144"/>
      <c r="J168" s="147"/>
      <c r="K168" s="148"/>
      <c r="L168" s="149"/>
    </row>
    <row r="169" spans="2:12" ht="15.9" hidden="1" x14ac:dyDescent="0.45">
      <c r="B169" s="142" t="s">
        <v>160</v>
      </c>
      <c r="C169" s="150"/>
      <c r="D169" s="147"/>
      <c r="E169" s="147"/>
      <c r="F169" s="147"/>
      <c r="G169" s="145">
        <f t="shared" si="15"/>
        <v>0</v>
      </c>
      <c r="H169" s="151"/>
      <c r="I169" s="147"/>
      <c r="J169" s="147"/>
      <c r="K169" s="152"/>
      <c r="L169" s="149"/>
    </row>
    <row r="170" spans="2:12" ht="15.9" hidden="1" x14ac:dyDescent="0.45">
      <c r="B170" s="142" t="s">
        <v>161</v>
      </c>
      <c r="C170" s="150"/>
      <c r="D170" s="147"/>
      <c r="E170" s="147"/>
      <c r="F170" s="147"/>
      <c r="G170" s="145">
        <f t="shared" si="15"/>
        <v>0</v>
      </c>
      <c r="H170" s="151"/>
      <c r="I170" s="147"/>
      <c r="J170" s="147"/>
      <c r="K170" s="152"/>
      <c r="L170" s="149"/>
    </row>
    <row r="171" spans="2:12" ht="15.9" hidden="1" x14ac:dyDescent="0.45">
      <c r="C171" s="73" t="s">
        <v>23</v>
      </c>
      <c r="D171" s="10">
        <f>SUM(D163:D170)</f>
        <v>0</v>
      </c>
      <c r="E171" s="10">
        <f>SUM(E163:E170)</f>
        <v>0</v>
      </c>
      <c r="F171" s="10">
        <f>SUM(F163:F170)</f>
        <v>0</v>
      </c>
      <c r="G171" s="10">
        <f>SUM(G163:G170)</f>
        <v>0</v>
      </c>
      <c r="H171" s="10">
        <f>(H163*G163)+(H164*G164)+(H165*G165)+(H166*G166)+(H167*G167)+(H168*G168)+(H169*G169)+(H170*G170)</f>
        <v>0</v>
      </c>
      <c r="I171" s="120">
        <f>SUM(I163:I170)</f>
        <v>0</v>
      </c>
      <c r="J171" s="133"/>
      <c r="K171" s="152"/>
      <c r="L171" s="29"/>
    </row>
    <row r="172" spans="2:12" ht="15.75" hidden="1" customHeight="1" x14ac:dyDescent="0.4">
      <c r="B172" s="4"/>
      <c r="C172" s="153"/>
      <c r="D172" s="156"/>
      <c r="E172" s="156"/>
      <c r="F172" s="156"/>
      <c r="G172" s="156"/>
      <c r="H172" s="156"/>
      <c r="I172" s="156"/>
      <c r="J172" s="156"/>
      <c r="K172" s="153"/>
      <c r="L172" s="2"/>
    </row>
    <row r="173" spans="2:12" ht="15.75" hidden="1" customHeight="1" x14ac:dyDescent="0.4">
      <c r="B173" s="4"/>
      <c r="C173" s="153"/>
      <c r="D173" s="156"/>
      <c r="E173" s="156"/>
      <c r="F173" s="156"/>
      <c r="G173" s="156"/>
      <c r="H173" s="156"/>
      <c r="I173" s="156"/>
      <c r="J173" s="156"/>
      <c r="K173" s="153"/>
      <c r="L173" s="2"/>
    </row>
    <row r="174" spans="2:12" ht="63.75" customHeight="1" x14ac:dyDescent="0.45">
      <c r="B174" s="73" t="s">
        <v>162</v>
      </c>
      <c r="C174" s="158"/>
      <c r="D174" s="159">
        <v>59130.463030316481</v>
      </c>
      <c r="E174" s="159">
        <v>33705.991999999998</v>
      </c>
      <c r="F174" s="159">
        <v>200000</v>
      </c>
      <c r="G174" s="160">
        <f>SUM(D174:F174)</f>
        <v>292836.45503031649</v>
      </c>
      <c r="H174" s="161">
        <v>0.5</v>
      </c>
      <c r="I174" s="144">
        <f>FAO!I174+IOM!I174+UNWOMEN!I174</f>
        <v>174350.67119999998</v>
      </c>
      <c r="J174" s="141" t="s">
        <v>163</v>
      </c>
      <c r="K174" s="162"/>
      <c r="L174" s="29"/>
    </row>
    <row r="175" spans="2:12" ht="50.25" customHeight="1" x14ac:dyDescent="0.45">
      <c r="B175" s="73" t="s">
        <v>164</v>
      </c>
      <c r="C175" s="158"/>
      <c r="D175" s="159">
        <v>34243.161877358827</v>
      </c>
      <c r="E175" s="159">
        <v>132927.94392523399</v>
      </c>
      <c r="F175" s="159">
        <v>60000</v>
      </c>
      <c r="G175" s="160">
        <f>SUM(D175:F175)</f>
        <v>227171.10580259282</v>
      </c>
      <c r="H175" s="161">
        <v>0.5</v>
      </c>
      <c r="I175" s="144">
        <f>FAO!I175+IOM!I175+UNWOMEN!I175</f>
        <v>245969.37309999988</v>
      </c>
      <c r="J175" s="141" t="s">
        <v>163</v>
      </c>
      <c r="K175" s="162"/>
      <c r="L175" s="29"/>
    </row>
    <row r="176" spans="2:12" ht="66" customHeight="1" x14ac:dyDescent="0.45">
      <c r="B176" s="73" t="s">
        <v>165</v>
      </c>
      <c r="C176" s="163"/>
      <c r="D176" s="159">
        <v>20000</v>
      </c>
      <c r="E176" s="159">
        <v>43110</v>
      </c>
      <c r="F176" s="159">
        <v>50000</v>
      </c>
      <c r="G176" s="160">
        <f>SUM(D176:F176)</f>
        <v>113110</v>
      </c>
      <c r="H176" s="161">
        <v>0.5</v>
      </c>
      <c r="I176" s="159">
        <f>FAO!I176+IOM!I176+UNWOMEN!I176</f>
        <v>91804.205900000001</v>
      </c>
      <c r="J176" s="141" t="s">
        <v>166</v>
      </c>
      <c r="K176" s="162"/>
      <c r="L176" s="29"/>
    </row>
    <row r="177" spans="2:12" ht="84" customHeight="1" x14ac:dyDescent="0.45">
      <c r="B177" s="88" t="s">
        <v>167</v>
      </c>
      <c r="C177" s="158"/>
      <c r="D177" s="159">
        <v>65000</v>
      </c>
      <c r="E177" s="159"/>
      <c r="F177" s="159"/>
      <c r="G177" s="160">
        <f>SUM(D177:F177)</f>
        <v>65000</v>
      </c>
      <c r="H177" s="161">
        <v>0.5</v>
      </c>
      <c r="I177" s="159">
        <f>FAO!I177+IOM!I177+UNWOMEN!I177</f>
        <v>4456.55</v>
      </c>
      <c r="J177" s="207" t="s">
        <v>623</v>
      </c>
      <c r="K177" s="162"/>
      <c r="L177" s="29"/>
    </row>
    <row r="178" spans="2:12" ht="21.75" customHeight="1" x14ac:dyDescent="0.4">
      <c r="B178" s="4"/>
      <c r="C178" s="89" t="s">
        <v>168</v>
      </c>
      <c r="D178" s="92">
        <f>SUM(D174:D177)</f>
        <v>178373.62490767532</v>
      </c>
      <c r="E178" s="92">
        <f>SUM(E174:E177)</f>
        <v>209743.93592523399</v>
      </c>
      <c r="F178" s="92">
        <f>SUM(F174:F177)</f>
        <v>310000</v>
      </c>
      <c r="G178" s="92">
        <f>SUM(G174:G177)</f>
        <v>698117.56083290931</v>
      </c>
      <c r="H178" s="10">
        <f>(H174*G174)+(H175*G175)+(H176*G176)+(H177*G177)</f>
        <v>349058.78041645465</v>
      </c>
      <c r="I178" s="10">
        <f>SUM(I174:I177)</f>
        <v>516580.80019999982</v>
      </c>
      <c r="J178" s="133"/>
      <c r="K178" s="158"/>
      <c r="L178" s="8"/>
    </row>
    <row r="179" spans="2:12" ht="15.75" customHeight="1" x14ac:dyDescent="0.4">
      <c r="B179" s="4"/>
      <c r="C179" s="153"/>
      <c r="D179" s="156"/>
      <c r="E179" s="156"/>
      <c r="F179" s="156"/>
      <c r="G179" s="156"/>
      <c r="H179" s="156"/>
      <c r="I179" s="156"/>
      <c r="J179" s="156"/>
      <c r="K179" s="153"/>
      <c r="L179" s="8"/>
    </row>
    <row r="180" spans="2:12" ht="15.75" customHeight="1" x14ac:dyDescent="0.4">
      <c r="B180" s="4"/>
      <c r="C180" s="153"/>
      <c r="D180" s="156"/>
      <c r="E180" s="156"/>
      <c r="F180" s="156"/>
      <c r="G180" s="156"/>
      <c r="H180" s="156"/>
      <c r="I180" s="156"/>
      <c r="J180" s="156"/>
      <c r="K180" s="153"/>
      <c r="L180" s="8"/>
    </row>
    <row r="181" spans="2:12" ht="15.75" customHeight="1" x14ac:dyDescent="0.4">
      <c r="B181" s="4"/>
      <c r="C181" s="153"/>
      <c r="D181" s="156"/>
      <c r="E181" s="156"/>
      <c r="F181" s="156"/>
      <c r="G181" s="156"/>
      <c r="H181" s="156"/>
      <c r="I181" s="156"/>
      <c r="J181" s="156"/>
      <c r="K181" s="153"/>
      <c r="L181" s="8"/>
    </row>
    <row r="182" spans="2:12" ht="15.75" customHeight="1" x14ac:dyDescent="0.4">
      <c r="B182" s="4"/>
      <c r="C182" s="153"/>
      <c r="D182" s="156"/>
      <c r="E182" s="156"/>
      <c r="F182" s="156"/>
      <c r="G182" s="156"/>
      <c r="H182" s="156"/>
      <c r="I182" s="156"/>
      <c r="J182" s="156"/>
      <c r="K182" s="153"/>
      <c r="L182" s="8"/>
    </row>
    <row r="183" spans="2:12" ht="15.75" customHeight="1" x14ac:dyDescent="0.4">
      <c r="B183" s="4"/>
      <c r="C183" s="153"/>
      <c r="D183" s="156"/>
      <c r="E183" s="156"/>
      <c r="F183" s="156"/>
      <c r="G183" s="156"/>
      <c r="H183" s="156"/>
      <c r="I183" s="156"/>
      <c r="J183" s="156"/>
      <c r="K183" s="153"/>
      <c r="L183" s="8"/>
    </row>
    <row r="184" spans="2:12" ht="15.75" customHeight="1" x14ac:dyDescent="0.4">
      <c r="B184" s="4"/>
      <c r="C184" s="153"/>
      <c r="D184" s="156"/>
      <c r="E184" s="156"/>
      <c r="F184" s="156"/>
      <c r="G184" s="156"/>
      <c r="H184" s="156"/>
      <c r="I184" s="156"/>
      <c r="J184" s="156"/>
      <c r="K184" s="153"/>
      <c r="L184" s="8"/>
    </row>
    <row r="185" spans="2:12" ht="15.75" customHeight="1" thickBot="1" x14ac:dyDescent="0.45">
      <c r="B185" s="4"/>
      <c r="C185" s="153"/>
      <c r="D185" s="156"/>
      <c r="E185" s="156"/>
      <c r="F185" s="156"/>
      <c r="G185" s="156"/>
      <c r="H185" s="156"/>
      <c r="I185" s="156"/>
      <c r="J185" s="156"/>
      <c r="K185" s="153"/>
      <c r="L185" s="8"/>
    </row>
    <row r="186" spans="2:12" ht="15.9" x14ac:dyDescent="0.4">
      <c r="B186" s="4"/>
      <c r="C186" s="246" t="s">
        <v>169</v>
      </c>
      <c r="D186" s="247"/>
      <c r="E186" s="247"/>
      <c r="F186" s="247"/>
      <c r="G186" s="248"/>
      <c r="H186" s="8"/>
      <c r="I186" s="156"/>
      <c r="J186" s="156"/>
      <c r="K186" s="8"/>
    </row>
    <row r="187" spans="2:12" ht="40.5" customHeight="1" x14ac:dyDescent="0.4">
      <c r="B187" s="4"/>
      <c r="C187" s="240"/>
      <c r="D187" s="242" t="str">
        <f>D4</f>
        <v>IOM</v>
      </c>
      <c r="E187" s="242" t="str">
        <f>E4</f>
        <v xml:space="preserve">FAO </v>
      </c>
      <c r="F187" s="242" t="str">
        <f>F4</f>
        <v>UNWOMEN</v>
      </c>
      <c r="G187" s="244" t="s">
        <v>8</v>
      </c>
      <c r="H187" s="153"/>
      <c r="I187" s="156"/>
      <c r="J187" s="156"/>
      <c r="K187" s="8"/>
    </row>
    <row r="188" spans="2:12" ht="24.75" customHeight="1" x14ac:dyDescent="0.4">
      <c r="B188" s="4"/>
      <c r="C188" s="241"/>
      <c r="D188" s="243"/>
      <c r="E188" s="243"/>
      <c r="F188" s="243"/>
      <c r="G188" s="245"/>
      <c r="H188" s="153"/>
      <c r="I188" s="156"/>
      <c r="J188" s="156"/>
      <c r="K188" s="8"/>
    </row>
    <row r="189" spans="2:12" ht="41.25" customHeight="1" x14ac:dyDescent="0.4">
      <c r="B189" s="164"/>
      <c r="C189" s="165" t="s">
        <v>170</v>
      </c>
      <c r="D189" s="166">
        <f>SUM(D15,D25,D35,D45,D57,D67,D77,D87,D99,D109,D119,D129,D141,D151,D161,D171,D174,D175,D176,D177)</f>
        <v>1401869.1588785038</v>
      </c>
      <c r="E189" s="166">
        <f>SUM(E15,E25,E35,E45,E57,E67,E77,E87,E99,E109,E119,E129,E141,E151,E161,E171,E174,E175,E176,E177)</f>
        <v>1028037.383177571</v>
      </c>
      <c r="F189" s="166">
        <f>SUM(F15,F25,F35,F45,F57,F67,F77,F87,F99,F109,F119,F129,F141,F151,F161,F171,F174,F175,F176,F177)</f>
        <v>1010000</v>
      </c>
      <c r="G189" s="167">
        <f>SUM(D189:F189)</f>
        <v>3439906.5420560748</v>
      </c>
      <c r="H189" s="222"/>
      <c r="I189" s="168"/>
      <c r="J189" s="156"/>
      <c r="K189" s="164"/>
    </row>
    <row r="190" spans="2:12" ht="51.75" customHeight="1" x14ac:dyDescent="0.4">
      <c r="B190" s="169"/>
      <c r="C190" s="165" t="s">
        <v>171</v>
      </c>
      <c r="D190" s="166">
        <f>D189*0.07</f>
        <v>98130.841121495279</v>
      </c>
      <c r="E190" s="166">
        <f>E189*0.07</f>
        <v>71962.616822429976</v>
      </c>
      <c r="F190" s="166">
        <f>F189*0.07</f>
        <v>70700</v>
      </c>
      <c r="G190" s="167">
        <f>G189*0.07</f>
        <v>240793.45794392526</v>
      </c>
      <c r="H190" s="169"/>
      <c r="I190" s="168"/>
      <c r="J190" s="156"/>
      <c r="K190" s="170"/>
    </row>
    <row r="191" spans="2:12" ht="51.75" customHeight="1" thickBot="1" x14ac:dyDescent="0.45">
      <c r="B191" s="169"/>
      <c r="C191" s="7" t="s">
        <v>8</v>
      </c>
      <c r="D191" s="78">
        <f>SUM(D189:D190)</f>
        <v>1499999.9999999991</v>
      </c>
      <c r="E191" s="196">
        <f>SUM(E189:E190)</f>
        <v>1100000.0000000009</v>
      </c>
      <c r="F191" s="78">
        <f>SUM(F189:F190)</f>
        <v>1080700</v>
      </c>
      <c r="G191" s="87">
        <f>SUM(G189:G190)</f>
        <v>3680700</v>
      </c>
      <c r="H191" s="169"/>
      <c r="K191" s="170"/>
    </row>
    <row r="192" spans="2:12" ht="42" customHeight="1" x14ac:dyDescent="0.4">
      <c r="B192" s="169"/>
      <c r="I192" s="117"/>
      <c r="J192" s="117"/>
      <c r="K192" s="2"/>
      <c r="L192" s="170"/>
    </row>
    <row r="193" spans="2:12" s="21" customFormat="1" ht="29.25" customHeight="1" thickBot="1" x14ac:dyDescent="0.45">
      <c r="B193" s="153"/>
      <c r="C193" s="4"/>
      <c r="D193" s="16"/>
      <c r="E193" s="16"/>
      <c r="F193" s="16"/>
      <c r="G193" s="16"/>
      <c r="H193" s="16"/>
      <c r="I193" s="121"/>
      <c r="J193" s="121"/>
      <c r="K193" s="8"/>
      <c r="L193" s="164"/>
    </row>
    <row r="194" spans="2:12" ht="23.25" customHeight="1" x14ac:dyDescent="0.4">
      <c r="B194" s="170"/>
      <c r="C194" s="254" t="s">
        <v>172</v>
      </c>
      <c r="D194" s="255"/>
      <c r="E194" s="255"/>
      <c r="F194" s="255"/>
      <c r="G194" s="255"/>
      <c r="H194" s="256"/>
      <c r="I194" s="121"/>
      <c r="J194" s="121"/>
      <c r="K194" s="170"/>
    </row>
    <row r="195" spans="2:12" ht="41.25" customHeight="1" x14ac:dyDescent="0.4">
      <c r="B195" s="170"/>
      <c r="C195" s="74"/>
      <c r="D195" s="257" t="str">
        <f>D4</f>
        <v>IOM</v>
      </c>
      <c r="E195" s="257" t="str">
        <f>E4</f>
        <v xml:space="preserve">FAO </v>
      </c>
      <c r="F195" s="257" t="str">
        <f>F4</f>
        <v>UNWOMEN</v>
      </c>
      <c r="G195" s="259" t="s">
        <v>8</v>
      </c>
      <c r="H195" s="261" t="s">
        <v>173</v>
      </c>
      <c r="I195" s="121"/>
      <c r="J195" s="121"/>
      <c r="K195" s="170"/>
    </row>
    <row r="196" spans="2:12" ht="27.75" customHeight="1" x14ac:dyDescent="0.4">
      <c r="B196" s="170"/>
      <c r="C196" s="74"/>
      <c r="D196" s="258"/>
      <c r="E196" s="258"/>
      <c r="F196" s="258"/>
      <c r="G196" s="260"/>
      <c r="H196" s="262"/>
      <c r="I196" s="116"/>
      <c r="J196" s="116"/>
      <c r="K196" s="170"/>
    </row>
    <row r="197" spans="2:12" ht="55.5" customHeight="1" x14ac:dyDescent="0.4">
      <c r="B197" s="170"/>
      <c r="C197" s="14" t="s">
        <v>174</v>
      </c>
      <c r="D197" s="76">
        <f>$D$191*H197</f>
        <v>1049999.9999999993</v>
      </c>
      <c r="E197" s="76">
        <f>$E$191*H197</f>
        <v>770000.00000000058</v>
      </c>
      <c r="F197" s="77">
        <f>$F$191*H197</f>
        <v>756490</v>
      </c>
      <c r="G197" s="77">
        <f>SUM(D197:F197)</f>
        <v>2576490</v>
      </c>
      <c r="H197" s="97">
        <v>0.7</v>
      </c>
      <c r="I197" s="116"/>
      <c r="J197" s="116"/>
      <c r="K197" s="170"/>
    </row>
    <row r="198" spans="2:12" ht="57.75" customHeight="1" x14ac:dyDescent="0.4">
      <c r="B198" s="249"/>
      <c r="C198" s="90" t="s">
        <v>175</v>
      </c>
      <c r="D198" s="76">
        <f>$D$191*H198</f>
        <v>449999.99999999971</v>
      </c>
      <c r="E198" s="76">
        <f>$E$191*H198</f>
        <v>330000.00000000029</v>
      </c>
      <c r="F198" s="77">
        <f>$F$191*H198</f>
        <v>324210</v>
      </c>
      <c r="G198" s="91">
        <f>SUM(D198:F198)</f>
        <v>1104210</v>
      </c>
      <c r="H198" s="98">
        <v>0.3</v>
      </c>
      <c r="I198" s="118"/>
      <c r="J198" s="118"/>
    </row>
    <row r="199" spans="2:12" ht="57.75" customHeight="1" x14ac:dyDescent="0.4">
      <c r="B199" s="249"/>
      <c r="C199" s="90" t="s">
        <v>176</v>
      </c>
      <c r="D199" s="76">
        <f>$D$191*H199</f>
        <v>0</v>
      </c>
      <c r="E199" s="200">
        <f>$E$191*H199</f>
        <v>0</v>
      </c>
      <c r="F199" s="77">
        <f>$F$191*H199</f>
        <v>0</v>
      </c>
      <c r="G199" s="91">
        <f>SUM(D199:F199)</f>
        <v>0</v>
      </c>
      <c r="H199" s="99">
        <v>0</v>
      </c>
      <c r="I199" s="122"/>
      <c r="J199" s="122"/>
    </row>
    <row r="200" spans="2:12" ht="38.25" customHeight="1" thickBot="1" x14ac:dyDescent="0.45">
      <c r="B200" s="249"/>
      <c r="C200" s="7" t="s">
        <v>177</v>
      </c>
      <c r="D200" s="78">
        <f>SUM(D197:D199)</f>
        <v>1499999.9999999991</v>
      </c>
      <c r="E200" s="201">
        <f>SUM(E197:E199)</f>
        <v>1100000.0000000009</v>
      </c>
      <c r="F200" s="78">
        <f>SUM(F197:F199)</f>
        <v>1080700</v>
      </c>
      <c r="G200" s="78">
        <f>SUM(G197:G199)</f>
        <v>3680700</v>
      </c>
      <c r="H200" s="79">
        <f>SUM(H197:H199)</f>
        <v>1</v>
      </c>
      <c r="I200" s="119"/>
      <c r="J200" s="117"/>
    </row>
    <row r="201" spans="2:12" ht="21.75" customHeight="1" thickBot="1" x14ac:dyDescent="0.45">
      <c r="B201" s="249"/>
      <c r="C201" s="1"/>
      <c r="D201" s="5"/>
      <c r="E201" s="5"/>
      <c r="F201" s="5"/>
      <c r="G201" s="5"/>
      <c r="H201" s="5"/>
      <c r="I201" s="119"/>
      <c r="J201" s="117"/>
    </row>
    <row r="202" spans="2:12" ht="49.5" customHeight="1" x14ac:dyDescent="0.4">
      <c r="B202" s="249"/>
      <c r="C202" s="80" t="s">
        <v>178</v>
      </c>
      <c r="D202" s="81">
        <f>SUM(H15,H25,H35,H45,H57,H67,H77,H87,H99,H109,H119,H129,H141,H151,H161,H171,H178)*1.07</f>
        <v>1907603.0337418604</v>
      </c>
      <c r="E202" s="16"/>
      <c r="F202" s="16"/>
      <c r="G202" s="16"/>
      <c r="H202" s="124" t="s">
        <v>179</v>
      </c>
      <c r="I202" s="214">
        <f>SUM(I178,I171,I161,I151,I141,I129,I119,I109,I99,I87,I77,I67,I57,I45,I35,I25,I15)</f>
        <v>2292722.305885714</v>
      </c>
      <c r="J202" s="134"/>
    </row>
    <row r="203" spans="2:12" ht="28.5" customHeight="1" thickBot="1" x14ac:dyDescent="0.5">
      <c r="B203" s="249"/>
      <c r="C203" s="82" t="s">
        <v>180</v>
      </c>
      <c r="D203" s="112">
        <f>D202/G191</f>
        <v>0.51827180529297701</v>
      </c>
      <c r="E203" s="23"/>
      <c r="F203" s="23"/>
      <c r="G203" s="23"/>
      <c r="H203" s="212" t="s">
        <v>181</v>
      </c>
      <c r="I203" s="218">
        <f>I202/G189</f>
        <v>0.66650715007952666</v>
      </c>
      <c r="J203" s="135"/>
    </row>
    <row r="204" spans="2:12" ht="28.5" hidden="1" customHeight="1" x14ac:dyDescent="0.4">
      <c r="B204" s="249"/>
      <c r="C204" s="250"/>
      <c r="D204" s="251"/>
      <c r="E204" s="24"/>
      <c r="F204" s="24"/>
      <c r="G204" s="24"/>
    </row>
    <row r="205" spans="2:12" ht="32.25" customHeight="1" x14ac:dyDescent="0.45">
      <c r="B205" s="249"/>
      <c r="C205" s="82" t="s">
        <v>182</v>
      </c>
      <c r="D205" s="83">
        <f>SUM(D176:F177)*1.07</f>
        <v>190577.7</v>
      </c>
      <c r="E205" s="25"/>
      <c r="F205" s="25"/>
      <c r="G205" s="25"/>
    </row>
    <row r="206" spans="2:12" ht="23.25" customHeight="1" x14ac:dyDescent="0.45">
      <c r="B206" s="249"/>
      <c r="C206" s="82" t="s">
        <v>183</v>
      </c>
      <c r="D206" s="112">
        <f>D205/G191</f>
        <v>5.1777569484065533E-2</v>
      </c>
      <c r="E206" s="25"/>
      <c r="F206" s="25"/>
      <c r="G206" s="25"/>
      <c r="I206" s="115"/>
    </row>
    <row r="207" spans="2:12" ht="66.75" customHeight="1" thickBot="1" x14ac:dyDescent="0.45">
      <c r="B207" s="249"/>
      <c r="C207" s="252" t="s">
        <v>184</v>
      </c>
      <c r="D207" s="253"/>
      <c r="E207" s="17"/>
      <c r="F207" s="17"/>
      <c r="G207" s="17"/>
    </row>
    <row r="208" spans="2:12" ht="55.5" customHeight="1" x14ac:dyDescent="0.4">
      <c r="B208" s="249"/>
      <c r="L208" s="21"/>
    </row>
    <row r="209" spans="2:2" ht="42.75" customHeight="1" x14ac:dyDescent="0.4">
      <c r="B209" s="249"/>
    </row>
    <row r="210" spans="2:2" ht="21.75" customHeight="1" x14ac:dyDescent="0.4">
      <c r="B210" s="249"/>
    </row>
    <row r="211" spans="2:2" ht="21.75" customHeight="1" x14ac:dyDescent="0.4">
      <c r="B211" s="249"/>
    </row>
    <row r="212" spans="2:2" ht="23.25" customHeight="1" x14ac:dyDescent="0.4">
      <c r="B212" s="249"/>
    </row>
    <row r="213" spans="2:2" ht="23.25" customHeight="1" x14ac:dyDescent="0.4"/>
    <row r="214" spans="2:2" ht="21.75" customHeight="1" x14ac:dyDescent="0.4"/>
    <row r="215" spans="2:2" ht="16.5" customHeight="1" x14ac:dyDescent="0.4"/>
    <row r="216" spans="2:2" ht="29.25" customHeight="1" x14ac:dyDescent="0.4"/>
    <row r="217" spans="2:2" ht="24.75" customHeight="1" x14ac:dyDescent="0.4"/>
    <row r="218" spans="2:2" ht="33" customHeight="1" x14ac:dyDescent="0.4"/>
    <row r="220" spans="2:2" ht="15" customHeight="1" x14ac:dyDescent="0.4"/>
    <row r="221" spans="2:2" ht="25.5" customHeight="1" x14ac:dyDescent="0.4"/>
  </sheetData>
  <mergeCells count="37">
    <mergeCell ref="B198:B212"/>
    <mergeCell ref="C204:D204"/>
    <mergeCell ref="C207:D207"/>
    <mergeCell ref="C194:H194"/>
    <mergeCell ref="D195:D196"/>
    <mergeCell ref="E195:E196"/>
    <mergeCell ref="F195:F196"/>
    <mergeCell ref="G195:G196"/>
    <mergeCell ref="H195:H196"/>
    <mergeCell ref="C132:K132"/>
    <mergeCell ref="C142:K142"/>
    <mergeCell ref="C152:K152"/>
    <mergeCell ref="C162:K162"/>
    <mergeCell ref="C186:G186"/>
    <mergeCell ref="C187:C188"/>
    <mergeCell ref="D187:D188"/>
    <mergeCell ref="E187:E188"/>
    <mergeCell ref="F187:F188"/>
    <mergeCell ref="G187:G188"/>
    <mergeCell ref="C131:K131"/>
    <mergeCell ref="C36:K36"/>
    <mergeCell ref="C47:K47"/>
    <mergeCell ref="C48:K48"/>
    <mergeCell ref="C58:K58"/>
    <mergeCell ref="C68:K68"/>
    <mergeCell ref="C78:K78"/>
    <mergeCell ref="C89:K89"/>
    <mergeCell ref="C90:K90"/>
    <mergeCell ref="C100:K100"/>
    <mergeCell ref="C110:K110"/>
    <mergeCell ref="C120:K120"/>
    <mergeCell ref="C26:K26"/>
    <mergeCell ref="B1:E1"/>
    <mergeCell ref="B2:E2"/>
    <mergeCell ref="C5:K5"/>
    <mergeCell ref="C6:K6"/>
    <mergeCell ref="C16:K16"/>
  </mergeCells>
  <conditionalFormatting sqref="D203">
    <cfRule type="cellIs" dxfId="34" priority="3" operator="lessThan">
      <formula>0.15</formula>
    </cfRule>
  </conditionalFormatting>
  <conditionalFormatting sqref="D206">
    <cfRule type="cellIs" dxfId="33" priority="2" operator="lessThan">
      <formula>0.05</formula>
    </cfRule>
  </conditionalFormatting>
  <conditionalFormatting sqref="I199:J199 H200">
    <cfRule type="cellIs" dxfId="32" priority="1" operator="greaterThan">
      <formula>1</formula>
    </cfRule>
  </conditionalFormatting>
  <dataValidations count="6">
    <dataValidation allowBlank="1" showErrorMessage="1" prompt="% Towards Gender Equality and Women's Empowerment Must be Higher than 15%_x000a_" sqref="D205:G205" xr:uid="{27CBA4F6-0321-45A6-92AB-9A2D823ACC4D}"/>
    <dataValidation allowBlank="1" showInputMessage="1" showErrorMessage="1" prompt="Insert *text* description of Activity here" sqref="C143 C133 C163 C37 C153 C59 C69 C79 C121 C101 C111" xr:uid="{6F36A624-8A7E-4BF8-9F41-898BE4BF6DD7}"/>
    <dataValidation allowBlank="1" showInputMessage="1" showErrorMessage="1" prompt="Insert *text* description of Output here" sqref="C162 C16 C152 C36 C142 C58 C68 C78 C90 C100 C110 C120 C132" xr:uid="{5D848586-6D9A-4D90-A1AB-01DF5E7B66A4}"/>
    <dataValidation allowBlank="1" showInputMessage="1" showErrorMessage="1" prompt="Insert *text* description of Outcome here" sqref="C131:K131 C89:K89" xr:uid="{FD86D6F2-F5C5-4BBC-A189-E534A456F95C}"/>
    <dataValidation allowBlank="1" showInputMessage="1" showErrorMessage="1" prompt="M&amp;E Budget Cannot be Less than 5%_x000a_" sqref="D206:G206" xr:uid="{23A423EB-0424-4F69-9434-ADD577AB38B4}"/>
    <dataValidation allowBlank="1" showInputMessage="1" showErrorMessage="1" prompt="% Towards Gender Equality and Women's Empowerment Must be Higher than 15%_x000a_" sqref="D203:G203" xr:uid="{F1172E72-D6E8-4AAE-9BDD-7B1A8F343DF2}"/>
  </dataValidations>
  <pageMargins left="0.7" right="0.7" top="0.75" bottom="0.75" header="0.3" footer="0.3"/>
  <pageSetup orientation="portrait" r:id="rId1"/>
  <ignoredErrors>
    <ignoredError sqref="D187:G191 I7:I9 I17:I19 I27:I28 I49:I55 I91 I101:I108 I174:I177 D195:F195" unlockedFormula="1"/>
    <ignoredError sqref="H109 H178"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pageSetUpPr fitToPage="1"/>
  </sheetPr>
  <dimension ref="A1:L221"/>
  <sheetViews>
    <sheetView showGridLines="0" showZeros="0" zoomScale="46" zoomScaleNormal="96" workbookViewId="0">
      <pane ySplit="4" topLeftCell="A196" activePane="bottomLeft" state="frozen"/>
      <selection pane="bottomLeft" activeCell="I202" sqref="I202"/>
    </sheetView>
  </sheetViews>
  <sheetFormatPr defaultColWidth="9.23046875" defaultRowHeight="14.6" x14ac:dyDescent="0.4"/>
  <cols>
    <col min="1" max="1" width="9.23046875" style="20"/>
    <col min="2" max="2" width="30.69140625" style="20" customWidth="1"/>
    <col min="3" max="3" width="32.4609375" style="20" customWidth="1"/>
    <col min="4" max="4" width="25.23046875" style="20" customWidth="1"/>
    <col min="5" max="6" width="25.69140625" style="20" customWidth="1"/>
    <col min="7" max="7" width="23.23046875" style="20" customWidth="1"/>
    <col min="8" max="8" width="22.4609375" style="20" customWidth="1"/>
    <col min="9" max="9" width="22.4609375" style="114" customWidth="1"/>
    <col min="10" max="10" width="62.4609375" style="131" customWidth="1"/>
    <col min="11" max="11" width="30.23046875" style="20" customWidth="1"/>
    <col min="12" max="12" width="18.69140625" style="20" customWidth="1"/>
    <col min="13" max="13" width="9.23046875" style="20"/>
    <col min="14" max="14" width="17.69140625" style="20" customWidth="1"/>
    <col min="15" max="15" width="26.4609375" style="20" customWidth="1"/>
    <col min="16" max="16" width="22.4609375" style="20" customWidth="1"/>
    <col min="17" max="17" width="29.69140625" style="20" customWidth="1"/>
    <col min="18" max="18" width="23.4609375" style="20" customWidth="1"/>
    <col min="19" max="19" width="18.4609375" style="20" customWidth="1"/>
    <col min="20" max="20" width="17.4609375" style="20" customWidth="1"/>
    <col min="21" max="21" width="25.23046875" style="20" customWidth="1"/>
    <col min="22" max="16384" width="9.23046875" style="20"/>
  </cols>
  <sheetData>
    <row r="1" spans="1:12" ht="30.75" customHeight="1" x14ac:dyDescent="1.2">
      <c r="B1" s="223" t="s">
        <v>0</v>
      </c>
      <c r="C1" s="223"/>
      <c r="D1" s="223"/>
      <c r="E1" s="223"/>
      <c r="F1" s="18"/>
      <c r="G1" s="18"/>
      <c r="H1" s="19"/>
      <c r="I1" s="113"/>
      <c r="J1" s="130"/>
      <c r="K1" s="19"/>
    </row>
    <row r="2" spans="1:12" ht="16.5" customHeight="1" x14ac:dyDescent="0.7">
      <c r="B2" s="227" t="s">
        <v>2</v>
      </c>
      <c r="C2" s="227"/>
      <c r="D2" s="227"/>
      <c r="E2" s="227"/>
      <c r="F2" s="139"/>
      <c r="G2" s="139"/>
      <c r="H2" s="139"/>
      <c r="I2" s="123"/>
      <c r="J2" s="123"/>
    </row>
    <row r="4" spans="1:12" ht="119.25" customHeight="1" x14ac:dyDescent="0.4">
      <c r="B4" s="136" t="s">
        <v>3</v>
      </c>
      <c r="C4" s="136" t="s">
        <v>4</v>
      </c>
      <c r="D4" s="51" t="s">
        <v>5</v>
      </c>
      <c r="E4" s="51" t="s">
        <v>6</v>
      </c>
      <c r="F4" s="51" t="s">
        <v>7</v>
      </c>
      <c r="G4" s="75" t="s">
        <v>8</v>
      </c>
      <c r="H4" s="136" t="s">
        <v>9</v>
      </c>
      <c r="I4" s="136" t="s">
        <v>10</v>
      </c>
      <c r="J4" s="136" t="s">
        <v>11</v>
      </c>
      <c r="K4" s="136" t="s">
        <v>12</v>
      </c>
      <c r="L4" s="26"/>
    </row>
    <row r="5" spans="1:12" s="210" customFormat="1" ht="43.95" customHeight="1" x14ac:dyDescent="0.4">
      <c r="B5" s="73" t="s">
        <v>13</v>
      </c>
      <c r="C5" s="228" t="s">
        <v>571</v>
      </c>
      <c r="D5" s="229"/>
      <c r="E5" s="229"/>
      <c r="F5" s="229"/>
      <c r="G5" s="229"/>
      <c r="H5" s="229"/>
      <c r="I5" s="229"/>
      <c r="J5" s="229"/>
      <c r="K5" s="230"/>
      <c r="L5" s="9"/>
    </row>
    <row r="6" spans="1:12" ht="51" customHeight="1" x14ac:dyDescent="0.45">
      <c r="B6" s="73" t="s">
        <v>14</v>
      </c>
      <c r="C6" s="224" t="s">
        <v>572</v>
      </c>
      <c r="D6" s="225"/>
      <c r="E6" s="225"/>
      <c r="F6" s="225"/>
      <c r="G6" s="225"/>
      <c r="H6" s="225"/>
      <c r="I6" s="225"/>
      <c r="J6" s="225"/>
      <c r="K6" s="226"/>
      <c r="L6" s="28"/>
    </row>
    <row r="7" spans="1:12" ht="126.9" x14ac:dyDescent="0.45">
      <c r="B7" s="142" t="s">
        <v>15</v>
      </c>
      <c r="C7" s="204" t="s">
        <v>574</v>
      </c>
      <c r="D7" s="144">
        <v>55000</v>
      </c>
      <c r="E7" s="144"/>
      <c r="F7" s="144">
        <v>200000</v>
      </c>
      <c r="G7" s="145">
        <f>SUM(D7:F7)</f>
        <v>255000</v>
      </c>
      <c r="H7" s="146">
        <v>0.75</v>
      </c>
      <c r="I7" s="144"/>
      <c r="J7" s="147" t="s">
        <v>609</v>
      </c>
      <c r="K7" s="148" t="s">
        <v>590</v>
      </c>
      <c r="L7" s="149"/>
    </row>
    <row r="8" spans="1:12" ht="79.3" x14ac:dyDescent="0.45">
      <c r="B8" s="142" t="s">
        <v>16</v>
      </c>
      <c r="C8" s="204" t="s">
        <v>575</v>
      </c>
      <c r="D8" s="144">
        <v>55000</v>
      </c>
      <c r="E8" s="144"/>
      <c r="F8" s="144">
        <v>100000</v>
      </c>
      <c r="G8" s="145">
        <f t="shared" ref="G8:G14" si="0">SUM(D8:F8)</f>
        <v>155000</v>
      </c>
      <c r="H8" s="146">
        <v>0.6</v>
      </c>
      <c r="I8" s="144"/>
      <c r="J8" s="147" t="s">
        <v>610</v>
      </c>
      <c r="K8" s="148" t="s">
        <v>591</v>
      </c>
      <c r="L8" s="149"/>
    </row>
    <row r="9" spans="1:12" ht="95.15" x14ac:dyDescent="0.45">
      <c r="B9" s="142" t="s">
        <v>17</v>
      </c>
      <c r="C9" s="204" t="s">
        <v>576</v>
      </c>
      <c r="D9" s="144">
        <v>102326.79658046199</v>
      </c>
      <c r="E9" s="144"/>
      <c r="F9" s="144">
        <v>25000</v>
      </c>
      <c r="G9" s="145">
        <f t="shared" si="0"/>
        <v>127326.79658046199</v>
      </c>
      <c r="H9" s="146">
        <v>0.6</v>
      </c>
      <c r="I9" s="144"/>
      <c r="J9" s="205" t="s">
        <v>611</v>
      </c>
      <c r="K9" s="148" t="s">
        <v>592</v>
      </c>
      <c r="L9" s="149"/>
    </row>
    <row r="10" spans="1:12" ht="15.9" hidden="1" x14ac:dyDescent="0.45">
      <c r="B10" s="142" t="s">
        <v>18</v>
      </c>
      <c r="C10" s="143"/>
      <c r="D10" s="144"/>
      <c r="E10" s="144"/>
      <c r="F10" s="144"/>
      <c r="G10" s="145">
        <f t="shared" si="0"/>
        <v>0</v>
      </c>
      <c r="H10" s="146"/>
      <c r="I10" s="144"/>
      <c r="J10" s="147"/>
      <c r="K10" s="148"/>
      <c r="L10" s="149"/>
    </row>
    <row r="11" spans="1:12" ht="15.9" hidden="1" x14ac:dyDescent="0.45">
      <c r="B11" s="142" t="s">
        <v>19</v>
      </c>
      <c r="C11" s="143"/>
      <c r="D11" s="144"/>
      <c r="E11" s="144"/>
      <c r="F11" s="144"/>
      <c r="G11" s="145">
        <f t="shared" si="0"/>
        <v>0</v>
      </c>
      <c r="H11" s="146"/>
      <c r="I11" s="144"/>
      <c r="J11" s="147"/>
      <c r="K11" s="148"/>
      <c r="L11" s="149"/>
    </row>
    <row r="12" spans="1:12" ht="15.9" hidden="1" x14ac:dyDescent="0.45">
      <c r="B12" s="142" t="s">
        <v>20</v>
      </c>
      <c r="C12" s="143"/>
      <c r="D12" s="144"/>
      <c r="E12" s="144"/>
      <c r="F12" s="144"/>
      <c r="G12" s="145">
        <f t="shared" si="0"/>
        <v>0</v>
      </c>
      <c r="H12" s="146"/>
      <c r="I12" s="144"/>
      <c r="J12" s="147"/>
      <c r="K12" s="148"/>
      <c r="L12" s="149"/>
    </row>
    <row r="13" spans="1:12" ht="15.9" hidden="1" x14ac:dyDescent="0.45">
      <c r="B13" s="142" t="s">
        <v>21</v>
      </c>
      <c r="C13" s="150"/>
      <c r="D13" s="147"/>
      <c r="E13" s="147"/>
      <c r="F13" s="147"/>
      <c r="G13" s="145">
        <f t="shared" si="0"/>
        <v>0</v>
      </c>
      <c r="H13" s="151"/>
      <c r="I13" s="147"/>
      <c r="J13" s="147"/>
      <c r="K13" s="152"/>
      <c r="L13" s="149"/>
    </row>
    <row r="14" spans="1:12" ht="16.3" hidden="1" thickBot="1" x14ac:dyDescent="0.5">
      <c r="A14" s="21"/>
      <c r="B14" s="142" t="s">
        <v>22</v>
      </c>
      <c r="C14" s="150"/>
      <c r="D14" s="147"/>
      <c r="E14" s="147"/>
      <c r="F14" s="147"/>
      <c r="G14" s="145">
        <f t="shared" si="0"/>
        <v>0</v>
      </c>
      <c r="H14" s="151"/>
      <c r="I14" s="147"/>
      <c r="J14" s="147"/>
      <c r="K14" s="152"/>
    </row>
    <row r="15" spans="1:12" ht="15.9" x14ac:dyDescent="0.45">
      <c r="A15" s="21"/>
      <c r="C15" s="73" t="s">
        <v>23</v>
      </c>
      <c r="D15" s="10">
        <f>SUM(D7:D14)</f>
        <v>212326.79658046199</v>
      </c>
      <c r="E15" s="10">
        <f>SUM(E7:E14)</f>
        <v>0</v>
      </c>
      <c r="F15" s="10">
        <f>SUM(F7:F14)</f>
        <v>325000</v>
      </c>
      <c r="G15" s="10">
        <f>SUM(G7:G14)</f>
        <v>537326.79658046202</v>
      </c>
      <c r="H15" s="10">
        <f>(H7*G7)+(H8*G8)+(H9*G9)+(H10*G10)+(H11*G11)+(H12*G12)+(H13*G13)+(H14*G14)</f>
        <v>360646.07794827718</v>
      </c>
      <c r="I15" s="10">
        <f>SUM(I7:I14)</f>
        <v>0</v>
      </c>
      <c r="J15" s="132"/>
      <c r="K15" s="152"/>
      <c r="L15" s="29"/>
    </row>
    <row r="16" spans="1:12" ht="51" customHeight="1" x14ac:dyDescent="0.4">
      <c r="A16" s="21"/>
      <c r="B16" s="73" t="s">
        <v>24</v>
      </c>
      <c r="C16" s="231" t="s">
        <v>573</v>
      </c>
      <c r="D16" s="232"/>
      <c r="E16" s="232"/>
      <c r="F16" s="232"/>
      <c r="G16" s="232"/>
      <c r="H16" s="232"/>
      <c r="I16" s="232"/>
      <c r="J16" s="232"/>
      <c r="K16" s="233"/>
      <c r="L16" s="28"/>
    </row>
    <row r="17" spans="1:12" ht="79.3" x14ac:dyDescent="0.45">
      <c r="A17" s="21"/>
      <c r="B17" s="142" t="s">
        <v>25</v>
      </c>
      <c r="C17" s="204" t="s">
        <v>577</v>
      </c>
      <c r="D17" s="144">
        <v>145000</v>
      </c>
      <c r="E17" s="144"/>
      <c r="F17" s="144">
        <v>35000</v>
      </c>
      <c r="G17" s="145">
        <f>SUM(D17:F17)</f>
        <v>180000</v>
      </c>
      <c r="H17" s="146">
        <v>0.5</v>
      </c>
      <c r="I17" s="144"/>
      <c r="J17" s="147" t="s">
        <v>612</v>
      </c>
      <c r="K17" s="148"/>
      <c r="L17" s="149"/>
    </row>
    <row r="18" spans="1:12" ht="142.75" x14ac:dyDescent="0.45">
      <c r="A18" s="21"/>
      <c r="B18" s="142" t="s">
        <v>26</v>
      </c>
      <c r="C18" s="204" t="s">
        <v>578</v>
      </c>
      <c r="D18" s="144">
        <v>100000</v>
      </c>
      <c r="E18" s="144"/>
      <c r="F18" s="144">
        <v>100000</v>
      </c>
      <c r="G18" s="145">
        <f t="shared" ref="G18:G24" si="1">SUM(D18:F18)</f>
        <v>200000</v>
      </c>
      <c r="H18" s="146">
        <v>0.6</v>
      </c>
      <c r="I18" s="144"/>
      <c r="J18" s="205" t="s">
        <v>613</v>
      </c>
      <c r="K18" s="148" t="s">
        <v>593</v>
      </c>
      <c r="L18" s="149"/>
    </row>
    <row r="19" spans="1:12" ht="174.45" x14ac:dyDescent="0.45">
      <c r="A19" s="21"/>
      <c r="B19" s="142" t="s">
        <v>27</v>
      </c>
      <c r="C19" s="204" t="s">
        <v>579</v>
      </c>
      <c r="D19" s="144">
        <v>113101.75664633798</v>
      </c>
      <c r="E19" s="144"/>
      <c r="F19" s="144">
        <v>100000</v>
      </c>
      <c r="G19" s="145">
        <f t="shared" si="1"/>
        <v>213101.75664633798</v>
      </c>
      <c r="H19" s="146">
        <v>0.5</v>
      </c>
      <c r="I19" s="144"/>
      <c r="J19" s="205" t="s">
        <v>614</v>
      </c>
      <c r="K19" s="148" t="s">
        <v>594</v>
      </c>
      <c r="L19" s="149"/>
    </row>
    <row r="20" spans="1:12" ht="15.9" hidden="1" x14ac:dyDescent="0.45">
      <c r="A20" s="21"/>
      <c r="B20" s="142" t="s">
        <v>28</v>
      </c>
      <c r="C20" s="143"/>
      <c r="D20" s="144"/>
      <c r="E20" s="144"/>
      <c r="F20" s="144"/>
      <c r="G20" s="145">
        <f t="shared" si="1"/>
        <v>0</v>
      </c>
      <c r="H20" s="146"/>
      <c r="I20" s="144"/>
      <c r="J20" s="147"/>
      <c r="K20" s="148"/>
      <c r="L20" s="149"/>
    </row>
    <row r="21" spans="1:12" ht="15.9" hidden="1" x14ac:dyDescent="0.45">
      <c r="A21" s="21"/>
      <c r="B21" s="142" t="s">
        <v>29</v>
      </c>
      <c r="C21" s="143"/>
      <c r="D21" s="144"/>
      <c r="E21" s="144"/>
      <c r="F21" s="144"/>
      <c r="G21" s="145">
        <f t="shared" si="1"/>
        <v>0</v>
      </c>
      <c r="H21" s="146"/>
      <c r="I21" s="144"/>
      <c r="J21" s="147"/>
      <c r="K21" s="148"/>
      <c r="L21" s="149"/>
    </row>
    <row r="22" spans="1:12" ht="15.9" hidden="1" x14ac:dyDescent="0.45">
      <c r="A22" s="21"/>
      <c r="B22" s="142" t="s">
        <v>30</v>
      </c>
      <c r="C22" s="143"/>
      <c r="D22" s="144"/>
      <c r="E22" s="144"/>
      <c r="F22" s="144"/>
      <c r="G22" s="145">
        <f t="shared" si="1"/>
        <v>0</v>
      </c>
      <c r="H22" s="146"/>
      <c r="I22" s="144"/>
      <c r="J22" s="147"/>
      <c r="K22" s="148"/>
      <c r="L22" s="149"/>
    </row>
    <row r="23" spans="1:12" ht="15.9" hidden="1" x14ac:dyDescent="0.45">
      <c r="A23" s="21"/>
      <c r="B23" s="142" t="s">
        <v>31</v>
      </c>
      <c r="C23" s="150"/>
      <c r="D23" s="147"/>
      <c r="E23" s="147"/>
      <c r="F23" s="147"/>
      <c r="G23" s="145">
        <f t="shared" si="1"/>
        <v>0</v>
      </c>
      <c r="H23" s="151"/>
      <c r="I23" s="147"/>
      <c r="J23" s="147"/>
      <c r="K23" s="152"/>
      <c r="L23" s="149"/>
    </row>
    <row r="24" spans="1:12" ht="15.9" hidden="1" x14ac:dyDescent="0.45">
      <c r="A24" s="21"/>
      <c r="B24" s="142" t="s">
        <v>32</v>
      </c>
      <c r="C24" s="150"/>
      <c r="D24" s="147"/>
      <c r="E24" s="147"/>
      <c r="F24" s="147"/>
      <c r="G24" s="145">
        <f t="shared" si="1"/>
        <v>0</v>
      </c>
      <c r="H24" s="151"/>
      <c r="I24" s="147"/>
      <c r="J24" s="147"/>
      <c r="K24" s="152"/>
      <c r="L24" s="149"/>
    </row>
    <row r="25" spans="1:12" ht="15.9" x14ac:dyDescent="0.45">
      <c r="A25" s="21"/>
      <c r="C25" s="73" t="s">
        <v>23</v>
      </c>
      <c r="D25" s="13">
        <f>SUM(D17:D24)</f>
        <v>358101.75664633798</v>
      </c>
      <c r="E25" s="13">
        <f>SUM(E17:E24)</f>
        <v>0</v>
      </c>
      <c r="F25" s="13">
        <f>SUM(F17:F24)</f>
        <v>235000</v>
      </c>
      <c r="G25" s="13">
        <f>SUM(G17:G24)</f>
        <v>593101.75664633792</v>
      </c>
      <c r="H25" s="10">
        <f>(H17*G17)+(H18*G18)+(H19*G19)+(H20*G20)+(H21*G21)+(H22*G22)+(H23*G23)+(H24*G24)</f>
        <v>316550.87832316896</v>
      </c>
      <c r="I25" s="10">
        <f>SUM(I17:I24)</f>
        <v>0</v>
      </c>
      <c r="J25" s="132"/>
      <c r="K25" s="152"/>
      <c r="L25" s="29"/>
    </row>
    <row r="26" spans="1:12" ht="51" customHeight="1" x14ac:dyDescent="0.45">
      <c r="A26" s="21"/>
      <c r="B26" s="73" t="s">
        <v>33</v>
      </c>
      <c r="C26" s="224" t="s">
        <v>580</v>
      </c>
      <c r="D26" s="225"/>
      <c r="E26" s="225"/>
      <c r="F26" s="225"/>
      <c r="G26" s="225"/>
      <c r="H26" s="225"/>
      <c r="I26" s="225"/>
      <c r="J26" s="225"/>
      <c r="K26" s="226"/>
      <c r="L26" s="28"/>
    </row>
    <row r="27" spans="1:12" ht="111" x14ac:dyDescent="0.45">
      <c r="A27" s="21"/>
      <c r="B27" s="142" t="s">
        <v>34</v>
      </c>
      <c r="C27" s="204" t="s">
        <v>581</v>
      </c>
      <c r="D27" s="144">
        <v>25000</v>
      </c>
      <c r="E27" s="191"/>
      <c r="F27" s="144">
        <v>15000</v>
      </c>
      <c r="G27" s="145">
        <f>SUM(D27:F27)</f>
        <v>40000</v>
      </c>
      <c r="H27" s="192">
        <v>0.4</v>
      </c>
      <c r="I27" s="193"/>
      <c r="J27" s="147" t="s">
        <v>615</v>
      </c>
      <c r="K27" s="148"/>
      <c r="L27" s="149"/>
    </row>
    <row r="28" spans="1:12" ht="79.3" x14ac:dyDescent="0.45">
      <c r="A28" s="21"/>
      <c r="B28" s="142" t="s">
        <v>35</v>
      </c>
      <c r="C28" s="204" t="s">
        <v>582</v>
      </c>
      <c r="D28" s="144">
        <v>30865.011052200898</v>
      </c>
      <c r="E28" s="191"/>
      <c r="F28" s="144">
        <v>15000</v>
      </c>
      <c r="G28" s="145">
        <f t="shared" ref="G28:G34" si="2">SUM(D28:F28)</f>
        <v>45865.011052200898</v>
      </c>
      <c r="H28" s="192">
        <v>0.5</v>
      </c>
      <c r="I28" s="193"/>
      <c r="J28" s="205" t="s">
        <v>616</v>
      </c>
      <c r="K28" s="148"/>
      <c r="L28" s="149"/>
    </row>
    <row r="29" spans="1:12" ht="15.9" hidden="1" x14ac:dyDescent="0.45">
      <c r="A29" s="21"/>
      <c r="B29" s="142" t="s">
        <v>36</v>
      </c>
      <c r="C29" s="143"/>
      <c r="D29" s="144"/>
      <c r="E29" s="144"/>
      <c r="F29" s="144"/>
      <c r="G29" s="145">
        <f t="shared" si="2"/>
        <v>0</v>
      </c>
      <c r="H29" s="146"/>
      <c r="I29" s="144"/>
      <c r="J29" s="147"/>
      <c r="K29" s="148"/>
      <c r="L29" s="149"/>
    </row>
    <row r="30" spans="1:12" ht="15.9" hidden="1" x14ac:dyDescent="0.45">
      <c r="A30" s="21"/>
      <c r="B30" s="142" t="s">
        <v>37</v>
      </c>
      <c r="C30" s="143"/>
      <c r="D30" s="144"/>
      <c r="E30" s="144"/>
      <c r="F30" s="144"/>
      <c r="G30" s="145">
        <f t="shared" si="2"/>
        <v>0</v>
      </c>
      <c r="H30" s="146"/>
      <c r="I30" s="144"/>
      <c r="J30" s="147"/>
      <c r="K30" s="148"/>
      <c r="L30" s="149"/>
    </row>
    <row r="31" spans="1:12" s="21" customFormat="1" ht="15.9" hidden="1" x14ac:dyDescent="0.45">
      <c r="B31" s="142" t="s">
        <v>38</v>
      </c>
      <c r="C31" s="143"/>
      <c r="D31" s="144"/>
      <c r="E31" s="144"/>
      <c r="F31" s="144"/>
      <c r="G31" s="145">
        <f t="shared" si="2"/>
        <v>0</v>
      </c>
      <c r="H31" s="146"/>
      <c r="I31" s="144"/>
      <c r="J31" s="147"/>
      <c r="K31" s="148"/>
      <c r="L31" s="149"/>
    </row>
    <row r="32" spans="1:12" s="21" customFormat="1" ht="15.9" hidden="1" x14ac:dyDescent="0.45">
      <c r="B32" s="142" t="s">
        <v>39</v>
      </c>
      <c r="C32" s="143"/>
      <c r="D32" s="144"/>
      <c r="E32" s="144"/>
      <c r="F32" s="144"/>
      <c r="G32" s="145">
        <f t="shared" si="2"/>
        <v>0</v>
      </c>
      <c r="H32" s="146"/>
      <c r="I32" s="144"/>
      <c r="J32" s="147"/>
      <c r="K32" s="148"/>
      <c r="L32" s="149"/>
    </row>
    <row r="33" spans="1:12" s="21" customFormat="1" ht="15.9" hidden="1" x14ac:dyDescent="0.45">
      <c r="A33" s="20"/>
      <c r="B33" s="142" t="s">
        <v>40</v>
      </c>
      <c r="C33" s="150"/>
      <c r="D33" s="147"/>
      <c r="E33" s="147"/>
      <c r="F33" s="147"/>
      <c r="G33" s="145">
        <f t="shared" si="2"/>
        <v>0</v>
      </c>
      <c r="H33" s="151"/>
      <c r="I33" s="147"/>
      <c r="J33" s="147"/>
      <c r="K33" s="152"/>
      <c r="L33" s="149"/>
    </row>
    <row r="34" spans="1:12" ht="15.9" hidden="1" x14ac:dyDescent="0.45">
      <c r="B34" s="142" t="s">
        <v>41</v>
      </c>
      <c r="C34" s="150"/>
      <c r="D34" s="147"/>
      <c r="E34" s="147"/>
      <c r="F34" s="147"/>
      <c r="G34" s="145">
        <f t="shared" si="2"/>
        <v>0</v>
      </c>
      <c r="H34" s="151"/>
      <c r="I34" s="147"/>
      <c r="J34" s="147"/>
      <c r="K34" s="152"/>
      <c r="L34" s="149"/>
    </row>
    <row r="35" spans="1:12" ht="26.7" customHeight="1" x14ac:dyDescent="0.45">
      <c r="C35" s="73" t="s">
        <v>23</v>
      </c>
      <c r="D35" s="13">
        <f>SUM(D27:D34)</f>
        <v>55865.011052200898</v>
      </c>
      <c r="E35" s="13">
        <f>SUM(E27:E34)</f>
        <v>0</v>
      </c>
      <c r="F35" s="13">
        <f>SUM(F27:F34)</f>
        <v>30000</v>
      </c>
      <c r="G35" s="13">
        <f>SUM(G27:G34)</f>
        <v>85865.011052200891</v>
      </c>
      <c r="H35" s="10">
        <f>(H27*G27)+(H28*G28)+(H29*G29)+(H30*G30)+(H31*G31)+(H32*G32)+(H33*G33)+(H34*G34)</f>
        <v>38932.505526100445</v>
      </c>
      <c r="I35" s="10">
        <f>SUM(I27:I34)</f>
        <v>0</v>
      </c>
      <c r="J35" s="132"/>
      <c r="K35" s="152"/>
      <c r="L35" s="29"/>
    </row>
    <row r="36" spans="1:12" ht="51" hidden="1" customHeight="1" x14ac:dyDescent="0.4">
      <c r="B36" s="73" t="s">
        <v>42</v>
      </c>
      <c r="C36" s="231"/>
      <c r="D36" s="232"/>
      <c r="E36" s="232"/>
      <c r="F36" s="232"/>
      <c r="G36" s="232"/>
      <c r="H36" s="232"/>
      <c r="I36" s="232"/>
      <c r="J36" s="232"/>
      <c r="K36" s="233"/>
      <c r="L36" s="28"/>
    </row>
    <row r="37" spans="1:12" ht="15.9" hidden="1" x14ac:dyDescent="0.45">
      <c r="B37" s="142" t="s">
        <v>43</v>
      </c>
      <c r="C37" s="143"/>
      <c r="D37" s="144"/>
      <c r="E37" s="144"/>
      <c r="F37" s="144"/>
      <c r="G37" s="145">
        <f>SUM(D37:F37)</f>
        <v>0</v>
      </c>
      <c r="H37" s="146"/>
      <c r="I37" s="144"/>
      <c r="J37" s="147"/>
      <c r="K37" s="148"/>
      <c r="L37" s="149"/>
    </row>
    <row r="38" spans="1:12" ht="15.9" hidden="1" x14ac:dyDescent="0.45">
      <c r="B38" s="142" t="s">
        <v>44</v>
      </c>
      <c r="C38" s="143"/>
      <c r="D38" s="144"/>
      <c r="E38" s="144"/>
      <c r="F38" s="144"/>
      <c r="G38" s="145">
        <f t="shared" ref="G38:G44" si="3">SUM(D38:F38)</f>
        <v>0</v>
      </c>
      <c r="H38" s="146"/>
      <c r="I38" s="144"/>
      <c r="J38" s="147"/>
      <c r="K38" s="148"/>
      <c r="L38" s="149"/>
    </row>
    <row r="39" spans="1:12" ht="15.9" hidden="1" x14ac:dyDescent="0.45">
      <c r="B39" s="142" t="s">
        <v>45</v>
      </c>
      <c r="C39" s="143"/>
      <c r="D39" s="144"/>
      <c r="E39" s="144"/>
      <c r="F39" s="144"/>
      <c r="G39" s="145">
        <f t="shared" si="3"/>
        <v>0</v>
      </c>
      <c r="H39" s="146"/>
      <c r="I39" s="144"/>
      <c r="J39" s="147"/>
      <c r="K39" s="148"/>
      <c r="L39" s="149"/>
    </row>
    <row r="40" spans="1:12" ht="15.9" hidden="1" x14ac:dyDescent="0.45">
      <c r="B40" s="142" t="s">
        <v>46</v>
      </c>
      <c r="C40" s="143"/>
      <c r="D40" s="144"/>
      <c r="E40" s="144"/>
      <c r="F40" s="144"/>
      <c r="G40" s="145">
        <f t="shared" si="3"/>
        <v>0</v>
      </c>
      <c r="H40" s="146"/>
      <c r="I40" s="144"/>
      <c r="J40" s="147"/>
      <c r="K40" s="148"/>
      <c r="L40" s="149"/>
    </row>
    <row r="41" spans="1:12" ht="15.9" hidden="1" x14ac:dyDescent="0.45">
      <c r="B41" s="142" t="s">
        <v>47</v>
      </c>
      <c r="C41" s="143"/>
      <c r="D41" s="144"/>
      <c r="E41" s="144"/>
      <c r="F41" s="144"/>
      <c r="G41" s="145">
        <f t="shared" si="3"/>
        <v>0</v>
      </c>
      <c r="H41" s="146"/>
      <c r="I41" s="144"/>
      <c r="J41" s="147"/>
      <c r="K41" s="148"/>
      <c r="L41" s="149"/>
    </row>
    <row r="42" spans="1:12" ht="15.9" hidden="1" x14ac:dyDescent="0.45">
      <c r="A42" s="21"/>
      <c r="B42" s="142" t="s">
        <v>48</v>
      </c>
      <c r="C42" s="143"/>
      <c r="D42" s="144"/>
      <c r="E42" s="144"/>
      <c r="F42" s="144"/>
      <c r="G42" s="145">
        <f t="shared" si="3"/>
        <v>0</v>
      </c>
      <c r="H42" s="146"/>
      <c r="I42" s="144"/>
      <c r="J42" s="147"/>
      <c r="K42" s="148"/>
      <c r="L42" s="149"/>
    </row>
    <row r="43" spans="1:12" s="21" customFormat="1" ht="15.9" hidden="1" x14ac:dyDescent="0.45">
      <c r="A43" s="20"/>
      <c r="B43" s="142" t="s">
        <v>49</v>
      </c>
      <c r="C43" s="150"/>
      <c r="D43" s="147"/>
      <c r="E43" s="147"/>
      <c r="F43" s="147"/>
      <c r="G43" s="145">
        <f t="shared" si="3"/>
        <v>0</v>
      </c>
      <c r="H43" s="151"/>
      <c r="I43" s="147"/>
      <c r="J43" s="147"/>
      <c r="K43" s="152"/>
      <c r="L43" s="149"/>
    </row>
    <row r="44" spans="1:12" ht="15.9" hidden="1" x14ac:dyDescent="0.45">
      <c r="B44" s="142" t="s">
        <v>50</v>
      </c>
      <c r="C44" s="150"/>
      <c r="D44" s="147"/>
      <c r="E44" s="147"/>
      <c r="F44" s="147"/>
      <c r="G44" s="145">
        <f t="shared" si="3"/>
        <v>0</v>
      </c>
      <c r="H44" s="151"/>
      <c r="I44" s="147"/>
      <c r="J44" s="147"/>
      <c r="K44" s="152"/>
      <c r="L44" s="149"/>
    </row>
    <row r="45" spans="1:12" ht="15.9" hidden="1" x14ac:dyDescent="0.45">
      <c r="C45" s="73" t="s">
        <v>23</v>
      </c>
      <c r="D45" s="10">
        <f>SUM(D37:D44)</f>
        <v>0</v>
      </c>
      <c r="E45" s="10">
        <f>SUM(E37:E44)</f>
        <v>0</v>
      </c>
      <c r="F45" s="10">
        <f>SUM(F37:F44)</f>
        <v>0</v>
      </c>
      <c r="G45" s="10">
        <f>SUM(G37:G44)</f>
        <v>0</v>
      </c>
      <c r="H45" s="10">
        <f>(H37*G37)+(H38*G38)+(H39*G39)+(H40*G40)+(H41*G41)+(H42*G42)+(H43*G43)+(H44*G44)</f>
        <v>0</v>
      </c>
      <c r="I45" s="10">
        <f>SUM(I37:I44)</f>
        <v>0</v>
      </c>
      <c r="J45" s="132"/>
      <c r="K45" s="152"/>
      <c r="L45" s="29"/>
    </row>
    <row r="46" spans="1:12" ht="15.9" x14ac:dyDescent="0.4">
      <c r="B46" s="153"/>
      <c r="C46" s="154"/>
      <c r="D46" s="155"/>
      <c r="E46" s="155"/>
      <c r="F46" s="155"/>
      <c r="G46" s="155"/>
      <c r="H46" s="155"/>
      <c r="I46" s="155"/>
      <c r="J46" s="155"/>
      <c r="K46" s="155"/>
      <c r="L46" s="149"/>
    </row>
    <row r="47" spans="1:12" ht="51" customHeight="1" x14ac:dyDescent="0.45">
      <c r="B47" s="73" t="s">
        <v>51</v>
      </c>
      <c r="C47" s="237" t="s">
        <v>583</v>
      </c>
      <c r="D47" s="238"/>
      <c r="E47" s="238"/>
      <c r="F47" s="238"/>
      <c r="G47" s="238"/>
      <c r="H47" s="238"/>
      <c r="I47" s="238"/>
      <c r="J47" s="238"/>
      <c r="K47" s="239"/>
      <c r="L47" s="9"/>
    </row>
    <row r="48" spans="1:12" ht="51" customHeight="1" x14ac:dyDescent="0.45">
      <c r="B48" s="73" t="s">
        <v>52</v>
      </c>
      <c r="C48" s="224" t="s">
        <v>587</v>
      </c>
      <c r="D48" s="225"/>
      <c r="E48" s="225"/>
      <c r="F48" s="225"/>
      <c r="G48" s="225"/>
      <c r="H48" s="225"/>
      <c r="I48" s="225"/>
      <c r="J48" s="225"/>
      <c r="K48" s="226"/>
      <c r="L48" s="28"/>
    </row>
    <row r="49" spans="1:12" ht="53.7" customHeight="1" x14ac:dyDescent="0.45">
      <c r="B49" s="142" t="s">
        <v>53</v>
      </c>
      <c r="C49" s="204" t="s">
        <v>584</v>
      </c>
      <c r="D49" s="144">
        <v>20000</v>
      </c>
      <c r="E49" s="144">
        <v>90159.98</v>
      </c>
      <c r="F49" s="144"/>
      <c r="G49" s="145">
        <f>SUM(D49:F49)</f>
        <v>110159.98</v>
      </c>
      <c r="H49" s="146">
        <v>0.2</v>
      </c>
      <c r="I49" s="211">
        <v>98950.220000000016</v>
      </c>
      <c r="J49" s="209" t="s">
        <v>617</v>
      </c>
      <c r="K49" s="148"/>
      <c r="L49" s="149"/>
    </row>
    <row r="50" spans="1:12" ht="63.45" x14ac:dyDescent="0.45">
      <c r="B50" s="142" t="s">
        <v>54</v>
      </c>
      <c r="C50" s="204" t="s">
        <v>585</v>
      </c>
      <c r="D50" s="144">
        <v>20000</v>
      </c>
      <c r="E50" s="144"/>
      <c r="F50" s="144"/>
      <c r="G50" s="145">
        <f t="shared" ref="G50:G56" si="4">SUM(D50:F50)</f>
        <v>20000</v>
      </c>
      <c r="H50" s="146">
        <v>0.2</v>
      </c>
      <c r="I50" s="141"/>
      <c r="J50" s="141" t="s">
        <v>617</v>
      </c>
      <c r="K50" s="148"/>
      <c r="L50" s="149"/>
    </row>
    <row r="51" spans="1:12" ht="79.3" x14ac:dyDescent="0.45">
      <c r="B51" s="142" t="s">
        <v>55</v>
      </c>
      <c r="C51" s="204" t="s">
        <v>586</v>
      </c>
      <c r="D51" s="144"/>
      <c r="E51" s="194">
        <v>123184.60725233699</v>
      </c>
      <c r="F51" s="144"/>
      <c r="G51" s="145">
        <f t="shared" si="4"/>
        <v>123184.60725233699</v>
      </c>
      <c r="H51" s="146">
        <v>0.4</v>
      </c>
      <c r="I51" s="211">
        <v>105203.95</v>
      </c>
      <c r="J51" s="206" t="s">
        <v>618</v>
      </c>
      <c r="K51" s="148"/>
      <c r="L51" s="149"/>
    </row>
    <row r="52" spans="1:12" ht="79.3" x14ac:dyDescent="0.45">
      <c r="B52" s="142" t="s">
        <v>56</v>
      </c>
      <c r="C52" s="204" t="s">
        <v>588</v>
      </c>
      <c r="D52" s="144"/>
      <c r="E52" s="194">
        <v>351045.86</v>
      </c>
      <c r="F52" s="144"/>
      <c r="G52" s="145">
        <f t="shared" si="4"/>
        <v>351045.86</v>
      </c>
      <c r="H52" s="146">
        <v>0.4</v>
      </c>
      <c r="I52" s="144">
        <v>191416.78999999986</v>
      </c>
      <c r="J52" s="206" t="s">
        <v>618</v>
      </c>
      <c r="K52" s="148"/>
      <c r="L52" s="149"/>
    </row>
    <row r="53" spans="1:12" ht="63.45" x14ac:dyDescent="0.45">
      <c r="B53" s="142" t="s">
        <v>57</v>
      </c>
      <c r="C53" s="204" t="s">
        <v>589</v>
      </c>
      <c r="D53" s="144"/>
      <c r="E53" s="194">
        <v>253903</v>
      </c>
      <c r="F53" s="144"/>
      <c r="G53" s="145">
        <f t="shared" si="4"/>
        <v>253903</v>
      </c>
      <c r="H53" s="146">
        <v>0.3</v>
      </c>
      <c r="I53" s="144">
        <v>117111.31</v>
      </c>
      <c r="J53" s="144" t="s">
        <v>617</v>
      </c>
      <c r="K53" s="148"/>
      <c r="L53" s="149"/>
    </row>
    <row r="54" spans="1:12" ht="78.45" x14ac:dyDescent="0.45">
      <c r="B54" s="142" t="s">
        <v>58</v>
      </c>
      <c r="C54" s="204" t="s">
        <v>595</v>
      </c>
      <c r="D54" s="144">
        <v>58318.504255540494</v>
      </c>
      <c r="E54" s="144"/>
      <c r="F54" s="208">
        <v>50000</v>
      </c>
      <c r="G54" s="145">
        <f t="shared" si="4"/>
        <v>108318.50425554049</v>
      </c>
      <c r="H54" s="146">
        <v>0.5</v>
      </c>
      <c r="I54" s="144"/>
      <c r="J54" s="147" t="s">
        <v>619</v>
      </c>
      <c r="K54" s="148"/>
      <c r="L54" s="149"/>
    </row>
    <row r="55" spans="1:12" ht="79.3" x14ac:dyDescent="0.45">
      <c r="A55" s="21"/>
      <c r="B55" s="142" t="s">
        <v>59</v>
      </c>
      <c r="C55" s="204" t="s">
        <v>596</v>
      </c>
      <c r="D55" s="144">
        <v>58318.504255540494</v>
      </c>
      <c r="E55" s="147"/>
      <c r="F55" s="147"/>
      <c r="G55" s="145">
        <f t="shared" si="4"/>
        <v>58318.504255540494</v>
      </c>
      <c r="H55" s="151">
        <v>0.5</v>
      </c>
      <c r="I55" s="147"/>
      <c r="J55" s="147" t="s">
        <v>619</v>
      </c>
      <c r="K55" s="152"/>
      <c r="L55" s="149"/>
    </row>
    <row r="56" spans="1:12" s="21" customFormat="1" ht="15.9" hidden="1" x14ac:dyDescent="0.45">
      <c r="B56" s="142" t="s">
        <v>60</v>
      </c>
      <c r="C56" s="202"/>
      <c r="D56" s="147"/>
      <c r="E56" s="147"/>
      <c r="F56" s="147"/>
      <c r="G56" s="145">
        <f t="shared" si="4"/>
        <v>0</v>
      </c>
      <c r="H56" s="151"/>
      <c r="I56" s="147"/>
      <c r="J56" s="147"/>
      <c r="K56" s="152"/>
      <c r="L56" s="149"/>
    </row>
    <row r="57" spans="1:12" s="21" customFormat="1" ht="15.9" x14ac:dyDescent="0.45">
      <c r="A57" s="20"/>
      <c r="B57" s="20"/>
      <c r="C57" s="73" t="s">
        <v>23</v>
      </c>
      <c r="D57" s="10">
        <f>SUM(D49:D56)</f>
        <v>156637.00851108099</v>
      </c>
      <c r="E57" s="10">
        <f>SUM(E49:E56)</f>
        <v>818293.44725233701</v>
      </c>
      <c r="F57" s="10">
        <f>SUM(F49:F56)</f>
        <v>50000</v>
      </c>
      <c r="G57" s="13">
        <f>SUM(G49:G56)</f>
        <v>1024930.455763418</v>
      </c>
      <c r="H57" s="10">
        <f>(H49*G49)+(H50*G50)+(H51*G51)+(H52*G52)+(H53*G53)+(H54*G54)+(H55*G55)+(H56*G56)</f>
        <v>375213.58715647529</v>
      </c>
      <c r="I57" s="10">
        <f>SUM(I49:I56)</f>
        <v>512682.26999999984</v>
      </c>
      <c r="J57" s="132"/>
      <c r="K57" s="152"/>
      <c r="L57" s="29"/>
    </row>
    <row r="58" spans="1:12" ht="51" hidden="1" customHeight="1" x14ac:dyDescent="0.4">
      <c r="B58" s="73" t="s">
        <v>61</v>
      </c>
      <c r="C58" s="231"/>
      <c r="D58" s="232"/>
      <c r="E58" s="232"/>
      <c r="F58" s="232"/>
      <c r="G58" s="232"/>
      <c r="H58" s="232"/>
      <c r="I58" s="232"/>
      <c r="J58" s="232"/>
      <c r="K58" s="233"/>
      <c r="L58" s="28"/>
    </row>
    <row r="59" spans="1:12" ht="15.9" hidden="1" x14ac:dyDescent="0.45">
      <c r="B59" s="142" t="s">
        <v>62</v>
      </c>
      <c r="C59" s="143"/>
      <c r="D59" s="144"/>
      <c r="E59" s="194"/>
      <c r="F59" s="144"/>
      <c r="G59" s="145">
        <f>SUM(D59:F59)</f>
        <v>0</v>
      </c>
      <c r="H59" s="146"/>
      <c r="I59" s="141"/>
      <c r="J59" s="147"/>
      <c r="K59" s="148"/>
      <c r="L59" s="149"/>
    </row>
    <row r="60" spans="1:12" ht="15.9" hidden="1" x14ac:dyDescent="0.45">
      <c r="B60" s="142" t="s">
        <v>63</v>
      </c>
      <c r="C60" s="143"/>
      <c r="D60" s="144"/>
      <c r="E60" s="194"/>
      <c r="F60" s="144"/>
      <c r="G60" s="145">
        <f t="shared" ref="G60:G66" si="5">SUM(D60:F60)</f>
        <v>0</v>
      </c>
      <c r="H60" s="146"/>
      <c r="I60" s="141"/>
      <c r="J60" s="147"/>
      <c r="K60" s="148"/>
      <c r="L60" s="149"/>
    </row>
    <row r="61" spans="1:12" ht="15.9" hidden="1" x14ac:dyDescent="0.45">
      <c r="B61" s="142" t="s">
        <v>64</v>
      </c>
      <c r="C61" s="143"/>
      <c r="D61" s="144"/>
      <c r="E61" s="194"/>
      <c r="F61" s="144"/>
      <c r="G61" s="145">
        <f t="shared" si="5"/>
        <v>0</v>
      </c>
      <c r="H61" s="195"/>
      <c r="I61" s="141"/>
      <c r="J61" s="147"/>
      <c r="K61" s="148"/>
      <c r="L61" s="149"/>
    </row>
    <row r="62" spans="1:12" ht="15.9" hidden="1" x14ac:dyDescent="0.45">
      <c r="B62" s="142" t="s">
        <v>65</v>
      </c>
      <c r="C62" s="143"/>
      <c r="D62" s="144"/>
      <c r="E62" s="144"/>
      <c r="F62" s="144"/>
      <c r="G62" s="145">
        <f t="shared" si="5"/>
        <v>0</v>
      </c>
      <c r="H62" s="146"/>
      <c r="I62" s="144"/>
      <c r="J62" s="147"/>
      <c r="K62" s="148"/>
      <c r="L62" s="149"/>
    </row>
    <row r="63" spans="1:12" ht="15.9" hidden="1" x14ac:dyDescent="0.45">
      <c r="B63" s="142" t="s">
        <v>66</v>
      </c>
      <c r="C63" s="143"/>
      <c r="D63" s="144"/>
      <c r="E63" s="144"/>
      <c r="F63" s="144"/>
      <c r="G63" s="145">
        <f t="shared" si="5"/>
        <v>0</v>
      </c>
      <c r="H63" s="146"/>
      <c r="I63" s="144"/>
      <c r="J63" s="147"/>
      <c r="K63" s="148"/>
      <c r="L63" s="149"/>
    </row>
    <row r="64" spans="1:12" ht="15.9" hidden="1" x14ac:dyDescent="0.45">
      <c r="B64" s="142" t="s">
        <v>67</v>
      </c>
      <c r="C64" s="143"/>
      <c r="D64" s="144"/>
      <c r="E64" s="144"/>
      <c r="F64" s="144"/>
      <c r="G64" s="145">
        <f t="shared" si="5"/>
        <v>0</v>
      </c>
      <c r="H64" s="146"/>
      <c r="I64" s="144"/>
      <c r="J64" s="147"/>
      <c r="K64" s="148"/>
      <c r="L64" s="149"/>
    </row>
    <row r="65" spans="1:12" ht="15.9" hidden="1" x14ac:dyDescent="0.45">
      <c r="B65" s="142" t="s">
        <v>68</v>
      </c>
      <c r="C65" s="150"/>
      <c r="D65" s="147"/>
      <c r="E65" s="147"/>
      <c r="F65" s="147"/>
      <c r="G65" s="145">
        <f t="shared" si="5"/>
        <v>0</v>
      </c>
      <c r="H65" s="151"/>
      <c r="I65" s="147"/>
      <c r="J65" s="147"/>
      <c r="K65" s="152"/>
      <c r="L65" s="149"/>
    </row>
    <row r="66" spans="1:12" ht="15.9" hidden="1" x14ac:dyDescent="0.45">
      <c r="B66" s="142" t="s">
        <v>69</v>
      </c>
      <c r="C66" s="150"/>
      <c r="D66" s="147"/>
      <c r="E66" s="147"/>
      <c r="F66" s="147"/>
      <c r="G66" s="145">
        <f t="shared" si="5"/>
        <v>0</v>
      </c>
      <c r="H66" s="151"/>
      <c r="I66" s="147"/>
      <c r="J66" s="147"/>
      <c r="K66" s="152"/>
      <c r="L66" s="149"/>
    </row>
    <row r="67" spans="1:12" ht="15.9" hidden="1" x14ac:dyDescent="0.45">
      <c r="C67" s="73" t="s">
        <v>23</v>
      </c>
      <c r="D67" s="13">
        <f>SUM(D59:D66)</f>
        <v>0</v>
      </c>
      <c r="E67" s="13">
        <f>SUM(E59:E66)</f>
        <v>0</v>
      </c>
      <c r="F67" s="13">
        <f>SUM(F59:F66)</f>
        <v>0</v>
      </c>
      <c r="G67" s="13">
        <f>SUM(G59:G66)</f>
        <v>0</v>
      </c>
      <c r="H67" s="10">
        <f>(H59*G59)+(H60*G60)+(H61*G61)+(H62*G62)+(H63*G63)+(H64*G64)+(H65*G65)+(H66*G66)</f>
        <v>0</v>
      </c>
      <c r="I67" s="120">
        <f>SUM(I59:I66)</f>
        <v>0</v>
      </c>
      <c r="J67" s="133"/>
      <c r="K67" s="152"/>
      <c r="L67" s="29"/>
    </row>
    <row r="68" spans="1:12" ht="51" hidden="1" customHeight="1" x14ac:dyDescent="0.4">
      <c r="B68" s="73" t="s">
        <v>70</v>
      </c>
      <c r="C68" s="231"/>
      <c r="D68" s="232"/>
      <c r="E68" s="232"/>
      <c r="F68" s="232"/>
      <c r="G68" s="232"/>
      <c r="H68" s="232"/>
      <c r="I68" s="232"/>
      <c r="J68" s="232"/>
      <c r="K68" s="233"/>
      <c r="L68" s="28"/>
    </row>
    <row r="69" spans="1:12" ht="15.9" hidden="1" x14ac:dyDescent="0.45">
      <c r="B69" s="142" t="s">
        <v>71</v>
      </c>
      <c r="C69" s="143"/>
      <c r="D69" s="144"/>
      <c r="E69" s="144"/>
      <c r="F69" s="144"/>
      <c r="G69" s="145">
        <f>SUM(D69:F69)</f>
        <v>0</v>
      </c>
      <c r="H69" s="146"/>
      <c r="I69" s="144"/>
      <c r="J69" s="147"/>
      <c r="K69" s="148"/>
      <c r="L69" s="149"/>
    </row>
    <row r="70" spans="1:12" ht="15.9" hidden="1" x14ac:dyDescent="0.45">
      <c r="B70" s="142" t="s">
        <v>72</v>
      </c>
      <c r="C70" s="143"/>
      <c r="D70" s="144"/>
      <c r="E70" s="144"/>
      <c r="F70" s="144"/>
      <c r="G70" s="145">
        <f t="shared" ref="G70:G76" si="6">SUM(D70:F70)</f>
        <v>0</v>
      </c>
      <c r="H70" s="146"/>
      <c r="I70" s="144"/>
      <c r="J70" s="147"/>
      <c r="K70" s="148"/>
      <c r="L70" s="149"/>
    </row>
    <row r="71" spans="1:12" ht="15.9" hidden="1" x14ac:dyDescent="0.45">
      <c r="B71" s="142" t="s">
        <v>73</v>
      </c>
      <c r="C71" s="143"/>
      <c r="D71" s="144"/>
      <c r="E71" s="144"/>
      <c r="F71" s="144"/>
      <c r="G71" s="145">
        <f t="shared" si="6"/>
        <v>0</v>
      </c>
      <c r="H71" s="146"/>
      <c r="I71" s="144"/>
      <c r="J71" s="147"/>
      <c r="K71" s="148"/>
      <c r="L71" s="149"/>
    </row>
    <row r="72" spans="1:12" ht="15.9" hidden="1" x14ac:dyDescent="0.45">
      <c r="A72" s="21"/>
      <c r="B72" s="142" t="s">
        <v>74</v>
      </c>
      <c r="C72" s="143"/>
      <c r="D72" s="144"/>
      <c r="E72" s="144"/>
      <c r="F72" s="144"/>
      <c r="G72" s="145">
        <f t="shared" si="6"/>
        <v>0</v>
      </c>
      <c r="H72" s="146"/>
      <c r="I72" s="144"/>
      <c r="J72" s="147"/>
      <c r="K72" s="148"/>
      <c r="L72" s="149"/>
    </row>
    <row r="73" spans="1:12" s="21" customFormat="1" ht="15.9" hidden="1" x14ac:dyDescent="0.45">
      <c r="A73" s="20"/>
      <c r="B73" s="142" t="s">
        <v>75</v>
      </c>
      <c r="C73" s="143"/>
      <c r="D73" s="144"/>
      <c r="E73" s="144"/>
      <c r="F73" s="144"/>
      <c r="G73" s="145">
        <f t="shared" si="6"/>
        <v>0</v>
      </c>
      <c r="H73" s="146"/>
      <c r="I73" s="144"/>
      <c r="J73" s="147"/>
      <c r="K73" s="148"/>
      <c r="L73" s="149"/>
    </row>
    <row r="74" spans="1:12" ht="15.9" hidden="1" x14ac:dyDescent="0.45">
      <c r="B74" s="142" t="s">
        <v>76</v>
      </c>
      <c r="C74" s="143"/>
      <c r="D74" s="144"/>
      <c r="E74" s="144"/>
      <c r="F74" s="144"/>
      <c r="G74" s="145">
        <f t="shared" si="6"/>
        <v>0</v>
      </c>
      <c r="H74" s="146"/>
      <c r="I74" s="144"/>
      <c r="J74" s="147"/>
      <c r="K74" s="148"/>
      <c r="L74" s="149"/>
    </row>
    <row r="75" spans="1:12" ht="15.9" hidden="1" x14ac:dyDescent="0.45">
      <c r="B75" s="142" t="s">
        <v>77</v>
      </c>
      <c r="C75" s="150"/>
      <c r="D75" s="147"/>
      <c r="E75" s="147"/>
      <c r="F75" s="147"/>
      <c r="G75" s="145">
        <f t="shared" si="6"/>
        <v>0</v>
      </c>
      <c r="H75" s="151"/>
      <c r="I75" s="147"/>
      <c r="J75" s="147"/>
      <c r="K75" s="152"/>
      <c r="L75" s="149"/>
    </row>
    <row r="76" spans="1:12" ht="15.9" hidden="1" x14ac:dyDescent="0.45">
      <c r="B76" s="142" t="s">
        <v>78</v>
      </c>
      <c r="C76" s="150"/>
      <c r="D76" s="147"/>
      <c r="E76" s="147"/>
      <c r="F76" s="147"/>
      <c r="G76" s="145">
        <f t="shared" si="6"/>
        <v>0</v>
      </c>
      <c r="H76" s="151"/>
      <c r="I76" s="147"/>
      <c r="J76" s="147"/>
      <c r="K76" s="152"/>
      <c r="L76" s="149"/>
    </row>
    <row r="77" spans="1:12" ht="15.9" hidden="1" x14ac:dyDescent="0.45">
      <c r="C77" s="73" t="s">
        <v>23</v>
      </c>
      <c r="D77" s="13">
        <f>SUM(D69:D76)</f>
        <v>0</v>
      </c>
      <c r="E77" s="13">
        <f>SUM(E69:E76)</f>
        <v>0</v>
      </c>
      <c r="F77" s="13">
        <f>SUM(F69:F76)</f>
        <v>0</v>
      </c>
      <c r="G77" s="13">
        <f>SUM(G69:G76)</f>
        <v>0</v>
      </c>
      <c r="H77" s="10">
        <f>(H69*G69)+(H70*G70)+(H71*G71)+(H72*G72)+(H73*G73)+(H74*G74)+(H75*G75)+(H76*G76)</f>
        <v>0</v>
      </c>
      <c r="I77" s="120">
        <f>SUM(I69:I76)</f>
        <v>0</v>
      </c>
      <c r="J77" s="133"/>
      <c r="K77" s="152"/>
      <c r="L77" s="29"/>
    </row>
    <row r="78" spans="1:12" ht="51" hidden="1" customHeight="1" x14ac:dyDescent="0.4">
      <c r="B78" s="73" t="s">
        <v>79</v>
      </c>
      <c r="C78" s="231"/>
      <c r="D78" s="232"/>
      <c r="E78" s="232"/>
      <c r="F78" s="232"/>
      <c r="G78" s="232"/>
      <c r="H78" s="232"/>
      <c r="I78" s="232"/>
      <c r="J78" s="232"/>
      <c r="K78" s="233"/>
      <c r="L78" s="28"/>
    </row>
    <row r="79" spans="1:12" ht="15.9" hidden="1" x14ac:dyDescent="0.45">
      <c r="B79" s="142" t="s">
        <v>80</v>
      </c>
      <c r="C79" s="143"/>
      <c r="D79" s="144"/>
      <c r="E79" s="144"/>
      <c r="F79" s="144"/>
      <c r="G79" s="145">
        <f>SUM(D79:F79)</f>
        <v>0</v>
      </c>
      <c r="H79" s="146"/>
      <c r="I79" s="144"/>
      <c r="J79" s="147"/>
      <c r="K79" s="148"/>
      <c r="L79" s="149"/>
    </row>
    <row r="80" spans="1:12" ht="15.9" hidden="1" x14ac:dyDescent="0.45">
      <c r="B80" s="142" t="s">
        <v>81</v>
      </c>
      <c r="C80" s="143"/>
      <c r="D80" s="144"/>
      <c r="E80" s="144"/>
      <c r="F80" s="144"/>
      <c r="G80" s="145">
        <f t="shared" ref="G80:G86" si="7">SUM(D80:F80)</f>
        <v>0</v>
      </c>
      <c r="H80" s="146"/>
      <c r="I80" s="144"/>
      <c r="J80" s="147"/>
      <c r="K80" s="148"/>
      <c r="L80" s="149"/>
    </row>
    <row r="81" spans="2:12" ht="15.9" hidden="1" x14ac:dyDescent="0.45">
      <c r="B81" s="142" t="s">
        <v>82</v>
      </c>
      <c r="C81" s="143"/>
      <c r="D81" s="144"/>
      <c r="E81" s="144"/>
      <c r="F81" s="144"/>
      <c r="G81" s="145">
        <f t="shared" si="7"/>
        <v>0</v>
      </c>
      <c r="H81" s="146"/>
      <c r="I81" s="144"/>
      <c r="J81" s="147"/>
      <c r="K81" s="148"/>
      <c r="L81" s="149"/>
    </row>
    <row r="82" spans="2:12" ht="15.9" hidden="1" x14ac:dyDescent="0.45">
      <c r="B82" s="142" t="s">
        <v>83</v>
      </c>
      <c r="C82" s="143"/>
      <c r="D82" s="144"/>
      <c r="E82" s="144"/>
      <c r="F82" s="144"/>
      <c r="G82" s="145">
        <f t="shared" si="7"/>
        <v>0</v>
      </c>
      <c r="H82" s="146"/>
      <c r="I82" s="144"/>
      <c r="J82" s="147"/>
      <c r="K82" s="148"/>
      <c r="L82" s="149"/>
    </row>
    <row r="83" spans="2:12" ht="15.9" hidden="1" x14ac:dyDescent="0.45">
      <c r="B83" s="142" t="s">
        <v>84</v>
      </c>
      <c r="C83" s="143"/>
      <c r="D83" s="144"/>
      <c r="E83" s="144"/>
      <c r="F83" s="144"/>
      <c r="G83" s="145">
        <f t="shared" si="7"/>
        <v>0</v>
      </c>
      <c r="H83" s="146"/>
      <c r="I83" s="144"/>
      <c r="J83" s="147"/>
      <c r="K83" s="148"/>
      <c r="L83" s="149"/>
    </row>
    <row r="84" spans="2:12" ht="15.9" hidden="1" x14ac:dyDescent="0.45">
      <c r="B84" s="142" t="s">
        <v>85</v>
      </c>
      <c r="C84" s="143"/>
      <c r="D84" s="144"/>
      <c r="E84" s="144"/>
      <c r="F84" s="144"/>
      <c r="G84" s="145">
        <f t="shared" si="7"/>
        <v>0</v>
      </c>
      <c r="H84" s="146"/>
      <c r="I84" s="144"/>
      <c r="J84" s="147"/>
      <c r="K84" s="148"/>
      <c r="L84" s="149"/>
    </row>
    <row r="85" spans="2:12" ht="15.9" hidden="1" x14ac:dyDescent="0.45">
      <c r="B85" s="142" t="s">
        <v>86</v>
      </c>
      <c r="C85" s="150"/>
      <c r="D85" s="147"/>
      <c r="E85" s="147"/>
      <c r="F85" s="147"/>
      <c r="G85" s="145">
        <f t="shared" si="7"/>
        <v>0</v>
      </c>
      <c r="H85" s="151"/>
      <c r="I85" s="147"/>
      <c r="J85" s="147"/>
      <c r="K85" s="152"/>
      <c r="L85" s="149"/>
    </row>
    <row r="86" spans="2:12" ht="15.9" hidden="1" x14ac:dyDescent="0.45">
      <c r="B86" s="142" t="s">
        <v>87</v>
      </c>
      <c r="C86" s="150"/>
      <c r="D86" s="147"/>
      <c r="E86" s="147"/>
      <c r="F86" s="147"/>
      <c r="G86" s="145">
        <f t="shared" si="7"/>
        <v>0</v>
      </c>
      <c r="H86" s="151"/>
      <c r="I86" s="147"/>
      <c r="J86" s="147"/>
      <c r="K86" s="152"/>
      <c r="L86" s="149"/>
    </row>
    <row r="87" spans="2:12" ht="15.9" hidden="1" x14ac:dyDescent="0.45">
      <c r="C87" s="73" t="s">
        <v>23</v>
      </c>
      <c r="D87" s="10">
        <f>SUM(D79:D86)</f>
        <v>0</v>
      </c>
      <c r="E87" s="10">
        <f>SUM(E79:E86)</f>
        <v>0</v>
      </c>
      <c r="F87" s="10">
        <f>SUM(F79:F86)</f>
        <v>0</v>
      </c>
      <c r="G87" s="10">
        <f>SUM(G79:G86)</f>
        <v>0</v>
      </c>
      <c r="H87" s="10">
        <f>(H79*G79)+(H80*G80)+(H81*G81)+(H82*G82)+(H83*G83)+(H84*G84)+(H85*G85)+(H86*G86)</f>
        <v>0</v>
      </c>
      <c r="I87" s="120">
        <f>SUM(I79:I86)</f>
        <v>0</v>
      </c>
      <c r="J87" s="133"/>
      <c r="K87" s="152"/>
      <c r="L87" s="29"/>
    </row>
    <row r="88" spans="2:12" ht="4.5" hidden="1" customHeight="1" x14ac:dyDescent="0.4">
      <c r="B88" s="4"/>
      <c r="C88" s="153"/>
      <c r="D88" s="156"/>
      <c r="E88" s="156"/>
      <c r="F88" s="156"/>
      <c r="G88" s="156"/>
      <c r="H88" s="156"/>
      <c r="I88" s="156"/>
      <c r="J88" s="156"/>
      <c r="K88" s="153"/>
      <c r="L88" s="2"/>
    </row>
    <row r="89" spans="2:12" ht="51" customHeight="1" x14ac:dyDescent="0.4">
      <c r="B89" s="73" t="s">
        <v>88</v>
      </c>
      <c r="C89" s="234" t="s">
        <v>597</v>
      </c>
      <c r="D89" s="235"/>
      <c r="E89" s="235"/>
      <c r="F89" s="235"/>
      <c r="G89" s="235"/>
      <c r="H89" s="235"/>
      <c r="I89" s="235"/>
      <c r="J89" s="235"/>
      <c r="K89" s="236"/>
      <c r="L89" s="9"/>
    </row>
    <row r="90" spans="2:12" ht="51" customHeight="1" x14ac:dyDescent="0.4">
      <c r="B90" s="73" t="s">
        <v>89</v>
      </c>
      <c r="C90" s="231" t="s">
        <v>598</v>
      </c>
      <c r="D90" s="232"/>
      <c r="E90" s="232"/>
      <c r="F90" s="232"/>
      <c r="G90" s="232"/>
      <c r="H90" s="232"/>
      <c r="I90" s="232"/>
      <c r="J90" s="232"/>
      <c r="K90" s="233"/>
      <c r="L90" s="28"/>
    </row>
    <row r="91" spans="2:12" ht="84.9" x14ac:dyDescent="0.45">
      <c r="B91" s="142" t="s">
        <v>90</v>
      </c>
      <c r="C91" s="203" t="s">
        <v>599</v>
      </c>
      <c r="D91" s="144">
        <v>39953.643032377797</v>
      </c>
      <c r="E91" s="144"/>
      <c r="F91" s="144"/>
      <c r="G91" s="145">
        <f>SUM(D91:F91)</f>
        <v>39953.643032377797</v>
      </c>
      <c r="H91" s="146">
        <v>0.5</v>
      </c>
      <c r="I91" s="144"/>
      <c r="J91" s="147" t="s">
        <v>620</v>
      </c>
      <c r="K91" s="148"/>
      <c r="L91" s="149"/>
    </row>
    <row r="92" spans="2:12" ht="15.9" hidden="1" x14ac:dyDescent="0.45">
      <c r="B92" s="142" t="s">
        <v>91</v>
      </c>
      <c r="C92" s="143"/>
      <c r="D92" s="144"/>
      <c r="E92" s="144"/>
      <c r="F92" s="144"/>
      <c r="G92" s="145">
        <f t="shared" ref="G92:G98" si="8">SUM(D92:F92)</f>
        <v>0</v>
      </c>
      <c r="H92" s="146"/>
      <c r="I92" s="144"/>
      <c r="J92" s="147"/>
      <c r="K92" s="148"/>
      <c r="L92" s="149"/>
    </row>
    <row r="93" spans="2:12" ht="15.9" hidden="1" x14ac:dyDescent="0.45">
      <c r="B93" s="142" t="s">
        <v>92</v>
      </c>
      <c r="C93" s="143"/>
      <c r="D93" s="144"/>
      <c r="E93" s="144"/>
      <c r="F93" s="144"/>
      <c r="G93" s="145">
        <f t="shared" si="8"/>
        <v>0</v>
      </c>
      <c r="H93" s="146"/>
      <c r="I93" s="144"/>
      <c r="J93" s="147"/>
      <c r="K93" s="148"/>
      <c r="L93" s="149"/>
    </row>
    <row r="94" spans="2:12" ht="15.9" hidden="1" x14ac:dyDescent="0.45">
      <c r="B94" s="142" t="s">
        <v>93</v>
      </c>
      <c r="C94" s="143"/>
      <c r="D94" s="144"/>
      <c r="E94" s="144"/>
      <c r="F94" s="144"/>
      <c r="G94" s="145">
        <f t="shared" si="8"/>
        <v>0</v>
      </c>
      <c r="H94" s="146"/>
      <c r="I94" s="144"/>
      <c r="J94" s="147"/>
      <c r="K94" s="148"/>
      <c r="L94" s="149"/>
    </row>
    <row r="95" spans="2:12" ht="15.9" hidden="1" x14ac:dyDescent="0.45">
      <c r="B95" s="142" t="s">
        <v>94</v>
      </c>
      <c r="C95" s="143"/>
      <c r="D95" s="144"/>
      <c r="E95" s="144"/>
      <c r="F95" s="144"/>
      <c r="G95" s="145">
        <f t="shared" si="8"/>
        <v>0</v>
      </c>
      <c r="H95" s="146"/>
      <c r="I95" s="144"/>
      <c r="J95" s="147"/>
      <c r="K95" s="148"/>
      <c r="L95" s="149"/>
    </row>
    <row r="96" spans="2:12" ht="15.9" hidden="1" x14ac:dyDescent="0.45">
      <c r="B96" s="142" t="s">
        <v>95</v>
      </c>
      <c r="C96" s="143"/>
      <c r="D96" s="144"/>
      <c r="E96" s="144"/>
      <c r="F96" s="144"/>
      <c r="G96" s="145">
        <f t="shared" si="8"/>
        <v>0</v>
      </c>
      <c r="H96" s="146"/>
      <c r="I96" s="144"/>
      <c r="J96" s="147"/>
      <c r="K96" s="148"/>
      <c r="L96" s="149"/>
    </row>
    <row r="97" spans="2:12" ht="15.9" hidden="1" x14ac:dyDescent="0.45">
      <c r="B97" s="142" t="s">
        <v>96</v>
      </c>
      <c r="C97" s="150"/>
      <c r="D97" s="147"/>
      <c r="E97" s="147"/>
      <c r="F97" s="147"/>
      <c r="G97" s="145">
        <f t="shared" si="8"/>
        <v>0</v>
      </c>
      <c r="H97" s="151"/>
      <c r="I97" s="147"/>
      <c r="J97" s="147"/>
      <c r="K97" s="152"/>
      <c r="L97" s="149"/>
    </row>
    <row r="98" spans="2:12" ht="15.9" hidden="1" x14ac:dyDescent="0.45">
      <c r="B98" s="142" t="s">
        <v>97</v>
      </c>
      <c r="C98" s="150"/>
      <c r="D98" s="147"/>
      <c r="E98" s="147"/>
      <c r="F98" s="147"/>
      <c r="G98" s="145">
        <f t="shared" si="8"/>
        <v>0</v>
      </c>
      <c r="H98" s="151"/>
      <c r="I98" s="147"/>
      <c r="J98" s="147"/>
      <c r="K98" s="152"/>
      <c r="L98" s="149"/>
    </row>
    <row r="99" spans="2:12" ht="15.9" x14ac:dyDescent="0.45">
      <c r="C99" s="73" t="s">
        <v>23</v>
      </c>
      <c r="D99" s="10">
        <f>SUM(D91:D98)</f>
        <v>39953.643032377797</v>
      </c>
      <c r="E99" s="10">
        <f>SUM(E91:E98)</f>
        <v>0</v>
      </c>
      <c r="F99" s="10">
        <f>SUM(F91:F98)</f>
        <v>0</v>
      </c>
      <c r="G99" s="13">
        <f>SUM(G91:G98)</f>
        <v>39953.643032377797</v>
      </c>
      <c r="H99" s="10">
        <f>(H91*G91)+(H92*G92)+(H93*G93)+(H94*G94)+(H95*G95)+(H96*G96)+(H97*G97)+(H98*G98)</f>
        <v>19976.821516188898</v>
      </c>
      <c r="I99" s="120">
        <f>SUM(I91:I98)</f>
        <v>0</v>
      </c>
      <c r="J99" s="133"/>
      <c r="K99" s="152"/>
      <c r="L99" s="29"/>
    </row>
    <row r="100" spans="2:12" ht="51" customHeight="1" x14ac:dyDescent="0.4">
      <c r="B100" s="73" t="s">
        <v>98</v>
      </c>
      <c r="C100" s="231" t="s">
        <v>600</v>
      </c>
      <c r="D100" s="232"/>
      <c r="E100" s="232"/>
      <c r="F100" s="232"/>
      <c r="G100" s="232"/>
      <c r="H100" s="232"/>
      <c r="I100" s="232"/>
      <c r="J100" s="232"/>
      <c r="K100" s="233"/>
      <c r="L100" s="28"/>
    </row>
    <row r="101" spans="2:12" ht="111" x14ac:dyDescent="0.45">
      <c r="B101" s="142" t="s">
        <v>99</v>
      </c>
      <c r="C101" s="143" t="s">
        <v>601</v>
      </c>
      <c r="D101" s="144">
        <v>35000</v>
      </c>
      <c r="E101" s="144"/>
      <c r="F101" s="144">
        <v>30000</v>
      </c>
      <c r="G101" s="145">
        <f>SUM(D101:F101)</f>
        <v>65000</v>
      </c>
      <c r="H101" s="146">
        <v>0.8</v>
      </c>
      <c r="I101" s="144"/>
      <c r="J101" s="147" t="s">
        <v>621</v>
      </c>
      <c r="K101" s="148"/>
      <c r="L101" s="149"/>
    </row>
    <row r="102" spans="2:12" ht="126.9" x14ac:dyDescent="0.45">
      <c r="B102" s="142" t="s">
        <v>100</v>
      </c>
      <c r="C102" s="143" t="s">
        <v>602</v>
      </c>
      <c r="D102" s="144">
        <v>35000</v>
      </c>
      <c r="E102" s="144"/>
      <c r="F102" s="144">
        <v>30000</v>
      </c>
      <c r="G102" s="145">
        <f t="shared" ref="G102:G108" si="9">SUM(D102:F102)</f>
        <v>65000</v>
      </c>
      <c r="H102" s="146">
        <v>0.6</v>
      </c>
      <c r="I102" s="144"/>
      <c r="J102" s="147" t="s">
        <v>622</v>
      </c>
      <c r="K102" s="148"/>
      <c r="L102" s="149"/>
    </row>
    <row r="103" spans="2:12" ht="63.45" x14ac:dyDescent="0.45">
      <c r="B103" s="142" t="s">
        <v>101</v>
      </c>
      <c r="C103" s="143" t="s">
        <v>603</v>
      </c>
      <c r="D103" s="144">
        <v>70000</v>
      </c>
      <c r="E103" s="144"/>
      <c r="F103" s="144"/>
      <c r="G103" s="145">
        <f t="shared" si="9"/>
        <v>70000</v>
      </c>
      <c r="H103" s="146">
        <v>0.7</v>
      </c>
      <c r="I103" s="144"/>
      <c r="J103" s="147" t="s">
        <v>622</v>
      </c>
      <c r="K103" s="148"/>
      <c r="L103" s="149"/>
    </row>
    <row r="104" spans="2:12" ht="63.45" x14ac:dyDescent="0.45">
      <c r="B104" s="142" t="s">
        <v>102</v>
      </c>
      <c r="C104" s="143" t="s">
        <v>604</v>
      </c>
      <c r="D104" s="144">
        <v>70000</v>
      </c>
      <c r="E104" s="144"/>
      <c r="F104" s="144"/>
      <c r="G104" s="145">
        <f t="shared" si="9"/>
        <v>70000</v>
      </c>
      <c r="H104" s="146">
        <v>0.7</v>
      </c>
      <c r="I104" s="144"/>
      <c r="J104" s="147" t="s">
        <v>622</v>
      </c>
      <c r="K104" s="148"/>
      <c r="L104" s="149"/>
    </row>
    <row r="105" spans="2:12" ht="63.45" x14ac:dyDescent="0.45">
      <c r="B105" s="142" t="s">
        <v>103</v>
      </c>
      <c r="C105" s="143" t="s">
        <v>605</v>
      </c>
      <c r="D105" s="144">
        <v>35440</v>
      </c>
      <c r="E105" s="144"/>
      <c r="F105" s="144"/>
      <c r="G105" s="145">
        <f t="shared" si="9"/>
        <v>35440</v>
      </c>
      <c r="H105" s="146">
        <v>0.7</v>
      </c>
      <c r="I105" s="144"/>
      <c r="J105" s="147" t="s">
        <v>622</v>
      </c>
      <c r="K105" s="148"/>
      <c r="L105" s="149"/>
    </row>
    <row r="106" spans="2:12" ht="63.45" x14ac:dyDescent="0.45">
      <c r="B106" s="142" t="s">
        <v>104</v>
      </c>
      <c r="C106" s="143" t="s">
        <v>606</v>
      </c>
      <c r="D106" s="144">
        <v>35000</v>
      </c>
      <c r="E106" s="144"/>
      <c r="F106" s="144"/>
      <c r="G106" s="145">
        <f t="shared" si="9"/>
        <v>35000</v>
      </c>
      <c r="H106" s="146">
        <v>0.7</v>
      </c>
      <c r="I106" s="144"/>
      <c r="J106" s="147" t="s">
        <v>622</v>
      </c>
      <c r="K106" s="148"/>
      <c r="L106" s="149"/>
    </row>
    <row r="107" spans="2:12" ht="63.45" x14ac:dyDescent="0.45">
      <c r="B107" s="142" t="s">
        <v>105</v>
      </c>
      <c r="C107" s="143" t="s">
        <v>607</v>
      </c>
      <c r="D107" s="147">
        <v>70171.318148369028</v>
      </c>
      <c r="E107" s="147"/>
      <c r="F107" s="147"/>
      <c r="G107" s="145">
        <f t="shared" si="9"/>
        <v>70171.318148369028</v>
      </c>
      <c r="H107" s="151">
        <v>0.7</v>
      </c>
      <c r="I107" s="147"/>
      <c r="J107" s="147" t="s">
        <v>622</v>
      </c>
      <c r="K107" s="152"/>
      <c r="L107" s="149"/>
    </row>
    <row r="108" spans="2:12" ht="63.45" x14ac:dyDescent="0.45">
      <c r="B108" s="142" t="s">
        <v>106</v>
      </c>
      <c r="C108" s="150" t="s">
        <v>608</v>
      </c>
      <c r="D108" s="147">
        <v>50000</v>
      </c>
      <c r="E108" s="147"/>
      <c r="F108" s="147"/>
      <c r="G108" s="145">
        <f t="shared" si="9"/>
        <v>50000</v>
      </c>
      <c r="H108" s="151">
        <v>0.7</v>
      </c>
      <c r="I108" s="147"/>
      <c r="J108" s="147" t="s">
        <v>622</v>
      </c>
      <c r="K108" s="152"/>
      <c r="L108" s="149"/>
    </row>
    <row r="109" spans="2:12" ht="15.9" x14ac:dyDescent="0.45">
      <c r="B109" s="73"/>
      <c r="C109" s="73" t="s">
        <v>23</v>
      </c>
      <c r="D109" s="13">
        <f>SUM(D101:D108)</f>
        <v>400611.31814836903</v>
      </c>
      <c r="E109" s="13">
        <f>SUM(E101:E108)</f>
        <v>0</v>
      </c>
      <c r="F109" s="13">
        <f>SUM(F101:F108)</f>
        <v>60000</v>
      </c>
      <c r="G109" s="13">
        <f>SUM(G101:G108)</f>
        <v>460611.31814836903</v>
      </c>
      <c r="H109" s="10">
        <f>(H101*G101)+(H102*G102)+(H103*G103)+(H104*G104)+(H105*G105)+(H106*G106)+(H107*G107)+(H108*G108)</f>
        <v>322427.92270385835</v>
      </c>
      <c r="I109" s="120">
        <f>SUM(I101:I108)</f>
        <v>0</v>
      </c>
      <c r="J109" s="133"/>
      <c r="K109" s="152"/>
      <c r="L109" s="29"/>
    </row>
    <row r="110" spans="2:12" ht="51" hidden="1" customHeight="1" x14ac:dyDescent="0.4">
      <c r="B110" s="73" t="s">
        <v>107</v>
      </c>
      <c r="C110" s="231"/>
      <c r="D110" s="232"/>
      <c r="E110" s="232"/>
      <c r="F110" s="232"/>
      <c r="G110" s="232"/>
      <c r="H110" s="232"/>
      <c r="I110" s="232"/>
      <c r="J110" s="232"/>
      <c r="K110" s="233"/>
      <c r="L110" s="28"/>
    </row>
    <row r="111" spans="2:12" ht="15.9" hidden="1" x14ac:dyDescent="0.45">
      <c r="B111" s="142" t="s">
        <v>108</v>
      </c>
      <c r="C111" s="143"/>
      <c r="D111" s="144"/>
      <c r="E111" s="144"/>
      <c r="F111" s="144"/>
      <c r="G111" s="145">
        <f>SUM(D111:F111)</f>
        <v>0</v>
      </c>
      <c r="H111" s="146"/>
      <c r="I111" s="144"/>
      <c r="J111" s="147"/>
      <c r="K111" s="148"/>
      <c r="L111" s="149"/>
    </row>
    <row r="112" spans="2:12" ht="15.9" hidden="1" x14ac:dyDescent="0.45">
      <c r="B112" s="142" t="s">
        <v>109</v>
      </c>
      <c r="C112" s="143"/>
      <c r="D112" s="144"/>
      <c r="E112" s="144"/>
      <c r="F112" s="144"/>
      <c r="G112" s="145">
        <f t="shared" ref="G112:G118" si="10">SUM(D112:F112)</f>
        <v>0</v>
      </c>
      <c r="H112" s="146"/>
      <c r="I112" s="144"/>
      <c r="J112" s="147"/>
      <c r="K112" s="148"/>
      <c r="L112" s="149"/>
    </row>
    <row r="113" spans="2:12" ht="15.9" hidden="1" x14ac:dyDescent="0.45">
      <c r="B113" s="142" t="s">
        <v>110</v>
      </c>
      <c r="C113" s="143"/>
      <c r="D113" s="144"/>
      <c r="E113" s="144"/>
      <c r="F113" s="144"/>
      <c r="G113" s="145">
        <f t="shared" si="10"/>
        <v>0</v>
      </c>
      <c r="H113" s="146"/>
      <c r="I113" s="144"/>
      <c r="J113" s="147"/>
      <c r="K113" s="148"/>
      <c r="L113" s="149"/>
    </row>
    <row r="114" spans="2:12" ht="15.9" hidden="1" x14ac:dyDescent="0.45">
      <c r="B114" s="142" t="s">
        <v>111</v>
      </c>
      <c r="C114" s="143"/>
      <c r="D114" s="144"/>
      <c r="E114" s="144"/>
      <c r="F114" s="144"/>
      <c r="G114" s="145">
        <f t="shared" si="10"/>
        <v>0</v>
      </c>
      <c r="H114" s="146"/>
      <c r="I114" s="144"/>
      <c r="J114" s="147"/>
      <c r="K114" s="148"/>
      <c r="L114" s="149"/>
    </row>
    <row r="115" spans="2:12" ht="15.9" hidden="1" x14ac:dyDescent="0.45">
      <c r="B115" s="142" t="s">
        <v>112</v>
      </c>
      <c r="C115" s="143"/>
      <c r="D115" s="144"/>
      <c r="E115" s="144"/>
      <c r="F115" s="144"/>
      <c r="G115" s="145">
        <f t="shared" si="10"/>
        <v>0</v>
      </c>
      <c r="H115" s="146"/>
      <c r="I115" s="144"/>
      <c r="J115" s="147"/>
      <c r="K115" s="148"/>
      <c r="L115" s="149"/>
    </row>
    <row r="116" spans="2:12" ht="15.9" hidden="1" x14ac:dyDescent="0.45">
      <c r="B116" s="142" t="s">
        <v>113</v>
      </c>
      <c r="C116" s="143"/>
      <c r="D116" s="144"/>
      <c r="E116" s="144"/>
      <c r="F116" s="144"/>
      <c r="G116" s="145">
        <f t="shared" si="10"/>
        <v>0</v>
      </c>
      <c r="H116" s="146"/>
      <c r="I116" s="144"/>
      <c r="J116" s="147"/>
      <c r="K116" s="148"/>
      <c r="L116" s="149"/>
    </row>
    <row r="117" spans="2:12" ht="15.9" hidden="1" x14ac:dyDescent="0.45">
      <c r="B117" s="142" t="s">
        <v>114</v>
      </c>
      <c r="C117" s="150"/>
      <c r="D117" s="147"/>
      <c r="E117" s="147"/>
      <c r="F117" s="147"/>
      <c r="G117" s="145">
        <f t="shared" si="10"/>
        <v>0</v>
      </c>
      <c r="H117" s="151"/>
      <c r="I117" s="147"/>
      <c r="J117" s="147"/>
      <c r="K117" s="152"/>
      <c r="L117" s="149"/>
    </row>
    <row r="118" spans="2:12" ht="15.9" hidden="1" x14ac:dyDescent="0.45">
      <c r="B118" s="142" t="s">
        <v>115</v>
      </c>
      <c r="C118" s="150"/>
      <c r="D118" s="147"/>
      <c r="E118" s="147"/>
      <c r="F118" s="147"/>
      <c r="G118" s="145">
        <f t="shared" si="10"/>
        <v>0</v>
      </c>
      <c r="H118" s="151"/>
      <c r="I118" s="147"/>
      <c r="J118" s="147"/>
      <c r="K118" s="152"/>
      <c r="L118" s="149"/>
    </row>
    <row r="119" spans="2:12" ht="15.9" hidden="1" x14ac:dyDescent="0.45">
      <c r="C119" s="73" t="s">
        <v>23</v>
      </c>
      <c r="D119" s="13">
        <f>SUM(D111:D118)</f>
        <v>0</v>
      </c>
      <c r="E119" s="13">
        <f>SUM(E111:E118)</f>
        <v>0</v>
      </c>
      <c r="F119" s="13">
        <f>SUM(F111:F118)</f>
        <v>0</v>
      </c>
      <c r="G119" s="13">
        <f>SUM(G111:G118)</f>
        <v>0</v>
      </c>
      <c r="H119" s="10">
        <f>(H111*G111)+(H112*G112)+(H113*G113)+(H114*G114)+(H115*G115)+(H116*G116)+(H117*G117)+(H118*G118)</f>
        <v>0</v>
      </c>
      <c r="I119" s="120">
        <f>SUM(I111:I118)</f>
        <v>0</v>
      </c>
      <c r="J119" s="133"/>
      <c r="K119" s="152"/>
      <c r="L119" s="29"/>
    </row>
    <row r="120" spans="2:12" ht="51" hidden="1" customHeight="1" x14ac:dyDescent="0.4">
      <c r="B120" s="73" t="s">
        <v>116</v>
      </c>
      <c r="C120" s="231"/>
      <c r="D120" s="232"/>
      <c r="E120" s="232"/>
      <c r="F120" s="232"/>
      <c r="G120" s="232"/>
      <c r="H120" s="232"/>
      <c r="I120" s="232"/>
      <c r="J120" s="232"/>
      <c r="K120" s="233"/>
      <c r="L120" s="28"/>
    </row>
    <row r="121" spans="2:12" ht="15.9" hidden="1" x14ac:dyDescent="0.45">
      <c r="B121" s="142" t="s">
        <v>117</v>
      </c>
      <c r="C121" s="143"/>
      <c r="D121" s="144"/>
      <c r="E121" s="144"/>
      <c r="F121" s="144"/>
      <c r="G121" s="145">
        <f>SUM(D121:F121)</f>
        <v>0</v>
      </c>
      <c r="H121" s="146"/>
      <c r="I121" s="144"/>
      <c r="J121" s="147"/>
      <c r="K121" s="148"/>
      <c r="L121" s="149"/>
    </row>
    <row r="122" spans="2:12" ht="15.9" hidden="1" x14ac:dyDescent="0.45">
      <c r="B122" s="142" t="s">
        <v>118</v>
      </c>
      <c r="C122" s="143"/>
      <c r="D122" s="144"/>
      <c r="E122" s="144"/>
      <c r="F122" s="144"/>
      <c r="G122" s="145">
        <f t="shared" ref="G122:G128" si="11">SUM(D122:F122)</f>
        <v>0</v>
      </c>
      <c r="H122" s="146"/>
      <c r="I122" s="144"/>
      <c r="J122" s="147"/>
      <c r="K122" s="148"/>
      <c r="L122" s="149"/>
    </row>
    <row r="123" spans="2:12" ht="15.9" hidden="1" x14ac:dyDescent="0.45">
      <c r="B123" s="142" t="s">
        <v>119</v>
      </c>
      <c r="C123" s="143"/>
      <c r="D123" s="144"/>
      <c r="E123" s="144"/>
      <c r="F123" s="144"/>
      <c r="G123" s="145">
        <f t="shared" si="11"/>
        <v>0</v>
      </c>
      <c r="H123" s="146"/>
      <c r="I123" s="144"/>
      <c r="J123" s="147"/>
      <c r="K123" s="148"/>
      <c r="L123" s="149"/>
    </row>
    <row r="124" spans="2:12" ht="15.9" hidden="1" x14ac:dyDescent="0.45">
      <c r="B124" s="142" t="s">
        <v>120</v>
      </c>
      <c r="C124" s="143"/>
      <c r="D124" s="144"/>
      <c r="E124" s="144"/>
      <c r="F124" s="144"/>
      <c r="G124" s="145">
        <f t="shared" si="11"/>
        <v>0</v>
      </c>
      <c r="H124" s="146"/>
      <c r="I124" s="144"/>
      <c r="J124" s="147"/>
      <c r="K124" s="148"/>
      <c r="L124" s="149"/>
    </row>
    <row r="125" spans="2:12" ht="15.9" hidden="1" x14ac:dyDescent="0.45">
      <c r="B125" s="142" t="s">
        <v>121</v>
      </c>
      <c r="C125" s="143"/>
      <c r="D125" s="144"/>
      <c r="E125" s="144"/>
      <c r="F125" s="144"/>
      <c r="G125" s="145">
        <f t="shared" si="11"/>
        <v>0</v>
      </c>
      <c r="H125" s="146"/>
      <c r="I125" s="144"/>
      <c r="J125" s="147"/>
      <c r="K125" s="148"/>
      <c r="L125" s="149"/>
    </row>
    <row r="126" spans="2:12" ht="15.9" hidden="1" x14ac:dyDescent="0.45">
      <c r="B126" s="142" t="s">
        <v>122</v>
      </c>
      <c r="C126" s="143"/>
      <c r="D126" s="144"/>
      <c r="E126" s="144"/>
      <c r="F126" s="144"/>
      <c r="G126" s="145">
        <f t="shared" si="11"/>
        <v>0</v>
      </c>
      <c r="H126" s="146"/>
      <c r="I126" s="144"/>
      <c r="J126" s="147"/>
      <c r="K126" s="148"/>
      <c r="L126" s="149"/>
    </row>
    <row r="127" spans="2:12" ht="15.9" hidden="1" x14ac:dyDescent="0.45">
      <c r="B127" s="142" t="s">
        <v>123</v>
      </c>
      <c r="C127" s="150"/>
      <c r="D127" s="147"/>
      <c r="E127" s="147"/>
      <c r="F127" s="147"/>
      <c r="G127" s="145">
        <f t="shared" si="11"/>
        <v>0</v>
      </c>
      <c r="H127" s="151"/>
      <c r="I127" s="147"/>
      <c r="J127" s="147"/>
      <c r="K127" s="152"/>
      <c r="L127" s="149"/>
    </row>
    <row r="128" spans="2:12" ht="15.9" hidden="1" x14ac:dyDescent="0.45">
      <c r="B128" s="142" t="s">
        <v>124</v>
      </c>
      <c r="C128" s="150"/>
      <c r="D128" s="147"/>
      <c r="E128" s="147"/>
      <c r="F128" s="147"/>
      <c r="G128" s="145">
        <f t="shared" si="11"/>
        <v>0</v>
      </c>
      <c r="H128" s="151"/>
      <c r="I128" s="147"/>
      <c r="J128" s="147"/>
      <c r="K128" s="152"/>
      <c r="L128" s="149"/>
    </row>
    <row r="129" spans="2:12" ht="15.9" hidden="1" x14ac:dyDescent="0.45">
      <c r="C129" s="73" t="s">
        <v>23</v>
      </c>
      <c r="D129" s="10">
        <f>SUM(D121:D128)</f>
        <v>0</v>
      </c>
      <c r="E129" s="10">
        <f>SUM(E121:E128)</f>
        <v>0</v>
      </c>
      <c r="F129" s="10">
        <f>SUM(F121:F128)</f>
        <v>0</v>
      </c>
      <c r="G129" s="10">
        <f>SUM(G121:G128)</f>
        <v>0</v>
      </c>
      <c r="H129" s="10">
        <f>(H121*G121)+(H122*G122)+(H123*G123)+(H124*G124)+(H125*G125)+(H126*G126)+(H127*G127)+(H128*G128)</f>
        <v>0</v>
      </c>
      <c r="I129" s="120">
        <f>SUM(I121:I128)</f>
        <v>0</v>
      </c>
      <c r="J129" s="133"/>
      <c r="K129" s="152"/>
      <c r="L129" s="29"/>
    </row>
    <row r="130" spans="2:12" ht="15.75" hidden="1" customHeight="1" x14ac:dyDescent="0.4">
      <c r="B130" s="4"/>
      <c r="C130" s="153"/>
      <c r="D130" s="156"/>
      <c r="E130" s="156"/>
      <c r="F130" s="156"/>
      <c r="G130" s="156"/>
      <c r="H130" s="156"/>
      <c r="I130" s="156"/>
      <c r="J130" s="156"/>
      <c r="K130" s="157"/>
      <c r="L130" s="2"/>
    </row>
    <row r="131" spans="2:12" ht="51" hidden="1" customHeight="1" x14ac:dyDescent="0.4">
      <c r="B131" s="73" t="s">
        <v>125</v>
      </c>
      <c r="C131" s="234"/>
      <c r="D131" s="235"/>
      <c r="E131" s="235"/>
      <c r="F131" s="235"/>
      <c r="G131" s="235"/>
      <c r="H131" s="235"/>
      <c r="I131" s="235"/>
      <c r="J131" s="235"/>
      <c r="K131" s="236"/>
      <c r="L131" s="9"/>
    </row>
    <row r="132" spans="2:12" ht="51" hidden="1" customHeight="1" x14ac:dyDescent="0.4">
      <c r="B132" s="73" t="s">
        <v>126</v>
      </c>
      <c r="C132" s="231"/>
      <c r="D132" s="232"/>
      <c r="E132" s="232"/>
      <c r="F132" s="232"/>
      <c r="G132" s="232"/>
      <c r="H132" s="232"/>
      <c r="I132" s="232"/>
      <c r="J132" s="232"/>
      <c r="K132" s="233"/>
      <c r="L132" s="28"/>
    </row>
    <row r="133" spans="2:12" ht="15.9" hidden="1" x14ac:dyDescent="0.45">
      <c r="B133" s="142" t="s">
        <v>127</v>
      </c>
      <c r="C133" s="143"/>
      <c r="D133" s="144"/>
      <c r="E133" s="144"/>
      <c r="F133" s="144"/>
      <c r="G133" s="145">
        <f>SUM(D133:F133)</f>
        <v>0</v>
      </c>
      <c r="H133" s="146"/>
      <c r="I133" s="144"/>
      <c r="J133" s="147"/>
      <c r="K133" s="148"/>
      <c r="L133" s="149"/>
    </row>
    <row r="134" spans="2:12" ht="15.9" hidden="1" x14ac:dyDescent="0.45">
      <c r="B134" s="142" t="s">
        <v>128</v>
      </c>
      <c r="C134" s="143"/>
      <c r="D134" s="144"/>
      <c r="E134" s="144"/>
      <c r="F134" s="144"/>
      <c r="G134" s="145">
        <f t="shared" ref="G134:G140" si="12">SUM(D134:F134)</f>
        <v>0</v>
      </c>
      <c r="H134" s="146"/>
      <c r="I134" s="144"/>
      <c r="J134" s="147"/>
      <c r="K134" s="148"/>
      <c r="L134" s="149"/>
    </row>
    <row r="135" spans="2:12" ht="15.9" hidden="1" x14ac:dyDescent="0.45">
      <c r="B135" s="142" t="s">
        <v>129</v>
      </c>
      <c r="C135" s="143"/>
      <c r="D135" s="144"/>
      <c r="E135" s="144"/>
      <c r="F135" s="144"/>
      <c r="G135" s="145">
        <f t="shared" si="12"/>
        <v>0</v>
      </c>
      <c r="H135" s="146"/>
      <c r="I135" s="144"/>
      <c r="J135" s="147"/>
      <c r="K135" s="148"/>
      <c r="L135" s="149"/>
    </row>
    <row r="136" spans="2:12" ht="15.9" hidden="1" x14ac:dyDescent="0.45">
      <c r="B136" s="142" t="s">
        <v>130</v>
      </c>
      <c r="C136" s="143"/>
      <c r="D136" s="144"/>
      <c r="E136" s="144"/>
      <c r="F136" s="144"/>
      <c r="G136" s="145">
        <f t="shared" si="12"/>
        <v>0</v>
      </c>
      <c r="H136" s="146"/>
      <c r="I136" s="144"/>
      <c r="J136" s="147"/>
      <c r="K136" s="148"/>
      <c r="L136" s="149"/>
    </row>
    <row r="137" spans="2:12" ht="15.9" hidden="1" x14ac:dyDescent="0.45">
      <c r="B137" s="142" t="s">
        <v>131</v>
      </c>
      <c r="C137" s="143"/>
      <c r="D137" s="144"/>
      <c r="E137" s="144"/>
      <c r="F137" s="144"/>
      <c r="G137" s="145">
        <f t="shared" si="12"/>
        <v>0</v>
      </c>
      <c r="H137" s="146"/>
      <c r="I137" s="144"/>
      <c r="J137" s="147"/>
      <c r="K137" s="148"/>
      <c r="L137" s="149"/>
    </row>
    <row r="138" spans="2:12" ht="15.9" hidden="1" x14ac:dyDescent="0.45">
      <c r="B138" s="142" t="s">
        <v>132</v>
      </c>
      <c r="C138" s="143"/>
      <c r="D138" s="144"/>
      <c r="E138" s="144"/>
      <c r="F138" s="144"/>
      <c r="G138" s="145">
        <f t="shared" si="12"/>
        <v>0</v>
      </c>
      <c r="H138" s="146"/>
      <c r="I138" s="144"/>
      <c r="J138" s="147"/>
      <c r="K138" s="148"/>
      <c r="L138" s="149"/>
    </row>
    <row r="139" spans="2:12" ht="15.9" hidden="1" x14ac:dyDescent="0.45">
      <c r="B139" s="142" t="s">
        <v>133</v>
      </c>
      <c r="C139" s="150"/>
      <c r="D139" s="147"/>
      <c r="E139" s="147"/>
      <c r="F139" s="147"/>
      <c r="G139" s="145">
        <f t="shared" si="12"/>
        <v>0</v>
      </c>
      <c r="H139" s="151"/>
      <c r="I139" s="147"/>
      <c r="J139" s="147"/>
      <c r="K139" s="152"/>
      <c r="L139" s="149"/>
    </row>
    <row r="140" spans="2:12" ht="15.9" hidden="1" x14ac:dyDescent="0.45">
      <c r="B140" s="142" t="s">
        <v>134</v>
      </c>
      <c r="C140" s="150"/>
      <c r="D140" s="147"/>
      <c r="E140" s="147"/>
      <c r="F140" s="147"/>
      <c r="G140" s="145">
        <f t="shared" si="12"/>
        <v>0</v>
      </c>
      <c r="H140" s="151"/>
      <c r="I140" s="147"/>
      <c r="J140" s="147"/>
      <c r="K140" s="152"/>
      <c r="L140" s="149"/>
    </row>
    <row r="141" spans="2:12" ht="15.9" hidden="1" x14ac:dyDescent="0.45">
      <c r="C141" s="73" t="s">
        <v>23</v>
      </c>
      <c r="D141" s="10">
        <f>SUM(D133:D140)</f>
        <v>0</v>
      </c>
      <c r="E141" s="10">
        <f>SUM(E133:E140)</f>
        <v>0</v>
      </c>
      <c r="F141" s="10">
        <f>SUM(F133:F140)</f>
        <v>0</v>
      </c>
      <c r="G141" s="13">
        <f>SUM(G133:G140)</f>
        <v>0</v>
      </c>
      <c r="H141" s="10">
        <f>(H133*G133)+(H134*G134)+(H135*G135)+(H136*G136)+(H137*G137)+(H138*G138)+(H139*G139)+(H140*G140)</f>
        <v>0</v>
      </c>
      <c r="I141" s="120">
        <f>SUM(I133:I140)</f>
        <v>0</v>
      </c>
      <c r="J141" s="133"/>
      <c r="K141" s="152"/>
      <c r="L141" s="29"/>
    </row>
    <row r="142" spans="2:12" ht="51" hidden="1" customHeight="1" x14ac:dyDescent="0.4">
      <c r="B142" s="73" t="s">
        <v>135</v>
      </c>
      <c r="C142" s="231"/>
      <c r="D142" s="232"/>
      <c r="E142" s="232"/>
      <c r="F142" s="232"/>
      <c r="G142" s="232"/>
      <c r="H142" s="232"/>
      <c r="I142" s="232"/>
      <c r="J142" s="232"/>
      <c r="K142" s="233"/>
      <c r="L142" s="28"/>
    </row>
    <row r="143" spans="2:12" ht="15.9" hidden="1" x14ac:dyDescent="0.45">
      <c r="B143" s="142" t="s">
        <v>136</v>
      </c>
      <c r="C143" s="143"/>
      <c r="D143" s="144"/>
      <c r="E143" s="144"/>
      <c r="F143" s="144"/>
      <c r="G143" s="145">
        <f>SUM(D143:F143)</f>
        <v>0</v>
      </c>
      <c r="H143" s="146"/>
      <c r="I143" s="144"/>
      <c r="J143" s="147"/>
      <c r="K143" s="148"/>
      <c r="L143" s="149"/>
    </row>
    <row r="144" spans="2:12" ht="15.9" hidden="1" x14ac:dyDescent="0.45">
      <c r="B144" s="142" t="s">
        <v>137</v>
      </c>
      <c r="C144" s="143"/>
      <c r="D144" s="144"/>
      <c r="E144" s="144"/>
      <c r="F144" s="144"/>
      <c r="G144" s="145">
        <f t="shared" ref="G144:G150" si="13">SUM(D144:F144)</f>
        <v>0</v>
      </c>
      <c r="H144" s="146"/>
      <c r="I144" s="144"/>
      <c r="J144" s="147"/>
      <c r="K144" s="148"/>
      <c r="L144" s="149"/>
    </row>
    <row r="145" spans="2:12" ht="15.9" hidden="1" x14ac:dyDescent="0.45">
      <c r="B145" s="142" t="s">
        <v>138</v>
      </c>
      <c r="C145" s="143"/>
      <c r="D145" s="144"/>
      <c r="E145" s="144"/>
      <c r="F145" s="144"/>
      <c r="G145" s="145">
        <f t="shared" si="13"/>
        <v>0</v>
      </c>
      <c r="H145" s="146"/>
      <c r="I145" s="144"/>
      <c r="J145" s="147"/>
      <c r="K145" s="148"/>
      <c r="L145" s="149"/>
    </row>
    <row r="146" spans="2:12" ht="15.9" hidden="1" x14ac:dyDescent="0.45">
      <c r="B146" s="142" t="s">
        <v>139</v>
      </c>
      <c r="C146" s="143"/>
      <c r="D146" s="144"/>
      <c r="E146" s="144"/>
      <c r="F146" s="144"/>
      <c r="G146" s="145">
        <f t="shared" si="13"/>
        <v>0</v>
      </c>
      <c r="H146" s="146"/>
      <c r="I146" s="144"/>
      <c r="J146" s="147"/>
      <c r="K146" s="148"/>
      <c r="L146" s="149"/>
    </row>
    <row r="147" spans="2:12" ht="15.9" hidden="1" x14ac:dyDescent="0.45">
      <c r="B147" s="142" t="s">
        <v>140</v>
      </c>
      <c r="C147" s="143"/>
      <c r="D147" s="144"/>
      <c r="E147" s="144"/>
      <c r="F147" s="144"/>
      <c r="G147" s="145">
        <f t="shared" si="13"/>
        <v>0</v>
      </c>
      <c r="H147" s="146"/>
      <c r="I147" s="144"/>
      <c r="J147" s="147"/>
      <c r="K147" s="148"/>
      <c r="L147" s="149"/>
    </row>
    <row r="148" spans="2:12" ht="15.9" hidden="1" x14ac:dyDescent="0.45">
      <c r="B148" s="142" t="s">
        <v>141</v>
      </c>
      <c r="C148" s="143"/>
      <c r="D148" s="144"/>
      <c r="E148" s="144"/>
      <c r="F148" s="144"/>
      <c r="G148" s="145">
        <f t="shared" si="13"/>
        <v>0</v>
      </c>
      <c r="H148" s="146"/>
      <c r="I148" s="144"/>
      <c r="J148" s="147"/>
      <c r="K148" s="148"/>
      <c r="L148" s="149"/>
    </row>
    <row r="149" spans="2:12" ht="15.9" hidden="1" x14ac:dyDescent="0.45">
      <c r="B149" s="142" t="s">
        <v>142</v>
      </c>
      <c r="C149" s="150"/>
      <c r="D149" s="147"/>
      <c r="E149" s="147"/>
      <c r="F149" s="147"/>
      <c r="G149" s="145">
        <f t="shared" si="13"/>
        <v>0</v>
      </c>
      <c r="H149" s="151"/>
      <c r="I149" s="147"/>
      <c r="J149" s="147"/>
      <c r="K149" s="152"/>
      <c r="L149" s="149"/>
    </row>
    <row r="150" spans="2:12" ht="15.9" hidden="1" x14ac:dyDescent="0.45">
      <c r="B150" s="142" t="s">
        <v>143</v>
      </c>
      <c r="C150" s="150"/>
      <c r="D150" s="147"/>
      <c r="E150" s="147"/>
      <c r="F150" s="147"/>
      <c r="G150" s="145">
        <f t="shared" si="13"/>
        <v>0</v>
      </c>
      <c r="H150" s="151"/>
      <c r="I150" s="147"/>
      <c r="J150" s="147"/>
      <c r="K150" s="152"/>
      <c r="L150" s="149"/>
    </row>
    <row r="151" spans="2:12" ht="15.9" hidden="1" x14ac:dyDescent="0.45">
      <c r="C151" s="73" t="s">
        <v>23</v>
      </c>
      <c r="D151" s="13">
        <f>SUM(D143:D150)</f>
        <v>0</v>
      </c>
      <c r="E151" s="13">
        <f>SUM(E143:E150)</f>
        <v>0</v>
      </c>
      <c r="F151" s="13">
        <f>SUM(F143:F150)</f>
        <v>0</v>
      </c>
      <c r="G151" s="13">
        <f>SUM(G143:G150)</f>
        <v>0</v>
      </c>
      <c r="H151" s="10">
        <f>(H143*G143)+(H144*G144)+(H145*G145)+(H146*G146)+(H147*G147)+(H148*G148)+(H149*G149)+(H150*G150)</f>
        <v>0</v>
      </c>
      <c r="I151" s="120">
        <f>SUM(I143:I150)</f>
        <v>0</v>
      </c>
      <c r="J151" s="133"/>
      <c r="K151" s="152"/>
      <c r="L151" s="29"/>
    </row>
    <row r="152" spans="2:12" ht="51" hidden="1" customHeight="1" x14ac:dyDescent="0.4">
      <c r="B152" s="73" t="s">
        <v>144</v>
      </c>
      <c r="C152" s="231"/>
      <c r="D152" s="232"/>
      <c r="E152" s="232"/>
      <c r="F152" s="232"/>
      <c r="G152" s="232"/>
      <c r="H152" s="232"/>
      <c r="I152" s="232"/>
      <c r="J152" s="232"/>
      <c r="K152" s="233"/>
      <c r="L152" s="28"/>
    </row>
    <row r="153" spans="2:12" ht="15.9" hidden="1" x14ac:dyDescent="0.45">
      <c r="B153" s="142" t="s">
        <v>145</v>
      </c>
      <c r="C153" s="143"/>
      <c r="D153" s="144"/>
      <c r="E153" s="144"/>
      <c r="F153" s="144"/>
      <c r="G153" s="145">
        <f>SUM(D153:F153)</f>
        <v>0</v>
      </c>
      <c r="H153" s="146"/>
      <c r="I153" s="144"/>
      <c r="J153" s="147"/>
      <c r="K153" s="148"/>
      <c r="L153" s="149"/>
    </row>
    <row r="154" spans="2:12" ht="15.9" hidden="1" x14ac:dyDescent="0.45">
      <c r="B154" s="142" t="s">
        <v>146</v>
      </c>
      <c r="C154" s="143"/>
      <c r="D154" s="144"/>
      <c r="E154" s="144"/>
      <c r="F154" s="144"/>
      <c r="G154" s="145">
        <f t="shared" ref="G154:G160" si="14">SUM(D154:F154)</f>
        <v>0</v>
      </c>
      <c r="H154" s="146"/>
      <c r="I154" s="144"/>
      <c r="J154" s="147"/>
      <c r="K154" s="148"/>
      <c r="L154" s="149"/>
    </row>
    <row r="155" spans="2:12" ht="15.9" hidden="1" x14ac:dyDescent="0.45">
      <c r="B155" s="142" t="s">
        <v>147</v>
      </c>
      <c r="C155" s="143"/>
      <c r="D155" s="144"/>
      <c r="E155" s="144"/>
      <c r="F155" s="144"/>
      <c r="G155" s="145">
        <f t="shared" si="14"/>
        <v>0</v>
      </c>
      <c r="H155" s="146"/>
      <c r="I155" s="144"/>
      <c r="J155" s="147"/>
      <c r="K155" s="148"/>
      <c r="L155" s="149"/>
    </row>
    <row r="156" spans="2:12" ht="15.9" hidden="1" x14ac:dyDescent="0.45">
      <c r="B156" s="142" t="s">
        <v>148</v>
      </c>
      <c r="C156" s="143"/>
      <c r="D156" s="144"/>
      <c r="E156" s="144"/>
      <c r="F156" s="144"/>
      <c r="G156" s="145">
        <f t="shared" si="14"/>
        <v>0</v>
      </c>
      <c r="H156" s="146"/>
      <c r="I156" s="144"/>
      <c r="J156" s="147"/>
      <c r="K156" s="148"/>
      <c r="L156" s="149"/>
    </row>
    <row r="157" spans="2:12" ht="15.9" hidden="1" x14ac:dyDescent="0.45">
      <c r="B157" s="142" t="s">
        <v>149</v>
      </c>
      <c r="C157" s="143"/>
      <c r="D157" s="144"/>
      <c r="E157" s="144"/>
      <c r="F157" s="144"/>
      <c r="G157" s="145">
        <f t="shared" si="14"/>
        <v>0</v>
      </c>
      <c r="H157" s="146"/>
      <c r="I157" s="144"/>
      <c r="J157" s="147"/>
      <c r="K157" s="148"/>
      <c r="L157" s="149"/>
    </row>
    <row r="158" spans="2:12" ht="15.9" hidden="1" x14ac:dyDescent="0.45">
      <c r="B158" s="142" t="s">
        <v>150</v>
      </c>
      <c r="C158" s="143"/>
      <c r="D158" s="144"/>
      <c r="E158" s="144"/>
      <c r="F158" s="144"/>
      <c r="G158" s="145">
        <f t="shared" si="14"/>
        <v>0</v>
      </c>
      <c r="H158" s="146"/>
      <c r="I158" s="144"/>
      <c r="J158" s="147"/>
      <c r="K158" s="148"/>
      <c r="L158" s="149"/>
    </row>
    <row r="159" spans="2:12" ht="15.9" hidden="1" x14ac:dyDescent="0.45">
      <c r="B159" s="142" t="s">
        <v>151</v>
      </c>
      <c r="C159" s="150"/>
      <c r="D159" s="147"/>
      <c r="E159" s="147"/>
      <c r="F159" s="147"/>
      <c r="G159" s="145">
        <f t="shared" si="14"/>
        <v>0</v>
      </c>
      <c r="H159" s="151"/>
      <c r="I159" s="147"/>
      <c r="J159" s="147"/>
      <c r="K159" s="152"/>
      <c r="L159" s="149"/>
    </row>
    <row r="160" spans="2:12" ht="15.9" hidden="1" x14ac:dyDescent="0.45">
      <c r="B160" s="142" t="s">
        <v>152</v>
      </c>
      <c r="C160" s="150"/>
      <c r="D160" s="147"/>
      <c r="E160" s="147"/>
      <c r="F160" s="147"/>
      <c r="G160" s="145">
        <f t="shared" si="14"/>
        <v>0</v>
      </c>
      <c r="H160" s="151"/>
      <c r="I160" s="147"/>
      <c r="J160" s="147"/>
      <c r="K160" s="152"/>
      <c r="L160" s="149"/>
    </row>
    <row r="161" spans="2:12" ht="15.9" hidden="1" x14ac:dyDescent="0.45">
      <c r="C161" s="73" t="s">
        <v>23</v>
      </c>
      <c r="D161" s="13">
        <f>SUM(D153:D160)</f>
        <v>0</v>
      </c>
      <c r="E161" s="13">
        <f>SUM(E153:E160)</f>
        <v>0</v>
      </c>
      <c r="F161" s="13">
        <f>SUM(F153:F160)</f>
        <v>0</v>
      </c>
      <c r="G161" s="13">
        <f>SUM(G153:G160)</f>
        <v>0</v>
      </c>
      <c r="H161" s="10">
        <f>(H153*G153)+(H154*G154)+(H155*G155)+(H156*G156)+(H157*G157)+(H158*G158)+(H159*G159)+(H160*G160)</f>
        <v>0</v>
      </c>
      <c r="I161" s="120">
        <f>SUM(I153:I160)</f>
        <v>0</v>
      </c>
      <c r="J161" s="133"/>
      <c r="K161" s="152"/>
      <c r="L161" s="29"/>
    </row>
    <row r="162" spans="2:12" ht="51" hidden="1" customHeight="1" x14ac:dyDescent="0.4">
      <c r="B162" s="73" t="s">
        <v>153</v>
      </c>
      <c r="C162" s="231"/>
      <c r="D162" s="232"/>
      <c r="E162" s="232"/>
      <c r="F162" s="232"/>
      <c r="G162" s="232"/>
      <c r="H162" s="232"/>
      <c r="I162" s="232"/>
      <c r="J162" s="232"/>
      <c r="K162" s="233"/>
      <c r="L162" s="28"/>
    </row>
    <row r="163" spans="2:12" ht="15.9" hidden="1" x14ac:dyDescent="0.45">
      <c r="B163" s="142" t="s">
        <v>154</v>
      </c>
      <c r="C163" s="143"/>
      <c r="D163" s="144"/>
      <c r="E163" s="144"/>
      <c r="F163" s="144"/>
      <c r="G163" s="145">
        <f>SUM(D163:F163)</f>
        <v>0</v>
      </c>
      <c r="H163" s="146"/>
      <c r="I163" s="144"/>
      <c r="J163" s="147"/>
      <c r="K163" s="148"/>
      <c r="L163" s="149"/>
    </row>
    <row r="164" spans="2:12" ht="15.9" hidden="1" x14ac:dyDescent="0.45">
      <c r="B164" s="142" t="s">
        <v>155</v>
      </c>
      <c r="C164" s="143"/>
      <c r="D164" s="144"/>
      <c r="E164" s="144"/>
      <c r="F164" s="144"/>
      <c r="G164" s="145">
        <f t="shared" ref="G164:G170" si="15">SUM(D164:F164)</f>
        <v>0</v>
      </c>
      <c r="H164" s="146"/>
      <c r="I164" s="144"/>
      <c r="J164" s="147"/>
      <c r="K164" s="148"/>
      <c r="L164" s="149"/>
    </row>
    <row r="165" spans="2:12" ht="15.9" hidden="1" x14ac:dyDescent="0.45">
      <c r="B165" s="142" t="s">
        <v>156</v>
      </c>
      <c r="C165" s="143"/>
      <c r="D165" s="144"/>
      <c r="E165" s="144"/>
      <c r="F165" s="144"/>
      <c r="G165" s="145">
        <f t="shared" si="15"/>
        <v>0</v>
      </c>
      <c r="H165" s="146"/>
      <c r="I165" s="144"/>
      <c r="J165" s="147"/>
      <c r="K165" s="148"/>
      <c r="L165" s="149"/>
    </row>
    <row r="166" spans="2:12" ht="15.9" hidden="1" x14ac:dyDescent="0.45">
      <c r="B166" s="142" t="s">
        <v>157</v>
      </c>
      <c r="C166" s="143"/>
      <c r="D166" s="144"/>
      <c r="E166" s="144"/>
      <c r="F166" s="144"/>
      <c r="G166" s="145">
        <f t="shared" si="15"/>
        <v>0</v>
      </c>
      <c r="H166" s="146"/>
      <c r="I166" s="144"/>
      <c r="J166" s="147"/>
      <c r="K166" s="148"/>
      <c r="L166" s="149"/>
    </row>
    <row r="167" spans="2:12" ht="15.9" hidden="1" x14ac:dyDescent="0.45">
      <c r="B167" s="142" t="s">
        <v>158</v>
      </c>
      <c r="C167" s="143"/>
      <c r="D167" s="144"/>
      <c r="E167" s="144"/>
      <c r="F167" s="144"/>
      <c r="G167" s="145">
        <f>SUM(D167:F167)</f>
        <v>0</v>
      </c>
      <c r="H167" s="146"/>
      <c r="I167" s="144"/>
      <c r="J167" s="147"/>
      <c r="K167" s="148"/>
      <c r="L167" s="149"/>
    </row>
    <row r="168" spans="2:12" ht="15.9" hidden="1" x14ac:dyDescent="0.45">
      <c r="B168" s="142" t="s">
        <v>159</v>
      </c>
      <c r="C168" s="143"/>
      <c r="D168" s="144"/>
      <c r="E168" s="144"/>
      <c r="F168" s="144"/>
      <c r="G168" s="145">
        <f t="shared" si="15"/>
        <v>0</v>
      </c>
      <c r="H168" s="146"/>
      <c r="I168" s="144"/>
      <c r="J168" s="147"/>
      <c r="K168" s="148"/>
      <c r="L168" s="149"/>
    </row>
    <row r="169" spans="2:12" ht="15.9" hidden="1" x14ac:dyDescent="0.45">
      <c r="B169" s="142" t="s">
        <v>160</v>
      </c>
      <c r="C169" s="150"/>
      <c r="D169" s="147"/>
      <c r="E169" s="147"/>
      <c r="F169" s="147"/>
      <c r="G169" s="145">
        <f t="shared" si="15"/>
        <v>0</v>
      </c>
      <c r="H169" s="151"/>
      <c r="I169" s="147"/>
      <c r="J169" s="147"/>
      <c r="K169" s="152"/>
      <c r="L169" s="149"/>
    </row>
    <row r="170" spans="2:12" ht="15.9" hidden="1" x14ac:dyDescent="0.45">
      <c r="B170" s="142" t="s">
        <v>161</v>
      </c>
      <c r="C170" s="150"/>
      <c r="D170" s="147"/>
      <c r="E170" s="147"/>
      <c r="F170" s="147"/>
      <c r="G170" s="145">
        <f t="shared" si="15"/>
        <v>0</v>
      </c>
      <c r="H170" s="151"/>
      <c r="I170" s="147"/>
      <c r="J170" s="147"/>
      <c r="K170" s="152"/>
      <c r="L170" s="149"/>
    </row>
    <row r="171" spans="2:12" ht="15.9" hidden="1" x14ac:dyDescent="0.45">
      <c r="C171" s="73" t="s">
        <v>23</v>
      </c>
      <c r="D171" s="10">
        <f>SUM(D163:D170)</f>
        <v>0</v>
      </c>
      <c r="E171" s="10">
        <f>SUM(E163:E170)</f>
        <v>0</v>
      </c>
      <c r="F171" s="10">
        <f>SUM(F163:F170)</f>
        <v>0</v>
      </c>
      <c r="G171" s="10">
        <f>SUM(G163:G170)</f>
        <v>0</v>
      </c>
      <c r="H171" s="10">
        <f>(H163*G163)+(H164*G164)+(H165*G165)+(H166*G166)+(H167*G167)+(H168*G168)+(H169*G169)+(H170*G170)</f>
        <v>0</v>
      </c>
      <c r="I171" s="120">
        <f>SUM(I163:I170)</f>
        <v>0</v>
      </c>
      <c r="J171" s="133"/>
      <c r="K171" s="152"/>
      <c r="L171" s="29"/>
    </row>
    <row r="172" spans="2:12" ht="15.75" hidden="1" customHeight="1" x14ac:dyDescent="0.4">
      <c r="B172" s="4"/>
      <c r="C172" s="153"/>
      <c r="D172" s="156"/>
      <c r="E172" s="156"/>
      <c r="F172" s="156"/>
      <c r="G172" s="156"/>
      <c r="H172" s="156"/>
      <c r="I172" s="156"/>
      <c r="J172" s="156"/>
      <c r="K172" s="153"/>
      <c r="L172" s="2"/>
    </row>
    <row r="173" spans="2:12" ht="15.75" hidden="1" customHeight="1" x14ac:dyDescent="0.4">
      <c r="B173" s="4"/>
      <c r="C173" s="153"/>
      <c r="D173" s="156"/>
      <c r="E173" s="156"/>
      <c r="F173" s="156"/>
      <c r="G173" s="156"/>
      <c r="H173" s="156"/>
      <c r="I173" s="156"/>
      <c r="J173" s="156"/>
      <c r="K173" s="153"/>
      <c r="L173" s="2"/>
    </row>
    <row r="174" spans="2:12" ht="63.75" customHeight="1" x14ac:dyDescent="0.45">
      <c r="B174" s="73" t="s">
        <v>162</v>
      </c>
      <c r="C174" s="158"/>
      <c r="D174" s="159">
        <v>59130.463030316481</v>
      </c>
      <c r="E174" s="159">
        <v>33705.991999999998</v>
      </c>
      <c r="F174" s="159">
        <v>200000</v>
      </c>
      <c r="G174" s="160">
        <f>SUM(D174:F174)</f>
        <v>292836.45503031649</v>
      </c>
      <c r="H174" s="161">
        <v>0.5</v>
      </c>
      <c r="I174" s="144">
        <v>52054.68</v>
      </c>
      <c r="J174" s="141" t="s">
        <v>163</v>
      </c>
      <c r="K174" s="162"/>
      <c r="L174" s="29"/>
    </row>
    <row r="175" spans="2:12" ht="50.25" customHeight="1" x14ac:dyDescent="0.45">
      <c r="B175" s="73" t="s">
        <v>164</v>
      </c>
      <c r="C175" s="158"/>
      <c r="D175" s="159">
        <v>34243.161877358827</v>
      </c>
      <c r="E175" s="159">
        <v>132927.94392523399</v>
      </c>
      <c r="F175" s="159">
        <v>60000</v>
      </c>
      <c r="G175" s="160">
        <f>SUM(D175:F175)</f>
        <v>227171.10580259282</v>
      </c>
      <c r="H175" s="161">
        <v>0.5</v>
      </c>
      <c r="I175" s="144">
        <v>170550.10999999987</v>
      </c>
      <c r="J175" s="141" t="s">
        <v>163</v>
      </c>
      <c r="K175" s="162"/>
      <c r="L175" s="29"/>
    </row>
    <row r="176" spans="2:12" ht="66" customHeight="1" x14ac:dyDescent="0.45">
      <c r="B176" s="73" t="s">
        <v>165</v>
      </c>
      <c r="C176" s="163"/>
      <c r="D176" s="159">
        <v>20000</v>
      </c>
      <c r="E176" s="159">
        <v>43110</v>
      </c>
      <c r="F176" s="159">
        <v>50000</v>
      </c>
      <c r="G176" s="160">
        <f>SUM(D176:F176)</f>
        <v>113110</v>
      </c>
      <c r="H176" s="161">
        <v>0.5</v>
      </c>
      <c r="I176" s="159">
        <v>4689.5599999999986</v>
      </c>
      <c r="J176" s="141" t="s">
        <v>166</v>
      </c>
      <c r="K176" s="162"/>
      <c r="L176" s="29"/>
    </row>
    <row r="177" spans="2:12" ht="84" customHeight="1" x14ac:dyDescent="0.45">
      <c r="B177" s="88" t="s">
        <v>167</v>
      </c>
      <c r="C177" s="158"/>
      <c r="D177" s="159">
        <v>65000</v>
      </c>
      <c r="E177" s="159"/>
      <c r="F177" s="159"/>
      <c r="G177" s="160">
        <f>SUM(D177:F177)</f>
        <v>65000</v>
      </c>
      <c r="H177" s="161">
        <v>0.5</v>
      </c>
      <c r="I177" s="159"/>
      <c r="J177" s="207" t="s">
        <v>623</v>
      </c>
      <c r="K177" s="162"/>
      <c r="L177" s="29"/>
    </row>
    <row r="178" spans="2:12" ht="21.75" customHeight="1" x14ac:dyDescent="0.4">
      <c r="B178" s="4"/>
      <c r="C178" s="89" t="s">
        <v>168</v>
      </c>
      <c r="D178" s="92">
        <f>SUM(D174:D177)</f>
        <v>178373.62490767532</v>
      </c>
      <c r="E178" s="92">
        <f>SUM(E174:E177)</f>
        <v>209743.93592523399</v>
      </c>
      <c r="F178" s="92">
        <f>SUM(F174:F177)</f>
        <v>310000</v>
      </c>
      <c r="G178" s="92">
        <f>SUM(G174:G177)</f>
        <v>698117.56083290931</v>
      </c>
      <c r="H178" s="10">
        <f>(H174*G174)+(H175*G175)+(H176*G176)+(H177*G177)</f>
        <v>349058.78041645465</v>
      </c>
      <c r="I178" s="10">
        <f>SUM(I174:I177)</f>
        <v>227294.34999999986</v>
      </c>
      <c r="J178" s="133"/>
      <c r="K178" s="158"/>
      <c r="L178" s="8"/>
    </row>
    <row r="179" spans="2:12" ht="15.75" customHeight="1" x14ac:dyDescent="0.4">
      <c r="B179" s="4"/>
      <c r="C179" s="153"/>
      <c r="D179" s="156"/>
      <c r="E179" s="156"/>
      <c r="F179" s="156"/>
      <c r="G179" s="156"/>
      <c r="H179" s="156"/>
      <c r="I179" s="156"/>
      <c r="J179" s="156"/>
      <c r="K179" s="153"/>
      <c r="L179" s="8"/>
    </row>
    <row r="180" spans="2:12" ht="15.75" customHeight="1" x14ac:dyDescent="0.4">
      <c r="B180" s="4"/>
      <c r="C180" s="153"/>
      <c r="D180" s="156"/>
      <c r="E180" s="156"/>
      <c r="F180" s="156"/>
      <c r="G180" s="156"/>
      <c r="H180" s="156"/>
      <c r="I180" s="156"/>
      <c r="J180" s="156"/>
      <c r="K180" s="153"/>
      <c r="L180" s="8"/>
    </row>
    <row r="181" spans="2:12" ht="15.75" customHeight="1" x14ac:dyDescent="0.4">
      <c r="B181" s="4"/>
      <c r="C181" s="153"/>
      <c r="D181" s="156"/>
      <c r="E181" s="156"/>
      <c r="F181" s="156"/>
      <c r="G181" s="156"/>
      <c r="H181" s="156"/>
      <c r="I181" s="156"/>
      <c r="J181" s="156"/>
      <c r="K181" s="153"/>
      <c r="L181" s="8"/>
    </row>
    <row r="182" spans="2:12" ht="15.75" customHeight="1" x14ac:dyDescent="0.4">
      <c r="B182" s="4"/>
      <c r="C182" s="153"/>
      <c r="D182" s="156"/>
      <c r="E182" s="156"/>
      <c r="F182" s="156"/>
      <c r="G182" s="156"/>
      <c r="H182" s="156"/>
      <c r="I182" s="156"/>
      <c r="J182" s="156"/>
      <c r="K182" s="153"/>
      <c r="L182" s="8"/>
    </row>
    <row r="183" spans="2:12" ht="15.75" customHeight="1" x14ac:dyDescent="0.4">
      <c r="B183" s="4"/>
      <c r="C183" s="153"/>
      <c r="D183" s="156"/>
      <c r="E183" s="156"/>
      <c r="F183" s="156"/>
      <c r="G183" s="156"/>
      <c r="H183" s="156"/>
      <c r="I183" s="156"/>
      <c r="J183" s="156"/>
      <c r="K183" s="153"/>
      <c r="L183" s="8"/>
    </row>
    <row r="184" spans="2:12" ht="15.75" customHeight="1" x14ac:dyDescent="0.4">
      <c r="B184" s="4"/>
      <c r="C184" s="153"/>
      <c r="D184" s="156"/>
      <c r="E184" s="156"/>
      <c r="F184" s="156"/>
      <c r="G184" s="156"/>
      <c r="H184" s="156"/>
      <c r="I184" s="156"/>
      <c r="J184" s="156"/>
      <c r="K184" s="153"/>
      <c r="L184" s="8"/>
    </row>
    <row r="185" spans="2:12" ht="15.75" customHeight="1" thickBot="1" x14ac:dyDescent="0.45">
      <c r="B185" s="4"/>
      <c r="C185" s="153"/>
      <c r="D185" s="156"/>
      <c r="E185" s="156"/>
      <c r="F185" s="156"/>
      <c r="G185" s="156"/>
      <c r="H185" s="156"/>
      <c r="I185" s="156"/>
      <c r="J185" s="156"/>
      <c r="K185" s="153"/>
      <c r="L185" s="8"/>
    </row>
    <row r="186" spans="2:12" ht="15.9" x14ac:dyDescent="0.4">
      <c r="B186" s="4"/>
      <c r="C186" s="246" t="s">
        <v>169</v>
      </c>
      <c r="D186" s="247"/>
      <c r="E186" s="247"/>
      <c r="F186" s="247"/>
      <c r="G186" s="248"/>
      <c r="H186" s="8"/>
      <c r="I186" s="156"/>
      <c r="J186" s="156"/>
      <c r="K186" s="8"/>
    </row>
    <row r="187" spans="2:12" ht="40.5" customHeight="1" x14ac:dyDescent="0.4">
      <c r="B187" s="4"/>
      <c r="C187" s="240"/>
      <c r="D187" s="242" t="str">
        <f>D4</f>
        <v>IOM</v>
      </c>
      <c r="E187" s="242" t="str">
        <f>E4</f>
        <v xml:space="preserve">FAO </v>
      </c>
      <c r="F187" s="242" t="str">
        <f>F4</f>
        <v>UNWOMEN</v>
      </c>
      <c r="G187" s="244" t="s">
        <v>8</v>
      </c>
      <c r="H187" s="153"/>
      <c r="I187" s="156"/>
      <c r="J187" s="156"/>
      <c r="K187" s="8"/>
    </row>
    <row r="188" spans="2:12" ht="24.75" customHeight="1" x14ac:dyDescent="0.4">
      <c r="B188" s="4"/>
      <c r="C188" s="241"/>
      <c r="D188" s="243"/>
      <c r="E188" s="243"/>
      <c r="F188" s="243"/>
      <c r="G188" s="245"/>
      <c r="H188" s="153"/>
      <c r="I188" s="156"/>
      <c r="J188" s="156"/>
      <c r="K188" s="8"/>
    </row>
    <row r="189" spans="2:12" ht="41.25" customHeight="1" x14ac:dyDescent="0.4">
      <c r="B189" s="164"/>
      <c r="C189" s="165" t="s">
        <v>170</v>
      </c>
      <c r="D189" s="166">
        <f>SUM(D15,D25,D35,D45,D57,D67,D77,D87,D99,D109,D119,D129,D141,D151,D161,D171,D174,D175,D176,D177)</f>
        <v>1401869.1588785038</v>
      </c>
      <c r="E189" s="166">
        <f>SUM(E15,E25,E35,E45,E57,E67,E77,E87,E99,E109,E119,E129,E141,E151,E161,E171,E174,E175,E176,E177)</f>
        <v>1028037.383177571</v>
      </c>
      <c r="F189" s="166">
        <f>SUM(F15,F25,F35,F45,F57,F67,F77,F87,F99,F109,F119,F129,F141,F151,F161,F171,F174,F175,F176,F177)</f>
        <v>1010000</v>
      </c>
      <c r="G189" s="167">
        <f>SUM(D189:F189)</f>
        <v>3439906.5420560748</v>
      </c>
      <c r="H189" s="153"/>
      <c r="I189" s="168"/>
      <c r="J189" s="156"/>
      <c r="K189" s="164"/>
    </row>
    <row r="190" spans="2:12" ht="51.75" customHeight="1" x14ac:dyDescent="0.4">
      <c r="B190" s="169"/>
      <c r="C190" s="165" t="s">
        <v>171</v>
      </c>
      <c r="D190" s="166">
        <f>D189*0.07</f>
        <v>98130.841121495279</v>
      </c>
      <c r="E190" s="166">
        <f>E189*0.07</f>
        <v>71962.616822429976</v>
      </c>
      <c r="F190" s="166">
        <f>F189*0.07</f>
        <v>70700</v>
      </c>
      <c r="G190" s="167">
        <f>G189*0.07</f>
        <v>240793.45794392526</v>
      </c>
      <c r="H190" s="169"/>
      <c r="I190" s="168"/>
      <c r="J190" s="156"/>
      <c r="K190" s="170"/>
    </row>
    <row r="191" spans="2:12" ht="51.75" customHeight="1" x14ac:dyDescent="0.4">
      <c r="B191" s="169"/>
      <c r="C191" s="7" t="s">
        <v>8</v>
      </c>
      <c r="D191" s="78">
        <f>SUM(D189:D190)</f>
        <v>1499999.9999999991</v>
      </c>
      <c r="E191" s="196">
        <f>SUM(E189:E190)</f>
        <v>1100000.0000000009</v>
      </c>
      <c r="F191" s="78">
        <f>SUM(F189:F190)</f>
        <v>1080700</v>
      </c>
      <c r="G191" s="87">
        <f>SUM(G189:G190)</f>
        <v>3680700</v>
      </c>
      <c r="H191" s="169"/>
      <c r="K191" s="170"/>
    </row>
    <row r="192" spans="2:12" ht="42" customHeight="1" x14ac:dyDescent="0.4">
      <c r="B192" s="169"/>
      <c r="I192" s="117"/>
      <c r="J192" s="117"/>
      <c r="K192" s="2"/>
      <c r="L192" s="170"/>
    </row>
    <row r="193" spans="2:12" s="21" customFormat="1" ht="29.25" customHeight="1" thickBot="1" x14ac:dyDescent="0.45">
      <c r="B193" s="153"/>
      <c r="C193" s="4"/>
      <c r="D193" s="16"/>
      <c r="E193" s="16"/>
      <c r="F193" s="16"/>
      <c r="G193" s="16"/>
      <c r="H193" s="16"/>
      <c r="I193" s="121"/>
      <c r="J193" s="121"/>
      <c r="K193" s="8"/>
      <c r="L193" s="164"/>
    </row>
    <row r="194" spans="2:12" ht="23.25" customHeight="1" x14ac:dyDescent="0.4">
      <c r="B194" s="170"/>
      <c r="C194" s="254" t="s">
        <v>172</v>
      </c>
      <c r="D194" s="255"/>
      <c r="E194" s="255"/>
      <c r="F194" s="255"/>
      <c r="G194" s="255"/>
      <c r="H194" s="256"/>
      <c r="I194" s="121"/>
      <c r="J194" s="121"/>
      <c r="K194" s="170"/>
    </row>
    <row r="195" spans="2:12" ht="41.25" customHeight="1" x14ac:dyDescent="0.4">
      <c r="B195" s="170"/>
      <c r="C195" s="74"/>
      <c r="D195" s="257" t="str">
        <f>D4</f>
        <v>IOM</v>
      </c>
      <c r="E195" s="257" t="str">
        <f>E4</f>
        <v xml:space="preserve">FAO </v>
      </c>
      <c r="F195" s="257" t="str">
        <f>F4</f>
        <v>UNWOMEN</v>
      </c>
      <c r="G195" s="259" t="s">
        <v>8</v>
      </c>
      <c r="H195" s="261" t="s">
        <v>173</v>
      </c>
      <c r="I195" s="121"/>
      <c r="J195" s="121"/>
      <c r="K195" s="170"/>
    </row>
    <row r="196" spans="2:12" ht="27.75" customHeight="1" x14ac:dyDescent="0.4">
      <c r="B196" s="170"/>
      <c r="C196" s="74"/>
      <c r="D196" s="258"/>
      <c r="E196" s="258"/>
      <c r="F196" s="258"/>
      <c r="G196" s="260"/>
      <c r="H196" s="262"/>
      <c r="I196" s="116"/>
      <c r="J196" s="116"/>
      <c r="K196" s="170"/>
    </row>
    <row r="197" spans="2:12" ht="55.5" customHeight="1" x14ac:dyDescent="0.4">
      <c r="B197" s="170"/>
      <c r="C197" s="14" t="s">
        <v>174</v>
      </c>
      <c r="D197" s="76">
        <f>$D$191*H197</f>
        <v>1049999.9999999993</v>
      </c>
      <c r="E197" s="76">
        <f>$E$191*H197</f>
        <v>770000.00000000058</v>
      </c>
      <c r="F197" s="77">
        <f>$F$191*H197</f>
        <v>756490</v>
      </c>
      <c r="G197" s="77">
        <f>SUM(D197:F197)</f>
        <v>2576490</v>
      </c>
      <c r="H197" s="97">
        <v>0.7</v>
      </c>
      <c r="I197" s="116"/>
      <c r="J197" s="116"/>
      <c r="K197" s="170"/>
    </row>
    <row r="198" spans="2:12" ht="57.75" customHeight="1" x14ac:dyDescent="0.4">
      <c r="B198" s="249"/>
      <c r="C198" s="90" t="s">
        <v>175</v>
      </c>
      <c r="D198" s="76">
        <f>$D$191*H198</f>
        <v>449999.99999999971</v>
      </c>
      <c r="E198" s="76">
        <f>$E$191*H198</f>
        <v>330000.00000000029</v>
      </c>
      <c r="F198" s="77">
        <f>$F$191*H198</f>
        <v>324210</v>
      </c>
      <c r="G198" s="91">
        <f>SUM(D198:F198)</f>
        <v>1104210</v>
      </c>
      <c r="H198" s="98">
        <v>0.3</v>
      </c>
      <c r="I198" s="118"/>
      <c r="J198" s="118"/>
    </row>
    <row r="199" spans="2:12" ht="57.75" customHeight="1" x14ac:dyDescent="0.4">
      <c r="B199" s="249"/>
      <c r="C199" s="90" t="s">
        <v>176</v>
      </c>
      <c r="D199" s="76">
        <f>$D$191*H199</f>
        <v>0</v>
      </c>
      <c r="E199" s="200">
        <f>$E$191*H199</f>
        <v>0</v>
      </c>
      <c r="F199" s="77">
        <f>$F$191*H199</f>
        <v>0</v>
      </c>
      <c r="G199" s="91">
        <f>SUM(D199:F199)</f>
        <v>0</v>
      </c>
      <c r="H199" s="99">
        <v>0</v>
      </c>
      <c r="I199" s="122"/>
      <c r="J199" s="122"/>
    </row>
    <row r="200" spans="2:12" ht="38.25" customHeight="1" thickBot="1" x14ac:dyDescent="0.45">
      <c r="B200" s="249"/>
      <c r="C200" s="7" t="s">
        <v>177</v>
      </c>
      <c r="D200" s="78">
        <f>SUM(D197:D199)</f>
        <v>1499999.9999999991</v>
      </c>
      <c r="E200" s="201">
        <f>SUM(E197:E199)</f>
        <v>1100000.0000000009</v>
      </c>
      <c r="F200" s="78">
        <f>SUM(F197:F199)</f>
        <v>1080700</v>
      </c>
      <c r="G200" s="78">
        <f>SUM(G197:G199)</f>
        <v>3680700</v>
      </c>
      <c r="H200" s="79">
        <f>SUM(H197:H199)</f>
        <v>1</v>
      </c>
      <c r="I200" s="119"/>
      <c r="J200" s="117"/>
    </row>
    <row r="201" spans="2:12" ht="21.75" customHeight="1" thickBot="1" x14ac:dyDescent="0.45">
      <c r="B201" s="249"/>
      <c r="C201" s="1"/>
      <c r="D201" s="5"/>
      <c r="E201" s="5"/>
      <c r="F201" s="5"/>
      <c r="G201" s="5"/>
      <c r="H201" s="5"/>
      <c r="I201" s="119"/>
      <c r="J201" s="117"/>
    </row>
    <row r="202" spans="2:12" ht="49.5" customHeight="1" x14ac:dyDescent="0.4">
      <c r="B202" s="249"/>
      <c r="C202" s="80" t="s">
        <v>178</v>
      </c>
      <c r="D202" s="81">
        <f>SUM(H15,H25,H35,H45,H57,H67,H77,H87,H99,H109,H119,H129,H141,H151,H161,H171,H178)*1.07</f>
        <v>1907603.0337418604</v>
      </c>
      <c r="E202" s="16"/>
      <c r="F202" s="16"/>
      <c r="G202" s="16"/>
      <c r="H202" s="124" t="s">
        <v>179</v>
      </c>
      <c r="I202" s="214">
        <f>SUM(I178,I171,I161,I151,I141,I129,I119,I109,I99,I87,I77,I67,I57,I45,I35,I25,I15)</f>
        <v>739976.61999999965</v>
      </c>
      <c r="J202" s="134"/>
      <c r="K202" s="217"/>
    </row>
    <row r="203" spans="2:12" ht="28.5" customHeight="1" thickBot="1" x14ac:dyDescent="0.5">
      <c r="B203" s="249"/>
      <c r="C203" s="82" t="s">
        <v>180</v>
      </c>
      <c r="D203" s="112">
        <f>D202/G191</f>
        <v>0.51827180529297701</v>
      </c>
      <c r="E203" s="23"/>
      <c r="F203" s="23"/>
      <c r="G203" s="23"/>
      <c r="H203" s="212" t="s">
        <v>181</v>
      </c>
      <c r="I203" s="213">
        <f>I202/G189</f>
        <v>0.21511532681283441</v>
      </c>
      <c r="J203" s="135"/>
    </row>
    <row r="204" spans="2:12" ht="28.5" hidden="1" customHeight="1" x14ac:dyDescent="0.4">
      <c r="B204" s="249"/>
      <c r="C204" s="250"/>
      <c r="D204" s="251"/>
      <c r="E204" s="24"/>
      <c r="F204" s="24"/>
      <c r="G204" s="24"/>
    </row>
    <row r="205" spans="2:12" ht="32.25" customHeight="1" x14ac:dyDescent="0.45">
      <c r="B205" s="249"/>
      <c r="C205" s="82" t="s">
        <v>182</v>
      </c>
      <c r="D205" s="83">
        <f>SUM(D176:F177)*1.07</f>
        <v>190577.7</v>
      </c>
      <c r="E205" s="25"/>
      <c r="F205" s="25"/>
      <c r="G205" s="25"/>
    </row>
    <row r="206" spans="2:12" ht="23.25" customHeight="1" x14ac:dyDescent="0.45">
      <c r="B206" s="249"/>
      <c r="C206" s="82" t="s">
        <v>183</v>
      </c>
      <c r="D206" s="112">
        <f>D205/G191</f>
        <v>5.1777569484065533E-2</v>
      </c>
      <c r="E206" s="25"/>
      <c r="F206" s="25"/>
      <c r="G206" s="25"/>
      <c r="I206" s="115"/>
    </row>
    <row r="207" spans="2:12" ht="66.75" customHeight="1" thickBot="1" x14ac:dyDescent="0.45">
      <c r="B207" s="249"/>
      <c r="C207" s="252" t="s">
        <v>184</v>
      </c>
      <c r="D207" s="253"/>
      <c r="E207" s="17"/>
      <c r="F207" s="17"/>
      <c r="G207" s="17"/>
    </row>
    <row r="208" spans="2:12" ht="55.5" customHeight="1" x14ac:dyDescent="0.4">
      <c r="B208" s="249"/>
      <c r="L208" s="21"/>
    </row>
    <row r="209" spans="2:2" ht="42.75" customHeight="1" x14ac:dyDescent="0.4">
      <c r="B209" s="249"/>
    </row>
    <row r="210" spans="2:2" ht="21.75" customHeight="1" x14ac:dyDescent="0.4">
      <c r="B210" s="249"/>
    </row>
    <row r="211" spans="2:2" ht="21.75" customHeight="1" x14ac:dyDescent="0.4">
      <c r="B211" s="249"/>
    </row>
    <row r="212" spans="2:2" ht="23.25" customHeight="1" x14ac:dyDescent="0.4">
      <c r="B212" s="249"/>
    </row>
    <row r="213" spans="2:2" ht="23.25" customHeight="1" x14ac:dyDescent="0.4"/>
    <row r="214" spans="2:2" ht="21.75" customHeight="1" x14ac:dyDescent="0.4"/>
    <row r="215" spans="2:2" ht="16.5" customHeight="1" x14ac:dyDescent="0.4"/>
    <row r="216" spans="2:2" ht="29.25" customHeight="1" x14ac:dyDescent="0.4"/>
    <row r="217" spans="2:2" ht="24.75" customHeight="1" x14ac:dyDescent="0.4"/>
    <row r="218" spans="2:2" ht="33" customHeight="1" x14ac:dyDescent="0.4"/>
    <row r="220" spans="2:2" ht="15" customHeight="1" x14ac:dyDescent="0.4"/>
    <row r="221" spans="2:2" ht="25.5" customHeight="1" x14ac:dyDescent="0.4"/>
  </sheetData>
  <sheetProtection formatCells="0" formatColumns="0" formatRows="0"/>
  <mergeCells count="37">
    <mergeCell ref="C152:K152"/>
    <mergeCell ref="C162:K162"/>
    <mergeCell ref="B198:B212"/>
    <mergeCell ref="C194:H194"/>
    <mergeCell ref="C207:D207"/>
    <mergeCell ref="C187:C188"/>
    <mergeCell ref="G187:G188"/>
    <mergeCell ref="G195:G196"/>
    <mergeCell ref="H195:H196"/>
    <mergeCell ref="C204:D204"/>
    <mergeCell ref="C186:G186"/>
    <mergeCell ref="D187:D188"/>
    <mergeCell ref="E187:E188"/>
    <mergeCell ref="F187:F188"/>
    <mergeCell ref="D195:D196"/>
    <mergeCell ref="E195:E196"/>
    <mergeCell ref="C48:K48"/>
    <mergeCell ref="B1:E1"/>
    <mergeCell ref="C16:K16"/>
    <mergeCell ref="C6:K6"/>
    <mergeCell ref="C26:K26"/>
    <mergeCell ref="F195:F196"/>
    <mergeCell ref="B2:E2"/>
    <mergeCell ref="C100:K100"/>
    <mergeCell ref="C110:K110"/>
    <mergeCell ref="C131:K131"/>
    <mergeCell ref="C120:K120"/>
    <mergeCell ref="C142:K142"/>
    <mergeCell ref="C132:K132"/>
    <mergeCell ref="C58:K58"/>
    <mergeCell ref="C68:K68"/>
    <mergeCell ref="C78:K78"/>
    <mergeCell ref="C89:K89"/>
    <mergeCell ref="C90:K90"/>
    <mergeCell ref="C36:K36"/>
    <mergeCell ref="C5:K5"/>
    <mergeCell ref="C47:K47"/>
  </mergeCells>
  <conditionalFormatting sqref="D203">
    <cfRule type="cellIs" dxfId="31" priority="46" operator="lessThan">
      <formula>0.15</formula>
    </cfRule>
  </conditionalFormatting>
  <conditionalFormatting sqref="D206">
    <cfRule type="cellIs" dxfId="30" priority="44" operator="lessThan">
      <formula>0.05</formula>
    </cfRule>
  </conditionalFormatting>
  <conditionalFormatting sqref="I199:J199 H200">
    <cfRule type="cellIs" dxfId="29" priority="1" operator="greaterThan">
      <formula>1</formula>
    </cfRule>
  </conditionalFormatting>
  <dataValidations xWindow="431" yWindow="475" count="6">
    <dataValidation allowBlank="1" showInputMessage="1" showErrorMessage="1" prompt="% Towards Gender Equality and Women's Empowerment Must be Higher than 15%_x000a_" sqref="D203:G203" xr:uid="{00000000-0002-0000-0100-000000000000}"/>
    <dataValidation allowBlank="1" showInputMessage="1" showErrorMessage="1" prompt="M&amp;E Budget Cannot be Less than 5%_x000a_" sqref="D206:G206" xr:uid="{00000000-0002-0000-0100-000001000000}"/>
    <dataValidation allowBlank="1" showInputMessage="1" showErrorMessage="1" prompt="Insert *text* description of Outcome here" sqref="C131:K131 C89:K89" xr:uid="{00000000-0002-0000-0100-000002000000}"/>
    <dataValidation allowBlank="1" showInputMessage="1" showErrorMessage="1" prompt="Insert *text* description of Output here" sqref="C162 C16 C152 C36 C142 C58 C68 C78 C90 C100 C110 C120 C132" xr:uid="{00000000-0002-0000-0100-000003000000}"/>
    <dataValidation allowBlank="1" showInputMessage="1" showErrorMessage="1" prompt="Insert *text* description of Activity here" sqref="C143 C133 C163 C37 C153 C59 C69 C79 C121 C101 C111" xr:uid="{00000000-0002-0000-0100-000004000000}"/>
    <dataValidation allowBlank="1" showErrorMessage="1" prompt="% Towards Gender Equality and Women's Empowerment Must be Higher than 15%_x000a_" sqref="D205:G205" xr:uid="{00000000-0002-0000-0100-000005000000}"/>
  </dataValidations>
  <pageMargins left="0.25" right="0.25" top="0.75" bottom="0.75" header="0.3" footer="0.3"/>
  <pageSetup paperSize="9" scale="43" fitToHeight="0" orientation="landscape" r:id="rId1"/>
  <rowBreaks count="1" manualBreakCount="1">
    <brk id="58" max="16383" man="1"/>
  </rowBreaks>
  <ignoredErrors>
    <ignoredError sqref="D187:F188 D195:F196"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A42AB5-D947-4246-9B16-DA9EE13DD8FD}">
  <dimension ref="A1:M221"/>
  <sheetViews>
    <sheetView topLeftCell="C190" zoomScale="57" zoomScaleNormal="57" workbookViewId="0">
      <selection activeCell="J186" sqref="J186"/>
    </sheetView>
  </sheetViews>
  <sheetFormatPr defaultColWidth="9.23046875" defaultRowHeight="14.6" x14ac:dyDescent="0.4"/>
  <cols>
    <col min="1" max="1" width="9.23046875" style="20"/>
    <col min="2" max="2" width="30.69140625" style="20" customWidth="1"/>
    <col min="3" max="3" width="32.4609375" style="20" customWidth="1"/>
    <col min="4" max="4" width="25.23046875" style="20" customWidth="1"/>
    <col min="5" max="6" width="25.69140625" style="20" customWidth="1"/>
    <col min="7" max="7" width="23.23046875" style="20" customWidth="1"/>
    <col min="8" max="8" width="22.4609375" style="20" customWidth="1"/>
    <col min="9" max="9" width="22.4609375" style="114" customWidth="1"/>
    <col min="10" max="10" width="62.4609375" style="131" customWidth="1"/>
    <col min="11" max="11" width="30.23046875" style="20" customWidth="1"/>
    <col min="12" max="12" width="18.69140625" style="20" customWidth="1"/>
    <col min="13" max="13" width="13.15234375" style="20" bestFit="1" customWidth="1"/>
    <col min="14" max="14" width="17.69140625" style="20" customWidth="1"/>
    <col min="15" max="15" width="26.4609375" style="20" customWidth="1"/>
    <col min="16" max="16" width="22.4609375" style="20" customWidth="1"/>
    <col min="17" max="17" width="29.69140625" style="20" customWidth="1"/>
    <col min="18" max="18" width="23.4609375" style="20" customWidth="1"/>
    <col min="19" max="19" width="18.4609375" style="20" customWidth="1"/>
    <col min="20" max="20" width="17.4609375" style="20" customWidth="1"/>
    <col min="21" max="21" width="25.23046875" style="20" customWidth="1"/>
    <col min="22" max="16384" width="9.23046875" style="20"/>
  </cols>
  <sheetData>
    <row r="1" spans="1:13" ht="30.75" customHeight="1" x14ac:dyDescent="1.2">
      <c r="B1" s="223" t="s">
        <v>0</v>
      </c>
      <c r="C1" s="223"/>
      <c r="D1" s="223"/>
      <c r="E1" s="223"/>
      <c r="F1" s="18"/>
      <c r="G1" s="18"/>
      <c r="H1" s="19"/>
      <c r="I1" s="113"/>
      <c r="J1" s="130"/>
      <c r="K1" s="19"/>
    </row>
    <row r="2" spans="1:13" ht="16.5" customHeight="1" x14ac:dyDescent="0.7">
      <c r="B2" s="227" t="s">
        <v>2</v>
      </c>
      <c r="C2" s="227"/>
      <c r="D2" s="227"/>
      <c r="E2" s="227"/>
      <c r="F2" s="139"/>
      <c r="G2" s="139"/>
      <c r="H2" s="139"/>
      <c r="I2" s="123"/>
      <c r="J2" s="123"/>
    </row>
    <row r="4" spans="1:13" ht="119.25" customHeight="1" x14ac:dyDescent="0.4">
      <c r="B4" s="136" t="s">
        <v>3</v>
      </c>
      <c r="C4" s="136" t="s">
        <v>4</v>
      </c>
      <c r="D4" s="51" t="s">
        <v>5</v>
      </c>
      <c r="E4" s="51" t="s">
        <v>6</v>
      </c>
      <c r="F4" s="51" t="s">
        <v>7</v>
      </c>
      <c r="G4" s="75" t="s">
        <v>8</v>
      </c>
      <c r="H4" s="136" t="s">
        <v>9</v>
      </c>
      <c r="I4" s="136" t="s">
        <v>10</v>
      </c>
      <c r="J4" s="136" t="s">
        <v>11</v>
      </c>
      <c r="K4" s="136" t="s">
        <v>12</v>
      </c>
      <c r="L4" s="26"/>
    </row>
    <row r="5" spans="1:13" s="210" customFormat="1" ht="43.95" customHeight="1" x14ac:dyDescent="0.4">
      <c r="B5" s="73" t="s">
        <v>13</v>
      </c>
      <c r="C5" s="228" t="s">
        <v>571</v>
      </c>
      <c r="D5" s="229"/>
      <c r="E5" s="229"/>
      <c r="F5" s="229"/>
      <c r="G5" s="229"/>
      <c r="H5" s="229"/>
      <c r="I5" s="229"/>
      <c r="J5" s="229"/>
      <c r="K5" s="230"/>
      <c r="L5" s="9"/>
    </row>
    <row r="6" spans="1:13" ht="51" customHeight="1" x14ac:dyDescent="0.45">
      <c r="B6" s="73" t="s">
        <v>14</v>
      </c>
      <c r="C6" s="224" t="s">
        <v>572</v>
      </c>
      <c r="D6" s="225"/>
      <c r="E6" s="225"/>
      <c r="F6" s="225"/>
      <c r="G6" s="225"/>
      <c r="H6" s="225"/>
      <c r="I6" s="225"/>
      <c r="J6" s="225"/>
      <c r="K6" s="226"/>
      <c r="L6" s="28"/>
    </row>
    <row r="7" spans="1:13" ht="126.9" x14ac:dyDescent="0.45">
      <c r="B7" s="142" t="s">
        <v>15</v>
      </c>
      <c r="C7" s="204" t="s">
        <v>574</v>
      </c>
      <c r="D7" s="144">
        <v>55000</v>
      </c>
      <c r="E7" s="144"/>
      <c r="F7" s="144">
        <v>200000</v>
      </c>
      <c r="G7" s="145">
        <f>SUM(D7:F7)</f>
        <v>255000</v>
      </c>
      <c r="H7" s="146">
        <v>0.75</v>
      </c>
      <c r="I7" s="211">
        <v>251083.77</v>
      </c>
      <c r="J7" s="147" t="s">
        <v>609</v>
      </c>
      <c r="K7" s="148" t="s">
        <v>590</v>
      </c>
      <c r="L7" s="219"/>
      <c r="M7" s="216"/>
    </row>
    <row r="8" spans="1:13" ht="79.3" x14ac:dyDescent="0.45">
      <c r="B8" s="142" t="s">
        <v>16</v>
      </c>
      <c r="C8" s="204" t="s">
        <v>575</v>
      </c>
      <c r="D8" s="144">
        <v>55000</v>
      </c>
      <c r="E8" s="144"/>
      <c r="F8" s="144">
        <v>100000</v>
      </c>
      <c r="G8" s="145">
        <f t="shared" ref="G8:G14" si="0">SUM(D8:F8)</f>
        <v>155000</v>
      </c>
      <c r="H8" s="146">
        <v>0.6</v>
      </c>
      <c r="I8" s="211">
        <v>21454.720000000001</v>
      </c>
      <c r="J8" s="147" t="s">
        <v>610</v>
      </c>
      <c r="K8" s="148" t="s">
        <v>591</v>
      </c>
      <c r="L8" s="219"/>
      <c r="M8" s="220"/>
    </row>
    <row r="9" spans="1:13" ht="95.15" x14ac:dyDescent="0.45">
      <c r="B9" s="142" t="s">
        <v>17</v>
      </c>
      <c r="C9" s="204" t="s">
        <v>576</v>
      </c>
      <c r="D9" s="144">
        <v>102326.79658046199</v>
      </c>
      <c r="E9" s="144"/>
      <c r="F9" s="144">
        <v>25000</v>
      </c>
      <c r="G9" s="145">
        <f t="shared" si="0"/>
        <v>127326.79658046199</v>
      </c>
      <c r="H9" s="146">
        <v>0.6</v>
      </c>
      <c r="I9" s="211">
        <v>124572.29</v>
      </c>
      <c r="J9" s="205" t="s">
        <v>611</v>
      </c>
      <c r="K9" s="148" t="s">
        <v>592</v>
      </c>
      <c r="L9" s="219"/>
      <c r="M9" s="216"/>
    </row>
    <row r="10" spans="1:13" ht="15.9" hidden="1" x14ac:dyDescent="0.45">
      <c r="B10" s="142" t="s">
        <v>18</v>
      </c>
      <c r="C10" s="143"/>
      <c r="D10" s="144"/>
      <c r="E10" s="144"/>
      <c r="F10" s="144"/>
      <c r="G10" s="145">
        <f t="shared" si="0"/>
        <v>0</v>
      </c>
      <c r="H10" s="146"/>
      <c r="I10" s="144"/>
      <c r="J10" s="147"/>
      <c r="K10" s="148"/>
      <c r="L10" s="149"/>
    </row>
    <row r="11" spans="1:13" ht="15.9" hidden="1" x14ac:dyDescent="0.45">
      <c r="B11" s="142" t="s">
        <v>19</v>
      </c>
      <c r="C11" s="143"/>
      <c r="D11" s="144"/>
      <c r="E11" s="144"/>
      <c r="F11" s="144"/>
      <c r="G11" s="145">
        <f t="shared" si="0"/>
        <v>0</v>
      </c>
      <c r="H11" s="146"/>
      <c r="I11" s="144"/>
      <c r="J11" s="147"/>
      <c r="K11" s="148"/>
      <c r="L11" s="149"/>
    </row>
    <row r="12" spans="1:13" ht="15.9" hidden="1" x14ac:dyDescent="0.45">
      <c r="B12" s="142" t="s">
        <v>20</v>
      </c>
      <c r="C12" s="143"/>
      <c r="D12" s="144"/>
      <c r="E12" s="144"/>
      <c r="F12" s="144"/>
      <c r="G12" s="145">
        <f t="shared" si="0"/>
        <v>0</v>
      </c>
      <c r="H12" s="146"/>
      <c r="I12" s="144"/>
      <c r="J12" s="147"/>
      <c r="K12" s="148"/>
      <c r="L12" s="149"/>
    </row>
    <row r="13" spans="1:13" ht="15.9" hidden="1" x14ac:dyDescent="0.45">
      <c r="B13" s="142" t="s">
        <v>21</v>
      </c>
      <c r="C13" s="150"/>
      <c r="D13" s="147"/>
      <c r="E13" s="147"/>
      <c r="F13" s="147"/>
      <c r="G13" s="145">
        <f t="shared" si="0"/>
        <v>0</v>
      </c>
      <c r="H13" s="151"/>
      <c r="I13" s="147"/>
      <c r="J13" s="147"/>
      <c r="K13" s="152"/>
      <c r="L13" s="149"/>
    </row>
    <row r="14" spans="1:13" ht="15.9" hidden="1" x14ac:dyDescent="0.45">
      <c r="A14" s="21"/>
      <c r="B14" s="142" t="s">
        <v>22</v>
      </c>
      <c r="C14" s="150"/>
      <c r="D14" s="147"/>
      <c r="E14" s="147"/>
      <c r="F14" s="147"/>
      <c r="G14" s="145">
        <f t="shared" si="0"/>
        <v>0</v>
      </c>
      <c r="H14" s="151"/>
      <c r="I14" s="147"/>
      <c r="J14" s="147"/>
      <c r="K14" s="152"/>
    </row>
    <row r="15" spans="1:13" ht="15.9" x14ac:dyDescent="0.45">
      <c r="A15" s="21"/>
      <c r="C15" s="73" t="s">
        <v>23</v>
      </c>
      <c r="D15" s="10">
        <f>SUM(D7:D14)</f>
        <v>212326.79658046199</v>
      </c>
      <c r="E15" s="10">
        <f>SUM(E7:E14)</f>
        <v>0</v>
      </c>
      <c r="F15" s="10">
        <f>SUM(F7:F14)</f>
        <v>325000</v>
      </c>
      <c r="G15" s="10">
        <f>SUM(G7:G14)</f>
        <v>537326.79658046202</v>
      </c>
      <c r="H15" s="10">
        <f>(H7*G7)+(H8*G8)+(H9*G9)+(H10*G10)+(H11*G11)+(H12*G12)+(H13*G13)+(H14*G14)</f>
        <v>360646.07794827718</v>
      </c>
      <c r="I15" s="10">
        <f>SUM(I7:I14)</f>
        <v>397110.77999999997</v>
      </c>
      <c r="J15" s="132"/>
      <c r="K15" s="152"/>
      <c r="L15" s="29"/>
    </row>
    <row r="16" spans="1:13" ht="51" customHeight="1" x14ac:dyDescent="0.4">
      <c r="A16" s="21"/>
      <c r="B16" s="73" t="s">
        <v>24</v>
      </c>
      <c r="C16" s="231" t="s">
        <v>573</v>
      </c>
      <c r="D16" s="232"/>
      <c r="E16" s="232"/>
      <c r="F16" s="232"/>
      <c r="G16" s="232"/>
      <c r="H16" s="232"/>
      <c r="I16" s="232"/>
      <c r="J16" s="232"/>
      <c r="K16" s="233"/>
      <c r="L16" s="28"/>
    </row>
    <row r="17" spans="1:13" ht="79.3" x14ac:dyDescent="0.45">
      <c r="A17" s="21"/>
      <c r="B17" s="142" t="s">
        <v>25</v>
      </c>
      <c r="C17" s="204" t="s">
        <v>577</v>
      </c>
      <c r="D17" s="144">
        <v>145000</v>
      </c>
      <c r="E17" s="144"/>
      <c r="F17" s="144">
        <v>35000</v>
      </c>
      <c r="G17" s="145">
        <f>SUM(D17:F17)</f>
        <v>180000</v>
      </c>
      <c r="H17" s="146">
        <v>0.5</v>
      </c>
      <c r="I17" s="211">
        <v>35124</v>
      </c>
      <c r="J17" s="147" t="s">
        <v>612</v>
      </c>
      <c r="K17" s="148"/>
      <c r="L17" s="219"/>
      <c r="M17" s="216"/>
    </row>
    <row r="18" spans="1:13" ht="142.75" x14ac:dyDescent="0.45">
      <c r="A18" s="21"/>
      <c r="B18" s="142" t="s">
        <v>26</v>
      </c>
      <c r="C18" s="204" t="s">
        <v>578</v>
      </c>
      <c r="D18" s="144">
        <v>100000</v>
      </c>
      <c r="E18" s="144"/>
      <c r="F18" s="144">
        <v>100000</v>
      </c>
      <c r="G18" s="145">
        <f t="shared" ref="G18:G24" si="1">SUM(D18:F18)</f>
        <v>200000</v>
      </c>
      <c r="H18" s="146">
        <v>0.6</v>
      </c>
      <c r="I18" s="211">
        <v>50252.45</v>
      </c>
      <c r="J18" s="205" t="s">
        <v>613</v>
      </c>
      <c r="K18" s="148" t="s">
        <v>593</v>
      </c>
      <c r="L18" s="219"/>
      <c r="M18" s="216"/>
    </row>
    <row r="19" spans="1:13" ht="174.45" x14ac:dyDescent="0.45">
      <c r="A19" s="21"/>
      <c r="B19" s="142" t="s">
        <v>27</v>
      </c>
      <c r="C19" s="204" t="s">
        <v>579</v>
      </c>
      <c r="D19" s="144">
        <v>113101.75664633798</v>
      </c>
      <c r="E19" s="144"/>
      <c r="F19" s="144">
        <v>100000</v>
      </c>
      <c r="G19" s="145">
        <f t="shared" si="1"/>
        <v>213101.75664633798</v>
      </c>
      <c r="H19" s="146">
        <v>0.5</v>
      </c>
      <c r="I19" s="211">
        <v>2538</v>
      </c>
      <c r="J19" s="205" t="s">
        <v>614</v>
      </c>
      <c r="K19" s="148" t="s">
        <v>594</v>
      </c>
      <c r="L19" s="149"/>
    </row>
    <row r="20" spans="1:13" ht="15.9" hidden="1" x14ac:dyDescent="0.45">
      <c r="A20" s="21"/>
      <c r="B20" s="142" t="s">
        <v>28</v>
      </c>
      <c r="C20" s="143"/>
      <c r="D20" s="144"/>
      <c r="E20" s="144"/>
      <c r="F20" s="144"/>
      <c r="G20" s="145">
        <f t="shared" si="1"/>
        <v>0</v>
      </c>
      <c r="H20" s="146"/>
      <c r="I20" s="144"/>
      <c r="J20" s="147"/>
      <c r="K20" s="148"/>
      <c r="L20" s="149"/>
    </row>
    <row r="21" spans="1:13" ht="15.9" hidden="1" x14ac:dyDescent="0.45">
      <c r="A21" s="21"/>
      <c r="B21" s="142" t="s">
        <v>29</v>
      </c>
      <c r="C21" s="143"/>
      <c r="D21" s="144"/>
      <c r="E21" s="144"/>
      <c r="F21" s="144"/>
      <c r="G21" s="145">
        <f t="shared" si="1"/>
        <v>0</v>
      </c>
      <c r="H21" s="146"/>
      <c r="I21" s="144"/>
      <c r="J21" s="147"/>
      <c r="K21" s="148"/>
      <c r="L21" s="149"/>
    </row>
    <row r="22" spans="1:13" ht="15.9" hidden="1" x14ac:dyDescent="0.45">
      <c r="A22" s="21"/>
      <c r="B22" s="142" t="s">
        <v>30</v>
      </c>
      <c r="C22" s="143"/>
      <c r="D22" s="144"/>
      <c r="E22" s="144"/>
      <c r="F22" s="144"/>
      <c r="G22" s="145">
        <f t="shared" si="1"/>
        <v>0</v>
      </c>
      <c r="H22" s="146"/>
      <c r="I22" s="144"/>
      <c r="J22" s="147"/>
      <c r="K22" s="148"/>
      <c r="L22" s="149"/>
    </row>
    <row r="23" spans="1:13" ht="15.9" hidden="1" x14ac:dyDescent="0.45">
      <c r="A23" s="21"/>
      <c r="B23" s="142" t="s">
        <v>31</v>
      </c>
      <c r="C23" s="150"/>
      <c r="D23" s="147"/>
      <c r="E23" s="147"/>
      <c r="F23" s="147"/>
      <c r="G23" s="145">
        <f t="shared" si="1"/>
        <v>0</v>
      </c>
      <c r="H23" s="151"/>
      <c r="I23" s="147"/>
      <c r="J23" s="147"/>
      <c r="K23" s="152"/>
      <c r="L23" s="149"/>
    </row>
    <row r="24" spans="1:13" ht="15.9" hidden="1" x14ac:dyDescent="0.45">
      <c r="A24" s="21"/>
      <c r="B24" s="142" t="s">
        <v>32</v>
      </c>
      <c r="C24" s="150"/>
      <c r="D24" s="147"/>
      <c r="E24" s="147"/>
      <c r="F24" s="147"/>
      <c r="G24" s="145">
        <f t="shared" si="1"/>
        <v>0</v>
      </c>
      <c r="H24" s="151"/>
      <c r="I24" s="147"/>
      <c r="J24" s="147"/>
      <c r="K24" s="152"/>
      <c r="L24" s="149"/>
    </row>
    <row r="25" spans="1:13" ht="15.9" x14ac:dyDescent="0.45">
      <c r="A25" s="21"/>
      <c r="C25" s="73" t="s">
        <v>23</v>
      </c>
      <c r="D25" s="13">
        <f>SUM(D17:D24)</f>
        <v>358101.75664633798</v>
      </c>
      <c r="E25" s="13">
        <f>SUM(E17:E24)</f>
        <v>0</v>
      </c>
      <c r="F25" s="13">
        <f>SUM(F17:F24)</f>
        <v>235000</v>
      </c>
      <c r="G25" s="13">
        <f>SUM(G17:G24)</f>
        <v>593101.75664633792</v>
      </c>
      <c r="H25" s="10">
        <f>(H17*G17)+(H18*G18)+(H19*G19)+(H20*G20)+(H21*G21)+(H22*G22)+(H23*G23)+(H24*G24)</f>
        <v>316550.87832316896</v>
      </c>
      <c r="I25" s="10">
        <f>SUM(I17:I24)</f>
        <v>87914.45</v>
      </c>
      <c r="J25" s="132"/>
      <c r="K25" s="152"/>
      <c r="L25" s="29"/>
    </row>
    <row r="26" spans="1:13" ht="51" customHeight="1" x14ac:dyDescent="0.45">
      <c r="A26" s="21"/>
      <c r="B26" s="73" t="s">
        <v>33</v>
      </c>
      <c r="C26" s="224" t="s">
        <v>580</v>
      </c>
      <c r="D26" s="225"/>
      <c r="E26" s="225"/>
      <c r="F26" s="225"/>
      <c r="G26" s="225"/>
      <c r="H26" s="225"/>
      <c r="I26" s="225"/>
      <c r="J26" s="225"/>
      <c r="K26" s="226"/>
      <c r="L26" s="28"/>
    </row>
    <row r="27" spans="1:13" ht="111" x14ac:dyDescent="0.45">
      <c r="A27" s="21"/>
      <c r="B27" s="142" t="s">
        <v>34</v>
      </c>
      <c r="C27" s="204" t="s">
        <v>581</v>
      </c>
      <c r="D27" s="144">
        <v>25000</v>
      </c>
      <c r="E27" s="191"/>
      <c r="F27" s="144">
        <v>15000</v>
      </c>
      <c r="G27" s="145">
        <f>SUM(D27:F27)</f>
        <v>40000</v>
      </c>
      <c r="H27" s="192">
        <v>0.4</v>
      </c>
      <c r="I27" s="211">
        <v>23125.1</v>
      </c>
      <c r="J27" s="147" t="s">
        <v>615</v>
      </c>
      <c r="K27" s="148"/>
      <c r="L27" s="149"/>
    </row>
    <row r="28" spans="1:13" ht="79.3" x14ac:dyDescent="0.45">
      <c r="A28" s="21"/>
      <c r="B28" s="142" t="s">
        <v>35</v>
      </c>
      <c r="C28" s="204" t="s">
        <v>582</v>
      </c>
      <c r="D28" s="144">
        <v>30865.011052200898</v>
      </c>
      <c r="E28" s="191"/>
      <c r="F28" s="144">
        <v>15000</v>
      </c>
      <c r="G28" s="145">
        <f t="shared" ref="G28:G34" si="2">SUM(D28:F28)</f>
        <v>45865.011052200898</v>
      </c>
      <c r="H28" s="192">
        <v>0.5</v>
      </c>
      <c r="I28" s="211">
        <v>14650.91</v>
      </c>
      <c r="J28" s="205" t="s">
        <v>616</v>
      </c>
      <c r="K28" s="148"/>
      <c r="L28" s="149"/>
    </row>
    <row r="29" spans="1:13" ht="15.9" hidden="1" x14ac:dyDescent="0.45">
      <c r="A29" s="21"/>
      <c r="B29" s="142" t="s">
        <v>36</v>
      </c>
      <c r="C29" s="143"/>
      <c r="D29" s="144"/>
      <c r="E29" s="144"/>
      <c r="F29" s="144"/>
      <c r="G29" s="145">
        <f t="shared" si="2"/>
        <v>0</v>
      </c>
      <c r="H29" s="146"/>
      <c r="I29" s="144"/>
      <c r="J29" s="147"/>
      <c r="K29" s="148"/>
      <c r="L29" s="149"/>
    </row>
    <row r="30" spans="1:13" ht="15.9" hidden="1" x14ac:dyDescent="0.45">
      <c r="A30" s="21"/>
      <c r="B30" s="142" t="s">
        <v>37</v>
      </c>
      <c r="C30" s="143"/>
      <c r="D30" s="144"/>
      <c r="E30" s="144"/>
      <c r="F30" s="144"/>
      <c r="G30" s="145">
        <f t="shared" si="2"/>
        <v>0</v>
      </c>
      <c r="H30" s="146"/>
      <c r="I30" s="144"/>
      <c r="J30" s="147"/>
      <c r="K30" s="148"/>
      <c r="L30" s="149"/>
    </row>
    <row r="31" spans="1:13" s="21" customFormat="1" ht="15.9" hidden="1" x14ac:dyDescent="0.45">
      <c r="B31" s="142" t="s">
        <v>38</v>
      </c>
      <c r="C31" s="143"/>
      <c r="D31" s="144"/>
      <c r="E31" s="144"/>
      <c r="F31" s="144"/>
      <c r="G31" s="145">
        <f t="shared" si="2"/>
        <v>0</v>
      </c>
      <c r="H31" s="146"/>
      <c r="I31" s="144"/>
      <c r="J31" s="147"/>
      <c r="K31" s="148"/>
      <c r="L31" s="149"/>
    </row>
    <row r="32" spans="1:13" s="21" customFormat="1" ht="15.9" hidden="1" x14ac:dyDescent="0.45">
      <c r="B32" s="142" t="s">
        <v>39</v>
      </c>
      <c r="C32" s="143"/>
      <c r="D32" s="144"/>
      <c r="E32" s="144"/>
      <c r="F32" s="144"/>
      <c r="G32" s="145">
        <f t="shared" si="2"/>
        <v>0</v>
      </c>
      <c r="H32" s="146"/>
      <c r="I32" s="144"/>
      <c r="J32" s="147"/>
      <c r="K32" s="148"/>
      <c r="L32" s="149"/>
    </row>
    <row r="33" spans="1:12" s="21" customFormat="1" ht="15.9" hidden="1" x14ac:dyDescent="0.45">
      <c r="A33" s="20"/>
      <c r="B33" s="142" t="s">
        <v>40</v>
      </c>
      <c r="C33" s="150"/>
      <c r="D33" s="147"/>
      <c r="E33" s="147"/>
      <c r="F33" s="147"/>
      <c r="G33" s="145">
        <f t="shared" si="2"/>
        <v>0</v>
      </c>
      <c r="H33" s="151"/>
      <c r="I33" s="147"/>
      <c r="J33" s="147"/>
      <c r="K33" s="152"/>
      <c r="L33" s="149"/>
    </row>
    <row r="34" spans="1:12" ht="15.9" hidden="1" x14ac:dyDescent="0.45">
      <c r="B34" s="142" t="s">
        <v>41</v>
      </c>
      <c r="C34" s="150"/>
      <c r="D34" s="147"/>
      <c r="E34" s="147"/>
      <c r="F34" s="147"/>
      <c r="G34" s="145">
        <f t="shared" si="2"/>
        <v>0</v>
      </c>
      <c r="H34" s="151"/>
      <c r="I34" s="147"/>
      <c r="J34" s="147"/>
      <c r="K34" s="152"/>
      <c r="L34" s="149"/>
    </row>
    <row r="35" spans="1:12" ht="26.7" customHeight="1" x14ac:dyDescent="0.45">
      <c r="C35" s="73" t="s">
        <v>23</v>
      </c>
      <c r="D35" s="13">
        <f>SUM(D27:D34)</f>
        <v>55865.011052200898</v>
      </c>
      <c r="E35" s="13">
        <f>SUM(E27:E34)</f>
        <v>0</v>
      </c>
      <c r="F35" s="13">
        <f>SUM(F27:F34)</f>
        <v>30000</v>
      </c>
      <c r="G35" s="13">
        <f>SUM(G27:G34)</f>
        <v>85865.011052200891</v>
      </c>
      <c r="H35" s="10">
        <f>(H27*G27)+(H28*G28)+(H29*G29)+(H30*G30)+(H31*G31)+(H32*G32)+(H33*G33)+(H34*G34)</f>
        <v>38932.505526100445</v>
      </c>
      <c r="I35" s="10">
        <f>SUM(I27:I34)</f>
        <v>37776.009999999995</v>
      </c>
      <c r="J35" s="132"/>
      <c r="K35" s="152"/>
      <c r="L35" s="29"/>
    </row>
    <row r="36" spans="1:12" ht="51" hidden="1" customHeight="1" x14ac:dyDescent="0.4">
      <c r="B36" s="73" t="s">
        <v>42</v>
      </c>
      <c r="C36" s="231"/>
      <c r="D36" s="232"/>
      <c r="E36" s="232"/>
      <c r="F36" s="232"/>
      <c r="G36" s="232"/>
      <c r="H36" s="232"/>
      <c r="I36" s="232"/>
      <c r="J36" s="232"/>
      <c r="K36" s="233"/>
      <c r="L36" s="28"/>
    </row>
    <row r="37" spans="1:12" ht="15.9" hidden="1" x14ac:dyDescent="0.45">
      <c r="B37" s="142" t="s">
        <v>43</v>
      </c>
      <c r="C37" s="143"/>
      <c r="D37" s="144"/>
      <c r="E37" s="144"/>
      <c r="F37" s="144"/>
      <c r="G37" s="145">
        <f>SUM(D37:F37)</f>
        <v>0</v>
      </c>
      <c r="H37" s="146"/>
      <c r="I37" s="144"/>
      <c r="J37" s="147"/>
      <c r="K37" s="148"/>
      <c r="L37" s="149"/>
    </row>
    <row r="38" spans="1:12" ht="15.9" hidden="1" x14ac:dyDescent="0.45">
      <c r="B38" s="142" t="s">
        <v>44</v>
      </c>
      <c r="C38" s="143"/>
      <c r="D38" s="144"/>
      <c r="E38" s="144"/>
      <c r="F38" s="144"/>
      <c r="G38" s="145">
        <f t="shared" ref="G38:G44" si="3">SUM(D38:F38)</f>
        <v>0</v>
      </c>
      <c r="H38" s="146"/>
      <c r="I38" s="144"/>
      <c r="J38" s="147"/>
      <c r="K38" s="148"/>
      <c r="L38" s="149"/>
    </row>
    <row r="39" spans="1:12" ht="15.9" hidden="1" x14ac:dyDescent="0.45">
      <c r="B39" s="142" t="s">
        <v>45</v>
      </c>
      <c r="C39" s="143"/>
      <c r="D39" s="144"/>
      <c r="E39" s="144"/>
      <c r="F39" s="144"/>
      <c r="G39" s="145">
        <f t="shared" si="3"/>
        <v>0</v>
      </c>
      <c r="H39" s="146"/>
      <c r="I39" s="144"/>
      <c r="J39" s="147"/>
      <c r="K39" s="148"/>
      <c r="L39" s="149"/>
    </row>
    <row r="40" spans="1:12" ht="15.9" hidden="1" x14ac:dyDescent="0.45">
      <c r="B40" s="142" t="s">
        <v>46</v>
      </c>
      <c r="C40" s="143"/>
      <c r="D40" s="144"/>
      <c r="E40" s="144"/>
      <c r="F40" s="144"/>
      <c r="G40" s="145">
        <f t="shared" si="3"/>
        <v>0</v>
      </c>
      <c r="H40" s="146"/>
      <c r="I40" s="144"/>
      <c r="J40" s="147"/>
      <c r="K40" s="148"/>
      <c r="L40" s="149"/>
    </row>
    <row r="41" spans="1:12" ht="15.9" hidden="1" x14ac:dyDescent="0.45">
      <c r="B41" s="142" t="s">
        <v>47</v>
      </c>
      <c r="C41" s="143"/>
      <c r="D41" s="144"/>
      <c r="E41" s="144"/>
      <c r="F41" s="144"/>
      <c r="G41" s="145">
        <f t="shared" si="3"/>
        <v>0</v>
      </c>
      <c r="H41" s="146"/>
      <c r="I41" s="144"/>
      <c r="J41" s="147"/>
      <c r="K41" s="148"/>
      <c r="L41" s="149"/>
    </row>
    <row r="42" spans="1:12" ht="15.9" hidden="1" x14ac:dyDescent="0.45">
      <c r="A42" s="21"/>
      <c r="B42" s="142" t="s">
        <v>48</v>
      </c>
      <c r="C42" s="143"/>
      <c r="D42" s="144"/>
      <c r="E42" s="144"/>
      <c r="F42" s="144"/>
      <c r="G42" s="145">
        <f t="shared" si="3"/>
        <v>0</v>
      </c>
      <c r="H42" s="146"/>
      <c r="I42" s="144"/>
      <c r="J42" s="147"/>
      <c r="K42" s="148"/>
      <c r="L42" s="149"/>
    </row>
    <row r="43" spans="1:12" s="21" customFormat="1" ht="15.9" hidden="1" x14ac:dyDescent="0.45">
      <c r="A43" s="20"/>
      <c r="B43" s="142" t="s">
        <v>49</v>
      </c>
      <c r="C43" s="150"/>
      <c r="D43" s="147"/>
      <c r="E43" s="147"/>
      <c r="F43" s="147"/>
      <c r="G43" s="145">
        <f t="shared" si="3"/>
        <v>0</v>
      </c>
      <c r="H43" s="151"/>
      <c r="I43" s="147"/>
      <c r="J43" s="147"/>
      <c r="K43" s="152"/>
      <c r="L43" s="149"/>
    </row>
    <row r="44" spans="1:12" ht="15.9" hidden="1" x14ac:dyDescent="0.45">
      <c r="B44" s="142" t="s">
        <v>50</v>
      </c>
      <c r="C44" s="150"/>
      <c r="D44" s="147"/>
      <c r="E44" s="147"/>
      <c r="F44" s="147"/>
      <c r="G44" s="145">
        <f t="shared" si="3"/>
        <v>0</v>
      </c>
      <c r="H44" s="151"/>
      <c r="I44" s="147"/>
      <c r="J44" s="147"/>
      <c r="K44" s="152"/>
      <c r="L44" s="149"/>
    </row>
    <row r="45" spans="1:12" ht="15.9" hidden="1" x14ac:dyDescent="0.45">
      <c r="C45" s="73" t="s">
        <v>23</v>
      </c>
      <c r="D45" s="10">
        <f>SUM(D37:D44)</f>
        <v>0</v>
      </c>
      <c r="E45" s="10">
        <f>SUM(E37:E44)</f>
        <v>0</v>
      </c>
      <c r="F45" s="10">
        <f>SUM(F37:F44)</f>
        <v>0</v>
      </c>
      <c r="G45" s="10">
        <f>SUM(G37:G44)</f>
        <v>0</v>
      </c>
      <c r="H45" s="10">
        <f>(H37*G37)+(H38*G38)+(H39*G39)+(H40*G40)+(H41*G41)+(H42*G42)+(H43*G43)+(H44*G44)</f>
        <v>0</v>
      </c>
      <c r="I45" s="10">
        <f>SUM(I37:I44)</f>
        <v>0</v>
      </c>
      <c r="J45" s="132"/>
      <c r="K45" s="152"/>
      <c r="L45" s="29"/>
    </row>
    <row r="46" spans="1:12" ht="15.9" x14ac:dyDescent="0.4">
      <c r="B46" s="153"/>
      <c r="C46" s="154"/>
      <c r="D46" s="155"/>
      <c r="E46" s="155"/>
      <c r="F46" s="155"/>
      <c r="G46" s="155"/>
      <c r="H46" s="155"/>
      <c r="I46" s="155"/>
      <c r="J46" s="155"/>
      <c r="K46" s="155"/>
      <c r="L46" s="149"/>
    </row>
    <row r="47" spans="1:12" ht="51" customHeight="1" x14ac:dyDescent="0.45">
      <c r="B47" s="73" t="s">
        <v>51</v>
      </c>
      <c r="C47" s="237" t="s">
        <v>583</v>
      </c>
      <c r="D47" s="238"/>
      <c r="E47" s="238"/>
      <c r="F47" s="238"/>
      <c r="G47" s="238"/>
      <c r="H47" s="238"/>
      <c r="I47" s="238"/>
      <c r="J47" s="238"/>
      <c r="K47" s="239"/>
      <c r="L47" s="9"/>
    </row>
    <row r="48" spans="1:12" ht="51" customHeight="1" x14ac:dyDescent="0.45">
      <c r="B48" s="73" t="s">
        <v>52</v>
      </c>
      <c r="C48" s="224" t="s">
        <v>587</v>
      </c>
      <c r="D48" s="225"/>
      <c r="E48" s="225"/>
      <c r="F48" s="225"/>
      <c r="G48" s="225"/>
      <c r="H48" s="225"/>
      <c r="I48" s="225"/>
      <c r="J48" s="225"/>
      <c r="K48" s="226"/>
      <c r="L48" s="28"/>
    </row>
    <row r="49" spans="1:12" ht="53.7" customHeight="1" x14ac:dyDescent="0.45">
      <c r="B49" s="142" t="s">
        <v>53</v>
      </c>
      <c r="C49" s="204" t="s">
        <v>584</v>
      </c>
      <c r="D49" s="144">
        <v>20000</v>
      </c>
      <c r="E49" s="144">
        <v>90159.98</v>
      </c>
      <c r="F49" s="144"/>
      <c r="G49" s="145">
        <f>SUM(D49:F49)</f>
        <v>110159.98</v>
      </c>
      <c r="H49" s="146">
        <v>0.2</v>
      </c>
      <c r="I49" s="211"/>
      <c r="J49" s="209" t="s">
        <v>617</v>
      </c>
      <c r="K49" s="148"/>
      <c r="L49" s="149"/>
    </row>
    <row r="50" spans="1:12" ht="63.45" x14ac:dyDescent="0.45">
      <c r="B50" s="142" t="s">
        <v>54</v>
      </c>
      <c r="C50" s="204" t="s">
        <v>585</v>
      </c>
      <c r="D50" s="144">
        <v>20000</v>
      </c>
      <c r="E50" s="144"/>
      <c r="F50" s="144"/>
      <c r="G50" s="145">
        <f t="shared" ref="G50:G56" si="4">SUM(D50:F50)</f>
        <v>20000</v>
      </c>
      <c r="H50" s="146">
        <v>0.2</v>
      </c>
      <c r="I50" s="141"/>
      <c r="J50" s="141" t="s">
        <v>617</v>
      </c>
      <c r="K50" s="148"/>
      <c r="L50" s="149"/>
    </row>
    <row r="51" spans="1:12" ht="79.3" x14ac:dyDescent="0.45">
      <c r="B51" s="142" t="s">
        <v>55</v>
      </c>
      <c r="C51" s="204" t="s">
        <v>586</v>
      </c>
      <c r="D51" s="144"/>
      <c r="E51" s="194">
        <v>123184.60725233699</v>
      </c>
      <c r="F51" s="144"/>
      <c r="G51" s="145">
        <f t="shared" si="4"/>
        <v>123184.60725233699</v>
      </c>
      <c r="H51" s="146">
        <v>0.4</v>
      </c>
      <c r="I51" s="211"/>
      <c r="J51" s="206" t="s">
        <v>618</v>
      </c>
      <c r="K51" s="148"/>
      <c r="L51" s="149"/>
    </row>
    <row r="52" spans="1:12" ht="79.3" x14ac:dyDescent="0.45">
      <c r="B52" s="142" t="s">
        <v>56</v>
      </c>
      <c r="C52" s="204" t="s">
        <v>588</v>
      </c>
      <c r="D52" s="144"/>
      <c r="E52" s="194">
        <v>351045.86</v>
      </c>
      <c r="F52" s="144"/>
      <c r="G52" s="145">
        <f t="shared" si="4"/>
        <v>351045.86</v>
      </c>
      <c r="H52" s="146">
        <v>0.4</v>
      </c>
      <c r="I52" s="144"/>
      <c r="J52" s="206" t="s">
        <v>618</v>
      </c>
      <c r="K52" s="148"/>
      <c r="L52" s="149"/>
    </row>
    <row r="53" spans="1:12" ht="63.45" x14ac:dyDescent="0.45">
      <c r="B53" s="142" t="s">
        <v>57</v>
      </c>
      <c r="C53" s="204" t="s">
        <v>589</v>
      </c>
      <c r="D53" s="144"/>
      <c r="E53" s="194">
        <v>253903</v>
      </c>
      <c r="F53" s="144"/>
      <c r="G53" s="145">
        <f t="shared" si="4"/>
        <v>253903</v>
      </c>
      <c r="H53" s="146">
        <v>0.3</v>
      </c>
      <c r="I53" s="144"/>
      <c r="J53" s="144" t="s">
        <v>617</v>
      </c>
      <c r="K53" s="148"/>
      <c r="L53" s="149"/>
    </row>
    <row r="54" spans="1:12" ht="78.45" x14ac:dyDescent="0.45">
      <c r="B54" s="142" t="s">
        <v>58</v>
      </c>
      <c r="C54" s="204" t="s">
        <v>595</v>
      </c>
      <c r="D54" s="144">
        <v>58318.504255540494</v>
      </c>
      <c r="E54" s="144"/>
      <c r="F54" s="208">
        <v>50000</v>
      </c>
      <c r="G54" s="145">
        <f t="shared" si="4"/>
        <v>108318.50425554049</v>
      </c>
      <c r="H54" s="146">
        <v>0.5</v>
      </c>
      <c r="I54" s="211">
        <v>15076.3</v>
      </c>
      <c r="J54" s="147" t="s">
        <v>619</v>
      </c>
      <c r="K54" s="148"/>
      <c r="L54" s="149"/>
    </row>
    <row r="55" spans="1:12" ht="79.3" x14ac:dyDescent="0.45">
      <c r="A55" s="21"/>
      <c r="B55" s="142" t="s">
        <v>59</v>
      </c>
      <c r="C55" s="204" t="s">
        <v>596</v>
      </c>
      <c r="D55" s="144">
        <v>58318.504255540494</v>
      </c>
      <c r="E55" s="147"/>
      <c r="F55" s="147"/>
      <c r="G55" s="145">
        <f t="shared" si="4"/>
        <v>58318.504255540494</v>
      </c>
      <c r="H55" s="151">
        <v>0.5</v>
      </c>
      <c r="I55" s="147"/>
      <c r="J55" s="147" t="s">
        <v>619</v>
      </c>
      <c r="K55" s="152"/>
      <c r="L55" s="149"/>
    </row>
    <row r="56" spans="1:12" s="21" customFormat="1" ht="15.9" hidden="1" x14ac:dyDescent="0.45">
      <c r="B56" s="142" t="s">
        <v>60</v>
      </c>
      <c r="C56" s="202"/>
      <c r="D56" s="147"/>
      <c r="E56" s="147"/>
      <c r="F56" s="147"/>
      <c r="G56" s="145">
        <f t="shared" si="4"/>
        <v>0</v>
      </c>
      <c r="H56" s="151"/>
      <c r="I56" s="147"/>
      <c r="J56" s="147"/>
      <c r="K56" s="152"/>
      <c r="L56" s="149"/>
    </row>
    <row r="57" spans="1:12" s="21" customFormat="1" ht="15.9" x14ac:dyDescent="0.45">
      <c r="A57" s="20"/>
      <c r="B57" s="20"/>
      <c r="C57" s="73" t="s">
        <v>23</v>
      </c>
      <c r="D57" s="10">
        <f>SUM(D49:D56)</f>
        <v>156637.00851108099</v>
      </c>
      <c r="E57" s="10">
        <f>SUM(E49:E56)</f>
        <v>818293.44725233701</v>
      </c>
      <c r="F57" s="10">
        <f>SUM(F49:F56)</f>
        <v>50000</v>
      </c>
      <c r="G57" s="13">
        <f>SUM(G49:G56)</f>
        <v>1024930.455763418</v>
      </c>
      <c r="H57" s="10">
        <f>(H49*G49)+(H50*G50)+(H51*G51)+(H52*G52)+(H53*G53)+(H54*G54)+(H55*G55)+(H56*G56)</f>
        <v>375213.58715647529</v>
      </c>
      <c r="I57" s="10">
        <f>SUM(I49:I56)</f>
        <v>15076.3</v>
      </c>
      <c r="J57" s="132"/>
      <c r="K57" s="152"/>
      <c r="L57" s="29"/>
    </row>
    <row r="58" spans="1:12" ht="51" hidden="1" customHeight="1" x14ac:dyDescent="0.4">
      <c r="B58" s="73" t="s">
        <v>61</v>
      </c>
      <c r="C58" s="231"/>
      <c r="D58" s="232"/>
      <c r="E58" s="232"/>
      <c r="F58" s="232"/>
      <c r="G58" s="232"/>
      <c r="H58" s="232"/>
      <c r="I58" s="232"/>
      <c r="J58" s="232"/>
      <c r="K58" s="233"/>
      <c r="L58" s="28"/>
    </row>
    <row r="59" spans="1:12" ht="15.9" hidden="1" x14ac:dyDescent="0.45">
      <c r="B59" s="142" t="s">
        <v>62</v>
      </c>
      <c r="C59" s="143"/>
      <c r="D59" s="144"/>
      <c r="E59" s="194"/>
      <c r="F59" s="144"/>
      <c r="G59" s="145">
        <f>SUM(D59:F59)</f>
        <v>0</v>
      </c>
      <c r="H59" s="146"/>
      <c r="I59" s="141"/>
      <c r="J59" s="147"/>
      <c r="K59" s="148"/>
      <c r="L59" s="149"/>
    </row>
    <row r="60" spans="1:12" ht="15.9" hidden="1" x14ac:dyDescent="0.45">
      <c r="B60" s="142" t="s">
        <v>63</v>
      </c>
      <c r="C60" s="143"/>
      <c r="D60" s="144"/>
      <c r="E60" s="194"/>
      <c r="F60" s="144"/>
      <c r="G60" s="145">
        <f t="shared" ref="G60:G66" si="5">SUM(D60:F60)</f>
        <v>0</v>
      </c>
      <c r="H60" s="146"/>
      <c r="I60" s="141"/>
      <c r="J60" s="147"/>
      <c r="K60" s="148"/>
      <c r="L60" s="149"/>
    </row>
    <row r="61" spans="1:12" ht="15.9" hidden="1" x14ac:dyDescent="0.45">
      <c r="B61" s="142" t="s">
        <v>64</v>
      </c>
      <c r="C61" s="143"/>
      <c r="D61" s="144"/>
      <c r="E61" s="194"/>
      <c r="F61" s="144"/>
      <c r="G61" s="145">
        <f t="shared" si="5"/>
        <v>0</v>
      </c>
      <c r="H61" s="195"/>
      <c r="I61" s="141"/>
      <c r="J61" s="147"/>
      <c r="K61" s="148"/>
      <c r="L61" s="149"/>
    </row>
    <row r="62" spans="1:12" ht="15.9" hidden="1" x14ac:dyDescent="0.45">
      <c r="B62" s="142" t="s">
        <v>65</v>
      </c>
      <c r="C62" s="143"/>
      <c r="D62" s="144"/>
      <c r="E62" s="144"/>
      <c r="F62" s="144"/>
      <c r="G62" s="145">
        <f t="shared" si="5"/>
        <v>0</v>
      </c>
      <c r="H62" s="146"/>
      <c r="I62" s="144"/>
      <c r="J62" s="147"/>
      <c r="K62" s="148"/>
      <c r="L62" s="149"/>
    </row>
    <row r="63" spans="1:12" ht="15.9" hidden="1" x14ac:dyDescent="0.45">
      <c r="B63" s="142" t="s">
        <v>66</v>
      </c>
      <c r="C63" s="143"/>
      <c r="D63" s="144"/>
      <c r="E63" s="144"/>
      <c r="F63" s="144"/>
      <c r="G63" s="145">
        <f t="shared" si="5"/>
        <v>0</v>
      </c>
      <c r="H63" s="146"/>
      <c r="I63" s="144"/>
      <c r="J63" s="147"/>
      <c r="K63" s="148"/>
      <c r="L63" s="149"/>
    </row>
    <row r="64" spans="1:12" ht="15.9" hidden="1" x14ac:dyDescent="0.45">
      <c r="B64" s="142" t="s">
        <v>67</v>
      </c>
      <c r="C64" s="143"/>
      <c r="D64" s="144"/>
      <c r="E64" s="144"/>
      <c r="F64" s="144"/>
      <c r="G64" s="145">
        <f t="shared" si="5"/>
        <v>0</v>
      </c>
      <c r="H64" s="146"/>
      <c r="I64" s="144"/>
      <c r="J64" s="147"/>
      <c r="K64" s="148"/>
      <c r="L64" s="149"/>
    </row>
    <row r="65" spans="1:12" ht="15.9" hidden="1" x14ac:dyDescent="0.45">
      <c r="B65" s="142" t="s">
        <v>68</v>
      </c>
      <c r="C65" s="150"/>
      <c r="D65" s="147"/>
      <c r="E65" s="147"/>
      <c r="F65" s="147"/>
      <c r="G65" s="145">
        <f t="shared" si="5"/>
        <v>0</v>
      </c>
      <c r="H65" s="151"/>
      <c r="I65" s="147"/>
      <c r="J65" s="147"/>
      <c r="K65" s="152"/>
      <c r="L65" s="149"/>
    </row>
    <row r="66" spans="1:12" ht="15.9" hidden="1" x14ac:dyDescent="0.45">
      <c r="B66" s="142" t="s">
        <v>69</v>
      </c>
      <c r="C66" s="150"/>
      <c r="D66" s="147"/>
      <c r="E66" s="147"/>
      <c r="F66" s="147"/>
      <c r="G66" s="145">
        <f t="shared" si="5"/>
        <v>0</v>
      </c>
      <c r="H66" s="151"/>
      <c r="I66" s="147"/>
      <c r="J66" s="147"/>
      <c r="K66" s="152"/>
      <c r="L66" s="149"/>
    </row>
    <row r="67" spans="1:12" ht="15.9" hidden="1" x14ac:dyDescent="0.45">
      <c r="C67" s="73" t="s">
        <v>23</v>
      </c>
      <c r="D67" s="13">
        <f>SUM(D59:D66)</f>
        <v>0</v>
      </c>
      <c r="E67" s="13">
        <f>SUM(E59:E66)</f>
        <v>0</v>
      </c>
      <c r="F67" s="13">
        <f>SUM(F59:F66)</f>
        <v>0</v>
      </c>
      <c r="G67" s="13">
        <f>SUM(G59:G66)</f>
        <v>0</v>
      </c>
      <c r="H67" s="10">
        <f>(H59*G59)+(H60*G60)+(H61*G61)+(H62*G62)+(H63*G63)+(H64*G64)+(H65*G65)+(H66*G66)</f>
        <v>0</v>
      </c>
      <c r="I67" s="120">
        <f>SUM(I59:I66)</f>
        <v>0</v>
      </c>
      <c r="J67" s="133"/>
      <c r="K67" s="152"/>
      <c r="L67" s="29"/>
    </row>
    <row r="68" spans="1:12" ht="51" hidden="1" customHeight="1" x14ac:dyDescent="0.4">
      <c r="B68" s="73" t="s">
        <v>70</v>
      </c>
      <c r="C68" s="231"/>
      <c r="D68" s="232"/>
      <c r="E68" s="232"/>
      <c r="F68" s="232"/>
      <c r="G68" s="232"/>
      <c r="H68" s="232"/>
      <c r="I68" s="232"/>
      <c r="J68" s="232"/>
      <c r="K68" s="233"/>
      <c r="L68" s="28"/>
    </row>
    <row r="69" spans="1:12" ht="15.9" hidden="1" x14ac:dyDescent="0.45">
      <c r="B69" s="142" t="s">
        <v>71</v>
      </c>
      <c r="C69" s="143"/>
      <c r="D69" s="144"/>
      <c r="E69" s="144"/>
      <c r="F69" s="144"/>
      <c r="G69" s="145">
        <f>SUM(D69:F69)</f>
        <v>0</v>
      </c>
      <c r="H69" s="146"/>
      <c r="I69" s="144"/>
      <c r="J69" s="147"/>
      <c r="K69" s="148"/>
      <c r="L69" s="149"/>
    </row>
    <row r="70" spans="1:12" ht="15.9" hidden="1" x14ac:dyDescent="0.45">
      <c r="B70" s="142" t="s">
        <v>72</v>
      </c>
      <c r="C70" s="143"/>
      <c r="D70" s="144"/>
      <c r="E70" s="144"/>
      <c r="F70" s="144"/>
      <c r="G70" s="145">
        <f t="shared" ref="G70:G76" si="6">SUM(D70:F70)</f>
        <v>0</v>
      </c>
      <c r="H70" s="146"/>
      <c r="I70" s="144"/>
      <c r="J70" s="147"/>
      <c r="K70" s="148"/>
      <c r="L70" s="149"/>
    </row>
    <row r="71" spans="1:12" ht="15.9" hidden="1" x14ac:dyDescent="0.45">
      <c r="B71" s="142" t="s">
        <v>73</v>
      </c>
      <c r="C71" s="143"/>
      <c r="D71" s="144"/>
      <c r="E71" s="144"/>
      <c r="F71" s="144"/>
      <c r="G71" s="145">
        <f t="shared" si="6"/>
        <v>0</v>
      </c>
      <c r="H71" s="146"/>
      <c r="I71" s="144"/>
      <c r="J71" s="147"/>
      <c r="K71" s="148"/>
      <c r="L71" s="149"/>
    </row>
    <row r="72" spans="1:12" ht="15.9" hidden="1" x14ac:dyDescent="0.45">
      <c r="A72" s="21"/>
      <c r="B72" s="142" t="s">
        <v>74</v>
      </c>
      <c r="C72" s="143"/>
      <c r="D72" s="144"/>
      <c r="E72" s="144"/>
      <c r="F72" s="144"/>
      <c r="G72" s="145">
        <f t="shared" si="6"/>
        <v>0</v>
      </c>
      <c r="H72" s="146"/>
      <c r="I72" s="144"/>
      <c r="J72" s="147"/>
      <c r="K72" s="148"/>
      <c r="L72" s="149"/>
    </row>
    <row r="73" spans="1:12" s="21" customFormat="1" ht="15.9" hidden="1" x14ac:dyDescent="0.45">
      <c r="A73" s="20"/>
      <c r="B73" s="142" t="s">
        <v>75</v>
      </c>
      <c r="C73" s="143"/>
      <c r="D73" s="144"/>
      <c r="E73" s="144"/>
      <c r="F73" s="144"/>
      <c r="G73" s="145">
        <f t="shared" si="6"/>
        <v>0</v>
      </c>
      <c r="H73" s="146"/>
      <c r="I73" s="144"/>
      <c r="J73" s="147"/>
      <c r="K73" s="148"/>
      <c r="L73" s="149"/>
    </row>
    <row r="74" spans="1:12" ht="15.9" hidden="1" x14ac:dyDescent="0.45">
      <c r="B74" s="142" t="s">
        <v>76</v>
      </c>
      <c r="C74" s="143"/>
      <c r="D74" s="144"/>
      <c r="E74" s="144"/>
      <c r="F74" s="144"/>
      <c r="G74" s="145">
        <f t="shared" si="6"/>
        <v>0</v>
      </c>
      <c r="H74" s="146"/>
      <c r="I74" s="144"/>
      <c r="J74" s="147"/>
      <c r="K74" s="148"/>
      <c r="L74" s="149"/>
    </row>
    <row r="75" spans="1:12" ht="15.9" hidden="1" x14ac:dyDescent="0.45">
      <c r="B75" s="142" t="s">
        <v>77</v>
      </c>
      <c r="C75" s="150"/>
      <c r="D75" s="147"/>
      <c r="E75" s="147"/>
      <c r="F75" s="147"/>
      <c r="G75" s="145">
        <f t="shared" si="6"/>
        <v>0</v>
      </c>
      <c r="H75" s="151"/>
      <c r="I75" s="147"/>
      <c r="J75" s="147"/>
      <c r="K75" s="152"/>
      <c r="L75" s="149"/>
    </row>
    <row r="76" spans="1:12" ht="15.9" hidden="1" x14ac:dyDescent="0.45">
      <c r="B76" s="142" t="s">
        <v>78</v>
      </c>
      <c r="C76" s="150"/>
      <c r="D76" s="147"/>
      <c r="E76" s="147"/>
      <c r="F76" s="147"/>
      <c r="G76" s="145">
        <f t="shared" si="6"/>
        <v>0</v>
      </c>
      <c r="H76" s="151"/>
      <c r="I76" s="147"/>
      <c r="J76" s="147"/>
      <c r="K76" s="152"/>
      <c r="L76" s="149"/>
    </row>
    <row r="77" spans="1:12" ht="15.9" hidden="1" x14ac:dyDescent="0.45">
      <c r="C77" s="73" t="s">
        <v>23</v>
      </c>
      <c r="D77" s="13">
        <f>SUM(D69:D76)</f>
        <v>0</v>
      </c>
      <c r="E77" s="13">
        <f>SUM(E69:E76)</f>
        <v>0</v>
      </c>
      <c r="F77" s="13">
        <f>SUM(F69:F76)</f>
        <v>0</v>
      </c>
      <c r="G77" s="13">
        <f>SUM(G69:G76)</f>
        <v>0</v>
      </c>
      <c r="H77" s="10">
        <f>(H69*G69)+(H70*G70)+(H71*G71)+(H72*G72)+(H73*G73)+(H74*G74)+(H75*G75)+(H76*G76)</f>
        <v>0</v>
      </c>
      <c r="I77" s="120">
        <f>SUM(I69:I76)</f>
        <v>0</v>
      </c>
      <c r="J77" s="133"/>
      <c r="K77" s="152"/>
      <c r="L77" s="29"/>
    </row>
    <row r="78" spans="1:12" ht="51" hidden="1" customHeight="1" x14ac:dyDescent="0.4">
      <c r="B78" s="73" t="s">
        <v>79</v>
      </c>
      <c r="C78" s="231"/>
      <c r="D78" s="232"/>
      <c r="E78" s="232"/>
      <c r="F78" s="232"/>
      <c r="G78" s="232"/>
      <c r="H78" s="232"/>
      <c r="I78" s="232"/>
      <c r="J78" s="232"/>
      <c r="K78" s="233"/>
      <c r="L78" s="28"/>
    </row>
    <row r="79" spans="1:12" ht="15.9" hidden="1" x14ac:dyDescent="0.45">
      <c r="B79" s="142" t="s">
        <v>80</v>
      </c>
      <c r="C79" s="143"/>
      <c r="D79" s="144"/>
      <c r="E79" s="144"/>
      <c r="F79" s="144"/>
      <c r="G79" s="145">
        <f>SUM(D79:F79)</f>
        <v>0</v>
      </c>
      <c r="H79" s="146"/>
      <c r="I79" s="144"/>
      <c r="J79" s="147"/>
      <c r="K79" s="148"/>
      <c r="L79" s="149"/>
    </row>
    <row r="80" spans="1:12" ht="15.9" hidden="1" x14ac:dyDescent="0.45">
      <c r="B80" s="142" t="s">
        <v>81</v>
      </c>
      <c r="C80" s="143"/>
      <c r="D80" s="144"/>
      <c r="E80" s="144"/>
      <c r="F80" s="144"/>
      <c r="G80" s="145">
        <f t="shared" ref="G80:G86" si="7">SUM(D80:F80)</f>
        <v>0</v>
      </c>
      <c r="H80" s="146"/>
      <c r="I80" s="144"/>
      <c r="J80" s="147"/>
      <c r="K80" s="148"/>
      <c r="L80" s="149"/>
    </row>
    <row r="81" spans="2:12" ht="15.9" hidden="1" x14ac:dyDescent="0.45">
      <c r="B81" s="142" t="s">
        <v>82</v>
      </c>
      <c r="C81" s="143"/>
      <c r="D81" s="144"/>
      <c r="E81" s="144"/>
      <c r="F81" s="144"/>
      <c r="G81" s="145">
        <f t="shared" si="7"/>
        <v>0</v>
      </c>
      <c r="H81" s="146"/>
      <c r="I81" s="144"/>
      <c r="J81" s="147"/>
      <c r="K81" s="148"/>
      <c r="L81" s="149"/>
    </row>
    <row r="82" spans="2:12" ht="15.9" hidden="1" x14ac:dyDescent="0.45">
      <c r="B82" s="142" t="s">
        <v>83</v>
      </c>
      <c r="C82" s="143"/>
      <c r="D82" s="144"/>
      <c r="E82" s="144"/>
      <c r="F82" s="144"/>
      <c r="G82" s="145">
        <f t="shared" si="7"/>
        <v>0</v>
      </c>
      <c r="H82" s="146"/>
      <c r="I82" s="144"/>
      <c r="J82" s="147"/>
      <c r="K82" s="148"/>
      <c r="L82" s="149"/>
    </row>
    <row r="83" spans="2:12" ht="15.9" hidden="1" x14ac:dyDescent="0.45">
      <c r="B83" s="142" t="s">
        <v>84</v>
      </c>
      <c r="C83" s="143"/>
      <c r="D83" s="144"/>
      <c r="E83" s="144"/>
      <c r="F83" s="144"/>
      <c r="G83" s="145">
        <f t="shared" si="7"/>
        <v>0</v>
      </c>
      <c r="H83" s="146"/>
      <c r="I83" s="144"/>
      <c r="J83" s="147"/>
      <c r="K83" s="148"/>
      <c r="L83" s="149"/>
    </row>
    <row r="84" spans="2:12" ht="15.9" hidden="1" x14ac:dyDescent="0.45">
      <c r="B84" s="142" t="s">
        <v>85</v>
      </c>
      <c r="C84" s="143"/>
      <c r="D84" s="144"/>
      <c r="E84" s="144"/>
      <c r="F84" s="144"/>
      <c r="G84" s="145">
        <f t="shared" si="7"/>
        <v>0</v>
      </c>
      <c r="H84" s="146"/>
      <c r="I84" s="144"/>
      <c r="J84" s="147"/>
      <c r="K84" s="148"/>
      <c r="L84" s="149"/>
    </row>
    <row r="85" spans="2:12" ht="15.9" hidden="1" x14ac:dyDescent="0.45">
      <c r="B85" s="142" t="s">
        <v>86</v>
      </c>
      <c r="C85" s="150"/>
      <c r="D85" s="147"/>
      <c r="E85" s="147"/>
      <c r="F85" s="147"/>
      <c r="G85" s="145">
        <f t="shared" si="7"/>
        <v>0</v>
      </c>
      <c r="H85" s="151"/>
      <c r="I85" s="147"/>
      <c r="J85" s="147"/>
      <c r="K85" s="152"/>
      <c r="L85" s="149"/>
    </row>
    <row r="86" spans="2:12" ht="15.9" hidden="1" x14ac:dyDescent="0.45">
      <c r="B86" s="142" t="s">
        <v>87</v>
      </c>
      <c r="C86" s="150"/>
      <c r="D86" s="147"/>
      <c r="E86" s="147"/>
      <c r="F86" s="147"/>
      <c r="G86" s="145">
        <f t="shared" si="7"/>
        <v>0</v>
      </c>
      <c r="H86" s="151"/>
      <c r="I86" s="147"/>
      <c r="J86" s="147"/>
      <c r="K86" s="152"/>
      <c r="L86" s="149"/>
    </row>
    <row r="87" spans="2:12" ht="15.9" hidden="1" x14ac:dyDescent="0.45">
      <c r="C87" s="73" t="s">
        <v>23</v>
      </c>
      <c r="D87" s="10">
        <f>SUM(D79:D86)</f>
        <v>0</v>
      </c>
      <c r="E87" s="10">
        <f>SUM(E79:E86)</f>
        <v>0</v>
      </c>
      <c r="F87" s="10">
        <f>SUM(F79:F86)</f>
        <v>0</v>
      </c>
      <c r="G87" s="10">
        <f>SUM(G79:G86)</f>
        <v>0</v>
      </c>
      <c r="H87" s="10">
        <f>(H79*G79)+(H80*G80)+(H81*G81)+(H82*G82)+(H83*G83)+(H84*G84)+(H85*G85)+(H86*G86)</f>
        <v>0</v>
      </c>
      <c r="I87" s="120">
        <f>SUM(I79:I86)</f>
        <v>0</v>
      </c>
      <c r="J87" s="133"/>
      <c r="K87" s="152"/>
      <c r="L87" s="29"/>
    </row>
    <row r="88" spans="2:12" ht="4.5" hidden="1" customHeight="1" x14ac:dyDescent="0.4">
      <c r="B88" s="4"/>
      <c r="C88" s="153"/>
      <c r="D88" s="156"/>
      <c r="E88" s="156"/>
      <c r="F88" s="156"/>
      <c r="G88" s="156"/>
      <c r="H88" s="156"/>
      <c r="I88" s="156"/>
      <c r="J88" s="156"/>
      <c r="K88" s="153"/>
      <c r="L88" s="2"/>
    </row>
    <row r="89" spans="2:12" ht="51" customHeight="1" x14ac:dyDescent="0.4">
      <c r="B89" s="73" t="s">
        <v>88</v>
      </c>
      <c r="C89" s="234" t="s">
        <v>597</v>
      </c>
      <c r="D89" s="235"/>
      <c r="E89" s="235"/>
      <c r="F89" s="235"/>
      <c r="G89" s="235"/>
      <c r="H89" s="235"/>
      <c r="I89" s="235"/>
      <c r="J89" s="235"/>
      <c r="K89" s="236"/>
      <c r="L89" s="9"/>
    </row>
    <row r="90" spans="2:12" ht="51" customHeight="1" x14ac:dyDescent="0.4">
      <c r="B90" s="73" t="s">
        <v>89</v>
      </c>
      <c r="C90" s="231" t="s">
        <v>598</v>
      </c>
      <c r="D90" s="232"/>
      <c r="E90" s="232"/>
      <c r="F90" s="232"/>
      <c r="G90" s="232"/>
      <c r="H90" s="232"/>
      <c r="I90" s="232"/>
      <c r="J90" s="232"/>
      <c r="K90" s="233"/>
      <c r="L90" s="28"/>
    </row>
    <row r="91" spans="2:12" ht="84.9" x14ac:dyDescent="0.45">
      <c r="B91" s="142" t="s">
        <v>90</v>
      </c>
      <c r="C91" s="203" t="s">
        <v>599</v>
      </c>
      <c r="D91" s="144">
        <v>39953.643032377797</v>
      </c>
      <c r="E91" s="144"/>
      <c r="F91" s="144"/>
      <c r="G91" s="145">
        <f>SUM(D91:F91)</f>
        <v>39953.643032377797</v>
      </c>
      <c r="H91" s="146">
        <v>0.5</v>
      </c>
      <c r="I91" s="144"/>
      <c r="J91" s="147" t="s">
        <v>620</v>
      </c>
      <c r="K91" s="148"/>
      <c r="L91" s="149"/>
    </row>
    <row r="92" spans="2:12" ht="15.9" hidden="1" x14ac:dyDescent="0.45">
      <c r="B92" s="142" t="s">
        <v>91</v>
      </c>
      <c r="C92" s="143"/>
      <c r="D92" s="144"/>
      <c r="E92" s="144"/>
      <c r="F92" s="144"/>
      <c r="G92" s="145">
        <f t="shared" ref="G92:G98" si="8">SUM(D92:F92)</f>
        <v>0</v>
      </c>
      <c r="H92" s="146"/>
      <c r="I92" s="144"/>
      <c r="J92" s="147"/>
      <c r="K92" s="148"/>
      <c r="L92" s="149"/>
    </row>
    <row r="93" spans="2:12" ht="15.9" hidden="1" x14ac:dyDescent="0.45">
      <c r="B93" s="142" t="s">
        <v>92</v>
      </c>
      <c r="C93" s="143"/>
      <c r="D93" s="144"/>
      <c r="E93" s="144"/>
      <c r="F93" s="144"/>
      <c r="G93" s="145">
        <f t="shared" si="8"/>
        <v>0</v>
      </c>
      <c r="H93" s="146"/>
      <c r="I93" s="144"/>
      <c r="J93" s="147"/>
      <c r="K93" s="148"/>
      <c r="L93" s="149"/>
    </row>
    <row r="94" spans="2:12" ht="15.9" hidden="1" x14ac:dyDescent="0.45">
      <c r="B94" s="142" t="s">
        <v>93</v>
      </c>
      <c r="C94" s="143"/>
      <c r="D94" s="144"/>
      <c r="E94" s="144"/>
      <c r="F94" s="144"/>
      <c r="G94" s="145">
        <f t="shared" si="8"/>
        <v>0</v>
      </c>
      <c r="H94" s="146"/>
      <c r="I94" s="144"/>
      <c r="J94" s="147"/>
      <c r="K94" s="148"/>
      <c r="L94" s="149"/>
    </row>
    <row r="95" spans="2:12" ht="15.9" hidden="1" x14ac:dyDescent="0.45">
      <c r="B95" s="142" t="s">
        <v>94</v>
      </c>
      <c r="C95" s="143"/>
      <c r="D95" s="144"/>
      <c r="E95" s="144"/>
      <c r="F95" s="144"/>
      <c r="G95" s="145">
        <f t="shared" si="8"/>
        <v>0</v>
      </c>
      <c r="H95" s="146"/>
      <c r="I95" s="144"/>
      <c r="J95" s="147"/>
      <c r="K95" s="148"/>
      <c r="L95" s="149"/>
    </row>
    <row r="96" spans="2:12" ht="15.9" hidden="1" x14ac:dyDescent="0.45">
      <c r="B96" s="142" t="s">
        <v>95</v>
      </c>
      <c r="C96" s="143"/>
      <c r="D96" s="144"/>
      <c r="E96" s="144"/>
      <c r="F96" s="144"/>
      <c r="G96" s="145">
        <f t="shared" si="8"/>
        <v>0</v>
      </c>
      <c r="H96" s="146"/>
      <c r="I96" s="144"/>
      <c r="J96" s="147"/>
      <c r="K96" s="148"/>
      <c r="L96" s="149"/>
    </row>
    <row r="97" spans="2:12" ht="15.9" hidden="1" x14ac:dyDescent="0.45">
      <c r="B97" s="142" t="s">
        <v>96</v>
      </c>
      <c r="C97" s="150"/>
      <c r="D97" s="147"/>
      <c r="E97" s="147"/>
      <c r="F97" s="147"/>
      <c r="G97" s="145">
        <f t="shared" si="8"/>
        <v>0</v>
      </c>
      <c r="H97" s="151"/>
      <c r="I97" s="147"/>
      <c r="J97" s="147"/>
      <c r="K97" s="152"/>
      <c r="L97" s="149"/>
    </row>
    <row r="98" spans="2:12" ht="15.9" hidden="1" x14ac:dyDescent="0.45">
      <c r="B98" s="142" t="s">
        <v>97</v>
      </c>
      <c r="C98" s="150"/>
      <c r="D98" s="147"/>
      <c r="E98" s="147"/>
      <c r="F98" s="147"/>
      <c r="G98" s="145">
        <f t="shared" si="8"/>
        <v>0</v>
      </c>
      <c r="H98" s="151"/>
      <c r="I98" s="147"/>
      <c r="J98" s="147"/>
      <c r="K98" s="152"/>
      <c r="L98" s="149"/>
    </row>
    <row r="99" spans="2:12" ht="15.9" x14ac:dyDescent="0.45">
      <c r="C99" s="73" t="s">
        <v>23</v>
      </c>
      <c r="D99" s="10">
        <f>SUM(D91:D98)</f>
        <v>39953.643032377797</v>
      </c>
      <c r="E99" s="10">
        <f>SUM(E91:E98)</f>
        <v>0</v>
      </c>
      <c r="F99" s="10">
        <f>SUM(F91:F98)</f>
        <v>0</v>
      </c>
      <c r="G99" s="13">
        <f>SUM(G91:G98)</f>
        <v>39953.643032377797</v>
      </c>
      <c r="H99" s="10">
        <f>(H91*G91)+(H92*G92)+(H93*G93)+(H94*G94)+(H95*G95)+(H96*G96)+(H97*G97)+(H98*G98)</f>
        <v>19976.821516188898</v>
      </c>
      <c r="I99" s="120">
        <f>SUM(I91:I98)</f>
        <v>0</v>
      </c>
      <c r="J99" s="133"/>
      <c r="K99" s="152"/>
      <c r="L99" s="29"/>
    </row>
    <row r="100" spans="2:12" ht="51" customHeight="1" x14ac:dyDescent="0.4">
      <c r="B100" s="73" t="s">
        <v>98</v>
      </c>
      <c r="C100" s="231" t="s">
        <v>600</v>
      </c>
      <c r="D100" s="232"/>
      <c r="E100" s="232"/>
      <c r="F100" s="232"/>
      <c r="G100" s="232"/>
      <c r="H100" s="232"/>
      <c r="I100" s="232"/>
      <c r="J100" s="232"/>
      <c r="K100" s="233"/>
      <c r="L100" s="28"/>
    </row>
    <row r="101" spans="2:12" ht="111" x14ac:dyDescent="0.45">
      <c r="B101" s="142" t="s">
        <v>99</v>
      </c>
      <c r="C101" s="143" t="s">
        <v>601</v>
      </c>
      <c r="D101" s="144">
        <v>35000</v>
      </c>
      <c r="E101" s="144"/>
      <c r="F101" s="144">
        <v>30000</v>
      </c>
      <c r="G101" s="145">
        <f>SUM(D101:F101)</f>
        <v>65000</v>
      </c>
      <c r="H101" s="146">
        <v>0.8</v>
      </c>
      <c r="I101" s="144"/>
      <c r="J101" s="147" t="s">
        <v>621</v>
      </c>
      <c r="K101" s="148"/>
      <c r="L101" s="149"/>
    </row>
    <row r="102" spans="2:12" ht="126.9" x14ac:dyDescent="0.45">
      <c r="B102" s="142" t="s">
        <v>100</v>
      </c>
      <c r="C102" s="143" t="s">
        <v>602</v>
      </c>
      <c r="D102" s="144">
        <v>35000</v>
      </c>
      <c r="E102" s="144"/>
      <c r="F102" s="144">
        <v>30000</v>
      </c>
      <c r="G102" s="145">
        <f t="shared" ref="G102:G108" si="9">SUM(D102:F102)</f>
        <v>65000</v>
      </c>
      <c r="H102" s="146">
        <v>0.6</v>
      </c>
      <c r="I102" s="144"/>
      <c r="J102" s="147" t="s">
        <v>622</v>
      </c>
      <c r="K102" s="148"/>
      <c r="L102" s="149"/>
    </row>
    <row r="103" spans="2:12" ht="63.45" x14ac:dyDescent="0.45">
      <c r="B103" s="142" t="s">
        <v>101</v>
      </c>
      <c r="C103" s="143" t="s">
        <v>603</v>
      </c>
      <c r="D103" s="144">
        <v>70000</v>
      </c>
      <c r="E103" s="144"/>
      <c r="F103" s="144"/>
      <c r="G103" s="145">
        <f t="shared" si="9"/>
        <v>70000</v>
      </c>
      <c r="H103" s="146">
        <v>0.7</v>
      </c>
      <c r="I103" s="144"/>
      <c r="J103" s="147" t="s">
        <v>622</v>
      </c>
      <c r="K103" s="148"/>
      <c r="L103" s="149"/>
    </row>
    <row r="104" spans="2:12" ht="63.45" x14ac:dyDescent="0.45">
      <c r="B104" s="142" t="s">
        <v>102</v>
      </c>
      <c r="C104" s="143" t="s">
        <v>604</v>
      </c>
      <c r="D104" s="144">
        <v>70000</v>
      </c>
      <c r="E104" s="144"/>
      <c r="F104" s="144"/>
      <c r="G104" s="145">
        <f t="shared" si="9"/>
        <v>70000</v>
      </c>
      <c r="H104" s="146">
        <v>0.7</v>
      </c>
      <c r="I104" s="144"/>
      <c r="J104" s="147" t="s">
        <v>622</v>
      </c>
      <c r="K104" s="148"/>
      <c r="L104" s="149"/>
    </row>
    <row r="105" spans="2:12" ht="63.45" x14ac:dyDescent="0.45">
      <c r="B105" s="142" t="s">
        <v>103</v>
      </c>
      <c r="C105" s="143" t="s">
        <v>605</v>
      </c>
      <c r="D105" s="144">
        <v>35440</v>
      </c>
      <c r="E105" s="144"/>
      <c r="F105" s="144"/>
      <c r="G105" s="145">
        <f t="shared" si="9"/>
        <v>35440</v>
      </c>
      <c r="H105" s="146">
        <v>0.7</v>
      </c>
      <c r="I105" s="144"/>
      <c r="J105" s="147" t="s">
        <v>622</v>
      </c>
      <c r="K105" s="148"/>
      <c r="L105" s="149"/>
    </row>
    <row r="106" spans="2:12" ht="63.45" x14ac:dyDescent="0.45">
      <c r="B106" s="142" t="s">
        <v>104</v>
      </c>
      <c r="C106" s="143" t="s">
        <v>606</v>
      </c>
      <c r="D106" s="144">
        <v>35000</v>
      </c>
      <c r="E106" s="144"/>
      <c r="F106" s="144"/>
      <c r="G106" s="145">
        <f t="shared" si="9"/>
        <v>35000</v>
      </c>
      <c r="H106" s="146">
        <v>0.7</v>
      </c>
      <c r="I106" s="144"/>
      <c r="J106" s="147" t="s">
        <v>622</v>
      </c>
      <c r="K106" s="148"/>
      <c r="L106" s="149"/>
    </row>
    <row r="107" spans="2:12" ht="63.45" x14ac:dyDescent="0.45">
      <c r="B107" s="142" t="s">
        <v>105</v>
      </c>
      <c r="C107" s="143" t="s">
        <v>607</v>
      </c>
      <c r="D107" s="147">
        <v>70171.318148369028</v>
      </c>
      <c r="E107" s="147"/>
      <c r="F107" s="147"/>
      <c r="G107" s="145">
        <f t="shared" si="9"/>
        <v>70171.318148369028</v>
      </c>
      <c r="H107" s="151">
        <v>0.7</v>
      </c>
      <c r="I107" s="147"/>
      <c r="J107" s="147" t="s">
        <v>622</v>
      </c>
      <c r="K107" s="152"/>
      <c r="L107" s="149"/>
    </row>
    <row r="108" spans="2:12" ht="63.45" x14ac:dyDescent="0.45">
      <c r="B108" s="142" t="s">
        <v>106</v>
      </c>
      <c r="C108" s="150" t="s">
        <v>608</v>
      </c>
      <c r="D108" s="147">
        <v>50000</v>
      </c>
      <c r="E108" s="147"/>
      <c r="F108" s="147"/>
      <c r="G108" s="145">
        <f t="shared" si="9"/>
        <v>50000</v>
      </c>
      <c r="H108" s="151">
        <v>0.7</v>
      </c>
      <c r="I108" s="147"/>
      <c r="J108" s="147" t="s">
        <v>622</v>
      </c>
      <c r="K108" s="152"/>
      <c r="L108" s="149"/>
    </row>
    <row r="109" spans="2:12" ht="15.9" x14ac:dyDescent="0.45">
      <c r="B109" s="73"/>
      <c r="C109" s="73" t="s">
        <v>23</v>
      </c>
      <c r="D109" s="13">
        <f>SUM(D101:D108)</f>
        <v>400611.31814836903</v>
      </c>
      <c r="E109" s="13">
        <f>SUM(E101:E108)</f>
        <v>0</v>
      </c>
      <c r="F109" s="13">
        <f>SUM(F101:F108)</f>
        <v>60000</v>
      </c>
      <c r="G109" s="13">
        <f>SUM(G101:G108)</f>
        <v>460611.31814836903</v>
      </c>
      <c r="H109" s="10">
        <f>(H101*G101)+(H102*G102)+(H103*G103)+(H104*G104)+(H105*G105)+(H106*G106)+(H107*G107)+(H108*G108)</f>
        <v>322427.92270385835</v>
      </c>
      <c r="I109" s="120">
        <f>SUM(I101:I108)</f>
        <v>0</v>
      </c>
      <c r="J109" s="133"/>
      <c r="K109" s="152"/>
      <c r="L109" s="29"/>
    </row>
    <row r="110" spans="2:12" ht="51" hidden="1" customHeight="1" x14ac:dyDescent="0.4">
      <c r="B110" s="73" t="s">
        <v>107</v>
      </c>
      <c r="C110" s="231"/>
      <c r="D110" s="232"/>
      <c r="E110" s="232"/>
      <c r="F110" s="232"/>
      <c r="G110" s="232"/>
      <c r="H110" s="232"/>
      <c r="I110" s="232"/>
      <c r="J110" s="232"/>
      <c r="K110" s="233"/>
      <c r="L110" s="28"/>
    </row>
    <row r="111" spans="2:12" ht="15.9" hidden="1" x14ac:dyDescent="0.45">
      <c r="B111" s="142" t="s">
        <v>108</v>
      </c>
      <c r="C111" s="143"/>
      <c r="D111" s="144"/>
      <c r="E111" s="144"/>
      <c r="F111" s="144"/>
      <c r="G111" s="145">
        <f>SUM(D111:F111)</f>
        <v>0</v>
      </c>
      <c r="H111" s="146"/>
      <c r="I111" s="144"/>
      <c r="J111" s="147"/>
      <c r="K111" s="148"/>
      <c r="L111" s="149"/>
    </row>
    <row r="112" spans="2:12" ht="15.9" hidden="1" x14ac:dyDescent="0.45">
      <c r="B112" s="142" t="s">
        <v>109</v>
      </c>
      <c r="C112" s="143"/>
      <c r="D112" s="144"/>
      <c r="E112" s="144"/>
      <c r="F112" s="144"/>
      <c r="G112" s="145">
        <f t="shared" ref="G112:G118" si="10">SUM(D112:F112)</f>
        <v>0</v>
      </c>
      <c r="H112" s="146"/>
      <c r="I112" s="144"/>
      <c r="J112" s="147"/>
      <c r="K112" s="148"/>
      <c r="L112" s="149"/>
    </row>
    <row r="113" spans="2:12" ht="15.9" hidden="1" x14ac:dyDescent="0.45">
      <c r="B113" s="142" t="s">
        <v>110</v>
      </c>
      <c r="C113" s="143"/>
      <c r="D113" s="144"/>
      <c r="E113" s="144"/>
      <c r="F113" s="144"/>
      <c r="G113" s="145">
        <f t="shared" si="10"/>
        <v>0</v>
      </c>
      <c r="H113" s="146"/>
      <c r="I113" s="144"/>
      <c r="J113" s="147"/>
      <c r="K113" s="148"/>
      <c r="L113" s="149"/>
    </row>
    <row r="114" spans="2:12" ht="15.9" hidden="1" x14ac:dyDescent="0.45">
      <c r="B114" s="142" t="s">
        <v>111</v>
      </c>
      <c r="C114" s="143"/>
      <c r="D114" s="144"/>
      <c r="E114" s="144"/>
      <c r="F114" s="144"/>
      <c r="G114" s="145">
        <f t="shared" si="10"/>
        <v>0</v>
      </c>
      <c r="H114" s="146"/>
      <c r="I114" s="144"/>
      <c r="J114" s="147"/>
      <c r="K114" s="148"/>
      <c r="L114" s="149"/>
    </row>
    <row r="115" spans="2:12" ht="15.9" hidden="1" x14ac:dyDescent="0.45">
      <c r="B115" s="142" t="s">
        <v>112</v>
      </c>
      <c r="C115" s="143"/>
      <c r="D115" s="144"/>
      <c r="E115" s="144"/>
      <c r="F115" s="144"/>
      <c r="G115" s="145">
        <f t="shared" si="10"/>
        <v>0</v>
      </c>
      <c r="H115" s="146"/>
      <c r="I115" s="144"/>
      <c r="J115" s="147"/>
      <c r="K115" s="148"/>
      <c r="L115" s="149"/>
    </row>
    <row r="116" spans="2:12" ht="15.9" hidden="1" x14ac:dyDescent="0.45">
      <c r="B116" s="142" t="s">
        <v>113</v>
      </c>
      <c r="C116" s="143"/>
      <c r="D116" s="144"/>
      <c r="E116" s="144"/>
      <c r="F116" s="144"/>
      <c r="G116" s="145">
        <f t="shared" si="10"/>
        <v>0</v>
      </c>
      <c r="H116" s="146"/>
      <c r="I116" s="144"/>
      <c r="J116" s="147"/>
      <c r="K116" s="148"/>
      <c r="L116" s="149"/>
    </row>
    <row r="117" spans="2:12" ht="15.9" hidden="1" x14ac:dyDescent="0.45">
      <c r="B117" s="142" t="s">
        <v>114</v>
      </c>
      <c r="C117" s="150"/>
      <c r="D117" s="147"/>
      <c r="E117" s="147"/>
      <c r="F117" s="147"/>
      <c r="G117" s="145">
        <f t="shared" si="10"/>
        <v>0</v>
      </c>
      <c r="H117" s="151"/>
      <c r="I117" s="147"/>
      <c r="J117" s="147"/>
      <c r="K117" s="152"/>
      <c r="L117" s="149"/>
    </row>
    <row r="118" spans="2:12" ht="15.9" hidden="1" x14ac:dyDescent="0.45">
      <c r="B118" s="142" t="s">
        <v>115</v>
      </c>
      <c r="C118" s="150"/>
      <c r="D118" s="147"/>
      <c r="E118" s="147"/>
      <c r="F118" s="147"/>
      <c r="G118" s="145">
        <f t="shared" si="10"/>
        <v>0</v>
      </c>
      <c r="H118" s="151"/>
      <c r="I118" s="147"/>
      <c r="J118" s="147"/>
      <c r="K118" s="152"/>
      <c r="L118" s="149"/>
    </row>
    <row r="119" spans="2:12" ht="15.9" hidden="1" x14ac:dyDescent="0.45">
      <c r="C119" s="73" t="s">
        <v>23</v>
      </c>
      <c r="D119" s="13">
        <f>SUM(D111:D118)</f>
        <v>0</v>
      </c>
      <c r="E119" s="13">
        <f>SUM(E111:E118)</f>
        <v>0</v>
      </c>
      <c r="F119" s="13">
        <f>SUM(F111:F118)</f>
        <v>0</v>
      </c>
      <c r="G119" s="13">
        <f>SUM(G111:G118)</f>
        <v>0</v>
      </c>
      <c r="H119" s="10">
        <f>(H111*G111)+(H112*G112)+(H113*G113)+(H114*G114)+(H115*G115)+(H116*G116)+(H117*G117)+(H118*G118)</f>
        <v>0</v>
      </c>
      <c r="I119" s="120">
        <f>SUM(I111:I118)</f>
        <v>0</v>
      </c>
      <c r="J119" s="133"/>
      <c r="K119" s="152"/>
      <c r="L119" s="29"/>
    </row>
    <row r="120" spans="2:12" ht="51" hidden="1" customHeight="1" x14ac:dyDescent="0.4">
      <c r="B120" s="73" t="s">
        <v>116</v>
      </c>
      <c r="C120" s="231"/>
      <c r="D120" s="232"/>
      <c r="E120" s="232"/>
      <c r="F120" s="232"/>
      <c r="G120" s="232"/>
      <c r="H120" s="232"/>
      <c r="I120" s="232"/>
      <c r="J120" s="232"/>
      <c r="K120" s="233"/>
      <c r="L120" s="28"/>
    </row>
    <row r="121" spans="2:12" ht="15.9" hidden="1" x14ac:dyDescent="0.45">
      <c r="B121" s="142" t="s">
        <v>117</v>
      </c>
      <c r="C121" s="143"/>
      <c r="D121" s="144"/>
      <c r="E121" s="144"/>
      <c r="F121" s="144"/>
      <c r="G121" s="145">
        <f>SUM(D121:F121)</f>
        <v>0</v>
      </c>
      <c r="H121" s="146"/>
      <c r="I121" s="144"/>
      <c r="J121" s="147"/>
      <c r="K121" s="148"/>
      <c r="L121" s="149"/>
    </row>
    <row r="122" spans="2:12" ht="15.9" hidden="1" x14ac:dyDescent="0.45">
      <c r="B122" s="142" t="s">
        <v>118</v>
      </c>
      <c r="C122" s="143"/>
      <c r="D122" s="144"/>
      <c r="E122" s="144"/>
      <c r="F122" s="144"/>
      <c r="G122" s="145">
        <f t="shared" ref="G122:G128" si="11">SUM(D122:F122)</f>
        <v>0</v>
      </c>
      <c r="H122" s="146"/>
      <c r="I122" s="144"/>
      <c r="J122" s="147"/>
      <c r="K122" s="148"/>
      <c r="L122" s="149"/>
    </row>
    <row r="123" spans="2:12" ht="15.9" hidden="1" x14ac:dyDescent="0.45">
      <c r="B123" s="142" t="s">
        <v>119</v>
      </c>
      <c r="C123" s="143"/>
      <c r="D123" s="144"/>
      <c r="E123" s="144"/>
      <c r="F123" s="144"/>
      <c r="G123" s="145">
        <f t="shared" si="11"/>
        <v>0</v>
      </c>
      <c r="H123" s="146"/>
      <c r="I123" s="144"/>
      <c r="J123" s="147"/>
      <c r="K123" s="148"/>
      <c r="L123" s="149"/>
    </row>
    <row r="124" spans="2:12" ht="15.9" hidden="1" x14ac:dyDescent="0.45">
      <c r="B124" s="142" t="s">
        <v>120</v>
      </c>
      <c r="C124" s="143"/>
      <c r="D124" s="144"/>
      <c r="E124" s="144"/>
      <c r="F124" s="144"/>
      <c r="G124" s="145">
        <f t="shared" si="11"/>
        <v>0</v>
      </c>
      <c r="H124" s="146"/>
      <c r="I124" s="144"/>
      <c r="J124" s="147"/>
      <c r="K124" s="148"/>
      <c r="L124" s="149"/>
    </row>
    <row r="125" spans="2:12" ht="15.9" hidden="1" x14ac:dyDescent="0.45">
      <c r="B125" s="142" t="s">
        <v>121</v>
      </c>
      <c r="C125" s="143"/>
      <c r="D125" s="144"/>
      <c r="E125" s="144"/>
      <c r="F125" s="144"/>
      <c r="G125" s="145">
        <f t="shared" si="11"/>
        <v>0</v>
      </c>
      <c r="H125" s="146"/>
      <c r="I125" s="144"/>
      <c r="J125" s="147"/>
      <c r="K125" s="148"/>
      <c r="L125" s="149"/>
    </row>
    <row r="126" spans="2:12" ht="15.9" hidden="1" x14ac:dyDescent="0.45">
      <c r="B126" s="142" t="s">
        <v>122</v>
      </c>
      <c r="C126" s="143"/>
      <c r="D126" s="144"/>
      <c r="E126" s="144"/>
      <c r="F126" s="144"/>
      <c r="G126" s="145">
        <f t="shared" si="11"/>
        <v>0</v>
      </c>
      <c r="H126" s="146"/>
      <c r="I126" s="144"/>
      <c r="J126" s="147"/>
      <c r="K126" s="148"/>
      <c r="L126" s="149"/>
    </row>
    <row r="127" spans="2:12" ht="15.9" hidden="1" x14ac:dyDescent="0.45">
      <c r="B127" s="142" t="s">
        <v>123</v>
      </c>
      <c r="C127" s="150"/>
      <c r="D127" s="147"/>
      <c r="E127" s="147"/>
      <c r="F127" s="147"/>
      <c r="G127" s="145">
        <f t="shared" si="11"/>
        <v>0</v>
      </c>
      <c r="H127" s="151"/>
      <c r="I127" s="147"/>
      <c r="J127" s="147"/>
      <c r="K127" s="152"/>
      <c r="L127" s="149"/>
    </row>
    <row r="128" spans="2:12" ht="15.9" hidden="1" x14ac:dyDescent="0.45">
      <c r="B128" s="142" t="s">
        <v>124</v>
      </c>
      <c r="C128" s="150"/>
      <c r="D128" s="147"/>
      <c r="E128" s="147"/>
      <c r="F128" s="147"/>
      <c r="G128" s="145">
        <f t="shared" si="11"/>
        <v>0</v>
      </c>
      <c r="H128" s="151"/>
      <c r="I128" s="147"/>
      <c r="J128" s="147"/>
      <c r="K128" s="152"/>
      <c r="L128" s="149"/>
    </row>
    <row r="129" spans="2:12" ht="15.9" hidden="1" x14ac:dyDescent="0.45">
      <c r="C129" s="73" t="s">
        <v>23</v>
      </c>
      <c r="D129" s="10">
        <f>SUM(D121:D128)</f>
        <v>0</v>
      </c>
      <c r="E129" s="10">
        <f>SUM(E121:E128)</f>
        <v>0</v>
      </c>
      <c r="F129" s="10">
        <f>SUM(F121:F128)</f>
        <v>0</v>
      </c>
      <c r="G129" s="10">
        <f>SUM(G121:G128)</f>
        <v>0</v>
      </c>
      <c r="H129" s="10">
        <f>(H121*G121)+(H122*G122)+(H123*G123)+(H124*G124)+(H125*G125)+(H126*G126)+(H127*G127)+(H128*G128)</f>
        <v>0</v>
      </c>
      <c r="I129" s="120">
        <f>SUM(I121:I128)</f>
        <v>0</v>
      </c>
      <c r="J129" s="133"/>
      <c r="K129" s="152"/>
      <c r="L129" s="29"/>
    </row>
    <row r="130" spans="2:12" ht="15.75" hidden="1" customHeight="1" x14ac:dyDescent="0.4">
      <c r="B130" s="4"/>
      <c r="C130" s="153"/>
      <c r="D130" s="156"/>
      <c r="E130" s="156"/>
      <c r="F130" s="156"/>
      <c r="G130" s="156"/>
      <c r="H130" s="156"/>
      <c r="I130" s="156"/>
      <c r="J130" s="156"/>
      <c r="K130" s="157"/>
      <c r="L130" s="2"/>
    </row>
    <row r="131" spans="2:12" ht="51" hidden="1" customHeight="1" x14ac:dyDescent="0.4">
      <c r="B131" s="73" t="s">
        <v>125</v>
      </c>
      <c r="C131" s="234"/>
      <c r="D131" s="235"/>
      <c r="E131" s="235"/>
      <c r="F131" s="235"/>
      <c r="G131" s="235"/>
      <c r="H131" s="235"/>
      <c r="I131" s="235"/>
      <c r="J131" s="235"/>
      <c r="K131" s="236"/>
      <c r="L131" s="9"/>
    </row>
    <row r="132" spans="2:12" ht="51" hidden="1" customHeight="1" x14ac:dyDescent="0.4">
      <c r="B132" s="73" t="s">
        <v>126</v>
      </c>
      <c r="C132" s="231"/>
      <c r="D132" s="232"/>
      <c r="E132" s="232"/>
      <c r="F132" s="232"/>
      <c r="G132" s="232"/>
      <c r="H132" s="232"/>
      <c r="I132" s="232"/>
      <c r="J132" s="232"/>
      <c r="K132" s="233"/>
      <c r="L132" s="28"/>
    </row>
    <row r="133" spans="2:12" ht="15.9" hidden="1" x14ac:dyDescent="0.45">
      <c r="B133" s="142" t="s">
        <v>127</v>
      </c>
      <c r="C133" s="143"/>
      <c r="D133" s="144"/>
      <c r="E133" s="144"/>
      <c r="F133" s="144"/>
      <c r="G133" s="145">
        <f>SUM(D133:F133)</f>
        <v>0</v>
      </c>
      <c r="H133" s="146"/>
      <c r="I133" s="144"/>
      <c r="J133" s="147"/>
      <c r="K133" s="148"/>
      <c r="L133" s="149"/>
    </row>
    <row r="134" spans="2:12" ht="15.9" hidden="1" x14ac:dyDescent="0.45">
      <c r="B134" s="142" t="s">
        <v>128</v>
      </c>
      <c r="C134" s="143"/>
      <c r="D134" s="144"/>
      <c r="E134" s="144"/>
      <c r="F134" s="144"/>
      <c r="G134" s="145">
        <f t="shared" ref="G134:G140" si="12">SUM(D134:F134)</f>
        <v>0</v>
      </c>
      <c r="H134" s="146"/>
      <c r="I134" s="144"/>
      <c r="J134" s="147"/>
      <c r="K134" s="148"/>
      <c r="L134" s="149"/>
    </row>
    <row r="135" spans="2:12" ht="15.9" hidden="1" x14ac:dyDescent="0.45">
      <c r="B135" s="142" t="s">
        <v>129</v>
      </c>
      <c r="C135" s="143"/>
      <c r="D135" s="144"/>
      <c r="E135" s="144"/>
      <c r="F135" s="144"/>
      <c r="G135" s="145">
        <f t="shared" si="12"/>
        <v>0</v>
      </c>
      <c r="H135" s="146"/>
      <c r="I135" s="144"/>
      <c r="J135" s="147"/>
      <c r="K135" s="148"/>
      <c r="L135" s="149"/>
    </row>
    <row r="136" spans="2:12" ht="15.9" hidden="1" x14ac:dyDescent="0.45">
      <c r="B136" s="142" t="s">
        <v>130</v>
      </c>
      <c r="C136" s="143"/>
      <c r="D136" s="144"/>
      <c r="E136" s="144"/>
      <c r="F136" s="144"/>
      <c r="G136" s="145">
        <f t="shared" si="12"/>
        <v>0</v>
      </c>
      <c r="H136" s="146"/>
      <c r="I136" s="144"/>
      <c r="J136" s="147"/>
      <c r="K136" s="148"/>
      <c r="L136" s="149"/>
    </row>
    <row r="137" spans="2:12" ht="15.9" hidden="1" x14ac:dyDescent="0.45">
      <c r="B137" s="142" t="s">
        <v>131</v>
      </c>
      <c r="C137" s="143"/>
      <c r="D137" s="144"/>
      <c r="E137" s="144"/>
      <c r="F137" s="144"/>
      <c r="G137" s="145">
        <f t="shared" si="12"/>
        <v>0</v>
      </c>
      <c r="H137" s="146"/>
      <c r="I137" s="144"/>
      <c r="J137" s="147"/>
      <c r="K137" s="148"/>
      <c r="L137" s="149"/>
    </row>
    <row r="138" spans="2:12" ht="15.9" hidden="1" x14ac:dyDescent="0.45">
      <c r="B138" s="142" t="s">
        <v>132</v>
      </c>
      <c r="C138" s="143"/>
      <c r="D138" s="144"/>
      <c r="E138" s="144"/>
      <c r="F138" s="144"/>
      <c r="G138" s="145">
        <f t="shared" si="12"/>
        <v>0</v>
      </c>
      <c r="H138" s="146"/>
      <c r="I138" s="144"/>
      <c r="J138" s="147"/>
      <c r="K138" s="148"/>
      <c r="L138" s="149"/>
    </row>
    <row r="139" spans="2:12" ht="15.9" hidden="1" x14ac:dyDescent="0.45">
      <c r="B139" s="142" t="s">
        <v>133</v>
      </c>
      <c r="C139" s="150"/>
      <c r="D139" s="147"/>
      <c r="E139" s="147"/>
      <c r="F139" s="147"/>
      <c r="G139" s="145">
        <f t="shared" si="12"/>
        <v>0</v>
      </c>
      <c r="H139" s="151"/>
      <c r="I139" s="147"/>
      <c r="J139" s="147"/>
      <c r="K139" s="152"/>
      <c r="L139" s="149"/>
    </row>
    <row r="140" spans="2:12" ht="15.9" hidden="1" x14ac:dyDescent="0.45">
      <c r="B140" s="142" t="s">
        <v>134</v>
      </c>
      <c r="C140" s="150"/>
      <c r="D140" s="147"/>
      <c r="E140" s="147"/>
      <c r="F140" s="147"/>
      <c r="G140" s="145">
        <f t="shared" si="12"/>
        <v>0</v>
      </c>
      <c r="H140" s="151"/>
      <c r="I140" s="147"/>
      <c r="J140" s="147"/>
      <c r="K140" s="152"/>
      <c r="L140" s="149"/>
    </row>
    <row r="141" spans="2:12" ht="15.9" hidden="1" x14ac:dyDescent="0.45">
      <c r="C141" s="73" t="s">
        <v>23</v>
      </c>
      <c r="D141" s="10">
        <f>SUM(D133:D140)</f>
        <v>0</v>
      </c>
      <c r="E141" s="10">
        <f>SUM(E133:E140)</f>
        <v>0</v>
      </c>
      <c r="F141" s="10">
        <f>SUM(F133:F140)</f>
        <v>0</v>
      </c>
      <c r="G141" s="13">
        <f>SUM(G133:G140)</f>
        <v>0</v>
      </c>
      <c r="H141" s="10">
        <f>(H133*G133)+(H134*G134)+(H135*G135)+(H136*G136)+(H137*G137)+(H138*G138)+(H139*G139)+(H140*G140)</f>
        <v>0</v>
      </c>
      <c r="I141" s="120">
        <f>SUM(I133:I140)</f>
        <v>0</v>
      </c>
      <c r="J141" s="133"/>
      <c r="K141" s="152"/>
      <c r="L141" s="29"/>
    </row>
    <row r="142" spans="2:12" ht="51" hidden="1" customHeight="1" x14ac:dyDescent="0.4">
      <c r="B142" s="73" t="s">
        <v>135</v>
      </c>
      <c r="C142" s="231"/>
      <c r="D142" s="232"/>
      <c r="E142" s="232"/>
      <c r="F142" s="232"/>
      <c r="G142" s="232"/>
      <c r="H142" s="232"/>
      <c r="I142" s="232"/>
      <c r="J142" s="232"/>
      <c r="K142" s="233"/>
      <c r="L142" s="28"/>
    </row>
    <row r="143" spans="2:12" ht="15.9" hidden="1" x14ac:dyDescent="0.45">
      <c r="B143" s="142" t="s">
        <v>136</v>
      </c>
      <c r="C143" s="143"/>
      <c r="D143" s="144"/>
      <c r="E143" s="144"/>
      <c r="F143" s="144"/>
      <c r="G143" s="145">
        <f>SUM(D143:F143)</f>
        <v>0</v>
      </c>
      <c r="H143" s="146"/>
      <c r="I143" s="144"/>
      <c r="J143" s="147"/>
      <c r="K143" s="148"/>
      <c r="L143" s="149"/>
    </row>
    <row r="144" spans="2:12" ht="15.9" hidden="1" x14ac:dyDescent="0.45">
      <c r="B144" s="142" t="s">
        <v>137</v>
      </c>
      <c r="C144" s="143"/>
      <c r="D144" s="144"/>
      <c r="E144" s="144"/>
      <c r="F144" s="144"/>
      <c r="G144" s="145">
        <f t="shared" ref="G144:G150" si="13">SUM(D144:F144)</f>
        <v>0</v>
      </c>
      <c r="H144" s="146"/>
      <c r="I144" s="144"/>
      <c r="J144" s="147"/>
      <c r="K144" s="148"/>
      <c r="L144" s="149"/>
    </row>
    <row r="145" spans="2:12" ht="15.9" hidden="1" x14ac:dyDescent="0.45">
      <c r="B145" s="142" t="s">
        <v>138</v>
      </c>
      <c r="C145" s="143"/>
      <c r="D145" s="144"/>
      <c r="E145" s="144"/>
      <c r="F145" s="144"/>
      <c r="G145" s="145">
        <f t="shared" si="13"/>
        <v>0</v>
      </c>
      <c r="H145" s="146"/>
      <c r="I145" s="144"/>
      <c r="J145" s="147"/>
      <c r="K145" s="148"/>
      <c r="L145" s="149"/>
    </row>
    <row r="146" spans="2:12" ht="15.9" hidden="1" x14ac:dyDescent="0.45">
      <c r="B146" s="142" t="s">
        <v>139</v>
      </c>
      <c r="C146" s="143"/>
      <c r="D146" s="144"/>
      <c r="E146" s="144"/>
      <c r="F146" s="144"/>
      <c r="G146" s="145">
        <f t="shared" si="13"/>
        <v>0</v>
      </c>
      <c r="H146" s="146"/>
      <c r="I146" s="144"/>
      <c r="J146" s="147"/>
      <c r="K146" s="148"/>
      <c r="L146" s="149"/>
    </row>
    <row r="147" spans="2:12" ht="15.9" hidden="1" x14ac:dyDescent="0.45">
      <c r="B147" s="142" t="s">
        <v>140</v>
      </c>
      <c r="C147" s="143"/>
      <c r="D147" s="144"/>
      <c r="E147" s="144"/>
      <c r="F147" s="144"/>
      <c r="G147" s="145">
        <f t="shared" si="13"/>
        <v>0</v>
      </c>
      <c r="H147" s="146"/>
      <c r="I147" s="144"/>
      <c r="J147" s="147"/>
      <c r="K147" s="148"/>
      <c r="L147" s="149"/>
    </row>
    <row r="148" spans="2:12" ht="15.9" hidden="1" x14ac:dyDescent="0.45">
      <c r="B148" s="142" t="s">
        <v>141</v>
      </c>
      <c r="C148" s="143"/>
      <c r="D148" s="144"/>
      <c r="E148" s="144"/>
      <c r="F148" s="144"/>
      <c r="G148" s="145">
        <f t="shared" si="13"/>
        <v>0</v>
      </c>
      <c r="H148" s="146"/>
      <c r="I148" s="144"/>
      <c r="J148" s="147"/>
      <c r="K148" s="148"/>
      <c r="L148" s="149"/>
    </row>
    <row r="149" spans="2:12" ht="15.9" hidden="1" x14ac:dyDescent="0.45">
      <c r="B149" s="142" t="s">
        <v>142</v>
      </c>
      <c r="C149" s="150"/>
      <c r="D149" s="147"/>
      <c r="E149" s="147"/>
      <c r="F149" s="147"/>
      <c r="G149" s="145">
        <f t="shared" si="13"/>
        <v>0</v>
      </c>
      <c r="H149" s="151"/>
      <c r="I149" s="147"/>
      <c r="J149" s="147"/>
      <c r="K149" s="152"/>
      <c r="L149" s="149"/>
    </row>
    <row r="150" spans="2:12" ht="15.9" hidden="1" x14ac:dyDescent="0.45">
      <c r="B150" s="142" t="s">
        <v>143</v>
      </c>
      <c r="C150" s="150"/>
      <c r="D150" s="147"/>
      <c r="E150" s="147"/>
      <c r="F150" s="147"/>
      <c r="G150" s="145">
        <f t="shared" si="13"/>
        <v>0</v>
      </c>
      <c r="H150" s="151"/>
      <c r="I150" s="147"/>
      <c r="J150" s="147"/>
      <c r="K150" s="152"/>
      <c r="L150" s="149"/>
    </row>
    <row r="151" spans="2:12" ht="15.9" hidden="1" x14ac:dyDescent="0.45">
      <c r="C151" s="73" t="s">
        <v>23</v>
      </c>
      <c r="D151" s="13">
        <f>SUM(D143:D150)</f>
        <v>0</v>
      </c>
      <c r="E151" s="13">
        <f>SUM(E143:E150)</f>
        <v>0</v>
      </c>
      <c r="F151" s="13">
        <f>SUM(F143:F150)</f>
        <v>0</v>
      </c>
      <c r="G151" s="13">
        <f>SUM(G143:G150)</f>
        <v>0</v>
      </c>
      <c r="H151" s="10">
        <f>(H143*G143)+(H144*G144)+(H145*G145)+(H146*G146)+(H147*G147)+(H148*G148)+(H149*G149)+(H150*G150)</f>
        <v>0</v>
      </c>
      <c r="I151" s="120">
        <f>SUM(I143:I150)</f>
        <v>0</v>
      </c>
      <c r="J151" s="133"/>
      <c r="K151" s="152"/>
      <c r="L151" s="29"/>
    </row>
    <row r="152" spans="2:12" ht="51" hidden="1" customHeight="1" x14ac:dyDescent="0.4">
      <c r="B152" s="73" t="s">
        <v>144</v>
      </c>
      <c r="C152" s="231"/>
      <c r="D152" s="232"/>
      <c r="E152" s="232"/>
      <c r="F152" s="232"/>
      <c r="G152" s="232"/>
      <c r="H152" s="232"/>
      <c r="I152" s="232"/>
      <c r="J152" s="232"/>
      <c r="K152" s="233"/>
      <c r="L152" s="28"/>
    </row>
    <row r="153" spans="2:12" ht="15.9" hidden="1" x14ac:dyDescent="0.45">
      <c r="B153" s="142" t="s">
        <v>145</v>
      </c>
      <c r="C153" s="143"/>
      <c r="D153" s="144"/>
      <c r="E153" s="144"/>
      <c r="F153" s="144"/>
      <c r="G153" s="145">
        <f>SUM(D153:F153)</f>
        <v>0</v>
      </c>
      <c r="H153" s="146"/>
      <c r="I153" s="144"/>
      <c r="J153" s="147"/>
      <c r="K153" s="148"/>
      <c r="L153" s="149"/>
    </row>
    <row r="154" spans="2:12" ht="15.9" hidden="1" x14ac:dyDescent="0.45">
      <c r="B154" s="142" t="s">
        <v>146</v>
      </c>
      <c r="C154" s="143"/>
      <c r="D154" s="144"/>
      <c r="E154" s="144"/>
      <c r="F154" s="144"/>
      <c r="G154" s="145">
        <f t="shared" ref="G154:G160" si="14">SUM(D154:F154)</f>
        <v>0</v>
      </c>
      <c r="H154" s="146"/>
      <c r="I154" s="144"/>
      <c r="J154" s="147"/>
      <c r="K154" s="148"/>
      <c r="L154" s="149"/>
    </row>
    <row r="155" spans="2:12" ht="15.9" hidden="1" x14ac:dyDescent="0.45">
      <c r="B155" s="142" t="s">
        <v>147</v>
      </c>
      <c r="C155" s="143"/>
      <c r="D155" s="144"/>
      <c r="E155" s="144"/>
      <c r="F155" s="144"/>
      <c r="G155" s="145">
        <f t="shared" si="14"/>
        <v>0</v>
      </c>
      <c r="H155" s="146"/>
      <c r="I155" s="144"/>
      <c r="J155" s="147"/>
      <c r="K155" s="148"/>
      <c r="L155" s="149"/>
    </row>
    <row r="156" spans="2:12" ht="15.9" hidden="1" x14ac:dyDescent="0.45">
      <c r="B156" s="142" t="s">
        <v>148</v>
      </c>
      <c r="C156" s="143"/>
      <c r="D156" s="144"/>
      <c r="E156" s="144"/>
      <c r="F156" s="144"/>
      <c r="G156" s="145">
        <f t="shared" si="14"/>
        <v>0</v>
      </c>
      <c r="H156" s="146"/>
      <c r="I156" s="144"/>
      <c r="J156" s="147"/>
      <c r="K156" s="148"/>
      <c r="L156" s="149"/>
    </row>
    <row r="157" spans="2:12" ht="15.9" hidden="1" x14ac:dyDescent="0.45">
      <c r="B157" s="142" t="s">
        <v>149</v>
      </c>
      <c r="C157" s="143"/>
      <c r="D157" s="144"/>
      <c r="E157" s="144"/>
      <c r="F157" s="144"/>
      <c r="G157" s="145">
        <f t="shared" si="14"/>
        <v>0</v>
      </c>
      <c r="H157" s="146"/>
      <c r="I157" s="144"/>
      <c r="J157" s="147"/>
      <c r="K157" s="148"/>
      <c r="L157" s="149"/>
    </row>
    <row r="158" spans="2:12" ht="15.9" hidden="1" x14ac:dyDescent="0.45">
      <c r="B158" s="142" t="s">
        <v>150</v>
      </c>
      <c r="C158" s="143"/>
      <c r="D158" s="144"/>
      <c r="E158" s="144"/>
      <c r="F158" s="144"/>
      <c r="G158" s="145">
        <f t="shared" si="14"/>
        <v>0</v>
      </c>
      <c r="H158" s="146"/>
      <c r="I158" s="144"/>
      <c r="J158" s="147"/>
      <c r="K158" s="148"/>
      <c r="L158" s="149"/>
    </row>
    <row r="159" spans="2:12" ht="15.9" hidden="1" x14ac:dyDescent="0.45">
      <c r="B159" s="142" t="s">
        <v>151</v>
      </c>
      <c r="C159" s="150"/>
      <c r="D159" s="147"/>
      <c r="E159" s="147"/>
      <c r="F159" s="147"/>
      <c r="G159" s="145">
        <f t="shared" si="14"/>
        <v>0</v>
      </c>
      <c r="H159" s="151"/>
      <c r="I159" s="147"/>
      <c r="J159" s="147"/>
      <c r="K159" s="152"/>
      <c r="L159" s="149"/>
    </row>
    <row r="160" spans="2:12" ht="15.9" hidden="1" x14ac:dyDescent="0.45">
      <c r="B160" s="142" t="s">
        <v>152</v>
      </c>
      <c r="C160" s="150"/>
      <c r="D160" s="147"/>
      <c r="E160" s="147"/>
      <c r="F160" s="147"/>
      <c r="G160" s="145">
        <f t="shared" si="14"/>
        <v>0</v>
      </c>
      <c r="H160" s="151"/>
      <c r="I160" s="147"/>
      <c r="J160" s="147"/>
      <c r="K160" s="152"/>
      <c r="L160" s="149"/>
    </row>
    <row r="161" spans="2:12" ht="15.9" hidden="1" x14ac:dyDescent="0.45">
      <c r="C161" s="73" t="s">
        <v>23</v>
      </c>
      <c r="D161" s="13">
        <f>SUM(D153:D160)</f>
        <v>0</v>
      </c>
      <c r="E161" s="13">
        <f>SUM(E153:E160)</f>
        <v>0</v>
      </c>
      <c r="F161" s="13">
        <f>SUM(F153:F160)</f>
        <v>0</v>
      </c>
      <c r="G161" s="13">
        <f>SUM(G153:G160)</f>
        <v>0</v>
      </c>
      <c r="H161" s="10">
        <f>(H153*G153)+(H154*G154)+(H155*G155)+(H156*G156)+(H157*G157)+(H158*G158)+(H159*G159)+(H160*G160)</f>
        <v>0</v>
      </c>
      <c r="I161" s="120">
        <f>SUM(I153:I160)</f>
        <v>0</v>
      </c>
      <c r="J161" s="133"/>
      <c r="K161" s="152"/>
      <c r="L161" s="29"/>
    </row>
    <row r="162" spans="2:12" ht="51" hidden="1" customHeight="1" x14ac:dyDescent="0.4">
      <c r="B162" s="73" t="s">
        <v>153</v>
      </c>
      <c r="C162" s="231"/>
      <c r="D162" s="232"/>
      <c r="E162" s="232"/>
      <c r="F162" s="232"/>
      <c r="G162" s="232"/>
      <c r="H162" s="232"/>
      <c r="I162" s="232"/>
      <c r="J162" s="232"/>
      <c r="K162" s="233"/>
      <c r="L162" s="28"/>
    </row>
    <row r="163" spans="2:12" ht="15.9" hidden="1" x14ac:dyDescent="0.45">
      <c r="B163" s="142" t="s">
        <v>154</v>
      </c>
      <c r="C163" s="143"/>
      <c r="D163" s="144"/>
      <c r="E163" s="144"/>
      <c r="F163" s="144"/>
      <c r="G163" s="145">
        <f>SUM(D163:F163)</f>
        <v>0</v>
      </c>
      <c r="H163" s="146"/>
      <c r="I163" s="144"/>
      <c r="J163" s="147"/>
      <c r="K163" s="148"/>
      <c r="L163" s="149"/>
    </row>
    <row r="164" spans="2:12" ht="15.9" hidden="1" x14ac:dyDescent="0.45">
      <c r="B164" s="142" t="s">
        <v>155</v>
      </c>
      <c r="C164" s="143"/>
      <c r="D164" s="144"/>
      <c r="E164" s="144"/>
      <c r="F164" s="144"/>
      <c r="G164" s="145">
        <f t="shared" ref="G164:G170" si="15">SUM(D164:F164)</f>
        <v>0</v>
      </c>
      <c r="H164" s="146"/>
      <c r="I164" s="144"/>
      <c r="J164" s="147"/>
      <c r="K164" s="148"/>
      <c r="L164" s="149"/>
    </row>
    <row r="165" spans="2:12" ht="15.9" hidden="1" x14ac:dyDescent="0.45">
      <c r="B165" s="142" t="s">
        <v>156</v>
      </c>
      <c r="C165" s="143"/>
      <c r="D165" s="144"/>
      <c r="E165" s="144"/>
      <c r="F165" s="144"/>
      <c r="G165" s="145">
        <f t="shared" si="15"/>
        <v>0</v>
      </c>
      <c r="H165" s="146"/>
      <c r="I165" s="144"/>
      <c r="J165" s="147"/>
      <c r="K165" s="148"/>
      <c r="L165" s="149"/>
    </row>
    <row r="166" spans="2:12" ht="15.9" hidden="1" x14ac:dyDescent="0.45">
      <c r="B166" s="142" t="s">
        <v>157</v>
      </c>
      <c r="C166" s="143"/>
      <c r="D166" s="144"/>
      <c r="E166" s="144"/>
      <c r="F166" s="144"/>
      <c r="G166" s="145">
        <f t="shared" si="15"/>
        <v>0</v>
      </c>
      <c r="H166" s="146"/>
      <c r="I166" s="144"/>
      <c r="J166" s="147"/>
      <c r="K166" s="148"/>
      <c r="L166" s="149"/>
    </row>
    <row r="167" spans="2:12" ht="15.9" hidden="1" x14ac:dyDescent="0.45">
      <c r="B167" s="142" t="s">
        <v>158</v>
      </c>
      <c r="C167" s="143"/>
      <c r="D167" s="144"/>
      <c r="E167" s="144"/>
      <c r="F167" s="144"/>
      <c r="G167" s="145">
        <f>SUM(D167:F167)</f>
        <v>0</v>
      </c>
      <c r="H167" s="146"/>
      <c r="I167" s="144"/>
      <c r="J167" s="147"/>
      <c r="K167" s="148"/>
      <c r="L167" s="149"/>
    </row>
    <row r="168" spans="2:12" ht="15.9" hidden="1" x14ac:dyDescent="0.45">
      <c r="B168" s="142" t="s">
        <v>159</v>
      </c>
      <c r="C168" s="143"/>
      <c r="D168" s="144"/>
      <c r="E168" s="144"/>
      <c r="F168" s="144"/>
      <c r="G168" s="145">
        <f t="shared" si="15"/>
        <v>0</v>
      </c>
      <c r="H168" s="146"/>
      <c r="I168" s="144"/>
      <c r="J168" s="147"/>
      <c r="K168" s="148"/>
      <c r="L168" s="149"/>
    </row>
    <row r="169" spans="2:12" ht="15.9" hidden="1" x14ac:dyDescent="0.45">
      <c r="B169" s="142" t="s">
        <v>160</v>
      </c>
      <c r="C169" s="150"/>
      <c r="D169" s="147"/>
      <c r="E169" s="147"/>
      <c r="F169" s="147"/>
      <c r="G169" s="145">
        <f t="shared" si="15"/>
        <v>0</v>
      </c>
      <c r="H169" s="151"/>
      <c r="I169" s="147"/>
      <c r="J169" s="147"/>
      <c r="K169" s="152"/>
      <c r="L169" s="149"/>
    </row>
    <row r="170" spans="2:12" ht="15.9" hidden="1" x14ac:dyDescent="0.45">
      <c r="B170" s="142" t="s">
        <v>161</v>
      </c>
      <c r="C170" s="150"/>
      <c r="D170" s="147"/>
      <c r="E170" s="147"/>
      <c r="F170" s="147"/>
      <c r="G170" s="145">
        <f t="shared" si="15"/>
        <v>0</v>
      </c>
      <c r="H170" s="151"/>
      <c r="I170" s="147"/>
      <c r="J170" s="147"/>
      <c r="K170" s="152"/>
      <c r="L170" s="149"/>
    </row>
    <row r="171" spans="2:12" ht="15.9" hidden="1" x14ac:dyDescent="0.45">
      <c r="C171" s="73" t="s">
        <v>23</v>
      </c>
      <c r="D171" s="10">
        <f>SUM(D163:D170)</f>
        <v>0</v>
      </c>
      <c r="E171" s="10">
        <f>SUM(E163:E170)</f>
        <v>0</v>
      </c>
      <c r="F171" s="10">
        <f>SUM(F163:F170)</f>
        <v>0</v>
      </c>
      <c r="G171" s="10">
        <f>SUM(G163:G170)</f>
        <v>0</v>
      </c>
      <c r="H171" s="10">
        <f>(H163*G163)+(H164*G164)+(H165*G165)+(H166*G166)+(H167*G167)+(H168*G168)+(H169*G169)+(H170*G170)</f>
        <v>0</v>
      </c>
      <c r="I171" s="120">
        <f>SUM(I163:I170)</f>
        <v>0</v>
      </c>
      <c r="J171" s="133"/>
      <c r="K171" s="152"/>
      <c r="L171" s="29"/>
    </row>
    <row r="172" spans="2:12" ht="15.75" hidden="1" customHeight="1" x14ac:dyDescent="0.4">
      <c r="B172" s="4"/>
      <c r="C172" s="153"/>
      <c r="D172" s="156"/>
      <c r="E172" s="156"/>
      <c r="F172" s="156"/>
      <c r="G172" s="156"/>
      <c r="H172" s="156"/>
      <c r="I172" s="156"/>
      <c r="J172" s="156"/>
      <c r="K172" s="153"/>
      <c r="L172" s="2"/>
    </row>
    <row r="173" spans="2:12" ht="15.75" hidden="1" customHeight="1" x14ac:dyDescent="0.4">
      <c r="B173" s="4"/>
      <c r="C173" s="153"/>
      <c r="D173" s="156"/>
      <c r="E173" s="156"/>
      <c r="F173" s="156"/>
      <c r="G173" s="156"/>
      <c r="H173" s="156"/>
      <c r="I173" s="156"/>
      <c r="J173" s="156"/>
      <c r="K173" s="153"/>
      <c r="L173" s="2"/>
    </row>
    <row r="174" spans="2:12" ht="63.75" customHeight="1" x14ac:dyDescent="0.45">
      <c r="B174" s="73" t="s">
        <v>162</v>
      </c>
      <c r="C174" s="158"/>
      <c r="D174" s="159">
        <v>59130.463030316481</v>
      </c>
      <c r="E174" s="159">
        <v>33705.991999999998</v>
      </c>
      <c r="F174" s="159">
        <v>200000</v>
      </c>
      <c r="G174" s="160">
        <f>SUM(D174:F174)</f>
        <v>292836.45503031649</v>
      </c>
      <c r="H174" s="161">
        <v>0.5</v>
      </c>
      <c r="I174" s="211">
        <v>91857.53</v>
      </c>
      <c r="J174" s="141" t="s">
        <v>163</v>
      </c>
      <c r="K174" s="162"/>
      <c r="L174" s="29"/>
    </row>
    <row r="175" spans="2:12" ht="50.25" customHeight="1" x14ac:dyDescent="0.45">
      <c r="B175" s="73" t="s">
        <v>164</v>
      </c>
      <c r="C175" s="158"/>
      <c r="D175" s="159">
        <v>34243.161877358827</v>
      </c>
      <c r="E175" s="159">
        <v>132927.94392523399</v>
      </c>
      <c r="F175" s="159">
        <v>60000</v>
      </c>
      <c r="G175" s="160">
        <f>SUM(D175:F175)</f>
        <v>227171.10580259282</v>
      </c>
      <c r="H175" s="161">
        <v>0.5</v>
      </c>
      <c r="I175" s="211">
        <v>31923.41</v>
      </c>
      <c r="J175" s="141" t="s">
        <v>163</v>
      </c>
      <c r="K175" s="162"/>
      <c r="L175" s="29"/>
    </row>
    <row r="176" spans="2:12" ht="66" customHeight="1" x14ac:dyDescent="0.45">
      <c r="B176" s="73" t="s">
        <v>165</v>
      </c>
      <c r="C176" s="163"/>
      <c r="D176" s="159">
        <v>20000</v>
      </c>
      <c r="E176" s="159">
        <v>43110</v>
      </c>
      <c r="F176" s="159">
        <v>50000</v>
      </c>
      <c r="G176" s="160">
        <f>SUM(D176:F176)</f>
        <v>113110</v>
      </c>
      <c r="H176" s="161">
        <v>0.5</v>
      </c>
      <c r="I176" s="159">
        <v>78063.12</v>
      </c>
      <c r="J176" s="141" t="s">
        <v>166</v>
      </c>
      <c r="K176" s="162"/>
      <c r="L176" s="29"/>
    </row>
    <row r="177" spans="2:12" ht="84" customHeight="1" x14ac:dyDescent="0.45">
      <c r="B177" s="88" t="s">
        <v>167</v>
      </c>
      <c r="C177" s="158"/>
      <c r="D177" s="159">
        <v>65000</v>
      </c>
      <c r="E177" s="159"/>
      <c r="F177" s="159"/>
      <c r="G177" s="160">
        <f>SUM(D177:F177)</f>
        <v>65000</v>
      </c>
      <c r="H177" s="161">
        <v>0.5</v>
      </c>
      <c r="I177" s="159"/>
      <c r="J177" s="207" t="s">
        <v>623</v>
      </c>
      <c r="K177" s="162"/>
      <c r="L177" s="29"/>
    </row>
    <row r="178" spans="2:12" ht="21.75" customHeight="1" x14ac:dyDescent="0.4">
      <c r="B178" s="4"/>
      <c r="C178" s="89" t="s">
        <v>168</v>
      </c>
      <c r="D178" s="92">
        <f>SUM(D174:D177)</f>
        <v>178373.62490767532</v>
      </c>
      <c r="E178" s="92">
        <f>SUM(E174:E177)</f>
        <v>209743.93592523399</v>
      </c>
      <c r="F178" s="92">
        <f>SUM(F174:F177)</f>
        <v>310000</v>
      </c>
      <c r="G178" s="92">
        <f>SUM(G174:G177)</f>
        <v>698117.56083290931</v>
      </c>
      <c r="H178" s="10">
        <f>(H174*G174)+(H175*G175)+(H176*G176)+(H177*G177)</f>
        <v>349058.78041645465</v>
      </c>
      <c r="I178" s="10">
        <f>SUM(I174:I177)</f>
        <v>201844.06</v>
      </c>
      <c r="J178" s="133"/>
      <c r="K178" s="158"/>
      <c r="L178" s="8"/>
    </row>
    <row r="179" spans="2:12" ht="15.75" customHeight="1" x14ac:dyDescent="0.4">
      <c r="B179" s="4"/>
      <c r="C179" s="153"/>
      <c r="D179" s="156"/>
      <c r="E179" s="156"/>
      <c r="F179" s="156"/>
      <c r="G179" s="156"/>
      <c r="H179" s="156"/>
      <c r="I179" s="156"/>
      <c r="J179" s="156"/>
      <c r="K179" s="153"/>
      <c r="L179" s="8"/>
    </row>
    <row r="180" spans="2:12" ht="15.75" customHeight="1" x14ac:dyDescent="0.4">
      <c r="B180" s="4"/>
      <c r="C180" s="153"/>
      <c r="D180" s="156"/>
      <c r="E180" s="156"/>
      <c r="F180" s="156"/>
      <c r="G180" s="156"/>
      <c r="H180" s="156"/>
      <c r="I180" s="156"/>
      <c r="J180" s="156"/>
      <c r="K180" s="153"/>
      <c r="L180" s="8"/>
    </row>
    <row r="181" spans="2:12" ht="15.75" customHeight="1" x14ac:dyDescent="0.4">
      <c r="B181" s="4"/>
      <c r="C181" s="153"/>
      <c r="D181" s="156"/>
      <c r="E181" s="156"/>
      <c r="F181" s="156"/>
      <c r="G181" s="156"/>
      <c r="H181" s="156"/>
      <c r="I181" s="156"/>
      <c r="J181" s="156"/>
      <c r="K181" s="153"/>
      <c r="L181" s="8"/>
    </row>
    <row r="182" spans="2:12" ht="15.75" customHeight="1" x14ac:dyDescent="0.4">
      <c r="B182" s="4"/>
      <c r="C182" s="153"/>
      <c r="D182" s="156"/>
      <c r="E182" s="156"/>
      <c r="F182" s="156"/>
      <c r="G182" s="156"/>
      <c r="H182" s="156"/>
      <c r="I182" s="156"/>
      <c r="J182" s="156"/>
      <c r="K182" s="153"/>
      <c r="L182" s="8"/>
    </row>
    <row r="183" spans="2:12" ht="15.75" customHeight="1" x14ac:dyDescent="0.4">
      <c r="B183" s="4"/>
      <c r="C183" s="153"/>
      <c r="D183" s="156"/>
      <c r="E183" s="156"/>
      <c r="F183" s="156"/>
      <c r="G183" s="156"/>
      <c r="H183" s="156"/>
      <c r="I183" s="156"/>
      <c r="J183" s="156"/>
      <c r="K183" s="153"/>
      <c r="L183" s="8"/>
    </row>
    <row r="184" spans="2:12" ht="15.75" customHeight="1" x14ac:dyDescent="0.4">
      <c r="B184" s="4"/>
      <c r="C184" s="153"/>
      <c r="D184" s="156"/>
      <c r="E184" s="156"/>
      <c r="F184" s="156"/>
      <c r="G184" s="156"/>
      <c r="H184" s="156"/>
      <c r="I184" s="156"/>
      <c r="J184" s="156"/>
      <c r="K184" s="153"/>
      <c r="L184" s="8"/>
    </row>
    <row r="185" spans="2:12" ht="15.75" customHeight="1" thickBot="1" x14ac:dyDescent="0.45">
      <c r="B185" s="4"/>
      <c r="C185" s="153"/>
      <c r="D185" s="156"/>
      <c r="E185" s="156"/>
      <c r="F185" s="156"/>
      <c r="G185" s="156"/>
      <c r="H185" s="156"/>
      <c r="I185" s="156"/>
      <c r="J185" s="156"/>
      <c r="K185" s="153"/>
      <c r="L185" s="8"/>
    </row>
    <row r="186" spans="2:12" ht="15.9" x14ac:dyDescent="0.4">
      <c r="B186" s="4"/>
      <c r="C186" s="246" t="s">
        <v>169</v>
      </c>
      <c r="D186" s="247"/>
      <c r="E186" s="247"/>
      <c r="F186" s="247"/>
      <c r="G186" s="248"/>
      <c r="H186" s="8"/>
      <c r="I186" s="156"/>
      <c r="J186" s="156"/>
      <c r="K186" s="8"/>
    </row>
    <row r="187" spans="2:12" ht="40.5" customHeight="1" x14ac:dyDescent="0.4">
      <c r="B187" s="4"/>
      <c r="C187" s="240"/>
      <c r="D187" s="242" t="str">
        <f>D4</f>
        <v>IOM</v>
      </c>
      <c r="E187" s="242" t="str">
        <f>E4</f>
        <v xml:space="preserve">FAO </v>
      </c>
      <c r="F187" s="242" t="str">
        <f>F4</f>
        <v>UNWOMEN</v>
      </c>
      <c r="G187" s="244" t="s">
        <v>8</v>
      </c>
      <c r="H187" s="153"/>
      <c r="I187" s="156"/>
      <c r="J187" s="156"/>
      <c r="K187" s="8"/>
    </row>
    <row r="188" spans="2:12" ht="24.75" customHeight="1" x14ac:dyDescent="0.4">
      <c r="B188" s="4"/>
      <c r="C188" s="241"/>
      <c r="D188" s="243"/>
      <c r="E188" s="243"/>
      <c r="F188" s="243"/>
      <c r="G188" s="245"/>
      <c r="H188" s="153"/>
      <c r="I188" s="156"/>
      <c r="J188" s="156"/>
      <c r="K188" s="8"/>
    </row>
    <row r="189" spans="2:12" ht="41.25" customHeight="1" x14ac:dyDescent="0.4">
      <c r="B189" s="164"/>
      <c r="C189" s="165" t="s">
        <v>170</v>
      </c>
      <c r="D189" s="166">
        <f>SUM(D15,D25,D35,D45,D57,D67,D77,D87,D99,D109,D119,D129,D141,D151,D161,D171,D174,D175,D176,D177)</f>
        <v>1401869.1588785038</v>
      </c>
      <c r="E189" s="166">
        <f>SUM(E15,E25,E35,E45,E57,E67,E77,E87,E99,E109,E119,E129,E141,E151,E161,E171,E174,E175,E176,E177)</f>
        <v>1028037.383177571</v>
      </c>
      <c r="F189" s="166">
        <f>SUM(F15,F25,F35,F45,F57,F67,F77,F87,F99,F109,F119,F129,F141,F151,F161,F171,F174,F175,F176,F177)</f>
        <v>1010000</v>
      </c>
      <c r="G189" s="167">
        <f>SUM(D189:F189)</f>
        <v>3439906.5420560748</v>
      </c>
      <c r="H189" s="153"/>
      <c r="I189" s="168"/>
      <c r="J189" s="156"/>
      <c r="K189" s="164"/>
    </row>
    <row r="190" spans="2:12" ht="51.75" customHeight="1" x14ac:dyDescent="0.4">
      <c r="B190" s="169"/>
      <c r="C190" s="165" t="s">
        <v>171</v>
      </c>
      <c r="D190" s="166">
        <f>D189*0.07</f>
        <v>98130.841121495279</v>
      </c>
      <c r="E190" s="166">
        <f>E189*0.07</f>
        <v>71962.616822429976</v>
      </c>
      <c r="F190" s="166">
        <f>F189*0.07</f>
        <v>70700</v>
      </c>
      <c r="G190" s="167">
        <f>G189*0.07</f>
        <v>240793.45794392526</v>
      </c>
      <c r="H190" s="169"/>
      <c r="I190" s="168"/>
      <c r="J190" s="156"/>
      <c r="K190" s="170"/>
    </row>
    <row r="191" spans="2:12" ht="51.75" customHeight="1" thickBot="1" x14ac:dyDescent="0.45">
      <c r="B191" s="169"/>
      <c r="C191" s="7" t="s">
        <v>8</v>
      </c>
      <c r="D191" s="78">
        <f>SUM(D189:D190)</f>
        <v>1499999.9999999991</v>
      </c>
      <c r="E191" s="196">
        <f>SUM(E189:E190)</f>
        <v>1100000.0000000009</v>
      </c>
      <c r="F191" s="78">
        <f>SUM(F189:F190)</f>
        <v>1080700</v>
      </c>
      <c r="G191" s="87">
        <f>SUM(G189:G190)</f>
        <v>3680700</v>
      </c>
      <c r="H191" s="169"/>
      <c r="K191" s="170"/>
    </row>
    <row r="192" spans="2:12" ht="42" customHeight="1" x14ac:dyDescent="0.4">
      <c r="B192" s="169"/>
      <c r="I192" s="117"/>
      <c r="J192" s="117"/>
      <c r="K192" s="2"/>
      <c r="L192" s="170"/>
    </row>
    <row r="193" spans="2:12" s="21" customFormat="1" ht="29.25" customHeight="1" thickBot="1" x14ac:dyDescent="0.45">
      <c r="B193" s="153"/>
      <c r="C193" s="4"/>
      <c r="D193" s="16"/>
      <c r="E193" s="16"/>
      <c r="F193" s="16"/>
      <c r="G193" s="16"/>
      <c r="H193" s="16"/>
      <c r="I193" s="121"/>
      <c r="J193" s="121"/>
      <c r="K193" s="8"/>
      <c r="L193" s="164"/>
    </row>
    <row r="194" spans="2:12" ht="23.25" customHeight="1" x14ac:dyDescent="0.4">
      <c r="B194" s="170"/>
      <c r="C194" s="254" t="s">
        <v>172</v>
      </c>
      <c r="D194" s="255"/>
      <c r="E194" s="255"/>
      <c r="F194" s="255"/>
      <c r="G194" s="255"/>
      <c r="H194" s="256"/>
      <c r="I194" s="121"/>
      <c r="J194" s="121"/>
      <c r="K194" s="170"/>
    </row>
    <row r="195" spans="2:12" ht="41.25" customHeight="1" x14ac:dyDescent="0.4">
      <c r="B195" s="170"/>
      <c r="C195" s="74"/>
      <c r="D195" s="257" t="str">
        <f>D4</f>
        <v>IOM</v>
      </c>
      <c r="E195" s="257" t="str">
        <f>E4</f>
        <v xml:space="preserve">FAO </v>
      </c>
      <c r="F195" s="257" t="str">
        <f>F4</f>
        <v>UNWOMEN</v>
      </c>
      <c r="G195" s="259" t="s">
        <v>8</v>
      </c>
      <c r="H195" s="261" t="s">
        <v>173</v>
      </c>
      <c r="I195" s="121"/>
      <c r="J195" s="121"/>
      <c r="K195" s="170"/>
    </row>
    <row r="196" spans="2:12" ht="27.75" customHeight="1" x14ac:dyDescent="0.4">
      <c r="B196" s="170"/>
      <c r="C196" s="74"/>
      <c r="D196" s="258"/>
      <c r="E196" s="258"/>
      <c r="F196" s="258"/>
      <c r="G196" s="260"/>
      <c r="H196" s="262"/>
      <c r="I196" s="116"/>
      <c r="J196" s="116"/>
      <c r="K196" s="170"/>
    </row>
    <row r="197" spans="2:12" ht="55.5" customHeight="1" x14ac:dyDescent="0.4">
      <c r="B197" s="170"/>
      <c r="C197" s="14" t="s">
        <v>174</v>
      </c>
      <c r="D197" s="76">
        <f>$D$191*H197</f>
        <v>1049999.9999999993</v>
      </c>
      <c r="E197" s="76">
        <f>$E$191*H197</f>
        <v>770000.00000000058</v>
      </c>
      <c r="F197" s="77">
        <f>$F$191*H197</f>
        <v>756490</v>
      </c>
      <c r="G197" s="77">
        <f>SUM(D197:F197)</f>
        <v>2576490</v>
      </c>
      <c r="H197" s="97">
        <v>0.7</v>
      </c>
      <c r="I197" s="116"/>
      <c r="J197" s="116"/>
      <c r="K197" s="170"/>
    </row>
    <row r="198" spans="2:12" ht="57.75" customHeight="1" x14ac:dyDescent="0.4">
      <c r="B198" s="249"/>
      <c r="C198" s="90" t="s">
        <v>175</v>
      </c>
      <c r="D198" s="76">
        <f>$D$191*H198</f>
        <v>449999.99999999971</v>
      </c>
      <c r="E198" s="76">
        <f>$E$191*H198</f>
        <v>330000.00000000029</v>
      </c>
      <c r="F198" s="77">
        <f>$F$191*H198</f>
        <v>324210</v>
      </c>
      <c r="G198" s="91">
        <f>SUM(D198:F198)</f>
        <v>1104210</v>
      </c>
      <c r="H198" s="98">
        <v>0.3</v>
      </c>
      <c r="I198" s="118"/>
      <c r="J198" s="118"/>
    </row>
    <row r="199" spans="2:12" ht="57.75" customHeight="1" x14ac:dyDescent="0.4">
      <c r="B199" s="249"/>
      <c r="C199" s="90" t="s">
        <v>176</v>
      </c>
      <c r="D199" s="76">
        <f>$D$191*H199</f>
        <v>0</v>
      </c>
      <c r="E199" s="200">
        <f>$E$191*H199</f>
        <v>0</v>
      </c>
      <c r="F199" s="77">
        <f>$F$191*H199</f>
        <v>0</v>
      </c>
      <c r="G199" s="91">
        <f>SUM(D199:F199)</f>
        <v>0</v>
      </c>
      <c r="H199" s="99">
        <v>0</v>
      </c>
      <c r="I199" s="122"/>
      <c r="J199" s="122"/>
    </row>
    <row r="200" spans="2:12" ht="38.25" customHeight="1" thickBot="1" x14ac:dyDescent="0.45">
      <c r="B200" s="249"/>
      <c r="C200" s="7" t="s">
        <v>177</v>
      </c>
      <c r="D200" s="78">
        <f>SUM(D197:D199)</f>
        <v>1499999.9999999991</v>
      </c>
      <c r="E200" s="201">
        <f>SUM(E197:E199)</f>
        <v>1100000.0000000009</v>
      </c>
      <c r="F200" s="78">
        <f>SUM(F197:F199)</f>
        <v>1080700</v>
      </c>
      <c r="G200" s="78">
        <f>SUM(G197:G199)</f>
        <v>3680700</v>
      </c>
      <c r="H200" s="79">
        <f>SUM(H197:H199)</f>
        <v>1</v>
      </c>
      <c r="I200" s="119"/>
      <c r="J200" s="117"/>
    </row>
    <row r="201" spans="2:12" ht="21.75" customHeight="1" thickBot="1" x14ac:dyDescent="0.45">
      <c r="B201" s="249"/>
      <c r="C201" s="1"/>
      <c r="D201" s="5"/>
      <c r="E201" s="5"/>
      <c r="F201" s="5"/>
      <c r="G201" s="5"/>
      <c r="H201" s="5"/>
      <c r="I201" s="119"/>
      <c r="J201" s="117"/>
    </row>
    <row r="202" spans="2:12" ht="49.5" customHeight="1" x14ac:dyDescent="0.4">
      <c r="B202" s="249"/>
      <c r="C202" s="80" t="s">
        <v>178</v>
      </c>
      <c r="D202" s="81">
        <f>SUM(H15,H25,H35,H45,H57,H67,H77,H87,H99,H109,H119,H129,H141,H151,H161,H171,H178)*1.07</f>
        <v>1907603.0337418604</v>
      </c>
      <c r="E202" s="16"/>
      <c r="F202" s="16"/>
      <c r="G202" s="16"/>
      <c r="H202" s="124" t="s">
        <v>179</v>
      </c>
      <c r="I202" s="214">
        <f>SUM(I178,I171,I161,I151,I141,I129,I119,I109,I99,I87,I77,I67,I57,I45,I35,I25,I15)</f>
        <v>739721.6</v>
      </c>
      <c r="J202" s="134"/>
      <c r="K202" s="217"/>
    </row>
    <row r="203" spans="2:12" ht="28.5" customHeight="1" thickBot="1" x14ac:dyDescent="0.5">
      <c r="B203" s="249"/>
      <c r="C203" s="82" t="s">
        <v>180</v>
      </c>
      <c r="D203" s="112">
        <f>D202/G191</f>
        <v>0.51827180529297701</v>
      </c>
      <c r="E203" s="23"/>
      <c r="F203" s="23"/>
      <c r="G203" s="23"/>
      <c r="H203" s="212" t="s">
        <v>181</v>
      </c>
      <c r="I203" s="213">
        <f>I202/G189</f>
        <v>0.21504119107778411</v>
      </c>
      <c r="J203" s="135"/>
    </row>
    <row r="204" spans="2:12" ht="28.5" hidden="1" customHeight="1" x14ac:dyDescent="0.4">
      <c r="B204" s="249"/>
      <c r="C204" s="250"/>
      <c r="D204" s="251"/>
      <c r="E204" s="24"/>
      <c r="F204" s="24"/>
      <c r="G204" s="24"/>
    </row>
    <row r="205" spans="2:12" ht="32.25" customHeight="1" x14ac:dyDescent="0.45">
      <c r="B205" s="249"/>
      <c r="C205" s="82" t="s">
        <v>182</v>
      </c>
      <c r="D205" s="83">
        <f>SUM(D176:F177)*1.07</f>
        <v>190577.7</v>
      </c>
      <c r="E205" s="25"/>
      <c r="F205" s="25"/>
      <c r="G205" s="25"/>
    </row>
    <row r="206" spans="2:12" ht="23.25" customHeight="1" x14ac:dyDescent="0.45">
      <c r="B206" s="249"/>
      <c r="C206" s="82" t="s">
        <v>183</v>
      </c>
      <c r="D206" s="112">
        <f>D205/G191</f>
        <v>5.1777569484065533E-2</v>
      </c>
      <c r="E206" s="25"/>
      <c r="F206" s="25"/>
      <c r="G206" s="25"/>
      <c r="I206" s="115"/>
    </row>
    <row r="207" spans="2:12" ht="66.75" customHeight="1" thickBot="1" x14ac:dyDescent="0.45">
      <c r="B207" s="249"/>
      <c r="C207" s="252" t="s">
        <v>184</v>
      </c>
      <c r="D207" s="253"/>
      <c r="E207" s="17"/>
      <c r="F207" s="17"/>
      <c r="G207" s="17"/>
    </row>
    <row r="208" spans="2:12" ht="55.5" customHeight="1" x14ac:dyDescent="0.4">
      <c r="B208" s="249"/>
      <c r="L208" s="21"/>
    </row>
    <row r="209" spans="2:2" ht="42.75" customHeight="1" x14ac:dyDescent="0.4">
      <c r="B209" s="249"/>
    </row>
    <row r="210" spans="2:2" ht="21.75" customHeight="1" x14ac:dyDescent="0.4">
      <c r="B210" s="249"/>
    </row>
    <row r="211" spans="2:2" ht="21.75" customHeight="1" x14ac:dyDescent="0.4">
      <c r="B211" s="249"/>
    </row>
    <row r="212" spans="2:2" ht="23.25" customHeight="1" x14ac:dyDescent="0.4">
      <c r="B212" s="249"/>
    </row>
    <row r="213" spans="2:2" ht="23.25" customHeight="1" x14ac:dyDescent="0.4"/>
    <row r="214" spans="2:2" ht="21.75" customHeight="1" x14ac:dyDescent="0.4"/>
    <row r="215" spans="2:2" ht="16.5" customHeight="1" x14ac:dyDescent="0.4"/>
    <row r="216" spans="2:2" ht="29.25" customHeight="1" x14ac:dyDescent="0.4"/>
    <row r="217" spans="2:2" ht="24.75" customHeight="1" x14ac:dyDescent="0.4"/>
    <row r="218" spans="2:2" ht="33" customHeight="1" x14ac:dyDescent="0.4"/>
    <row r="220" spans="2:2" ht="15" customHeight="1" x14ac:dyDescent="0.4"/>
    <row r="221" spans="2:2" ht="25.5" customHeight="1" x14ac:dyDescent="0.4"/>
  </sheetData>
  <mergeCells count="37">
    <mergeCell ref="B198:B212"/>
    <mergeCell ref="C204:D204"/>
    <mergeCell ref="C207:D207"/>
    <mergeCell ref="C194:H194"/>
    <mergeCell ref="D195:D196"/>
    <mergeCell ref="E195:E196"/>
    <mergeCell ref="F195:F196"/>
    <mergeCell ref="G195:G196"/>
    <mergeCell ref="H195:H196"/>
    <mergeCell ref="C132:K132"/>
    <mergeCell ref="C142:K142"/>
    <mergeCell ref="C152:K152"/>
    <mergeCell ref="C162:K162"/>
    <mergeCell ref="C186:G186"/>
    <mergeCell ref="C187:C188"/>
    <mergeCell ref="D187:D188"/>
    <mergeCell ref="E187:E188"/>
    <mergeCell ref="F187:F188"/>
    <mergeCell ref="G187:G188"/>
    <mergeCell ref="C131:K131"/>
    <mergeCell ref="C36:K36"/>
    <mergeCell ref="C47:K47"/>
    <mergeCell ref="C48:K48"/>
    <mergeCell ref="C58:K58"/>
    <mergeCell ref="C68:K68"/>
    <mergeCell ref="C78:K78"/>
    <mergeCell ref="C89:K89"/>
    <mergeCell ref="C90:K90"/>
    <mergeCell ref="C100:K100"/>
    <mergeCell ref="C110:K110"/>
    <mergeCell ref="C120:K120"/>
    <mergeCell ref="C26:K26"/>
    <mergeCell ref="B1:E1"/>
    <mergeCell ref="B2:E2"/>
    <mergeCell ref="C5:K5"/>
    <mergeCell ref="C6:K6"/>
    <mergeCell ref="C16:K16"/>
  </mergeCells>
  <conditionalFormatting sqref="D203">
    <cfRule type="cellIs" dxfId="25" priority="3" operator="lessThan">
      <formula>0.15</formula>
    </cfRule>
  </conditionalFormatting>
  <conditionalFormatting sqref="D206">
    <cfRule type="cellIs" dxfId="24" priority="2" operator="lessThan">
      <formula>0.05</formula>
    </cfRule>
  </conditionalFormatting>
  <conditionalFormatting sqref="I199:J199 H200">
    <cfRule type="cellIs" dxfId="23" priority="1" operator="greaterThan">
      <formula>1</formula>
    </cfRule>
  </conditionalFormatting>
  <dataValidations count="6">
    <dataValidation allowBlank="1" showErrorMessage="1" prompt="% Towards Gender Equality and Women's Empowerment Must be Higher than 15%_x000a_" sqref="D205:G205" xr:uid="{678245FA-8AA0-41ED-BC7E-D0C086D50E01}"/>
    <dataValidation allowBlank="1" showInputMessage="1" showErrorMessage="1" prompt="Insert *text* description of Activity here" sqref="C143 C133 C163 C37 C153 C59 C69 C79 C121 C101 C111" xr:uid="{B5634177-AFF0-4A31-968A-B9BB83EF35C9}"/>
    <dataValidation allowBlank="1" showInputMessage="1" showErrorMessage="1" prompt="Insert *text* description of Output here" sqref="C162 C16 C152 C36 C142 C58 C68 C78 C90 C100 C110 C120 C132" xr:uid="{53F00E90-12DF-4178-8C24-AC3581C8E7CA}"/>
    <dataValidation allowBlank="1" showInputMessage="1" showErrorMessage="1" prompt="Insert *text* description of Outcome here" sqref="C131:K131 C89:K89" xr:uid="{8AAE7364-2321-48BA-A8C2-5826C6A01BAC}"/>
    <dataValidation allowBlank="1" showInputMessage="1" showErrorMessage="1" prompt="M&amp;E Budget Cannot be Less than 5%_x000a_" sqref="D206:G206" xr:uid="{3330D437-897C-491E-B872-6C968B40FCE6}"/>
    <dataValidation allowBlank="1" showInputMessage="1" showErrorMessage="1" prompt="% Towards Gender Equality and Women's Empowerment Must be Higher than 15%_x000a_" sqref="D203:G203" xr:uid="{20EEDACF-314C-4EF7-AC4E-B2A048843CB3}"/>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087DAE-2BEE-4AE8-B9F3-3288D5A09CF9}">
  <dimension ref="A1:N221"/>
  <sheetViews>
    <sheetView topLeftCell="A178" zoomScale="41" zoomScaleNormal="41" workbookViewId="0">
      <selection activeCell="I15" sqref="I15"/>
    </sheetView>
  </sheetViews>
  <sheetFormatPr defaultColWidth="9.23046875" defaultRowHeight="14.6" x14ac:dyDescent="0.4"/>
  <cols>
    <col min="1" max="1" width="9.23046875" style="20"/>
    <col min="2" max="2" width="30.69140625" style="20" customWidth="1"/>
    <col min="3" max="3" width="32.4609375" style="20" customWidth="1"/>
    <col min="4" max="4" width="25.23046875" style="20" customWidth="1"/>
    <col min="5" max="6" width="25.69140625" style="20" customWidth="1"/>
    <col min="7" max="7" width="23.23046875" style="20" customWidth="1"/>
    <col min="8" max="8" width="22.4609375" style="20" customWidth="1"/>
    <col min="9" max="9" width="22.4609375" style="114" customWidth="1"/>
    <col min="10" max="10" width="62.4609375" style="131" customWidth="1"/>
    <col min="11" max="11" width="30.23046875" style="20" customWidth="1"/>
    <col min="12" max="12" width="18.69140625" style="20" customWidth="1"/>
    <col min="13" max="13" width="9.23046875" style="20"/>
    <col min="14" max="14" width="17.69140625" style="20" customWidth="1"/>
    <col min="15" max="15" width="26.4609375" style="20" customWidth="1"/>
    <col min="16" max="16" width="22.4609375" style="20" customWidth="1"/>
    <col min="17" max="17" width="29.69140625" style="20" customWidth="1"/>
    <col min="18" max="18" width="23.4609375" style="20" customWidth="1"/>
    <col min="19" max="19" width="18.4609375" style="20" customWidth="1"/>
    <col min="20" max="20" width="17.4609375" style="20" customWidth="1"/>
    <col min="21" max="21" width="25.23046875" style="20" customWidth="1"/>
    <col min="22" max="16384" width="9.23046875" style="20"/>
  </cols>
  <sheetData>
    <row r="1" spans="1:14" ht="30.75" customHeight="1" x14ac:dyDescent="1.2">
      <c r="B1" s="223" t="s">
        <v>0</v>
      </c>
      <c r="C1" s="223"/>
      <c r="D1" s="223"/>
      <c r="E1" s="223"/>
      <c r="F1" s="18"/>
      <c r="G1" s="18"/>
      <c r="H1" s="19"/>
      <c r="I1" s="113"/>
      <c r="J1" s="130"/>
      <c r="K1" s="19"/>
    </row>
    <row r="2" spans="1:14" ht="16.5" customHeight="1" x14ac:dyDescent="0.7">
      <c r="B2" s="227" t="s">
        <v>2</v>
      </c>
      <c r="C2" s="227"/>
      <c r="D2" s="227"/>
      <c r="E2" s="227"/>
      <c r="F2" s="139"/>
      <c r="G2" s="139"/>
      <c r="H2" s="139"/>
      <c r="I2" s="123"/>
      <c r="J2" s="123"/>
    </row>
    <row r="4" spans="1:14" ht="119.25" customHeight="1" x14ac:dyDescent="0.4">
      <c r="B4" s="136" t="s">
        <v>3</v>
      </c>
      <c r="C4" s="136" t="s">
        <v>4</v>
      </c>
      <c r="D4" s="51" t="s">
        <v>5</v>
      </c>
      <c r="E4" s="51" t="s">
        <v>6</v>
      </c>
      <c r="F4" s="51" t="s">
        <v>7</v>
      </c>
      <c r="G4" s="75" t="s">
        <v>8</v>
      </c>
      <c r="H4" s="136" t="s">
        <v>9</v>
      </c>
      <c r="I4" s="136" t="s">
        <v>10</v>
      </c>
      <c r="J4" s="136" t="s">
        <v>11</v>
      </c>
      <c r="K4" s="136" t="s">
        <v>12</v>
      </c>
      <c r="L4" s="26"/>
    </row>
    <row r="5" spans="1:14" s="210" customFormat="1" ht="43.95" customHeight="1" x14ac:dyDescent="0.4">
      <c r="B5" s="73" t="s">
        <v>13</v>
      </c>
      <c r="C5" s="228" t="s">
        <v>571</v>
      </c>
      <c r="D5" s="229"/>
      <c r="E5" s="229"/>
      <c r="F5" s="229"/>
      <c r="G5" s="229"/>
      <c r="H5" s="229"/>
      <c r="I5" s="229"/>
      <c r="J5" s="229"/>
      <c r="K5" s="230"/>
      <c r="L5" s="9"/>
    </row>
    <row r="6" spans="1:14" ht="51" customHeight="1" x14ac:dyDescent="0.45">
      <c r="B6" s="73" t="s">
        <v>14</v>
      </c>
      <c r="C6" s="224" t="s">
        <v>572</v>
      </c>
      <c r="D6" s="225"/>
      <c r="E6" s="225"/>
      <c r="F6" s="225"/>
      <c r="G6" s="225"/>
      <c r="H6" s="225"/>
      <c r="I6" s="225"/>
      <c r="J6" s="225"/>
      <c r="K6" s="226"/>
      <c r="L6" s="28"/>
    </row>
    <row r="7" spans="1:14" ht="126.9" x14ac:dyDescent="0.45">
      <c r="B7" s="142" t="s">
        <v>15</v>
      </c>
      <c r="C7" s="204" t="s">
        <v>574</v>
      </c>
      <c r="D7" s="144">
        <v>55000</v>
      </c>
      <c r="E7" s="144"/>
      <c r="F7" s="144">
        <v>200000</v>
      </c>
      <c r="G7" s="145">
        <f>SUM(D7:F7)</f>
        <v>255000</v>
      </c>
      <c r="H7" s="146">
        <v>0.75</v>
      </c>
      <c r="I7" s="144">
        <v>21786.398909523807</v>
      </c>
      <c r="J7" s="147" t="s">
        <v>609</v>
      </c>
      <c r="K7" s="148" t="s">
        <v>590</v>
      </c>
      <c r="L7" s="149"/>
    </row>
    <row r="8" spans="1:14" ht="79.3" x14ac:dyDescent="0.45">
      <c r="B8" s="142" t="s">
        <v>16</v>
      </c>
      <c r="C8" s="204" t="s">
        <v>575</v>
      </c>
      <c r="D8" s="144">
        <v>55000</v>
      </c>
      <c r="E8" s="144"/>
      <c r="F8" s="144">
        <v>100000</v>
      </c>
      <c r="G8" s="145">
        <f t="shared" ref="G8:G14" si="0">SUM(D8:F8)</f>
        <v>155000</v>
      </c>
      <c r="H8" s="146">
        <v>0.6</v>
      </c>
      <c r="I8" s="144">
        <v>25960.040909523806</v>
      </c>
      <c r="J8" s="147" t="s">
        <v>610</v>
      </c>
      <c r="K8" s="148" t="s">
        <v>591</v>
      </c>
      <c r="L8" s="149"/>
      <c r="M8" s="149"/>
      <c r="N8" s="216"/>
    </row>
    <row r="9" spans="1:14" ht="95.15" x14ac:dyDescent="0.45">
      <c r="B9" s="142" t="s">
        <v>17</v>
      </c>
      <c r="C9" s="204" t="s">
        <v>576</v>
      </c>
      <c r="D9" s="144">
        <v>102326.79658046199</v>
      </c>
      <c r="E9" s="144"/>
      <c r="F9" s="144">
        <v>25000</v>
      </c>
      <c r="G9" s="145">
        <f t="shared" si="0"/>
        <v>127326.79658046199</v>
      </c>
      <c r="H9" s="146">
        <v>0.6</v>
      </c>
      <c r="I9" s="144">
        <v>56339.534409523811</v>
      </c>
      <c r="J9" s="205" t="s">
        <v>611</v>
      </c>
      <c r="K9" s="148" t="s">
        <v>592</v>
      </c>
      <c r="L9" s="149"/>
      <c r="M9" s="149"/>
      <c r="N9" s="216"/>
    </row>
    <row r="10" spans="1:14" ht="15.9" hidden="1" x14ac:dyDescent="0.45">
      <c r="B10" s="142" t="s">
        <v>18</v>
      </c>
      <c r="C10" s="143"/>
      <c r="D10" s="144"/>
      <c r="E10" s="144"/>
      <c r="F10" s="144"/>
      <c r="G10" s="145">
        <f t="shared" si="0"/>
        <v>0</v>
      </c>
      <c r="H10" s="146"/>
      <c r="I10" s="144"/>
      <c r="J10" s="147"/>
      <c r="K10" s="148"/>
      <c r="L10" s="149"/>
    </row>
    <row r="11" spans="1:14" ht="15.9" hidden="1" x14ac:dyDescent="0.45">
      <c r="B11" s="142" t="s">
        <v>19</v>
      </c>
      <c r="C11" s="143"/>
      <c r="D11" s="144"/>
      <c r="E11" s="144"/>
      <c r="F11" s="144"/>
      <c r="G11" s="145">
        <f t="shared" si="0"/>
        <v>0</v>
      </c>
      <c r="H11" s="146"/>
      <c r="I11" s="144"/>
      <c r="J11" s="147"/>
      <c r="K11" s="148"/>
      <c r="L11" s="149"/>
    </row>
    <row r="12" spans="1:14" ht="15.9" hidden="1" x14ac:dyDescent="0.45">
      <c r="B12" s="142" t="s">
        <v>20</v>
      </c>
      <c r="C12" s="143"/>
      <c r="D12" s="144"/>
      <c r="E12" s="144"/>
      <c r="F12" s="144"/>
      <c r="G12" s="145">
        <f t="shared" si="0"/>
        <v>0</v>
      </c>
      <c r="H12" s="146"/>
      <c r="I12" s="144"/>
      <c r="J12" s="147"/>
      <c r="K12" s="148"/>
      <c r="L12" s="149"/>
    </row>
    <row r="13" spans="1:14" ht="15.9" hidden="1" x14ac:dyDescent="0.45">
      <c r="B13" s="142" t="s">
        <v>21</v>
      </c>
      <c r="C13" s="150"/>
      <c r="D13" s="147"/>
      <c r="E13" s="147"/>
      <c r="F13" s="147"/>
      <c r="G13" s="145">
        <f t="shared" si="0"/>
        <v>0</v>
      </c>
      <c r="H13" s="151"/>
      <c r="I13" s="147"/>
      <c r="J13" s="147"/>
      <c r="K13" s="152"/>
      <c r="L13" s="149"/>
    </row>
    <row r="14" spans="1:14" ht="15.9" hidden="1" x14ac:dyDescent="0.45">
      <c r="A14" s="21"/>
      <c r="B14" s="142" t="s">
        <v>22</v>
      </c>
      <c r="C14" s="150"/>
      <c r="D14" s="147"/>
      <c r="E14" s="147"/>
      <c r="F14" s="147"/>
      <c r="G14" s="145">
        <f t="shared" si="0"/>
        <v>0</v>
      </c>
      <c r="H14" s="151"/>
      <c r="I14" s="147"/>
      <c r="J14" s="147"/>
      <c r="K14" s="152"/>
    </row>
    <row r="15" spans="1:14" ht="15.9" x14ac:dyDescent="0.45">
      <c r="A15" s="21"/>
      <c r="C15" s="73" t="s">
        <v>23</v>
      </c>
      <c r="D15" s="10">
        <f>SUM(D7:D14)</f>
        <v>212326.79658046199</v>
      </c>
      <c r="E15" s="10">
        <f>SUM(E7:E14)</f>
        <v>0</v>
      </c>
      <c r="F15" s="10">
        <f>SUM(F7:F14)</f>
        <v>325000</v>
      </c>
      <c r="G15" s="10">
        <f>SUM(G7:G14)</f>
        <v>537326.79658046202</v>
      </c>
      <c r="H15" s="10">
        <f>(H7*G7)+(H8*G8)+(H9*G9)+(H10*G10)+(H11*G11)+(H12*G12)+(H13*G13)+(H14*G14)</f>
        <v>360646.07794827718</v>
      </c>
      <c r="I15" s="10">
        <f>SUM(I7:I14)</f>
        <v>104085.97422857143</v>
      </c>
      <c r="J15" s="132"/>
      <c r="K15" s="152"/>
      <c r="L15" s="29"/>
    </row>
    <row r="16" spans="1:14" ht="51" customHeight="1" x14ac:dyDescent="0.4">
      <c r="A16" s="21"/>
      <c r="B16" s="73" t="s">
        <v>24</v>
      </c>
      <c r="C16" s="231" t="s">
        <v>573</v>
      </c>
      <c r="D16" s="232"/>
      <c r="E16" s="232"/>
      <c r="F16" s="232"/>
      <c r="G16" s="232"/>
      <c r="H16" s="232"/>
      <c r="I16" s="232"/>
      <c r="J16" s="232"/>
      <c r="K16" s="233"/>
      <c r="L16" s="28"/>
    </row>
    <row r="17" spans="1:14" ht="79.3" x14ac:dyDescent="0.45">
      <c r="A17" s="21"/>
      <c r="B17" s="142" t="s">
        <v>25</v>
      </c>
      <c r="C17" s="204" t="s">
        <v>577</v>
      </c>
      <c r="D17" s="144">
        <v>145000</v>
      </c>
      <c r="E17" s="144"/>
      <c r="F17" s="144">
        <v>35000</v>
      </c>
      <c r="G17" s="145">
        <f>SUM(D17:F17)</f>
        <v>180000</v>
      </c>
      <c r="H17" s="146">
        <v>0.5</v>
      </c>
      <c r="I17" s="144">
        <v>28837.76310952381</v>
      </c>
      <c r="J17" s="147" t="s">
        <v>612</v>
      </c>
      <c r="K17" s="148"/>
      <c r="L17" s="149"/>
      <c r="N17" s="216"/>
    </row>
    <row r="18" spans="1:14" ht="142.75" x14ac:dyDescent="0.45">
      <c r="A18" s="21"/>
      <c r="B18" s="142" t="s">
        <v>26</v>
      </c>
      <c r="C18" s="204" t="s">
        <v>578</v>
      </c>
      <c r="D18" s="144">
        <v>100000</v>
      </c>
      <c r="E18" s="144"/>
      <c r="F18" s="144">
        <v>100000</v>
      </c>
      <c r="G18" s="145">
        <f t="shared" ref="G18:G24" si="1">SUM(D18:F18)</f>
        <v>200000</v>
      </c>
      <c r="H18" s="146">
        <v>0.6</v>
      </c>
      <c r="I18" s="144">
        <v>24976.336409523807</v>
      </c>
      <c r="J18" s="205" t="s">
        <v>613</v>
      </c>
      <c r="K18" s="148" t="s">
        <v>593</v>
      </c>
      <c r="L18" s="149"/>
    </row>
    <row r="19" spans="1:14" ht="174.45" x14ac:dyDescent="0.45">
      <c r="A19" s="21"/>
      <c r="B19" s="142" t="s">
        <v>27</v>
      </c>
      <c r="C19" s="204" t="s">
        <v>579</v>
      </c>
      <c r="D19" s="144">
        <v>113101.75664633798</v>
      </c>
      <c r="E19" s="144"/>
      <c r="F19" s="144">
        <v>100000</v>
      </c>
      <c r="G19" s="145">
        <f t="shared" si="1"/>
        <v>213101.75664633798</v>
      </c>
      <c r="H19" s="146">
        <v>0.5</v>
      </c>
      <c r="I19" s="144">
        <v>49347.705009523808</v>
      </c>
      <c r="J19" s="205" t="s">
        <v>614</v>
      </c>
      <c r="K19" s="148" t="s">
        <v>594</v>
      </c>
      <c r="L19" s="149"/>
      <c r="M19" s="215"/>
      <c r="N19" s="216"/>
    </row>
    <row r="20" spans="1:14" ht="15.9" hidden="1" x14ac:dyDescent="0.45">
      <c r="A20" s="21"/>
      <c r="B20" s="142" t="s">
        <v>28</v>
      </c>
      <c r="C20" s="143"/>
      <c r="D20" s="144"/>
      <c r="E20" s="144"/>
      <c r="F20" s="144"/>
      <c r="G20" s="145">
        <f t="shared" si="1"/>
        <v>0</v>
      </c>
      <c r="H20" s="146"/>
      <c r="I20" s="144"/>
      <c r="J20" s="147"/>
      <c r="K20" s="148"/>
      <c r="L20" s="149"/>
    </row>
    <row r="21" spans="1:14" ht="15.9" hidden="1" x14ac:dyDescent="0.45">
      <c r="A21" s="21"/>
      <c r="B21" s="142" t="s">
        <v>29</v>
      </c>
      <c r="C21" s="143"/>
      <c r="D21" s="144"/>
      <c r="E21" s="144"/>
      <c r="F21" s="144"/>
      <c r="G21" s="145">
        <f t="shared" si="1"/>
        <v>0</v>
      </c>
      <c r="H21" s="146"/>
      <c r="I21" s="144"/>
      <c r="J21" s="147"/>
      <c r="K21" s="148"/>
      <c r="L21" s="149"/>
    </row>
    <row r="22" spans="1:14" ht="15.9" hidden="1" x14ac:dyDescent="0.45">
      <c r="A22" s="21"/>
      <c r="B22" s="142" t="s">
        <v>30</v>
      </c>
      <c r="C22" s="143"/>
      <c r="D22" s="144"/>
      <c r="E22" s="144"/>
      <c r="F22" s="144"/>
      <c r="G22" s="145">
        <f t="shared" si="1"/>
        <v>0</v>
      </c>
      <c r="H22" s="146"/>
      <c r="I22" s="144"/>
      <c r="J22" s="147"/>
      <c r="K22" s="148"/>
      <c r="L22" s="149"/>
    </row>
    <row r="23" spans="1:14" ht="15.9" hidden="1" x14ac:dyDescent="0.45">
      <c r="A23" s="21"/>
      <c r="B23" s="142" t="s">
        <v>31</v>
      </c>
      <c r="C23" s="150"/>
      <c r="D23" s="147"/>
      <c r="E23" s="147"/>
      <c r="F23" s="147"/>
      <c r="G23" s="145">
        <f t="shared" si="1"/>
        <v>0</v>
      </c>
      <c r="H23" s="151"/>
      <c r="I23" s="147"/>
      <c r="J23" s="147"/>
      <c r="K23" s="152"/>
      <c r="L23" s="149"/>
    </row>
    <row r="24" spans="1:14" ht="15.9" hidden="1" x14ac:dyDescent="0.45">
      <c r="A24" s="21"/>
      <c r="B24" s="142" t="s">
        <v>32</v>
      </c>
      <c r="C24" s="150"/>
      <c r="D24" s="147"/>
      <c r="E24" s="147"/>
      <c r="F24" s="147"/>
      <c r="G24" s="145">
        <f t="shared" si="1"/>
        <v>0</v>
      </c>
      <c r="H24" s="151"/>
      <c r="I24" s="147"/>
      <c r="J24" s="147"/>
      <c r="K24" s="152"/>
      <c r="L24" s="149"/>
    </row>
    <row r="25" spans="1:14" ht="15.9" x14ac:dyDescent="0.45">
      <c r="A25" s="21"/>
      <c r="C25" s="73" t="s">
        <v>23</v>
      </c>
      <c r="D25" s="13">
        <f>SUM(D17:D24)</f>
        <v>358101.75664633798</v>
      </c>
      <c r="E25" s="13">
        <f>SUM(E17:E24)</f>
        <v>0</v>
      </c>
      <c r="F25" s="13">
        <f>SUM(F17:F24)</f>
        <v>235000</v>
      </c>
      <c r="G25" s="13">
        <f>SUM(G17:G24)</f>
        <v>593101.75664633792</v>
      </c>
      <c r="H25" s="10">
        <f>(H17*G17)+(H18*G18)+(H19*G19)+(H20*G20)+(H21*G21)+(H22*G22)+(H23*G23)+(H24*G24)</f>
        <v>316550.87832316896</v>
      </c>
      <c r="I25" s="10">
        <f>SUM(I17:I24)</f>
        <v>103161.80452857143</v>
      </c>
      <c r="J25" s="132"/>
      <c r="K25" s="152"/>
      <c r="L25" s="29"/>
    </row>
    <row r="26" spans="1:14" ht="51" customHeight="1" x14ac:dyDescent="0.45">
      <c r="A26" s="21"/>
      <c r="B26" s="73" t="s">
        <v>33</v>
      </c>
      <c r="C26" s="224" t="s">
        <v>580</v>
      </c>
      <c r="D26" s="225"/>
      <c r="E26" s="225"/>
      <c r="F26" s="225"/>
      <c r="G26" s="225"/>
      <c r="H26" s="225"/>
      <c r="I26" s="225"/>
      <c r="J26" s="225"/>
      <c r="K26" s="226"/>
      <c r="L26" s="28"/>
    </row>
    <row r="27" spans="1:14" ht="111" x14ac:dyDescent="0.45">
      <c r="A27" s="21"/>
      <c r="B27" s="142" t="s">
        <v>34</v>
      </c>
      <c r="C27" s="204" t="s">
        <v>581</v>
      </c>
      <c r="D27" s="144">
        <v>25000</v>
      </c>
      <c r="E27" s="191"/>
      <c r="F27" s="144">
        <v>15000</v>
      </c>
      <c r="G27" s="145">
        <f>SUM(D27:F27)</f>
        <v>40000</v>
      </c>
      <c r="H27" s="192">
        <v>0.4</v>
      </c>
      <c r="I27" s="193">
        <v>34571.79680952381</v>
      </c>
      <c r="J27" s="147" t="s">
        <v>615</v>
      </c>
      <c r="K27" s="148"/>
      <c r="L27" s="149"/>
      <c r="N27" s="216"/>
    </row>
    <row r="28" spans="1:14" ht="79.3" x14ac:dyDescent="0.45">
      <c r="A28" s="21"/>
      <c r="B28" s="142" t="s">
        <v>35</v>
      </c>
      <c r="C28" s="204" t="s">
        <v>582</v>
      </c>
      <c r="D28" s="144">
        <v>30865.011052200898</v>
      </c>
      <c r="E28" s="191"/>
      <c r="F28" s="144">
        <v>15000</v>
      </c>
      <c r="G28" s="145">
        <f t="shared" ref="G28:G34" si="2">SUM(D28:F28)</f>
        <v>45865.011052200898</v>
      </c>
      <c r="H28" s="192">
        <v>0.5</v>
      </c>
      <c r="I28" s="193">
        <v>28343.358909523806</v>
      </c>
      <c r="J28" s="205" t="s">
        <v>616</v>
      </c>
      <c r="K28" s="148"/>
      <c r="L28" s="149"/>
      <c r="N28" s="216"/>
    </row>
    <row r="29" spans="1:14" ht="15.9" hidden="1" x14ac:dyDescent="0.45">
      <c r="A29" s="21"/>
      <c r="B29" s="142" t="s">
        <v>36</v>
      </c>
      <c r="C29" s="143"/>
      <c r="D29" s="144"/>
      <c r="E29" s="144"/>
      <c r="F29" s="144"/>
      <c r="G29" s="145">
        <f t="shared" si="2"/>
        <v>0</v>
      </c>
      <c r="H29" s="146"/>
      <c r="I29" s="144"/>
      <c r="J29" s="147"/>
      <c r="K29" s="148"/>
      <c r="L29" s="149"/>
    </row>
    <row r="30" spans="1:14" ht="15.9" hidden="1" x14ac:dyDescent="0.45">
      <c r="A30" s="21"/>
      <c r="B30" s="142" t="s">
        <v>37</v>
      </c>
      <c r="C30" s="143"/>
      <c r="D30" s="144"/>
      <c r="E30" s="144"/>
      <c r="F30" s="144"/>
      <c r="G30" s="145">
        <f t="shared" si="2"/>
        <v>0</v>
      </c>
      <c r="H30" s="146"/>
      <c r="I30" s="144"/>
      <c r="J30" s="147"/>
      <c r="K30" s="148"/>
      <c r="L30" s="149"/>
    </row>
    <row r="31" spans="1:14" s="21" customFormat="1" ht="15.9" hidden="1" x14ac:dyDescent="0.45">
      <c r="B31" s="142" t="s">
        <v>38</v>
      </c>
      <c r="C31" s="143"/>
      <c r="D31" s="144"/>
      <c r="E31" s="144"/>
      <c r="F31" s="144"/>
      <c r="G31" s="145">
        <f t="shared" si="2"/>
        <v>0</v>
      </c>
      <c r="H31" s="146"/>
      <c r="I31" s="144"/>
      <c r="J31" s="147"/>
      <c r="K31" s="148"/>
      <c r="L31" s="149"/>
    </row>
    <row r="32" spans="1:14" s="21" customFormat="1" ht="15.9" hidden="1" x14ac:dyDescent="0.45">
      <c r="B32" s="142" t="s">
        <v>39</v>
      </c>
      <c r="C32" s="143"/>
      <c r="D32" s="144"/>
      <c r="E32" s="144"/>
      <c r="F32" s="144"/>
      <c r="G32" s="145">
        <f t="shared" si="2"/>
        <v>0</v>
      </c>
      <c r="H32" s="146"/>
      <c r="I32" s="144"/>
      <c r="J32" s="147"/>
      <c r="K32" s="148"/>
      <c r="L32" s="149"/>
    </row>
    <row r="33" spans="1:12" s="21" customFormat="1" ht="15.9" hidden="1" x14ac:dyDescent="0.45">
      <c r="A33" s="20"/>
      <c r="B33" s="142" t="s">
        <v>40</v>
      </c>
      <c r="C33" s="150"/>
      <c r="D33" s="147"/>
      <c r="E33" s="147"/>
      <c r="F33" s="147"/>
      <c r="G33" s="145">
        <f t="shared" si="2"/>
        <v>0</v>
      </c>
      <c r="H33" s="151"/>
      <c r="I33" s="147"/>
      <c r="J33" s="147"/>
      <c r="K33" s="152"/>
      <c r="L33" s="149"/>
    </row>
    <row r="34" spans="1:12" ht="15.9" hidden="1" x14ac:dyDescent="0.45">
      <c r="B34" s="142" t="s">
        <v>41</v>
      </c>
      <c r="C34" s="150"/>
      <c r="D34" s="147"/>
      <c r="E34" s="147"/>
      <c r="F34" s="147"/>
      <c r="G34" s="145">
        <f t="shared" si="2"/>
        <v>0</v>
      </c>
      <c r="H34" s="151"/>
      <c r="I34" s="147"/>
      <c r="J34" s="147"/>
      <c r="K34" s="152"/>
      <c r="L34" s="149"/>
    </row>
    <row r="35" spans="1:12" ht="26.7" customHeight="1" x14ac:dyDescent="0.45">
      <c r="C35" s="73" t="s">
        <v>23</v>
      </c>
      <c r="D35" s="13">
        <f>SUM(D27:D34)</f>
        <v>55865.011052200898</v>
      </c>
      <c r="E35" s="13">
        <f>SUM(E27:E34)</f>
        <v>0</v>
      </c>
      <c r="F35" s="13">
        <f>SUM(F27:F34)</f>
        <v>30000</v>
      </c>
      <c r="G35" s="13">
        <f>SUM(G27:G34)</f>
        <v>85865.011052200891</v>
      </c>
      <c r="H35" s="10">
        <f>(H27*G27)+(H28*G28)+(H29*G29)+(H30*G30)+(H31*G31)+(H32*G32)+(H33*G33)+(H34*G34)</f>
        <v>38932.505526100445</v>
      </c>
      <c r="I35" s="10">
        <f>SUM(I27:I34)</f>
        <v>62915.155719047616</v>
      </c>
      <c r="J35" s="132"/>
      <c r="K35" s="152"/>
      <c r="L35" s="29"/>
    </row>
    <row r="36" spans="1:12" ht="51" hidden="1" customHeight="1" x14ac:dyDescent="0.4">
      <c r="B36" s="73" t="s">
        <v>42</v>
      </c>
      <c r="C36" s="231"/>
      <c r="D36" s="232"/>
      <c r="E36" s="232"/>
      <c r="F36" s="232"/>
      <c r="G36" s="232"/>
      <c r="H36" s="232"/>
      <c r="I36" s="232"/>
      <c r="J36" s="232"/>
      <c r="K36" s="233"/>
      <c r="L36" s="28"/>
    </row>
    <row r="37" spans="1:12" ht="15.9" hidden="1" x14ac:dyDescent="0.45">
      <c r="B37" s="142" t="s">
        <v>43</v>
      </c>
      <c r="C37" s="143"/>
      <c r="D37" s="144"/>
      <c r="E37" s="144"/>
      <c r="F37" s="144"/>
      <c r="G37" s="145">
        <f>SUM(D37:F37)</f>
        <v>0</v>
      </c>
      <c r="H37" s="146"/>
      <c r="I37" s="144"/>
      <c r="J37" s="147"/>
      <c r="K37" s="148"/>
      <c r="L37" s="149"/>
    </row>
    <row r="38" spans="1:12" ht="15.9" hidden="1" x14ac:dyDescent="0.45">
      <c r="B38" s="142" t="s">
        <v>44</v>
      </c>
      <c r="C38" s="143"/>
      <c r="D38" s="144"/>
      <c r="E38" s="144"/>
      <c r="F38" s="144"/>
      <c r="G38" s="145">
        <f t="shared" ref="G38:G44" si="3">SUM(D38:F38)</f>
        <v>0</v>
      </c>
      <c r="H38" s="146"/>
      <c r="I38" s="144"/>
      <c r="J38" s="147"/>
      <c r="K38" s="148"/>
      <c r="L38" s="149"/>
    </row>
    <row r="39" spans="1:12" ht="15.9" hidden="1" x14ac:dyDescent="0.45">
      <c r="B39" s="142" t="s">
        <v>45</v>
      </c>
      <c r="C39" s="143"/>
      <c r="D39" s="144"/>
      <c r="E39" s="144"/>
      <c r="F39" s="144"/>
      <c r="G39" s="145">
        <f t="shared" si="3"/>
        <v>0</v>
      </c>
      <c r="H39" s="146"/>
      <c r="I39" s="144"/>
      <c r="J39" s="147"/>
      <c r="K39" s="148"/>
      <c r="L39" s="149"/>
    </row>
    <row r="40" spans="1:12" ht="15.9" hidden="1" x14ac:dyDescent="0.45">
      <c r="B40" s="142" t="s">
        <v>46</v>
      </c>
      <c r="C40" s="143"/>
      <c r="D40" s="144"/>
      <c r="E40" s="144"/>
      <c r="F40" s="144"/>
      <c r="G40" s="145">
        <f t="shared" si="3"/>
        <v>0</v>
      </c>
      <c r="H40" s="146"/>
      <c r="I40" s="144"/>
      <c r="J40" s="147"/>
      <c r="K40" s="148"/>
      <c r="L40" s="149"/>
    </row>
    <row r="41" spans="1:12" ht="15.9" hidden="1" x14ac:dyDescent="0.45">
      <c r="B41" s="142" t="s">
        <v>47</v>
      </c>
      <c r="C41" s="143"/>
      <c r="D41" s="144"/>
      <c r="E41" s="144"/>
      <c r="F41" s="144"/>
      <c r="G41" s="145">
        <f t="shared" si="3"/>
        <v>0</v>
      </c>
      <c r="H41" s="146"/>
      <c r="I41" s="144"/>
      <c r="J41" s="147"/>
      <c r="K41" s="148"/>
      <c r="L41" s="149"/>
    </row>
    <row r="42" spans="1:12" ht="15.9" hidden="1" x14ac:dyDescent="0.45">
      <c r="A42" s="21"/>
      <c r="B42" s="142" t="s">
        <v>48</v>
      </c>
      <c r="C42" s="143"/>
      <c r="D42" s="144"/>
      <c r="E42" s="144"/>
      <c r="F42" s="144"/>
      <c r="G42" s="145">
        <f t="shared" si="3"/>
        <v>0</v>
      </c>
      <c r="H42" s="146"/>
      <c r="I42" s="144"/>
      <c r="J42" s="147"/>
      <c r="K42" s="148"/>
      <c r="L42" s="149"/>
    </row>
    <row r="43" spans="1:12" s="21" customFormat="1" ht="15.9" hidden="1" x14ac:dyDescent="0.45">
      <c r="A43" s="20"/>
      <c r="B43" s="142" t="s">
        <v>49</v>
      </c>
      <c r="C43" s="150"/>
      <c r="D43" s="147"/>
      <c r="E43" s="147"/>
      <c r="F43" s="147"/>
      <c r="G43" s="145">
        <f t="shared" si="3"/>
        <v>0</v>
      </c>
      <c r="H43" s="151"/>
      <c r="I43" s="147"/>
      <c r="J43" s="147"/>
      <c r="K43" s="152"/>
      <c r="L43" s="149"/>
    </row>
    <row r="44" spans="1:12" ht="15.9" hidden="1" x14ac:dyDescent="0.45">
      <c r="B44" s="142" t="s">
        <v>50</v>
      </c>
      <c r="C44" s="150"/>
      <c r="D44" s="147"/>
      <c r="E44" s="147"/>
      <c r="F44" s="147"/>
      <c r="G44" s="145">
        <f t="shared" si="3"/>
        <v>0</v>
      </c>
      <c r="H44" s="151"/>
      <c r="I44" s="147"/>
      <c r="J44" s="147"/>
      <c r="K44" s="152"/>
      <c r="L44" s="149"/>
    </row>
    <row r="45" spans="1:12" ht="15.9" hidden="1" x14ac:dyDescent="0.45">
      <c r="C45" s="73" t="s">
        <v>23</v>
      </c>
      <c r="D45" s="10">
        <f>SUM(D37:D44)</f>
        <v>0</v>
      </c>
      <c r="E45" s="10">
        <f>SUM(E37:E44)</f>
        <v>0</v>
      </c>
      <c r="F45" s="10">
        <f>SUM(F37:F44)</f>
        <v>0</v>
      </c>
      <c r="G45" s="10">
        <f>SUM(G37:G44)</f>
        <v>0</v>
      </c>
      <c r="H45" s="10">
        <f>(H37*G37)+(H38*G38)+(H39*G39)+(H40*G40)+(H41*G41)+(H42*G42)+(H43*G43)+(H44*G44)</f>
        <v>0</v>
      </c>
      <c r="I45" s="10">
        <f>SUM(I37:I44)</f>
        <v>0</v>
      </c>
      <c r="J45" s="132"/>
      <c r="K45" s="152"/>
      <c r="L45" s="29"/>
    </row>
    <row r="46" spans="1:12" ht="15.9" x14ac:dyDescent="0.4">
      <c r="B46" s="153"/>
      <c r="C46" s="154"/>
      <c r="D46" s="155"/>
      <c r="E46" s="155"/>
      <c r="F46" s="155"/>
      <c r="G46" s="155"/>
      <c r="H46" s="155"/>
      <c r="I46" s="155"/>
      <c r="J46" s="155"/>
      <c r="K46" s="155"/>
      <c r="L46" s="149"/>
    </row>
    <row r="47" spans="1:12" ht="51" customHeight="1" x14ac:dyDescent="0.45">
      <c r="B47" s="73" t="s">
        <v>51</v>
      </c>
      <c r="C47" s="237" t="s">
        <v>583</v>
      </c>
      <c r="D47" s="238"/>
      <c r="E47" s="238"/>
      <c r="F47" s="238"/>
      <c r="G47" s="238"/>
      <c r="H47" s="238"/>
      <c r="I47" s="238"/>
      <c r="J47" s="238"/>
      <c r="K47" s="239"/>
      <c r="L47" s="9"/>
    </row>
    <row r="48" spans="1:12" ht="51" customHeight="1" x14ac:dyDescent="0.45">
      <c r="B48" s="73" t="s">
        <v>52</v>
      </c>
      <c r="C48" s="224" t="s">
        <v>587</v>
      </c>
      <c r="D48" s="225"/>
      <c r="E48" s="225"/>
      <c r="F48" s="225"/>
      <c r="G48" s="225"/>
      <c r="H48" s="225"/>
      <c r="I48" s="225"/>
      <c r="J48" s="225"/>
      <c r="K48" s="226"/>
      <c r="L48" s="28"/>
    </row>
    <row r="49" spans="1:14" ht="53.7" customHeight="1" x14ac:dyDescent="0.45">
      <c r="B49" s="142" t="s">
        <v>53</v>
      </c>
      <c r="C49" s="204" t="s">
        <v>584</v>
      </c>
      <c r="D49" s="144">
        <v>20000</v>
      </c>
      <c r="E49" s="144">
        <v>90159.98</v>
      </c>
      <c r="F49" s="144"/>
      <c r="G49" s="145">
        <f>SUM(D49:F49)</f>
        <v>110159.98</v>
      </c>
      <c r="H49" s="146">
        <v>0.2</v>
      </c>
      <c r="I49" s="211">
        <v>21786.398909523807</v>
      </c>
      <c r="J49" s="209" t="s">
        <v>617</v>
      </c>
      <c r="K49" s="148"/>
      <c r="L49" s="149"/>
    </row>
    <row r="50" spans="1:14" ht="63.45" x14ac:dyDescent="0.45">
      <c r="B50" s="142" t="s">
        <v>54</v>
      </c>
      <c r="C50" s="204" t="s">
        <v>585</v>
      </c>
      <c r="D50" s="144">
        <v>20000</v>
      </c>
      <c r="E50" s="144"/>
      <c r="F50" s="144"/>
      <c r="G50" s="145">
        <f t="shared" ref="G50:G56" si="4">SUM(D50:F50)</f>
        <v>20000</v>
      </c>
      <c r="H50" s="146">
        <v>0.2</v>
      </c>
      <c r="I50" s="141">
        <v>30138.283909523809</v>
      </c>
      <c r="J50" s="141" t="s">
        <v>617</v>
      </c>
      <c r="K50" s="148"/>
      <c r="L50" s="149"/>
    </row>
    <row r="51" spans="1:14" ht="79.3" x14ac:dyDescent="0.45">
      <c r="B51" s="142" t="s">
        <v>55</v>
      </c>
      <c r="C51" s="204" t="s">
        <v>586</v>
      </c>
      <c r="D51" s="144"/>
      <c r="E51" s="194">
        <v>123184.60725233699</v>
      </c>
      <c r="F51" s="144"/>
      <c r="G51" s="145">
        <f t="shared" si="4"/>
        <v>123184.60725233699</v>
      </c>
      <c r="H51" s="146">
        <v>0.4</v>
      </c>
      <c r="I51" s="211"/>
      <c r="J51" s="206" t="s">
        <v>618</v>
      </c>
      <c r="K51" s="148"/>
      <c r="L51" s="149"/>
    </row>
    <row r="52" spans="1:14" ht="79.3" x14ac:dyDescent="0.45">
      <c r="B52" s="142" t="s">
        <v>56</v>
      </c>
      <c r="C52" s="204" t="s">
        <v>588</v>
      </c>
      <c r="D52" s="144"/>
      <c r="E52" s="194">
        <v>351045.86</v>
      </c>
      <c r="F52" s="144"/>
      <c r="G52" s="145">
        <f t="shared" si="4"/>
        <v>351045.86</v>
      </c>
      <c r="H52" s="146">
        <v>0.4</v>
      </c>
      <c r="I52" s="144"/>
      <c r="J52" s="206" t="s">
        <v>618</v>
      </c>
      <c r="K52" s="148"/>
      <c r="L52" s="149"/>
    </row>
    <row r="53" spans="1:14" ht="63.45" x14ac:dyDescent="0.45">
      <c r="B53" s="142" t="s">
        <v>57</v>
      </c>
      <c r="C53" s="204" t="s">
        <v>589</v>
      </c>
      <c r="D53" s="144"/>
      <c r="E53" s="194">
        <v>253903</v>
      </c>
      <c r="F53" s="144"/>
      <c r="G53" s="145">
        <f t="shared" si="4"/>
        <v>253903</v>
      </c>
      <c r="H53" s="146">
        <v>0.3</v>
      </c>
      <c r="I53" s="144"/>
      <c r="J53" s="144" t="s">
        <v>617</v>
      </c>
      <c r="K53" s="148"/>
      <c r="L53" s="149"/>
    </row>
    <row r="54" spans="1:14" ht="78.45" x14ac:dyDescent="0.45">
      <c r="B54" s="142" t="s">
        <v>58</v>
      </c>
      <c r="C54" s="204" t="s">
        <v>595</v>
      </c>
      <c r="D54" s="144">
        <v>58318.504255540494</v>
      </c>
      <c r="E54" s="144"/>
      <c r="F54" s="208">
        <v>50000</v>
      </c>
      <c r="G54" s="145">
        <f t="shared" si="4"/>
        <v>108318.50425554049</v>
      </c>
      <c r="H54" s="146">
        <v>0.5</v>
      </c>
      <c r="I54" s="144">
        <v>31620.950809523805</v>
      </c>
      <c r="J54" s="147" t="s">
        <v>619</v>
      </c>
      <c r="K54" s="148"/>
      <c r="L54" s="149"/>
    </row>
    <row r="55" spans="1:14" ht="79.3" x14ac:dyDescent="0.45">
      <c r="A55" s="21"/>
      <c r="B55" s="142" t="s">
        <v>59</v>
      </c>
      <c r="C55" s="204" t="s">
        <v>596</v>
      </c>
      <c r="D55" s="144">
        <v>58318.504255540494</v>
      </c>
      <c r="E55" s="147"/>
      <c r="F55" s="147"/>
      <c r="G55" s="145">
        <f t="shared" si="4"/>
        <v>58318.504255540494</v>
      </c>
      <c r="H55" s="151">
        <v>0.5</v>
      </c>
      <c r="I55" s="147">
        <v>53642.246309523805</v>
      </c>
      <c r="J55" s="147" t="s">
        <v>619</v>
      </c>
      <c r="K55" s="152"/>
      <c r="L55" s="149"/>
      <c r="M55" s="215"/>
      <c r="N55" s="216"/>
    </row>
    <row r="56" spans="1:14" s="21" customFormat="1" ht="15.9" hidden="1" x14ac:dyDescent="0.45">
      <c r="B56" s="142" t="s">
        <v>60</v>
      </c>
      <c r="C56" s="202"/>
      <c r="D56" s="147"/>
      <c r="E56" s="147"/>
      <c r="F56" s="147"/>
      <c r="G56" s="145">
        <f t="shared" si="4"/>
        <v>0</v>
      </c>
      <c r="H56" s="151"/>
      <c r="I56" s="147"/>
      <c r="J56" s="147"/>
      <c r="K56" s="152"/>
      <c r="L56" s="149"/>
    </row>
    <row r="57" spans="1:14" s="21" customFormat="1" ht="15.9" x14ac:dyDescent="0.45">
      <c r="A57" s="20"/>
      <c r="B57" s="20"/>
      <c r="C57" s="73" t="s">
        <v>23</v>
      </c>
      <c r="D57" s="10">
        <f>SUM(D49:D56)</f>
        <v>156637.00851108099</v>
      </c>
      <c r="E57" s="10">
        <f>SUM(E49:E56)</f>
        <v>818293.44725233701</v>
      </c>
      <c r="F57" s="10">
        <f>SUM(F49:F56)</f>
        <v>50000</v>
      </c>
      <c r="G57" s="13">
        <f>SUM(G49:G56)</f>
        <v>1024930.455763418</v>
      </c>
      <c r="H57" s="10">
        <f>(H49*G49)+(H50*G50)+(H51*G51)+(H52*G52)+(H53*G53)+(H54*G54)+(H55*G55)+(H56*G56)</f>
        <v>375213.58715647529</v>
      </c>
      <c r="I57" s="10">
        <f>SUM(I49:I56)</f>
        <v>137187.87993809523</v>
      </c>
      <c r="J57" s="132"/>
      <c r="K57" s="152"/>
      <c r="L57" s="29"/>
    </row>
    <row r="58" spans="1:14" ht="51" hidden="1" customHeight="1" x14ac:dyDescent="0.4">
      <c r="B58" s="73" t="s">
        <v>61</v>
      </c>
      <c r="C58" s="231"/>
      <c r="D58" s="232"/>
      <c r="E58" s="232"/>
      <c r="F58" s="232"/>
      <c r="G58" s="232"/>
      <c r="H58" s="232"/>
      <c r="I58" s="232"/>
      <c r="J58" s="232"/>
      <c r="K58" s="233"/>
      <c r="L58" s="28"/>
    </row>
    <row r="59" spans="1:14" ht="15.9" hidden="1" x14ac:dyDescent="0.45">
      <c r="B59" s="142" t="s">
        <v>62</v>
      </c>
      <c r="C59" s="143"/>
      <c r="D59" s="144"/>
      <c r="E59" s="194"/>
      <c r="F59" s="144"/>
      <c r="G59" s="145">
        <f>SUM(D59:F59)</f>
        <v>0</v>
      </c>
      <c r="H59" s="146"/>
      <c r="I59" s="141"/>
      <c r="J59" s="147"/>
      <c r="K59" s="148"/>
      <c r="L59" s="149"/>
    </row>
    <row r="60" spans="1:14" ht="15.9" hidden="1" x14ac:dyDescent="0.45">
      <c r="B60" s="142" t="s">
        <v>63</v>
      </c>
      <c r="C60" s="143"/>
      <c r="D60" s="144"/>
      <c r="E60" s="194"/>
      <c r="F60" s="144"/>
      <c r="G60" s="145">
        <f t="shared" ref="G60:G66" si="5">SUM(D60:F60)</f>
        <v>0</v>
      </c>
      <c r="H60" s="146"/>
      <c r="I60" s="141"/>
      <c r="J60" s="147"/>
      <c r="K60" s="148"/>
      <c r="L60" s="149"/>
    </row>
    <row r="61" spans="1:14" ht="15.9" hidden="1" x14ac:dyDescent="0.45">
      <c r="B61" s="142" t="s">
        <v>64</v>
      </c>
      <c r="C61" s="143"/>
      <c r="D61" s="144"/>
      <c r="E61" s="194"/>
      <c r="F61" s="144"/>
      <c r="G61" s="145">
        <f t="shared" si="5"/>
        <v>0</v>
      </c>
      <c r="H61" s="195"/>
      <c r="I61" s="141"/>
      <c r="J61" s="147"/>
      <c r="K61" s="148"/>
      <c r="L61" s="149"/>
    </row>
    <row r="62" spans="1:14" ht="15.9" hidden="1" x14ac:dyDescent="0.45">
      <c r="B62" s="142" t="s">
        <v>65</v>
      </c>
      <c r="C62" s="143"/>
      <c r="D62" s="144"/>
      <c r="E62" s="144"/>
      <c r="F62" s="144"/>
      <c r="G62" s="145">
        <f t="shared" si="5"/>
        <v>0</v>
      </c>
      <c r="H62" s="146"/>
      <c r="I62" s="144"/>
      <c r="J62" s="147"/>
      <c r="K62" s="148"/>
      <c r="L62" s="149"/>
    </row>
    <row r="63" spans="1:14" ht="15.9" hidden="1" x14ac:dyDescent="0.45">
      <c r="B63" s="142" t="s">
        <v>66</v>
      </c>
      <c r="C63" s="143"/>
      <c r="D63" s="144"/>
      <c r="E63" s="144"/>
      <c r="F63" s="144"/>
      <c r="G63" s="145">
        <f t="shared" si="5"/>
        <v>0</v>
      </c>
      <c r="H63" s="146"/>
      <c r="I63" s="144"/>
      <c r="J63" s="147"/>
      <c r="K63" s="148"/>
      <c r="L63" s="149"/>
    </row>
    <row r="64" spans="1:14" ht="15.9" hidden="1" x14ac:dyDescent="0.45">
      <c r="B64" s="142" t="s">
        <v>67</v>
      </c>
      <c r="C64" s="143"/>
      <c r="D64" s="144"/>
      <c r="E64" s="144"/>
      <c r="F64" s="144"/>
      <c r="G64" s="145">
        <f t="shared" si="5"/>
        <v>0</v>
      </c>
      <c r="H64" s="146"/>
      <c r="I64" s="144"/>
      <c r="J64" s="147"/>
      <c r="K64" s="148"/>
      <c r="L64" s="149"/>
    </row>
    <row r="65" spans="1:12" ht="15.9" hidden="1" x14ac:dyDescent="0.45">
      <c r="B65" s="142" t="s">
        <v>68</v>
      </c>
      <c r="C65" s="150"/>
      <c r="D65" s="147"/>
      <c r="E65" s="147"/>
      <c r="F65" s="147"/>
      <c r="G65" s="145">
        <f t="shared" si="5"/>
        <v>0</v>
      </c>
      <c r="H65" s="151"/>
      <c r="I65" s="147"/>
      <c r="J65" s="147"/>
      <c r="K65" s="152"/>
      <c r="L65" s="149"/>
    </row>
    <row r="66" spans="1:12" ht="15.9" hidden="1" x14ac:dyDescent="0.45">
      <c r="B66" s="142" t="s">
        <v>69</v>
      </c>
      <c r="C66" s="150"/>
      <c r="D66" s="147"/>
      <c r="E66" s="147"/>
      <c r="F66" s="147"/>
      <c r="G66" s="145">
        <f t="shared" si="5"/>
        <v>0</v>
      </c>
      <c r="H66" s="151"/>
      <c r="I66" s="147"/>
      <c r="J66" s="147"/>
      <c r="K66" s="152"/>
      <c r="L66" s="149"/>
    </row>
    <row r="67" spans="1:12" ht="15.9" hidden="1" x14ac:dyDescent="0.45">
      <c r="C67" s="73" t="s">
        <v>23</v>
      </c>
      <c r="D67" s="13">
        <f>SUM(D59:D66)</f>
        <v>0</v>
      </c>
      <c r="E67" s="13">
        <f>SUM(E59:E66)</f>
        <v>0</v>
      </c>
      <c r="F67" s="13">
        <f>SUM(F59:F66)</f>
        <v>0</v>
      </c>
      <c r="G67" s="13">
        <f>SUM(G59:G66)</f>
        <v>0</v>
      </c>
      <c r="H67" s="10">
        <f>(H59*G59)+(H60*G60)+(H61*G61)+(H62*G62)+(H63*G63)+(H64*G64)+(H65*G65)+(H66*G66)</f>
        <v>0</v>
      </c>
      <c r="I67" s="120">
        <f>SUM(I59:I66)</f>
        <v>0</v>
      </c>
      <c r="J67" s="133"/>
      <c r="K67" s="152"/>
      <c r="L67" s="29"/>
    </row>
    <row r="68" spans="1:12" ht="51" hidden="1" customHeight="1" x14ac:dyDescent="0.4">
      <c r="B68" s="73" t="s">
        <v>70</v>
      </c>
      <c r="C68" s="231"/>
      <c r="D68" s="232"/>
      <c r="E68" s="232"/>
      <c r="F68" s="232"/>
      <c r="G68" s="232"/>
      <c r="H68" s="232"/>
      <c r="I68" s="232"/>
      <c r="J68" s="232"/>
      <c r="K68" s="233"/>
      <c r="L68" s="28"/>
    </row>
    <row r="69" spans="1:12" ht="15.9" hidden="1" x14ac:dyDescent="0.45">
      <c r="B69" s="142" t="s">
        <v>71</v>
      </c>
      <c r="C69" s="143"/>
      <c r="D69" s="144"/>
      <c r="E69" s="144"/>
      <c r="F69" s="144"/>
      <c r="G69" s="145">
        <f>SUM(D69:F69)</f>
        <v>0</v>
      </c>
      <c r="H69" s="146"/>
      <c r="I69" s="144"/>
      <c r="J69" s="147"/>
      <c r="K69" s="148"/>
      <c r="L69" s="149"/>
    </row>
    <row r="70" spans="1:12" ht="15.9" hidden="1" x14ac:dyDescent="0.45">
      <c r="B70" s="142" t="s">
        <v>72</v>
      </c>
      <c r="C70" s="143"/>
      <c r="D70" s="144"/>
      <c r="E70" s="144"/>
      <c r="F70" s="144"/>
      <c r="G70" s="145">
        <f t="shared" ref="G70:G76" si="6">SUM(D70:F70)</f>
        <v>0</v>
      </c>
      <c r="H70" s="146"/>
      <c r="I70" s="144"/>
      <c r="J70" s="147"/>
      <c r="K70" s="148"/>
      <c r="L70" s="149"/>
    </row>
    <row r="71" spans="1:12" ht="15.9" hidden="1" x14ac:dyDescent="0.45">
      <c r="B71" s="142" t="s">
        <v>73</v>
      </c>
      <c r="C71" s="143"/>
      <c r="D71" s="144"/>
      <c r="E71" s="144"/>
      <c r="F71" s="144"/>
      <c r="G71" s="145">
        <f t="shared" si="6"/>
        <v>0</v>
      </c>
      <c r="H71" s="146"/>
      <c r="I71" s="144"/>
      <c r="J71" s="147"/>
      <c r="K71" s="148"/>
      <c r="L71" s="149"/>
    </row>
    <row r="72" spans="1:12" ht="15.9" hidden="1" x14ac:dyDescent="0.45">
      <c r="A72" s="21"/>
      <c r="B72" s="142" t="s">
        <v>74</v>
      </c>
      <c r="C72" s="143"/>
      <c r="D72" s="144"/>
      <c r="E72" s="144"/>
      <c r="F72" s="144"/>
      <c r="G72" s="145">
        <f t="shared" si="6"/>
        <v>0</v>
      </c>
      <c r="H72" s="146"/>
      <c r="I72" s="144"/>
      <c r="J72" s="147"/>
      <c r="K72" s="148"/>
      <c r="L72" s="149"/>
    </row>
    <row r="73" spans="1:12" s="21" customFormat="1" ht="15.9" hidden="1" x14ac:dyDescent="0.45">
      <c r="A73" s="20"/>
      <c r="B73" s="142" t="s">
        <v>75</v>
      </c>
      <c r="C73" s="143"/>
      <c r="D73" s="144"/>
      <c r="E73" s="144"/>
      <c r="F73" s="144"/>
      <c r="G73" s="145">
        <f t="shared" si="6"/>
        <v>0</v>
      </c>
      <c r="H73" s="146"/>
      <c r="I73" s="144"/>
      <c r="J73" s="147"/>
      <c r="K73" s="148"/>
      <c r="L73" s="149"/>
    </row>
    <row r="74" spans="1:12" ht="15.9" hidden="1" x14ac:dyDescent="0.45">
      <c r="B74" s="142" t="s">
        <v>76</v>
      </c>
      <c r="C74" s="143"/>
      <c r="D74" s="144"/>
      <c r="E74" s="144"/>
      <c r="F74" s="144"/>
      <c r="G74" s="145">
        <f t="shared" si="6"/>
        <v>0</v>
      </c>
      <c r="H74" s="146"/>
      <c r="I74" s="144"/>
      <c r="J74" s="147"/>
      <c r="K74" s="148"/>
      <c r="L74" s="149"/>
    </row>
    <row r="75" spans="1:12" ht="15.9" hidden="1" x14ac:dyDescent="0.45">
      <c r="B75" s="142" t="s">
        <v>77</v>
      </c>
      <c r="C75" s="150"/>
      <c r="D75" s="147"/>
      <c r="E75" s="147"/>
      <c r="F75" s="147"/>
      <c r="G75" s="145">
        <f t="shared" si="6"/>
        <v>0</v>
      </c>
      <c r="H75" s="151"/>
      <c r="I75" s="147"/>
      <c r="J75" s="147"/>
      <c r="K75" s="152"/>
      <c r="L75" s="149"/>
    </row>
    <row r="76" spans="1:12" ht="15.9" hidden="1" x14ac:dyDescent="0.45">
      <c r="B76" s="142" t="s">
        <v>78</v>
      </c>
      <c r="C76" s="150"/>
      <c r="D76" s="147"/>
      <c r="E76" s="147"/>
      <c r="F76" s="147"/>
      <c r="G76" s="145">
        <f t="shared" si="6"/>
        <v>0</v>
      </c>
      <c r="H76" s="151"/>
      <c r="I76" s="147"/>
      <c r="J76" s="147"/>
      <c r="K76" s="152"/>
      <c r="L76" s="149"/>
    </row>
    <row r="77" spans="1:12" ht="15.9" hidden="1" x14ac:dyDescent="0.45">
      <c r="C77" s="73" t="s">
        <v>23</v>
      </c>
      <c r="D77" s="13">
        <f>SUM(D69:D76)</f>
        <v>0</v>
      </c>
      <c r="E77" s="13">
        <f>SUM(E69:E76)</f>
        <v>0</v>
      </c>
      <c r="F77" s="13">
        <f>SUM(F69:F76)</f>
        <v>0</v>
      </c>
      <c r="G77" s="13">
        <f>SUM(G69:G76)</f>
        <v>0</v>
      </c>
      <c r="H77" s="10">
        <f>(H69*G69)+(H70*G70)+(H71*G71)+(H72*G72)+(H73*G73)+(H74*G74)+(H75*G75)+(H76*G76)</f>
        <v>0</v>
      </c>
      <c r="I77" s="120">
        <f>SUM(I69:I76)</f>
        <v>0</v>
      </c>
      <c r="J77" s="133"/>
      <c r="K77" s="152"/>
      <c r="L77" s="29"/>
    </row>
    <row r="78" spans="1:12" ht="51" hidden="1" customHeight="1" x14ac:dyDescent="0.4">
      <c r="B78" s="73" t="s">
        <v>79</v>
      </c>
      <c r="C78" s="231"/>
      <c r="D78" s="232"/>
      <c r="E78" s="232"/>
      <c r="F78" s="232"/>
      <c r="G78" s="232"/>
      <c r="H78" s="232"/>
      <c r="I78" s="232"/>
      <c r="J78" s="232"/>
      <c r="K78" s="233"/>
      <c r="L78" s="28"/>
    </row>
    <row r="79" spans="1:12" ht="15.9" hidden="1" x14ac:dyDescent="0.45">
      <c r="B79" s="142" t="s">
        <v>80</v>
      </c>
      <c r="C79" s="143"/>
      <c r="D79" s="144"/>
      <c r="E79" s="144"/>
      <c r="F79" s="144"/>
      <c r="G79" s="145">
        <f>SUM(D79:F79)</f>
        <v>0</v>
      </c>
      <c r="H79" s="146"/>
      <c r="I79" s="144"/>
      <c r="J79" s="147"/>
      <c r="K79" s="148"/>
      <c r="L79" s="149"/>
    </row>
    <row r="80" spans="1:12" ht="15.9" hidden="1" x14ac:dyDescent="0.45">
      <c r="B80" s="142" t="s">
        <v>81</v>
      </c>
      <c r="C80" s="143"/>
      <c r="D80" s="144"/>
      <c r="E80" s="144"/>
      <c r="F80" s="144"/>
      <c r="G80" s="145">
        <f t="shared" ref="G80:G86" si="7">SUM(D80:F80)</f>
        <v>0</v>
      </c>
      <c r="H80" s="146"/>
      <c r="I80" s="144"/>
      <c r="J80" s="147"/>
      <c r="K80" s="148"/>
      <c r="L80" s="149"/>
    </row>
    <row r="81" spans="2:12" ht="15.9" hidden="1" x14ac:dyDescent="0.45">
      <c r="B81" s="142" t="s">
        <v>82</v>
      </c>
      <c r="C81" s="143"/>
      <c r="D81" s="144"/>
      <c r="E81" s="144"/>
      <c r="F81" s="144"/>
      <c r="G81" s="145">
        <f t="shared" si="7"/>
        <v>0</v>
      </c>
      <c r="H81" s="146"/>
      <c r="I81" s="144"/>
      <c r="J81" s="147"/>
      <c r="K81" s="148"/>
      <c r="L81" s="149"/>
    </row>
    <row r="82" spans="2:12" ht="15.9" hidden="1" x14ac:dyDescent="0.45">
      <c r="B82" s="142" t="s">
        <v>83</v>
      </c>
      <c r="C82" s="143"/>
      <c r="D82" s="144"/>
      <c r="E82" s="144"/>
      <c r="F82" s="144"/>
      <c r="G82" s="145">
        <f t="shared" si="7"/>
        <v>0</v>
      </c>
      <c r="H82" s="146"/>
      <c r="I82" s="144"/>
      <c r="J82" s="147"/>
      <c r="K82" s="148"/>
      <c r="L82" s="149"/>
    </row>
    <row r="83" spans="2:12" ht="15.9" hidden="1" x14ac:dyDescent="0.45">
      <c r="B83" s="142" t="s">
        <v>84</v>
      </c>
      <c r="C83" s="143"/>
      <c r="D83" s="144"/>
      <c r="E83" s="144"/>
      <c r="F83" s="144"/>
      <c r="G83" s="145">
        <f t="shared" si="7"/>
        <v>0</v>
      </c>
      <c r="H83" s="146"/>
      <c r="I83" s="144"/>
      <c r="J83" s="147"/>
      <c r="K83" s="148"/>
      <c r="L83" s="149"/>
    </row>
    <row r="84" spans="2:12" ht="15.9" hidden="1" x14ac:dyDescent="0.45">
      <c r="B84" s="142" t="s">
        <v>85</v>
      </c>
      <c r="C84" s="143"/>
      <c r="D84" s="144"/>
      <c r="E84" s="144"/>
      <c r="F84" s="144"/>
      <c r="G84" s="145">
        <f t="shared" si="7"/>
        <v>0</v>
      </c>
      <c r="H84" s="146"/>
      <c r="I84" s="144"/>
      <c r="J84" s="147"/>
      <c r="K84" s="148"/>
      <c r="L84" s="149"/>
    </row>
    <row r="85" spans="2:12" ht="15.9" hidden="1" x14ac:dyDescent="0.45">
      <c r="B85" s="142" t="s">
        <v>86</v>
      </c>
      <c r="C85" s="150"/>
      <c r="D85" s="147"/>
      <c r="E85" s="147"/>
      <c r="F85" s="147"/>
      <c r="G85" s="145">
        <f t="shared" si="7"/>
        <v>0</v>
      </c>
      <c r="H85" s="151"/>
      <c r="I85" s="147"/>
      <c r="J85" s="147"/>
      <c r="K85" s="152"/>
      <c r="L85" s="149"/>
    </row>
    <row r="86" spans="2:12" ht="15.9" hidden="1" x14ac:dyDescent="0.45">
      <c r="B86" s="142" t="s">
        <v>87</v>
      </c>
      <c r="C86" s="150"/>
      <c r="D86" s="147"/>
      <c r="E86" s="147"/>
      <c r="F86" s="147"/>
      <c r="G86" s="145">
        <f t="shared" si="7"/>
        <v>0</v>
      </c>
      <c r="H86" s="151"/>
      <c r="I86" s="147"/>
      <c r="J86" s="147"/>
      <c r="K86" s="152"/>
      <c r="L86" s="149"/>
    </row>
    <row r="87" spans="2:12" ht="15.9" hidden="1" x14ac:dyDescent="0.45">
      <c r="C87" s="73" t="s">
        <v>23</v>
      </c>
      <c r="D87" s="10">
        <f>SUM(D79:D86)</f>
        <v>0</v>
      </c>
      <c r="E87" s="10">
        <f>SUM(E79:E86)</f>
        <v>0</v>
      </c>
      <c r="F87" s="10">
        <f>SUM(F79:F86)</f>
        <v>0</v>
      </c>
      <c r="G87" s="10">
        <f>SUM(G79:G86)</f>
        <v>0</v>
      </c>
      <c r="H87" s="10">
        <f>(H79*G79)+(H80*G80)+(H81*G81)+(H82*G82)+(H83*G83)+(H84*G84)+(H85*G85)+(H86*G86)</f>
        <v>0</v>
      </c>
      <c r="I87" s="120">
        <f>SUM(I79:I86)</f>
        <v>0</v>
      </c>
      <c r="J87" s="133"/>
      <c r="K87" s="152"/>
      <c r="L87" s="29"/>
    </row>
    <row r="88" spans="2:12" ht="4.5" hidden="1" customHeight="1" x14ac:dyDescent="0.4">
      <c r="B88" s="4"/>
      <c r="C88" s="153"/>
      <c r="D88" s="156"/>
      <c r="E88" s="156"/>
      <c r="F88" s="156"/>
      <c r="G88" s="156"/>
      <c r="H88" s="156"/>
      <c r="I88" s="156"/>
      <c r="J88" s="156"/>
      <c r="K88" s="153"/>
      <c r="L88" s="2"/>
    </row>
    <row r="89" spans="2:12" ht="51" customHeight="1" x14ac:dyDescent="0.4">
      <c r="B89" s="73" t="s">
        <v>88</v>
      </c>
      <c r="C89" s="234" t="s">
        <v>597</v>
      </c>
      <c r="D89" s="235"/>
      <c r="E89" s="235"/>
      <c r="F89" s="235"/>
      <c r="G89" s="235"/>
      <c r="H89" s="235"/>
      <c r="I89" s="235"/>
      <c r="J89" s="235"/>
      <c r="K89" s="236"/>
      <c r="L89" s="9"/>
    </row>
    <row r="90" spans="2:12" ht="51" customHeight="1" x14ac:dyDescent="0.4">
      <c r="B90" s="73" t="s">
        <v>89</v>
      </c>
      <c r="C90" s="231" t="s">
        <v>598</v>
      </c>
      <c r="D90" s="232"/>
      <c r="E90" s="232"/>
      <c r="F90" s="232"/>
      <c r="G90" s="232"/>
      <c r="H90" s="232"/>
      <c r="I90" s="232"/>
      <c r="J90" s="232"/>
      <c r="K90" s="233"/>
      <c r="L90" s="28"/>
    </row>
    <row r="91" spans="2:12" ht="84.9" x14ac:dyDescent="0.45">
      <c r="B91" s="142" t="s">
        <v>90</v>
      </c>
      <c r="C91" s="203" t="s">
        <v>599</v>
      </c>
      <c r="D91" s="144">
        <v>39953.643032377797</v>
      </c>
      <c r="E91" s="144"/>
      <c r="F91" s="144"/>
      <c r="G91" s="145">
        <f>SUM(D91:F91)</f>
        <v>39953.643032377797</v>
      </c>
      <c r="H91" s="146">
        <v>0.5</v>
      </c>
      <c r="I91" s="144">
        <v>24945.038909523806</v>
      </c>
      <c r="J91" s="147" t="s">
        <v>620</v>
      </c>
      <c r="K91" s="148"/>
      <c r="L91" s="149"/>
    </row>
    <row r="92" spans="2:12" ht="15.9" hidden="1" x14ac:dyDescent="0.45">
      <c r="B92" s="142" t="s">
        <v>91</v>
      </c>
      <c r="C92" s="143"/>
      <c r="D92" s="144"/>
      <c r="E92" s="144"/>
      <c r="F92" s="144"/>
      <c r="G92" s="145">
        <f t="shared" ref="G92:G98" si="8">SUM(D92:F92)</f>
        <v>0</v>
      </c>
      <c r="H92" s="146"/>
      <c r="I92" s="144"/>
      <c r="J92" s="147"/>
      <c r="K92" s="148"/>
      <c r="L92" s="149"/>
    </row>
    <row r="93" spans="2:12" ht="15.9" hidden="1" x14ac:dyDescent="0.45">
      <c r="B93" s="142" t="s">
        <v>92</v>
      </c>
      <c r="C93" s="143"/>
      <c r="D93" s="144"/>
      <c r="E93" s="144"/>
      <c r="F93" s="144"/>
      <c r="G93" s="145">
        <f t="shared" si="8"/>
        <v>0</v>
      </c>
      <c r="H93" s="146"/>
      <c r="I93" s="144"/>
      <c r="J93" s="147"/>
      <c r="K93" s="148"/>
      <c r="L93" s="149"/>
    </row>
    <row r="94" spans="2:12" ht="15.9" hidden="1" x14ac:dyDescent="0.45">
      <c r="B94" s="142" t="s">
        <v>93</v>
      </c>
      <c r="C94" s="143"/>
      <c r="D94" s="144"/>
      <c r="E94" s="144"/>
      <c r="F94" s="144"/>
      <c r="G94" s="145">
        <f t="shared" si="8"/>
        <v>0</v>
      </c>
      <c r="H94" s="146"/>
      <c r="I94" s="144"/>
      <c r="J94" s="147"/>
      <c r="K94" s="148"/>
      <c r="L94" s="149"/>
    </row>
    <row r="95" spans="2:12" ht="15.9" hidden="1" x14ac:dyDescent="0.45">
      <c r="B95" s="142" t="s">
        <v>94</v>
      </c>
      <c r="C95" s="143"/>
      <c r="D95" s="144"/>
      <c r="E95" s="144"/>
      <c r="F95" s="144"/>
      <c r="G95" s="145">
        <f t="shared" si="8"/>
        <v>0</v>
      </c>
      <c r="H95" s="146"/>
      <c r="I95" s="144"/>
      <c r="J95" s="147"/>
      <c r="K95" s="148"/>
      <c r="L95" s="149"/>
    </row>
    <row r="96" spans="2:12" ht="15.9" hidden="1" x14ac:dyDescent="0.45">
      <c r="B96" s="142" t="s">
        <v>95</v>
      </c>
      <c r="C96" s="143"/>
      <c r="D96" s="144"/>
      <c r="E96" s="144"/>
      <c r="F96" s="144"/>
      <c r="G96" s="145">
        <f t="shared" si="8"/>
        <v>0</v>
      </c>
      <c r="H96" s="146"/>
      <c r="I96" s="144"/>
      <c r="J96" s="147"/>
      <c r="K96" s="148"/>
      <c r="L96" s="149"/>
    </row>
    <row r="97" spans="2:14" ht="15.9" hidden="1" x14ac:dyDescent="0.45">
      <c r="B97" s="142" t="s">
        <v>96</v>
      </c>
      <c r="C97" s="150"/>
      <c r="D97" s="147"/>
      <c r="E97" s="147"/>
      <c r="F97" s="147"/>
      <c r="G97" s="145">
        <f t="shared" si="8"/>
        <v>0</v>
      </c>
      <c r="H97" s="151"/>
      <c r="I97" s="147"/>
      <c r="J97" s="147"/>
      <c r="K97" s="152"/>
      <c r="L97" s="149"/>
    </row>
    <row r="98" spans="2:14" ht="15.9" hidden="1" x14ac:dyDescent="0.45">
      <c r="B98" s="142" t="s">
        <v>97</v>
      </c>
      <c r="C98" s="150"/>
      <c r="D98" s="147"/>
      <c r="E98" s="147"/>
      <c r="F98" s="147"/>
      <c r="G98" s="145">
        <f t="shared" si="8"/>
        <v>0</v>
      </c>
      <c r="H98" s="151"/>
      <c r="I98" s="147"/>
      <c r="J98" s="147"/>
      <c r="K98" s="152"/>
      <c r="L98" s="149"/>
    </row>
    <row r="99" spans="2:14" ht="15.9" x14ac:dyDescent="0.45">
      <c r="C99" s="73" t="s">
        <v>23</v>
      </c>
      <c r="D99" s="10">
        <f>SUM(D91:D98)</f>
        <v>39953.643032377797</v>
      </c>
      <c r="E99" s="10">
        <f>SUM(E91:E98)</f>
        <v>0</v>
      </c>
      <c r="F99" s="10">
        <f>SUM(F91:F98)</f>
        <v>0</v>
      </c>
      <c r="G99" s="13">
        <f>SUM(G91:G98)</f>
        <v>39953.643032377797</v>
      </c>
      <c r="H99" s="10">
        <f>(H91*G91)+(H92*G92)+(H93*G93)+(H94*G94)+(H95*G95)+(H96*G96)+(H97*G97)+(H98*G98)</f>
        <v>19976.821516188898</v>
      </c>
      <c r="I99" s="120">
        <f>SUM(I91:I98)</f>
        <v>24945.038909523806</v>
      </c>
      <c r="J99" s="133"/>
      <c r="K99" s="152"/>
      <c r="L99" s="29"/>
    </row>
    <row r="100" spans="2:14" ht="51" customHeight="1" x14ac:dyDescent="0.4">
      <c r="B100" s="73" t="s">
        <v>98</v>
      </c>
      <c r="C100" s="231" t="s">
        <v>600</v>
      </c>
      <c r="D100" s="232"/>
      <c r="E100" s="232"/>
      <c r="F100" s="232"/>
      <c r="G100" s="232"/>
      <c r="H100" s="232"/>
      <c r="I100" s="232"/>
      <c r="J100" s="232"/>
      <c r="K100" s="233"/>
      <c r="L100" s="28"/>
    </row>
    <row r="101" spans="2:14" ht="111" x14ac:dyDescent="0.45">
      <c r="B101" s="142" t="s">
        <v>99</v>
      </c>
      <c r="C101" s="143" t="s">
        <v>601</v>
      </c>
      <c r="D101" s="144">
        <v>35000</v>
      </c>
      <c r="E101" s="144"/>
      <c r="F101" s="144">
        <v>30000</v>
      </c>
      <c r="G101" s="145">
        <f>SUM(D101:F101)</f>
        <v>65000</v>
      </c>
      <c r="H101" s="146">
        <v>0.8</v>
      </c>
      <c r="I101" s="144">
        <v>22529.760009523805</v>
      </c>
      <c r="J101" s="147" t="s">
        <v>621</v>
      </c>
      <c r="K101" s="148"/>
      <c r="L101" s="149"/>
    </row>
    <row r="102" spans="2:14" ht="126.9" x14ac:dyDescent="0.45">
      <c r="B102" s="142" t="s">
        <v>100</v>
      </c>
      <c r="C102" s="143" t="s">
        <v>602</v>
      </c>
      <c r="D102" s="144">
        <v>35000</v>
      </c>
      <c r="E102" s="144"/>
      <c r="F102" s="144">
        <v>30000</v>
      </c>
      <c r="G102" s="145">
        <f t="shared" ref="G102:G108" si="9">SUM(D102:F102)</f>
        <v>65000</v>
      </c>
      <c r="H102" s="146">
        <v>0.6</v>
      </c>
      <c r="I102" s="144">
        <v>82270.930909523799</v>
      </c>
      <c r="J102" s="147" t="s">
        <v>622</v>
      </c>
      <c r="K102" s="148"/>
      <c r="L102" s="149"/>
      <c r="M102" s="215"/>
      <c r="N102" s="216"/>
    </row>
    <row r="103" spans="2:14" ht="63.45" x14ac:dyDescent="0.45">
      <c r="B103" s="142" t="s">
        <v>101</v>
      </c>
      <c r="C103" s="143" t="s">
        <v>603</v>
      </c>
      <c r="D103" s="144">
        <v>70000</v>
      </c>
      <c r="E103" s="144"/>
      <c r="F103" s="144"/>
      <c r="G103" s="145">
        <f t="shared" si="9"/>
        <v>70000</v>
      </c>
      <c r="H103" s="146">
        <v>0.7</v>
      </c>
      <c r="I103" s="144">
        <v>64133.03990952381</v>
      </c>
      <c r="J103" s="147" t="s">
        <v>622</v>
      </c>
      <c r="K103" s="148"/>
      <c r="L103" s="149"/>
    </row>
    <row r="104" spans="2:14" ht="63.45" x14ac:dyDescent="0.45">
      <c r="B104" s="142" t="s">
        <v>102</v>
      </c>
      <c r="C104" s="143" t="s">
        <v>604</v>
      </c>
      <c r="D104" s="144">
        <v>70000</v>
      </c>
      <c r="E104" s="144"/>
      <c r="F104" s="144"/>
      <c r="G104" s="145">
        <f t="shared" si="9"/>
        <v>70000</v>
      </c>
      <c r="H104" s="146">
        <v>0.7</v>
      </c>
      <c r="I104" s="144">
        <v>24223.430909523806</v>
      </c>
      <c r="J104" s="147" t="s">
        <v>622</v>
      </c>
      <c r="K104" s="148"/>
      <c r="L104" s="149"/>
    </row>
    <row r="105" spans="2:14" ht="63.45" x14ac:dyDescent="0.45">
      <c r="B105" s="142" t="s">
        <v>103</v>
      </c>
      <c r="C105" s="143" t="s">
        <v>605</v>
      </c>
      <c r="D105" s="144">
        <v>35440</v>
      </c>
      <c r="E105" s="144"/>
      <c r="F105" s="144"/>
      <c r="G105" s="145">
        <f t="shared" si="9"/>
        <v>35440</v>
      </c>
      <c r="H105" s="146">
        <v>0.7</v>
      </c>
      <c r="I105" s="144">
        <v>27248.093152380952</v>
      </c>
      <c r="J105" s="147" t="s">
        <v>622</v>
      </c>
      <c r="K105" s="148"/>
      <c r="L105" s="149"/>
    </row>
    <row r="106" spans="2:14" ht="63.45" x14ac:dyDescent="0.45">
      <c r="B106" s="142" t="s">
        <v>104</v>
      </c>
      <c r="C106" s="143" t="s">
        <v>606</v>
      </c>
      <c r="D106" s="144">
        <v>35000</v>
      </c>
      <c r="E106" s="144"/>
      <c r="F106" s="144"/>
      <c r="G106" s="145">
        <f t="shared" si="9"/>
        <v>35000</v>
      </c>
      <c r="H106" s="146">
        <v>0.7</v>
      </c>
      <c r="I106" s="144">
        <v>21573.59425238095</v>
      </c>
      <c r="J106" s="147" t="s">
        <v>622</v>
      </c>
      <c r="K106" s="148"/>
      <c r="L106" s="149"/>
      <c r="N106" s="216"/>
    </row>
    <row r="107" spans="2:14" ht="63.45" x14ac:dyDescent="0.45">
      <c r="B107" s="142" t="s">
        <v>105</v>
      </c>
      <c r="C107" s="143" t="s">
        <v>607</v>
      </c>
      <c r="D107" s="147">
        <v>70171.318148369028</v>
      </c>
      <c r="E107" s="147"/>
      <c r="F107" s="147"/>
      <c r="G107" s="145">
        <f t="shared" si="9"/>
        <v>70171.318148369028</v>
      </c>
      <c r="H107" s="151">
        <v>0.7</v>
      </c>
      <c r="I107" s="147">
        <v>21786.398909523807</v>
      </c>
      <c r="J107" s="147" t="s">
        <v>622</v>
      </c>
      <c r="K107" s="152"/>
      <c r="L107" s="149"/>
      <c r="N107" s="216"/>
    </row>
    <row r="108" spans="2:14" ht="63.45" x14ac:dyDescent="0.45">
      <c r="B108" s="142" t="s">
        <v>106</v>
      </c>
      <c r="C108" s="150" t="s">
        <v>608</v>
      </c>
      <c r="D108" s="147">
        <v>50000</v>
      </c>
      <c r="E108" s="147"/>
      <c r="F108" s="147"/>
      <c r="G108" s="145">
        <f t="shared" si="9"/>
        <v>50000</v>
      </c>
      <c r="H108" s="151">
        <v>0.7</v>
      </c>
      <c r="I108" s="147">
        <v>29520.594309523807</v>
      </c>
      <c r="J108" s="147" t="s">
        <v>622</v>
      </c>
      <c r="K108" s="152"/>
      <c r="L108" s="149"/>
    </row>
    <row r="109" spans="2:14" ht="15.9" x14ac:dyDescent="0.45">
      <c r="B109" s="73"/>
      <c r="C109" s="73" t="s">
        <v>23</v>
      </c>
      <c r="D109" s="13">
        <f>SUM(D101:D108)</f>
        <v>400611.31814836903</v>
      </c>
      <c r="E109" s="13">
        <f>SUM(E101:E108)</f>
        <v>0</v>
      </c>
      <c r="F109" s="13">
        <f>SUM(F101:F108)</f>
        <v>60000</v>
      </c>
      <c r="G109" s="13">
        <f>SUM(G101:G108)</f>
        <v>460611.31814836903</v>
      </c>
      <c r="H109" s="10">
        <f>(H101*G101)+(H102*G102)+(H103*G103)+(H104*G104)+(H105*G105)+(H106*G106)+(H107*G107)+(H108*G108)</f>
        <v>322427.92270385835</v>
      </c>
      <c r="I109" s="120">
        <f>SUM(I101:I108)</f>
        <v>293285.84236190474</v>
      </c>
      <c r="J109" s="133"/>
      <c r="K109" s="152"/>
      <c r="L109" s="29"/>
    </row>
    <row r="110" spans="2:14" ht="51" hidden="1" customHeight="1" x14ac:dyDescent="0.4">
      <c r="B110" s="73" t="s">
        <v>107</v>
      </c>
      <c r="C110" s="231"/>
      <c r="D110" s="232"/>
      <c r="E110" s="232"/>
      <c r="F110" s="232"/>
      <c r="G110" s="232"/>
      <c r="H110" s="232"/>
      <c r="I110" s="232"/>
      <c r="J110" s="232"/>
      <c r="K110" s="233"/>
      <c r="L110" s="28"/>
    </row>
    <row r="111" spans="2:14" ht="15.9" hidden="1" x14ac:dyDescent="0.45">
      <c r="B111" s="142" t="s">
        <v>108</v>
      </c>
      <c r="C111" s="143"/>
      <c r="D111" s="144"/>
      <c r="E111" s="144"/>
      <c r="F111" s="144"/>
      <c r="G111" s="145">
        <f>SUM(D111:F111)</f>
        <v>0</v>
      </c>
      <c r="H111" s="146"/>
      <c r="I111" s="144"/>
      <c r="J111" s="147"/>
      <c r="K111" s="148"/>
      <c r="L111" s="149"/>
    </row>
    <row r="112" spans="2:14" ht="15.9" hidden="1" x14ac:dyDescent="0.45">
      <c r="B112" s="142" t="s">
        <v>109</v>
      </c>
      <c r="C112" s="143"/>
      <c r="D112" s="144"/>
      <c r="E112" s="144"/>
      <c r="F112" s="144"/>
      <c r="G112" s="145">
        <f t="shared" ref="G112:G118" si="10">SUM(D112:F112)</f>
        <v>0</v>
      </c>
      <c r="H112" s="146"/>
      <c r="I112" s="144"/>
      <c r="J112" s="147"/>
      <c r="K112" s="148"/>
      <c r="L112" s="149"/>
    </row>
    <row r="113" spans="2:12" ht="15.9" hidden="1" x14ac:dyDescent="0.45">
      <c r="B113" s="142" t="s">
        <v>110</v>
      </c>
      <c r="C113" s="143"/>
      <c r="D113" s="144"/>
      <c r="E113" s="144"/>
      <c r="F113" s="144"/>
      <c r="G113" s="145">
        <f t="shared" si="10"/>
        <v>0</v>
      </c>
      <c r="H113" s="146"/>
      <c r="I113" s="144"/>
      <c r="J113" s="147"/>
      <c r="K113" s="148"/>
      <c r="L113" s="149"/>
    </row>
    <row r="114" spans="2:12" ht="15.9" hidden="1" x14ac:dyDescent="0.45">
      <c r="B114" s="142" t="s">
        <v>111</v>
      </c>
      <c r="C114" s="143"/>
      <c r="D114" s="144"/>
      <c r="E114" s="144"/>
      <c r="F114" s="144"/>
      <c r="G114" s="145">
        <f t="shared" si="10"/>
        <v>0</v>
      </c>
      <c r="H114" s="146"/>
      <c r="I114" s="144"/>
      <c r="J114" s="147"/>
      <c r="K114" s="148"/>
      <c r="L114" s="149"/>
    </row>
    <row r="115" spans="2:12" ht="15.9" hidden="1" x14ac:dyDescent="0.45">
      <c r="B115" s="142" t="s">
        <v>112</v>
      </c>
      <c r="C115" s="143"/>
      <c r="D115" s="144"/>
      <c r="E115" s="144"/>
      <c r="F115" s="144"/>
      <c r="G115" s="145">
        <f t="shared" si="10"/>
        <v>0</v>
      </c>
      <c r="H115" s="146"/>
      <c r="I115" s="144"/>
      <c r="J115" s="147"/>
      <c r="K115" s="148"/>
      <c r="L115" s="149"/>
    </row>
    <row r="116" spans="2:12" ht="15.9" hidden="1" x14ac:dyDescent="0.45">
      <c r="B116" s="142" t="s">
        <v>113</v>
      </c>
      <c r="C116" s="143"/>
      <c r="D116" s="144"/>
      <c r="E116" s="144"/>
      <c r="F116" s="144"/>
      <c r="G116" s="145">
        <f t="shared" si="10"/>
        <v>0</v>
      </c>
      <c r="H116" s="146"/>
      <c r="I116" s="144"/>
      <c r="J116" s="147"/>
      <c r="K116" s="148"/>
      <c r="L116" s="149"/>
    </row>
    <row r="117" spans="2:12" ht="15.9" hidden="1" x14ac:dyDescent="0.45">
      <c r="B117" s="142" t="s">
        <v>114</v>
      </c>
      <c r="C117" s="150"/>
      <c r="D117" s="147"/>
      <c r="E117" s="147"/>
      <c r="F117" s="147"/>
      <c r="G117" s="145">
        <f t="shared" si="10"/>
        <v>0</v>
      </c>
      <c r="H117" s="151"/>
      <c r="I117" s="147"/>
      <c r="J117" s="147"/>
      <c r="K117" s="152"/>
      <c r="L117" s="149"/>
    </row>
    <row r="118" spans="2:12" ht="15.9" hidden="1" x14ac:dyDescent="0.45">
      <c r="B118" s="142" t="s">
        <v>115</v>
      </c>
      <c r="C118" s="150"/>
      <c r="D118" s="147"/>
      <c r="E118" s="147"/>
      <c r="F118" s="147"/>
      <c r="G118" s="145">
        <f t="shared" si="10"/>
        <v>0</v>
      </c>
      <c r="H118" s="151"/>
      <c r="I118" s="147"/>
      <c r="J118" s="147"/>
      <c r="K118" s="152"/>
      <c r="L118" s="149"/>
    </row>
    <row r="119" spans="2:12" ht="15.9" hidden="1" x14ac:dyDescent="0.45">
      <c r="C119" s="73" t="s">
        <v>23</v>
      </c>
      <c r="D119" s="13">
        <f>SUM(D111:D118)</f>
        <v>0</v>
      </c>
      <c r="E119" s="13">
        <f>SUM(E111:E118)</f>
        <v>0</v>
      </c>
      <c r="F119" s="13">
        <f>SUM(F111:F118)</f>
        <v>0</v>
      </c>
      <c r="G119" s="13">
        <f>SUM(G111:G118)</f>
        <v>0</v>
      </c>
      <c r="H119" s="10">
        <f>(H111*G111)+(H112*G112)+(H113*G113)+(H114*G114)+(H115*G115)+(H116*G116)+(H117*G117)+(H118*G118)</f>
        <v>0</v>
      </c>
      <c r="I119" s="120">
        <f>SUM(I111:I118)</f>
        <v>0</v>
      </c>
      <c r="J119" s="133"/>
      <c r="K119" s="152"/>
      <c r="L119" s="29"/>
    </row>
    <row r="120" spans="2:12" ht="51" hidden="1" customHeight="1" x14ac:dyDescent="0.4">
      <c r="B120" s="73" t="s">
        <v>116</v>
      </c>
      <c r="C120" s="231"/>
      <c r="D120" s="232"/>
      <c r="E120" s="232"/>
      <c r="F120" s="232"/>
      <c r="G120" s="232"/>
      <c r="H120" s="232"/>
      <c r="I120" s="232"/>
      <c r="J120" s="232"/>
      <c r="K120" s="233"/>
      <c r="L120" s="28"/>
    </row>
    <row r="121" spans="2:12" ht="15.9" hidden="1" x14ac:dyDescent="0.45">
      <c r="B121" s="142" t="s">
        <v>117</v>
      </c>
      <c r="C121" s="143"/>
      <c r="D121" s="144"/>
      <c r="E121" s="144"/>
      <c r="F121" s="144"/>
      <c r="G121" s="145">
        <f>SUM(D121:F121)</f>
        <v>0</v>
      </c>
      <c r="H121" s="146"/>
      <c r="I121" s="144"/>
      <c r="J121" s="147"/>
      <c r="K121" s="148"/>
      <c r="L121" s="149"/>
    </row>
    <row r="122" spans="2:12" ht="15.9" hidden="1" x14ac:dyDescent="0.45">
      <c r="B122" s="142" t="s">
        <v>118</v>
      </c>
      <c r="C122" s="143"/>
      <c r="D122" s="144"/>
      <c r="E122" s="144"/>
      <c r="F122" s="144"/>
      <c r="G122" s="145">
        <f t="shared" ref="G122:G128" si="11">SUM(D122:F122)</f>
        <v>0</v>
      </c>
      <c r="H122" s="146"/>
      <c r="I122" s="144"/>
      <c r="J122" s="147"/>
      <c r="K122" s="148"/>
      <c r="L122" s="149"/>
    </row>
    <row r="123" spans="2:12" ht="15.9" hidden="1" x14ac:dyDescent="0.45">
      <c r="B123" s="142" t="s">
        <v>119</v>
      </c>
      <c r="C123" s="143"/>
      <c r="D123" s="144"/>
      <c r="E123" s="144"/>
      <c r="F123" s="144"/>
      <c r="G123" s="145">
        <f t="shared" si="11"/>
        <v>0</v>
      </c>
      <c r="H123" s="146"/>
      <c r="I123" s="144"/>
      <c r="J123" s="147"/>
      <c r="K123" s="148"/>
      <c r="L123" s="149"/>
    </row>
    <row r="124" spans="2:12" ht="15.9" hidden="1" x14ac:dyDescent="0.45">
      <c r="B124" s="142" t="s">
        <v>120</v>
      </c>
      <c r="C124" s="143"/>
      <c r="D124" s="144"/>
      <c r="E124" s="144"/>
      <c r="F124" s="144"/>
      <c r="G124" s="145">
        <f t="shared" si="11"/>
        <v>0</v>
      </c>
      <c r="H124" s="146"/>
      <c r="I124" s="144"/>
      <c r="J124" s="147"/>
      <c r="K124" s="148"/>
      <c r="L124" s="149"/>
    </row>
    <row r="125" spans="2:12" ht="15.9" hidden="1" x14ac:dyDescent="0.45">
      <c r="B125" s="142" t="s">
        <v>121</v>
      </c>
      <c r="C125" s="143"/>
      <c r="D125" s="144"/>
      <c r="E125" s="144"/>
      <c r="F125" s="144"/>
      <c r="G125" s="145">
        <f t="shared" si="11"/>
        <v>0</v>
      </c>
      <c r="H125" s="146"/>
      <c r="I125" s="144"/>
      <c r="J125" s="147"/>
      <c r="K125" s="148"/>
      <c r="L125" s="149"/>
    </row>
    <row r="126" spans="2:12" ht="15.9" hidden="1" x14ac:dyDescent="0.45">
      <c r="B126" s="142" t="s">
        <v>122</v>
      </c>
      <c r="C126" s="143"/>
      <c r="D126" s="144"/>
      <c r="E126" s="144"/>
      <c r="F126" s="144"/>
      <c r="G126" s="145">
        <f t="shared" si="11"/>
        <v>0</v>
      </c>
      <c r="H126" s="146"/>
      <c r="I126" s="144"/>
      <c r="J126" s="147"/>
      <c r="K126" s="148"/>
      <c r="L126" s="149"/>
    </row>
    <row r="127" spans="2:12" ht="15.9" hidden="1" x14ac:dyDescent="0.45">
      <c r="B127" s="142" t="s">
        <v>123</v>
      </c>
      <c r="C127" s="150"/>
      <c r="D127" s="147"/>
      <c r="E127" s="147"/>
      <c r="F127" s="147"/>
      <c r="G127" s="145">
        <f t="shared" si="11"/>
        <v>0</v>
      </c>
      <c r="H127" s="151"/>
      <c r="I127" s="147"/>
      <c r="J127" s="147"/>
      <c r="K127" s="152"/>
      <c r="L127" s="149"/>
    </row>
    <row r="128" spans="2:12" ht="15.9" hidden="1" x14ac:dyDescent="0.45">
      <c r="B128" s="142" t="s">
        <v>124</v>
      </c>
      <c r="C128" s="150"/>
      <c r="D128" s="147"/>
      <c r="E128" s="147"/>
      <c r="F128" s="147"/>
      <c r="G128" s="145">
        <f t="shared" si="11"/>
        <v>0</v>
      </c>
      <c r="H128" s="151"/>
      <c r="I128" s="147"/>
      <c r="J128" s="147"/>
      <c r="K128" s="152"/>
      <c r="L128" s="149"/>
    </row>
    <row r="129" spans="2:12" ht="15.9" hidden="1" x14ac:dyDescent="0.45">
      <c r="C129" s="73" t="s">
        <v>23</v>
      </c>
      <c r="D129" s="10">
        <f>SUM(D121:D128)</f>
        <v>0</v>
      </c>
      <c r="E129" s="10">
        <f>SUM(E121:E128)</f>
        <v>0</v>
      </c>
      <c r="F129" s="10">
        <f>SUM(F121:F128)</f>
        <v>0</v>
      </c>
      <c r="G129" s="10">
        <f>SUM(G121:G128)</f>
        <v>0</v>
      </c>
      <c r="H129" s="10">
        <f>(H121*G121)+(H122*G122)+(H123*G123)+(H124*G124)+(H125*G125)+(H126*G126)+(H127*G127)+(H128*G128)</f>
        <v>0</v>
      </c>
      <c r="I129" s="120">
        <f>SUM(I121:I128)</f>
        <v>0</v>
      </c>
      <c r="J129" s="133"/>
      <c r="K129" s="152"/>
      <c r="L129" s="29"/>
    </row>
    <row r="130" spans="2:12" ht="15.75" hidden="1" customHeight="1" x14ac:dyDescent="0.4">
      <c r="B130" s="4"/>
      <c r="C130" s="153"/>
      <c r="D130" s="156"/>
      <c r="E130" s="156"/>
      <c r="F130" s="156"/>
      <c r="G130" s="156"/>
      <c r="H130" s="156"/>
      <c r="I130" s="156"/>
      <c r="J130" s="156"/>
      <c r="K130" s="157"/>
      <c r="L130" s="2"/>
    </row>
    <row r="131" spans="2:12" ht="51" hidden="1" customHeight="1" x14ac:dyDescent="0.4">
      <c r="B131" s="73" t="s">
        <v>125</v>
      </c>
      <c r="C131" s="234"/>
      <c r="D131" s="235"/>
      <c r="E131" s="235"/>
      <c r="F131" s="235"/>
      <c r="G131" s="235"/>
      <c r="H131" s="235"/>
      <c r="I131" s="235"/>
      <c r="J131" s="235"/>
      <c r="K131" s="236"/>
      <c r="L131" s="9"/>
    </row>
    <row r="132" spans="2:12" ht="51" hidden="1" customHeight="1" x14ac:dyDescent="0.4">
      <c r="B132" s="73" t="s">
        <v>126</v>
      </c>
      <c r="C132" s="231"/>
      <c r="D132" s="232"/>
      <c r="E132" s="232"/>
      <c r="F132" s="232"/>
      <c r="G132" s="232"/>
      <c r="H132" s="232"/>
      <c r="I132" s="232"/>
      <c r="J132" s="232"/>
      <c r="K132" s="233"/>
      <c r="L132" s="28"/>
    </row>
    <row r="133" spans="2:12" ht="15.9" hidden="1" x14ac:dyDescent="0.45">
      <c r="B133" s="142" t="s">
        <v>127</v>
      </c>
      <c r="C133" s="143"/>
      <c r="D133" s="144"/>
      <c r="E133" s="144"/>
      <c r="F133" s="144"/>
      <c r="G133" s="145">
        <f>SUM(D133:F133)</f>
        <v>0</v>
      </c>
      <c r="H133" s="146"/>
      <c r="I133" s="144"/>
      <c r="J133" s="147"/>
      <c r="K133" s="148"/>
      <c r="L133" s="149"/>
    </row>
    <row r="134" spans="2:12" ht="15.9" hidden="1" x14ac:dyDescent="0.45">
      <c r="B134" s="142" t="s">
        <v>128</v>
      </c>
      <c r="C134" s="143"/>
      <c r="D134" s="144"/>
      <c r="E134" s="144"/>
      <c r="F134" s="144"/>
      <c r="G134" s="145">
        <f t="shared" ref="G134:G140" si="12">SUM(D134:F134)</f>
        <v>0</v>
      </c>
      <c r="H134" s="146"/>
      <c r="I134" s="144"/>
      <c r="J134" s="147"/>
      <c r="K134" s="148"/>
      <c r="L134" s="149"/>
    </row>
    <row r="135" spans="2:12" ht="15.9" hidden="1" x14ac:dyDescent="0.45">
      <c r="B135" s="142" t="s">
        <v>129</v>
      </c>
      <c r="C135" s="143"/>
      <c r="D135" s="144"/>
      <c r="E135" s="144"/>
      <c r="F135" s="144"/>
      <c r="G135" s="145">
        <f t="shared" si="12"/>
        <v>0</v>
      </c>
      <c r="H135" s="146"/>
      <c r="I135" s="144"/>
      <c r="J135" s="147"/>
      <c r="K135" s="148"/>
      <c r="L135" s="149"/>
    </row>
    <row r="136" spans="2:12" ht="15.9" hidden="1" x14ac:dyDescent="0.45">
      <c r="B136" s="142" t="s">
        <v>130</v>
      </c>
      <c r="C136" s="143"/>
      <c r="D136" s="144"/>
      <c r="E136" s="144"/>
      <c r="F136" s="144"/>
      <c r="G136" s="145">
        <f t="shared" si="12"/>
        <v>0</v>
      </c>
      <c r="H136" s="146"/>
      <c r="I136" s="144"/>
      <c r="J136" s="147"/>
      <c r="K136" s="148"/>
      <c r="L136" s="149"/>
    </row>
    <row r="137" spans="2:12" ht="15.9" hidden="1" x14ac:dyDescent="0.45">
      <c r="B137" s="142" t="s">
        <v>131</v>
      </c>
      <c r="C137" s="143"/>
      <c r="D137" s="144"/>
      <c r="E137" s="144"/>
      <c r="F137" s="144"/>
      <c r="G137" s="145">
        <f t="shared" si="12"/>
        <v>0</v>
      </c>
      <c r="H137" s="146"/>
      <c r="I137" s="144"/>
      <c r="J137" s="147"/>
      <c r="K137" s="148"/>
      <c r="L137" s="149"/>
    </row>
    <row r="138" spans="2:12" ht="15.9" hidden="1" x14ac:dyDescent="0.45">
      <c r="B138" s="142" t="s">
        <v>132</v>
      </c>
      <c r="C138" s="143"/>
      <c r="D138" s="144"/>
      <c r="E138" s="144"/>
      <c r="F138" s="144"/>
      <c r="G138" s="145">
        <f t="shared" si="12"/>
        <v>0</v>
      </c>
      <c r="H138" s="146"/>
      <c r="I138" s="144"/>
      <c r="J138" s="147"/>
      <c r="K138" s="148"/>
      <c r="L138" s="149"/>
    </row>
    <row r="139" spans="2:12" ht="15.9" hidden="1" x14ac:dyDescent="0.45">
      <c r="B139" s="142" t="s">
        <v>133</v>
      </c>
      <c r="C139" s="150"/>
      <c r="D139" s="147"/>
      <c r="E139" s="147"/>
      <c r="F139" s="147"/>
      <c r="G139" s="145">
        <f t="shared" si="12"/>
        <v>0</v>
      </c>
      <c r="H139" s="151"/>
      <c r="I139" s="147"/>
      <c r="J139" s="147"/>
      <c r="K139" s="152"/>
      <c r="L139" s="149"/>
    </row>
    <row r="140" spans="2:12" ht="15.9" hidden="1" x14ac:dyDescent="0.45">
      <c r="B140" s="142" t="s">
        <v>134</v>
      </c>
      <c r="C140" s="150"/>
      <c r="D140" s="147"/>
      <c r="E140" s="147"/>
      <c r="F140" s="147"/>
      <c r="G140" s="145">
        <f t="shared" si="12"/>
        <v>0</v>
      </c>
      <c r="H140" s="151"/>
      <c r="I140" s="147"/>
      <c r="J140" s="147"/>
      <c r="K140" s="152"/>
      <c r="L140" s="149"/>
    </row>
    <row r="141" spans="2:12" ht="15.9" hidden="1" x14ac:dyDescent="0.45">
      <c r="C141" s="73" t="s">
        <v>23</v>
      </c>
      <c r="D141" s="10">
        <f>SUM(D133:D140)</f>
        <v>0</v>
      </c>
      <c r="E141" s="10">
        <f>SUM(E133:E140)</f>
        <v>0</v>
      </c>
      <c r="F141" s="10">
        <f>SUM(F133:F140)</f>
        <v>0</v>
      </c>
      <c r="G141" s="13">
        <f>SUM(G133:G140)</f>
        <v>0</v>
      </c>
      <c r="H141" s="10">
        <f>(H133*G133)+(H134*G134)+(H135*G135)+(H136*G136)+(H137*G137)+(H138*G138)+(H139*G139)+(H140*G140)</f>
        <v>0</v>
      </c>
      <c r="I141" s="120">
        <f>SUM(I133:I140)</f>
        <v>0</v>
      </c>
      <c r="J141" s="133"/>
      <c r="K141" s="152"/>
      <c r="L141" s="29"/>
    </row>
    <row r="142" spans="2:12" ht="51" hidden="1" customHeight="1" x14ac:dyDescent="0.4">
      <c r="B142" s="73" t="s">
        <v>135</v>
      </c>
      <c r="C142" s="231"/>
      <c r="D142" s="232"/>
      <c r="E142" s="232"/>
      <c r="F142" s="232"/>
      <c r="G142" s="232"/>
      <c r="H142" s="232"/>
      <c r="I142" s="232"/>
      <c r="J142" s="232"/>
      <c r="K142" s="233"/>
      <c r="L142" s="28"/>
    </row>
    <row r="143" spans="2:12" ht="15.9" hidden="1" x14ac:dyDescent="0.45">
      <c r="B143" s="142" t="s">
        <v>136</v>
      </c>
      <c r="C143" s="143"/>
      <c r="D143" s="144"/>
      <c r="E143" s="144"/>
      <c r="F143" s="144"/>
      <c r="G143" s="145">
        <f>SUM(D143:F143)</f>
        <v>0</v>
      </c>
      <c r="H143" s="146"/>
      <c r="I143" s="144"/>
      <c r="J143" s="147"/>
      <c r="K143" s="148"/>
      <c r="L143" s="149"/>
    </row>
    <row r="144" spans="2:12" ht="15.9" hidden="1" x14ac:dyDescent="0.45">
      <c r="B144" s="142" t="s">
        <v>137</v>
      </c>
      <c r="C144" s="143"/>
      <c r="D144" s="144"/>
      <c r="E144" s="144"/>
      <c r="F144" s="144"/>
      <c r="G144" s="145">
        <f t="shared" ref="G144:G150" si="13">SUM(D144:F144)</f>
        <v>0</v>
      </c>
      <c r="H144" s="146"/>
      <c r="I144" s="144"/>
      <c r="J144" s="147"/>
      <c r="K144" s="148"/>
      <c r="L144" s="149"/>
    </row>
    <row r="145" spans="2:12" ht="15.9" hidden="1" x14ac:dyDescent="0.45">
      <c r="B145" s="142" t="s">
        <v>138</v>
      </c>
      <c r="C145" s="143"/>
      <c r="D145" s="144"/>
      <c r="E145" s="144"/>
      <c r="F145" s="144"/>
      <c r="G145" s="145">
        <f t="shared" si="13"/>
        <v>0</v>
      </c>
      <c r="H145" s="146"/>
      <c r="I145" s="144"/>
      <c r="J145" s="147"/>
      <c r="K145" s="148"/>
      <c r="L145" s="149"/>
    </row>
    <row r="146" spans="2:12" ht="15.9" hidden="1" x14ac:dyDescent="0.45">
      <c r="B146" s="142" t="s">
        <v>139</v>
      </c>
      <c r="C146" s="143"/>
      <c r="D146" s="144"/>
      <c r="E146" s="144"/>
      <c r="F146" s="144"/>
      <c r="G146" s="145">
        <f t="shared" si="13"/>
        <v>0</v>
      </c>
      <c r="H146" s="146"/>
      <c r="I146" s="144"/>
      <c r="J146" s="147"/>
      <c r="K146" s="148"/>
      <c r="L146" s="149"/>
    </row>
    <row r="147" spans="2:12" ht="15.9" hidden="1" x14ac:dyDescent="0.45">
      <c r="B147" s="142" t="s">
        <v>140</v>
      </c>
      <c r="C147" s="143"/>
      <c r="D147" s="144"/>
      <c r="E147" s="144"/>
      <c r="F147" s="144"/>
      <c r="G147" s="145">
        <f t="shared" si="13"/>
        <v>0</v>
      </c>
      <c r="H147" s="146"/>
      <c r="I147" s="144"/>
      <c r="J147" s="147"/>
      <c r="K147" s="148"/>
      <c r="L147" s="149"/>
    </row>
    <row r="148" spans="2:12" ht="15.9" hidden="1" x14ac:dyDescent="0.45">
      <c r="B148" s="142" t="s">
        <v>141</v>
      </c>
      <c r="C148" s="143"/>
      <c r="D148" s="144"/>
      <c r="E148" s="144"/>
      <c r="F148" s="144"/>
      <c r="G148" s="145">
        <f t="shared" si="13"/>
        <v>0</v>
      </c>
      <c r="H148" s="146"/>
      <c r="I148" s="144"/>
      <c r="J148" s="147"/>
      <c r="K148" s="148"/>
      <c r="L148" s="149"/>
    </row>
    <row r="149" spans="2:12" ht="15.9" hidden="1" x14ac:dyDescent="0.45">
      <c r="B149" s="142" t="s">
        <v>142</v>
      </c>
      <c r="C149" s="150"/>
      <c r="D149" s="147"/>
      <c r="E149" s="147"/>
      <c r="F149" s="147"/>
      <c r="G149" s="145">
        <f t="shared" si="13"/>
        <v>0</v>
      </c>
      <c r="H149" s="151"/>
      <c r="I149" s="147"/>
      <c r="J149" s="147"/>
      <c r="K149" s="152"/>
      <c r="L149" s="149"/>
    </row>
    <row r="150" spans="2:12" ht="15.9" hidden="1" x14ac:dyDescent="0.45">
      <c r="B150" s="142" t="s">
        <v>143</v>
      </c>
      <c r="C150" s="150"/>
      <c r="D150" s="147"/>
      <c r="E150" s="147"/>
      <c r="F150" s="147"/>
      <c r="G150" s="145">
        <f t="shared" si="13"/>
        <v>0</v>
      </c>
      <c r="H150" s="151"/>
      <c r="I150" s="147"/>
      <c r="J150" s="147"/>
      <c r="K150" s="152"/>
      <c r="L150" s="149"/>
    </row>
    <row r="151" spans="2:12" ht="15.9" hidden="1" x14ac:dyDescent="0.45">
      <c r="C151" s="73" t="s">
        <v>23</v>
      </c>
      <c r="D151" s="13">
        <f>SUM(D143:D150)</f>
        <v>0</v>
      </c>
      <c r="E151" s="13">
        <f>SUM(E143:E150)</f>
        <v>0</v>
      </c>
      <c r="F151" s="13">
        <f>SUM(F143:F150)</f>
        <v>0</v>
      </c>
      <c r="G151" s="13">
        <f>SUM(G143:G150)</f>
        <v>0</v>
      </c>
      <c r="H151" s="10">
        <f>(H143*G143)+(H144*G144)+(H145*G145)+(H146*G146)+(H147*G147)+(H148*G148)+(H149*G149)+(H150*G150)</f>
        <v>0</v>
      </c>
      <c r="I151" s="120">
        <f>SUM(I143:I150)</f>
        <v>0</v>
      </c>
      <c r="J151" s="133"/>
      <c r="K151" s="152"/>
      <c r="L151" s="29"/>
    </row>
    <row r="152" spans="2:12" ht="51" hidden="1" customHeight="1" x14ac:dyDescent="0.4">
      <c r="B152" s="73" t="s">
        <v>144</v>
      </c>
      <c r="C152" s="231"/>
      <c r="D152" s="232"/>
      <c r="E152" s="232"/>
      <c r="F152" s="232"/>
      <c r="G152" s="232"/>
      <c r="H152" s="232"/>
      <c r="I152" s="232"/>
      <c r="J152" s="232"/>
      <c r="K152" s="233"/>
      <c r="L152" s="28"/>
    </row>
    <row r="153" spans="2:12" ht="15.9" hidden="1" x14ac:dyDescent="0.45">
      <c r="B153" s="142" t="s">
        <v>145</v>
      </c>
      <c r="C153" s="143"/>
      <c r="D153" s="144"/>
      <c r="E153" s="144"/>
      <c r="F153" s="144"/>
      <c r="G153" s="145">
        <f>SUM(D153:F153)</f>
        <v>0</v>
      </c>
      <c r="H153" s="146"/>
      <c r="I153" s="144"/>
      <c r="J153" s="147"/>
      <c r="K153" s="148"/>
      <c r="L153" s="149"/>
    </row>
    <row r="154" spans="2:12" ht="15.9" hidden="1" x14ac:dyDescent="0.45">
      <c r="B154" s="142" t="s">
        <v>146</v>
      </c>
      <c r="C154" s="143"/>
      <c r="D154" s="144"/>
      <c r="E154" s="144"/>
      <c r="F154" s="144"/>
      <c r="G154" s="145">
        <f t="shared" ref="G154:G160" si="14">SUM(D154:F154)</f>
        <v>0</v>
      </c>
      <c r="H154" s="146"/>
      <c r="I154" s="144"/>
      <c r="J154" s="147"/>
      <c r="K154" s="148"/>
      <c r="L154" s="149"/>
    </row>
    <row r="155" spans="2:12" ht="15.9" hidden="1" x14ac:dyDescent="0.45">
      <c r="B155" s="142" t="s">
        <v>147</v>
      </c>
      <c r="C155" s="143"/>
      <c r="D155" s="144"/>
      <c r="E155" s="144"/>
      <c r="F155" s="144"/>
      <c r="G155" s="145">
        <f t="shared" si="14"/>
        <v>0</v>
      </c>
      <c r="H155" s="146"/>
      <c r="I155" s="144"/>
      <c r="J155" s="147"/>
      <c r="K155" s="148"/>
      <c r="L155" s="149"/>
    </row>
    <row r="156" spans="2:12" ht="15.9" hidden="1" x14ac:dyDescent="0.45">
      <c r="B156" s="142" t="s">
        <v>148</v>
      </c>
      <c r="C156" s="143"/>
      <c r="D156" s="144"/>
      <c r="E156" s="144"/>
      <c r="F156" s="144"/>
      <c r="G156" s="145">
        <f t="shared" si="14"/>
        <v>0</v>
      </c>
      <c r="H156" s="146"/>
      <c r="I156" s="144"/>
      <c r="J156" s="147"/>
      <c r="K156" s="148"/>
      <c r="L156" s="149"/>
    </row>
    <row r="157" spans="2:12" ht="15.9" hidden="1" x14ac:dyDescent="0.45">
      <c r="B157" s="142" t="s">
        <v>149</v>
      </c>
      <c r="C157" s="143"/>
      <c r="D157" s="144"/>
      <c r="E157" s="144"/>
      <c r="F157" s="144"/>
      <c r="G157" s="145">
        <f t="shared" si="14"/>
        <v>0</v>
      </c>
      <c r="H157" s="146"/>
      <c r="I157" s="144"/>
      <c r="J157" s="147"/>
      <c r="K157" s="148"/>
      <c r="L157" s="149"/>
    </row>
    <row r="158" spans="2:12" ht="15.9" hidden="1" x14ac:dyDescent="0.45">
      <c r="B158" s="142" t="s">
        <v>150</v>
      </c>
      <c r="C158" s="143"/>
      <c r="D158" s="144"/>
      <c r="E158" s="144"/>
      <c r="F158" s="144"/>
      <c r="G158" s="145">
        <f t="shared" si="14"/>
        <v>0</v>
      </c>
      <c r="H158" s="146"/>
      <c r="I158" s="144"/>
      <c r="J158" s="147"/>
      <c r="K158" s="148"/>
      <c r="L158" s="149"/>
    </row>
    <row r="159" spans="2:12" ht="15.9" hidden="1" x14ac:dyDescent="0.45">
      <c r="B159" s="142" t="s">
        <v>151</v>
      </c>
      <c r="C159" s="150"/>
      <c r="D159" s="147"/>
      <c r="E159" s="147"/>
      <c r="F159" s="147"/>
      <c r="G159" s="145">
        <f t="shared" si="14"/>
        <v>0</v>
      </c>
      <c r="H159" s="151"/>
      <c r="I159" s="147"/>
      <c r="J159" s="147"/>
      <c r="K159" s="152"/>
      <c r="L159" s="149"/>
    </row>
    <row r="160" spans="2:12" ht="15.9" hidden="1" x14ac:dyDescent="0.45">
      <c r="B160" s="142" t="s">
        <v>152</v>
      </c>
      <c r="C160" s="150"/>
      <c r="D160" s="147"/>
      <c r="E160" s="147"/>
      <c r="F160" s="147"/>
      <c r="G160" s="145">
        <f t="shared" si="14"/>
        <v>0</v>
      </c>
      <c r="H160" s="151"/>
      <c r="I160" s="147"/>
      <c r="J160" s="147"/>
      <c r="K160" s="152"/>
      <c r="L160" s="149"/>
    </row>
    <row r="161" spans="2:14" ht="15.9" hidden="1" x14ac:dyDescent="0.45">
      <c r="C161" s="73" t="s">
        <v>23</v>
      </c>
      <c r="D161" s="13">
        <f>SUM(D153:D160)</f>
        <v>0</v>
      </c>
      <c r="E161" s="13">
        <f>SUM(E153:E160)</f>
        <v>0</v>
      </c>
      <c r="F161" s="13">
        <f>SUM(F153:F160)</f>
        <v>0</v>
      </c>
      <c r="G161" s="13">
        <f>SUM(G153:G160)</f>
        <v>0</v>
      </c>
      <c r="H161" s="10">
        <f>(H153*G153)+(H154*G154)+(H155*G155)+(H156*G156)+(H157*G157)+(H158*G158)+(H159*G159)+(H160*G160)</f>
        <v>0</v>
      </c>
      <c r="I161" s="120">
        <f>SUM(I153:I160)</f>
        <v>0</v>
      </c>
      <c r="J161" s="133"/>
      <c r="K161" s="152"/>
      <c r="L161" s="29"/>
    </row>
    <row r="162" spans="2:14" ht="51" hidden="1" customHeight="1" x14ac:dyDescent="0.4">
      <c r="B162" s="73" t="s">
        <v>153</v>
      </c>
      <c r="C162" s="231"/>
      <c r="D162" s="232"/>
      <c r="E162" s="232"/>
      <c r="F162" s="232"/>
      <c r="G162" s="232"/>
      <c r="H162" s="232"/>
      <c r="I162" s="232"/>
      <c r="J162" s="232"/>
      <c r="K162" s="233"/>
      <c r="L162" s="28"/>
    </row>
    <row r="163" spans="2:14" ht="15.9" hidden="1" x14ac:dyDescent="0.45">
      <c r="B163" s="142" t="s">
        <v>154</v>
      </c>
      <c r="C163" s="143"/>
      <c r="D163" s="144"/>
      <c r="E163" s="144"/>
      <c r="F163" s="144"/>
      <c r="G163" s="145">
        <f>SUM(D163:F163)</f>
        <v>0</v>
      </c>
      <c r="H163" s="146"/>
      <c r="I163" s="144"/>
      <c r="J163" s="147"/>
      <c r="K163" s="148"/>
      <c r="L163" s="149"/>
    </row>
    <row r="164" spans="2:14" ht="15.9" hidden="1" x14ac:dyDescent="0.45">
      <c r="B164" s="142" t="s">
        <v>155</v>
      </c>
      <c r="C164" s="143"/>
      <c r="D164" s="144"/>
      <c r="E164" s="144"/>
      <c r="F164" s="144"/>
      <c r="G164" s="145">
        <f t="shared" ref="G164:G170" si="15">SUM(D164:F164)</f>
        <v>0</v>
      </c>
      <c r="H164" s="146"/>
      <c r="I164" s="144"/>
      <c r="J164" s="147"/>
      <c r="K164" s="148"/>
      <c r="L164" s="149"/>
    </row>
    <row r="165" spans="2:14" ht="15.9" hidden="1" x14ac:dyDescent="0.45">
      <c r="B165" s="142" t="s">
        <v>156</v>
      </c>
      <c r="C165" s="143"/>
      <c r="D165" s="144"/>
      <c r="E165" s="144"/>
      <c r="F165" s="144"/>
      <c r="G165" s="145">
        <f t="shared" si="15"/>
        <v>0</v>
      </c>
      <c r="H165" s="146"/>
      <c r="I165" s="144"/>
      <c r="J165" s="147"/>
      <c r="K165" s="148"/>
      <c r="L165" s="149"/>
    </row>
    <row r="166" spans="2:14" ht="15.9" hidden="1" x14ac:dyDescent="0.45">
      <c r="B166" s="142" t="s">
        <v>157</v>
      </c>
      <c r="C166" s="143"/>
      <c r="D166" s="144"/>
      <c r="E166" s="144"/>
      <c r="F166" s="144"/>
      <c r="G166" s="145">
        <f t="shared" si="15"/>
        <v>0</v>
      </c>
      <c r="H166" s="146"/>
      <c r="I166" s="144"/>
      <c r="J166" s="147"/>
      <c r="K166" s="148"/>
      <c r="L166" s="149"/>
    </row>
    <row r="167" spans="2:14" ht="15.9" hidden="1" x14ac:dyDescent="0.45">
      <c r="B167" s="142" t="s">
        <v>158</v>
      </c>
      <c r="C167" s="143"/>
      <c r="D167" s="144"/>
      <c r="E167" s="144"/>
      <c r="F167" s="144"/>
      <c r="G167" s="145">
        <f>SUM(D167:F167)</f>
        <v>0</v>
      </c>
      <c r="H167" s="146"/>
      <c r="I167" s="144"/>
      <c r="J167" s="147"/>
      <c r="K167" s="148"/>
      <c r="L167" s="149"/>
    </row>
    <row r="168" spans="2:14" ht="15.9" hidden="1" x14ac:dyDescent="0.45">
      <c r="B168" s="142" t="s">
        <v>159</v>
      </c>
      <c r="C168" s="143"/>
      <c r="D168" s="144"/>
      <c r="E168" s="144"/>
      <c r="F168" s="144"/>
      <c r="G168" s="145">
        <f t="shared" si="15"/>
        <v>0</v>
      </c>
      <c r="H168" s="146"/>
      <c r="I168" s="144"/>
      <c r="J168" s="147"/>
      <c r="K168" s="148"/>
      <c r="L168" s="149"/>
    </row>
    <row r="169" spans="2:14" ht="15.9" hidden="1" x14ac:dyDescent="0.45">
      <c r="B169" s="142" t="s">
        <v>160</v>
      </c>
      <c r="C169" s="150"/>
      <c r="D169" s="147"/>
      <c r="E169" s="147"/>
      <c r="F169" s="147"/>
      <c r="G169" s="145">
        <f t="shared" si="15"/>
        <v>0</v>
      </c>
      <c r="H169" s="151"/>
      <c r="I169" s="147"/>
      <c r="J169" s="147"/>
      <c r="K169" s="152"/>
      <c r="L169" s="149"/>
    </row>
    <row r="170" spans="2:14" ht="15.9" hidden="1" x14ac:dyDescent="0.45">
      <c r="B170" s="142" t="s">
        <v>161</v>
      </c>
      <c r="C170" s="150"/>
      <c r="D170" s="147"/>
      <c r="E170" s="147"/>
      <c r="F170" s="147"/>
      <c r="G170" s="145">
        <f t="shared" si="15"/>
        <v>0</v>
      </c>
      <c r="H170" s="151"/>
      <c r="I170" s="147"/>
      <c r="J170" s="147"/>
      <c r="K170" s="152"/>
      <c r="L170" s="149"/>
    </row>
    <row r="171" spans="2:14" ht="15.9" hidden="1" x14ac:dyDescent="0.45">
      <c r="C171" s="73" t="s">
        <v>23</v>
      </c>
      <c r="D171" s="10">
        <f>SUM(D163:D170)</f>
        <v>0</v>
      </c>
      <c r="E171" s="10">
        <f>SUM(E163:E170)</f>
        <v>0</v>
      </c>
      <c r="F171" s="10">
        <f>SUM(F163:F170)</f>
        <v>0</v>
      </c>
      <c r="G171" s="10">
        <f>SUM(G163:G170)</f>
        <v>0</v>
      </c>
      <c r="H171" s="10">
        <f>(H163*G163)+(H164*G164)+(H165*G165)+(H166*G166)+(H167*G167)+(H168*G168)+(H169*G169)+(H170*G170)</f>
        <v>0</v>
      </c>
      <c r="I171" s="120">
        <f>SUM(I163:I170)</f>
        <v>0</v>
      </c>
      <c r="J171" s="133"/>
      <c r="K171" s="152"/>
      <c r="L171" s="29"/>
    </row>
    <row r="172" spans="2:14" ht="15.75" hidden="1" customHeight="1" x14ac:dyDescent="0.4">
      <c r="B172" s="4"/>
      <c r="C172" s="153"/>
      <c r="D172" s="156"/>
      <c r="E172" s="156"/>
      <c r="F172" s="156"/>
      <c r="G172" s="156"/>
      <c r="H172" s="156"/>
      <c r="I172" s="156"/>
      <c r="J172" s="156"/>
      <c r="K172" s="153"/>
      <c r="L172" s="2"/>
    </row>
    <row r="173" spans="2:14" ht="15.75" hidden="1" customHeight="1" x14ac:dyDescent="0.4">
      <c r="B173" s="4"/>
      <c r="C173" s="153"/>
      <c r="D173" s="156"/>
      <c r="E173" s="156"/>
      <c r="F173" s="156"/>
      <c r="G173" s="156"/>
      <c r="H173" s="156"/>
      <c r="I173" s="156"/>
      <c r="J173" s="156"/>
      <c r="K173" s="153"/>
      <c r="L173" s="2"/>
    </row>
    <row r="174" spans="2:14" ht="63.75" customHeight="1" x14ac:dyDescent="0.45">
      <c r="B174" s="73" t="s">
        <v>162</v>
      </c>
      <c r="C174" s="158"/>
      <c r="D174" s="159">
        <v>59130.463030316481</v>
      </c>
      <c r="E174" s="159">
        <v>33705.991999999998</v>
      </c>
      <c r="F174" s="159">
        <v>200000</v>
      </c>
      <c r="G174" s="160">
        <f>SUM(D174:F174)</f>
        <v>292836.45503031649</v>
      </c>
      <c r="H174" s="161">
        <v>0.5</v>
      </c>
      <c r="I174" s="144">
        <v>30438.461199999998</v>
      </c>
      <c r="J174" s="141" t="s">
        <v>163</v>
      </c>
      <c r="K174" s="162"/>
      <c r="L174" s="29"/>
      <c r="N174" s="216"/>
    </row>
    <row r="175" spans="2:14" ht="50.25" customHeight="1" x14ac:dyDescent="0.45">
      <c r="B175" s="73" t="s">
        <v>164</v>
      </c>
      <c r="C175" s="158"/>
      <c r="D175" s="159">
        <v>34243.161877358827</v>
      </c>
      <c r="E175" s="159">
        <v>132927.94392523399</v>
      </c>
      <c r="F175" s="159">
        <v>60000</v>
      </c>
      <c r="G175" s="160">
        <f>SUM(D175:F175)</f>
        <v>227171.10580259282</v>
      </c>
      <c r="H175" s="161">
        <v>0.5</v>
      </c>
      <c r="I175" s="144">
        <v>43495.8531</v>
      </c>
      <c r="J175" s="141" t="s">
        <v>163</v>
      </c>
      <c r="K175" s="162"/>
      <c r="L175" s="29"/>
    </row>
    <row r="176" spans="2:14" ht="66" customHeight="1" x14ac:dyDescent="0.45">
      <c r="B176" s="73" t="s">
        <v>165</v>
      </c>
      <c r="C176" s="163"/>
      <c r="D176" s="159">
        <v>20000</v>
      </c>
      <c r="E176" s="159">
        <v>43110</v>
      </c>
      <c r="F176" s="159">
        <v>50000</v>
      </c>
      <c r="G176" s="160">
        <f>SUM(D176:F176)</f>
        <v>113110</v>
      </c>
      <c r="H176" s="161">
        <v>0.5</v>
      </c>
      <c r="I176" s="159">
        <v>9051.5259000000005</v>
      </c>
      <c r="J176" s="141" t="s">
        <v>166</v>
      </c>
      <c r="K176" s="162"/>
      <c r="L176" s="29"/>
    </row>
    <row r="177" spans="2:12" ht="84" customHeight="1" x14ac:dyDescent="0.45">
      <c r="B177" s="88" t="s">
        <v>167</v>
      </c>
      <c r="C177" s="158"/>
      <c r="D177" s="159">
        <v>65000</v>
      </c>
      <c r="E177" s="159"/>
      <c r="F177" s="159"/>
      <c r="G177" s="160">
        <f>SUM(D177:F177)</f>
        <v>65000</v>
      </c>
      <c r="H177" s="161">
        <v>0.5</v>
      </c>
      <c r="I177" s="159">
        <v>4456.55</v>
      </c>
      <c r="J177" s="207" t="s">
        <v>623</v>
      </c>
      <c r="K177" s="162"/>
      <c r="L177" s="29"/>
    </row>
    <row r="178" spans="2:12" ht="21.75" customHeight="1" x14ac:dyDescent="0.4">
      <c r="B178" s="4"/>
      <c r="C178" s="89" t="s">
        <v>168</v>
      </c>
      <c r="D178" s="92">
        <f>SUM(D174:D177)</f>
        <v>178373.62490767532</v>
      </c>
      <c r="E178" s="92">
        <f>SUM(E174:E177)</f>
        <v>209743.93592523399</v>
      </c>
      <c r="F178" s="92">
        <f>SUM(F174:F177)</f>
        <v>310000</v>
      </c>
      <c r="G178" s="92">
        <f>SUM(G174:G177)</f>
        <v>698117.56083290931</v>
      </c>
      <c r="H178" s="10">
        <f>(H174*G174)+(H175*G175)+(H176*G176)+(H177*G177)</f>
        <v>349058.78041645465</v>
      </c>
      <c r="I178" s="10">
        <f>SUM(I174:I177)</f>
        <v>87442.390200000009</v>
      </c>
      <c r="J178" s="133"/>
      <c r="K178" s="158"/>
      <c r="L178" s="8"/>
    </row>
    <row r="179" spans="2:12" ht="15.75" customHeight="1" x14ac:dyDescent="0.4">
      <c r="B179" s="4"/>
      <c r="C179" s="153"/>
      <c r="D179" s="156"/>
      <c r="E179" s="156"/>
      <c r="F179" s="156"/>
      <c r="G179" s="156"/>
      <c r="H179" s="156"/>
      <c r="I179" s="156"/>
      <c r="J179" s="156"/>
      <c r="K179" s="153"/>
      <c r="L179" s="8"/>
    </row>
    <row r="180" spans="2:12" ht="15.75" customHeight="1" x14ac:dyDescent="0.4">
      <c r="B180" s="4"/>
      <c r="C180" s="153"/>
      <c r="D180" s="156"/>
      <c r="E180" s="156"/>
      <c r="F180" s="156"/>
      <c r="G180" s="156"/>
      <c r="H180" s="156"/>
      <c r="I180" s="156"/>
      <c r="J180" s="156"/>
      <c r="K180" s="153"/>
      <c r="L180" s="8"/>
    </row>
    <row r="181" spans="2:12" ht="15.75" customHeight="1" x14ac:dyDescent="0.4">
      <c r="B181" s="4"/>
      <c r="C181" s="153"/>
      <c r="D181" s="156"/>
      <c r="E181" s="156"/>
      <c r="F181" s="156"/>
      <c r="G181" s="156"/>
      <c r="H181" s="156"/>
      <c r="I181" s="156"/>
      <c r="J181" s="156"/>
      <c r="K181" s="153"/>
      <c r="L181" s="8"/>
    </row>
    <row r="182" spans="2:12" ht="15.75" customHeight="1" x14ac:dyDescent="0.4">
      <c r="B182" s="4"/>
      <c r="C182" s="153"/>
      <c r="D182" s="156"/>
      <c r="E182" s="156"/>
      <c r="F182" s="156"/>
      <c r="G182" s="156"/>
      <c r="H182" s="156"/>
      <c r="I182" s="156"/>
      <c r="J182" s="156"/>
      <c r="K182" s="153"/>
      <c r="L182" s="8"/>
    </row>
    <row r="183" spans="2:12" ht="15.75" customHeight="1" x14ac:dyDescent="0.4">
      <c r="B183" s="4"/>
      <c r="C183" s="153"/>
      <c r="D183" s="156"/>
      <c r="E183" s="156"/>
      <c r="F183" s="156"/>
      <c r="G183" s="156"/>
      <c r="H183" s="156"/>
      <c r="I183" s="156"/>
      <c r="J183" s="156"/>
      <c r="K183" s="153"/>
      <c r="L183" s="8"/>
    </row>
    <row r="184" spans="2:12" ht="15.75" customHeight="1" x14ac:dyDescent="0.4">
      <c r="B184" s="4"/>
      <c r="C184" s="153"/>
      <c r="D184" s="156"/>
      <c r="E184" s="156"/>
      <c r="F184" s="156"/>
      <c r="G184" s="156"/>
      <c r="H184" s="156"/>
      <c r="I184" s="156"/>
      <c r="J184" s="156"/>
      <c r="K184" s="153"/>
      <c r="L184" s="8"/>
    </row>
    <row r="185" spans="2:12" ht="15.75" customHeight="1" thickBot="1" x14ac:dyDescent="0.45">
      <c r="B185" s="4"/>
      <c r="C185" s="153"/>
      <c r="D185" s="156"/>
      <c r="E185" s="156"/>
      <c r="F185" s="156"/>
      <c r="G185" s="156"/>
      <c r="H185" s="156"/>
      <c r="I185" s="156"/>
      <c r="J185" s="156"/>
      <c r="K185" s="153"/>
      <c r="L185" s="8"/>
    </row>
    <row r="186" spans="2:12" ht="15.9" x14ac:dyDescent="0.4">
      <c r="B186" s="4"/>
      <c r="C186" s="246" t="s">
        <v>169</v>
      </c>
      <c r="D186" s="247"/>
      <c r="E186" s="247"/>
      <c r="F186" s="247"/>
      <c r="G186" s="248"/>
      <c r="H186" s="8"/>
      <c r="I186" s="156"/>
      <c r="J186" s="156"/>
      <c r="K186" s="8"/>
    </row>
    <row r="187" spans="2:12" ht="40.5" customHeight="1" x14ac:dyDescent="0.4">
      <c r="B187" s="4"/>
      <c r="C187" s="240"/>
      <c r="D187" s="242" t="str">
        <f>D4</f>
        <v>IOM</v>
      </c>
      <c r="E187" s="242" t="str">
        <f>E4</f>
        <v xml:space="preserve">FAO </v>
      </c>
      <c r="F187" s="242" t="str">
        <f>F4</f>
        <v>UNWOMEN</v>
      </c>
      <c r="G187" s="244" t="s">
        <v>8</v>
      </c>
      <c r="H187" s="153"/>
      <c r="I187" s="156"/>
      <c r="J187" s="156"/>
      <c r="K187" s="8"/>
    </row>
    <row r="188" spans="2:12" ht="24.75" customHeight="1" x14ac:dyDescent="0.4">
      <c r="B188" s="4"/>
      <c r="C188" s="241"/>
      <c r="D188" s="243"/>
      <c r="E188" s="243"/>
      <c r="F188" s="243"/>
      <c r="G188" s="245"/>
      <c r="H188" s="153"/>
      <c r="I188" s="156"/>
      <c r="J188" s="156"/>
      <c r="K188" s="8"/>
    </row>
    <row r="189" spans="2:12" ht="41.25" customHeight="1" x14ac:dyDescent="0.4">
      <c r="B189" s="164"/>
      <c r="C189" s="165" t="s">
        <v>170</v>
      </c>
      <c r="D189" s="166">
        <f>SUM(D15,D25,D35,D45,D57,D67,D77,D87,D99,D109,D119,D129,D141,D151,D161,D171,D174,D175,D176,D177)</f>
        <v>1401869.1588785038</v>
      </c>
      <c r="E189" s="166">
        <f>SUM(E15,E25,E35,E45,E57,E67,E77,E87,E99,E109,E119,E129,E141,E151,E161,E171,E174,E175,E176,E177)</f>
        <v>1028037.383177571</v>
      </c>
      <c r="F189" s="166">
        <f>SUM(F15,F25,F35,F45,F57,F67,F77,F87,F99,F109,F119,F129,F141,F151,F161,F171,F174,F175,F176,F177)</f>
        <v>1010000</v>
      </c>
      <c r="G189" s="167">
        <f>SUM(D189:F189)</f>
        <v>3439906.5420560748</v>
      </c>
      <c r="H189" s="153"/>
      <c r="I189" s="168"/>
      <c r="J189" s="156"/>
      <c r="K189" s="164"/>
    </row>
    <row r="190" spans="2:12" ht="51.75" customHeight="1" x14ac:dyDescent="0.4">
      <c r="B190" s="169"/>
      <c r="C190" s="165" t="s">
        <v>171</v>
      </c>
      <c r="D190" s="166">
        <f>D189*0.07</f>
        <v>98130.841121495279</v>
      </c>
      <c r="E190" s="166">
        <f>E189*0.07</f>
        <v>71962.616822429976</v>
      </c>
      <c r="F190" s="166">
        <f>F189*0.07</f>
        <v>70700</v>
      </c>
      <c r="G190" s="167">
        <f>G189*0.07</f>
        <v>240793.45794392526</v>
      </c>
      <c r="H190" s="169"/>
      <c r="I190" s="168"/>
      <c r="J190" s="156"/>
      <c r="K190" s="170"/>
    </row>
    <row r="191" spans="2:12" ht="51.75" customHeight="1" thickBot="1" x14ac:dyDescent="0.45">
      <c r="B191" s="169"/>
      <c r="C191" s="7" t="s">
        <v>8</v>
      </c>
      <c r="D191" s="78">
        <f>SUM(D189:D190)</f>
        <v>1499999.9999999991</v>
      </c>
      <c r="E191" s="196">
        <f>SUM(E189:E190)</f>
        <v>1100000.0000000009</v>
      </c>
      <c r="F191" s="78">
        <f>SUM(F189:F190)</f>
        <v>1080700</v>
      </c>
      <c r="G191" s="87">
        <f>SUM(G189:G190)</f>
        <v>3680700</v>
      </c>
      <c r="H191" s="169"/>
      <c r="K191" s="170"/>
    </row>
    <row r="192" spans="2:12" ht="42" customHeight="1" x14ac:dyDescent="0.4">
      <c r="B192" s="169"/>
      <c r="I192" s="117"/>
      <c r="J192" s="117"/>
      <c r="K192" s="2"/>
      <c r="L192" s="170"/>
    </row>
    <row r="193" spans="2:12" s="21" customFormat="1" ht="29.25" customHeight="1" thickBot="1" x14ac:dyDescent="0.45">
      <c r="B193" s="153"/>
      <c r="C193" s="4"/>
      <c r="D193" s="16"/>
      <c r="E193" s="16"/>
      <c r="F193" s="16"/>
      <c r="G193" s="16"/>
      <c r="H193" s="16"/>
      <c r="I193" s="121"/>
      <c r="J193" s="121"/>
      <c r="K193" s="8"/>
      <c r="L193" s="164"/>
    </row>
    <row r="194" spans="2:12" ht="23.25" customHeight="1" x14ac:dyDescent="0.4">
      <c r="B194" s="170"/>
      <c r="C194" s="254" t="s">
        <v>172</v>
      </c>
      <c r="D194" s="255"/>
      <c r="E194" s="255"/>
      <c r="F194" s="255"/>
      <c r="G194" s="255"/>
      <c r="H194" s="256"/>
      <c r="I194" s="121"/>
      <c r="J194" s="121"/>
      <c r="K194" s="170"/>
    </row>
    <row r="195" spans="2:12" ht="41.25" customHeight="1" x14ac:dyDescent="0.4">
      <c r="B195" s="170"/>
      <c r="C195" s="74"/>
      <c r="D195" s="257" t="str">
        <f>D4</f>
        <v>IOM</v>
      </c>
      <c r="E195" s="257" t="str">
        <f>E4</f>
        <v xml:space="preserve">FAO </v>
      </c>
      <c r="F195" s="257" t="str">
        <f>F4</f>
        <v>UNWOMEN</v>
      </c>
      <c r="G195" s="259" t="s">
        <v>8</v>
      </c>
      <c r="H195" s="261" t="s">
        <v>173</v>
      </c>
      <c r="I195" s="121"/>
      <c r="J195" s="121"/>
      <c r="K195" s="170"/>
    </row>
    <row r="196" spans="2:12" ht="27.75" customHeight="1" x14ac:dyDescent="0.4">
      <c r="B196" s="170"/>
      <c r="C196" s="74"/>
      <c r="D196" s="258"/>
      <c r="E196" s="258"/>
      <c r="F196" s="258"/>
      <c r="G196" s="260"/>
      <c r="H196" s="262"/>
      <c r="I196" s="116"/>
      <c r="J196" s="116"/>
      <c r="K196" s="170"/>
    </row>
    <row r="197" spans="2:12" ht="55.5" customHeight="1" x14ac:dyDescent="0.4">
      <c r="B197" s="170"/>
      <c r="C197" s="14" t="s">
        <v>174</v>
      </c>
      <c r="D197" s="76">
        <f>$D$191*H197</f>
        <v>1049999.9999999993</v>
      </c>
      <c r="E197" s="76">
        <f>$E$191*H197</f>
        <v>770000.00000000058</v>
      </c>
      <c r="F197" s="77">
        <f>$F$191*H197</f>
        <v>756490</v>
      </c>
      <c r="G197" s="77">
        <f>SUM(D197:F197)</f>
        <v>2576490</v>
      </c>
      <c r="H197" s="97">
        <v>0.7</v>
      </c>
      <c r="I197" s="116"/>
      <c r="J197" s="116"/>
      <c r="K197" s="170"/>
    </row>
    <row r="198" spans="2:12" ht="57.75" customHeight="1" x14ac:dyDescent="0.4">
      <c r="B198" s="249"/>
      <c r="C198" s="90" t="s">
        <v>175</v>
      </c>
      <c r="D198" s="76">
        <f>$D$191*H198</f>
        <v>449999.99999999971</v>
      </c>
      <c r="E198" s="76">
        <f>$E$191*H198</f>
        <v>330000.00000000029</v>
      </c>
      <c r="F198" s="77">
        <f>$F$191*H198</f>
        <v>324210</v>
      </c>
      <c r="G198" s="91">
        <f>SUM(D198:F198)</f>
        <v>1104210</v>
      </c>
      <c r="H198" s="98">
        <v>0.3</v>
      </c>
      <c r="I198" s="118"/>
      <c r="J198" s="118"/>
    </row>
    <row r="199" spans="2:12" ht="57.75" customHeight="1" x14ac:dyDescent="0.4">
      <c r="B199" s="249"/>
      <c r="C199" s="90" t="s">
        <v>176</v>
      </c>
      <c r="D199" s="76">
        <f>$D$191*H199</f>
        <v>0</v>
      </c>
      <c r="E199" s="200">
        <f>$E$191*H199</f>
        <v>0</v>
      </c>
      <c r="F199" s="77">
        <f>$F$191*H199</f>
        <v>0</v>
      </c>
      <c r="G199" s="91">
        <f>SUM(D199:F199)</f>
        <v>0</v>
      </c>
      <c r="H199" s="99">
        <v>0</v>
      </c>
      <c r="I199" s="122"/>
      <c r="J199" s="122"/>
    </row>
    <row r="200" spans="2:12" ht="38.25" customHeight="1" thickBot="1" x14ac:dyDescent="0.45">
      <c r="B200" s="249"/>
      <c r="C200" s="7" t="s">
        <v>177</v>
      </c>
      <c r="D200" s="78">
        <f>SUM(D197:D199)</f>
        <v>1499999.9999999991</v>
      </c>
      <c r="E200" s="201">
        <f>SUM(E197:E199)</f>
        <v>1100000.0000000009</v>
      </c>
      <c r="F200" s="78">
        <f>SUM(F197:F199)</f>
        <v>1080700</v>
      </c>
      <c r="G200" s="78">
        <f>SUM(G197:G199)</f>
        <v>3680700</v>
      </c>
      <c r="H200" s="79">
        <f>SUM(H197:H199)</f>
        <v>1</v>
      </c>
      <c r="I200" s="119"/>
      <c r="J200" s="117"/>
    </row>
    <row r="201" spans="2:12" ht="21.75" customHeight="1" thickBot="1" x14ac:dyDescent="0.45">
      <c r="B201" s="249"/>
      <c r="C201" s="1"/>
      <c r="D201" s="5"/>
      <c r="E201" s="5"/>
      <c r="F201" s="5"/>
      <c r="G201" s="5"/>
      <c r="H201" s="5"/>
      <c r="I201" s="119"/>
      <c r="J201" s="117"/>
    </row>
    <row r="202" spans="2:12" ht="49.5" customHeight="1" x14ac:dyDescent="0.4">
      <c r="B202" s="249"/>
      <c r="C202" s="80" t="s">
        <v>178</v>
      </c>
      <c r="D202" s="81">
        <f>SUM(H15,H25,H35,H45,H57,H67,H77,H87,H99,H109,H119,H129,H141,H151,H161,H171,H178)*1.07</f>
        <v>1907603.0337418604</v>
      </c>
      <c r="E202" s="16"/>
      <c r="F202" s="16"/>
      <c r="G202" s="16"/>
      <c r="H202" s="124" t="s">
        <v>179</v>
      </c>
      <c r="I202" s="214">
        <f>SUM(I178,I171,I161,I151,I141,I129,I119,I109,I99,I87,I77,I67,I57,I45,I35,I25,I15)</f>
        <v>813024.08588571427</v>
      </c>
      <c r="J202" s="134"/>
    </row>
    <row r="203" spans="2:12" ht="28.5" customHeight="1" thickBot="1" x14ac:dyDescent="0.5">
      <c r="B203" s="249"/>
      <c r="C203" s="82" t="s">
        <v>180</v>
      </c>
      <c r="D203" s="112">
        <f>D202/G191</f>
        <v>0.51827180529297701</v>
      </c>
      <c r="E203" s="23"/>
      <c r="F203" s="23"/>
      <c r="G203" s="23"/>
      <c r="H203" s="212" t="s">
        <v>181</v>
      </c>
      <c r="I203" s="213">
        <f>I202/G189</f>
        <v>0.23635063218890814</v>
      </c>
      <c r="J203" s="135"/>
    </row>
    <row r="204" spans="2:12" ht="28.5" hidden="1" customHeight="1" x14ac:dyDescent="0.4">
      <c r="B204" s="249"/>
      <c r="C204" s="250"/>
      <c r="D204" s="251"/>
      <c r="E204" s="24"/>
      <c r="F204" s="24"/>
      <c r="G204" s="24"/>
    </row>
    <row r="205" spans="2:12" ht="32.25" customHeight="1" x14ac:dyDescent="0.45">
      <c r="B205" s="249"/>
      <c r="C205" s="82" t="s">
        <v>182</v>
      </c>
      <c r="D205" s="83">
        <f>SUM(D176:F177)*1.07</f>
        <v>190577.7</v>
      </c>
      <c r="E205" s="25"/>
      <c r="F205" s="25"/>
      <c r="G205" s="25"/>
    </row>
    <row r="206" spans="2:12" ht="23.25" customHeight="1" x14ac:dyDescent="0.45">
      <c r="B206" s="249"/>
      <c r="C206" s="82" t="s">
        <v>183</v>
      </c>
      <c r="D206" s="112">
        <f>D205/G191</f>
        <v>5.1777569484065533E-2</v>
      </c>
      <c r="E206" s="25"/>
      <c r="F206" s="25"/>
      <c r="G206" s="25"/>
      <c r="I206" s="115"/>
    </row>
    <row r="207" spans="2:12" ht="66.75" customHeight="1" thickBot="1" x14ac:dyDescent="0.45">
      <c r="B207" s="249"/>
      <c r="C207" s="252" t="s">
        <v>184</v>
      </c>
      <c r="D207" s="253"/>
      <c r="E207" s="17"/>
      <c r="F207" s="17"/>
      <c r="G207" s="17"/>
    </row>
    <row r="208" spans="2:12" ht="55.5" customHeight="1" x14ac:dyDescent="0.4">
      <c r="B208" s="249"/>
      <c r="L208" s="21"/>
    </row>
    <row r="209" spans="2:2" ht="42.75" customHeight="1" x14ac:dyDescent="0.4">
      <c r="B209" s="249"/>
    </row>
    <row r="210" spans="2:2" ht="21.75" customHeight="1" x14ac:dyDescent="0.4">
      <c r="B210" s="249"/>
    </row>
    <row r="211" spans="2:2" ht="21.75" customHeight="1" x14ac:dyDescent="0.4">
      <c r="B211" s="249"/>
    </row>
    <row r="212" spans="2:2" ht="23.25" customHeight="1" x14ac:dyDescent="0.4">
      <c r="B212" s="249"/>
    </row>
    <row r="213" spans="2:2" ht="23.25" customHeight="1" x14ac:dyDescent="0.4"/>
    <row r="214" spans="2:2" ht="21.75" customHeight="1" x14ac:dyDescent="0.4"/>
    <row r="215" spans="2:2" ht="16.5" customHeight="1" x14ac:dyDescent="0.4"/>
    <row r="216" spans="2:2" ht="29.25" customHeight="1" x14ac:dyDescent="0.4"/>
    <row r="217" spans="2:2" ht="24.75" customHeight="1" x14ac:dyDescent="0.4"/>
    <row r="218" spans="2:2" ht="33" customHeight="1" x14ac:dyDescent="0.4"/>
    <row r="220" spans="2:2" ht="15" customHeight="1" x14ac:dyDescent="0.4"/>
    <row r="221" spans="2:2" ht="25.5" customHeight="1" x14ac:dyDescent="0.4"/>
  </sheetData>
  <mergeCells count="37">
    <mergeCell ref="B198:B212"/>
    <mergeCell ref="C204:D204"/>
    <mergeCell ref="C207:D207"/>
    <mergeCell ref="C194:H194"/>
    <mergeCell ref="D195:D196"/>
    <mergeCell ref="E195:E196"/>
    <mergeCell ref="F195:F196"/>
    <mergeCell ref="G195:G196"/>
    <mergeCell ref="H195:H196"/>
    <mergeCell ref="C132:K132"/>
    <mergeCell ref="C142:K142"/>
    <mergeCell ref="C152:K152"/>
    <mergeCell ref="C162:K162"/>
    <mergeCell ref="C186:G186"/>
    <mergeCell ref="C187:C188"/>
    <mergeCell ref="D187:D188"/>
    <mergeCell ref="E187:E188"/>
    <mergeCell ref="F187:F188"/>
    <mergeCell ref="G187:G188"/>
    <mergeCell ref="C131:K131"/>
    <mergeCell ref="C36:K36"/>
    <mergeCell ref="C47:K47"/>
    <mergeCell ref="C48:K48"/>
    <mergeCell ref="C58:K58"/>
    <mergeCell ref="C68:K68"/>
    <mergeCell ref="C78:K78"/>
    <mergeCell ref="C89:K89"/>
    <mergeCell ref="C90:K90"/>
    <mergeCell ref="C100:K100"/>
    <mergeCell ref="C110:K110"/>
    <mergeCell ref="C120:K120"/>
    <mergeCell ref="C26:K26"/>
    <mergeCell ref="B1:E1"/>
    <mergeCell ref="B2:E2"/>
    <mergeCell ref="C5:K5"/>
    <mergeCell ref="C6:K6"/>
    <mergeCell ref="C16:K16"/>
  </mergeCells>
  <conditionalFormatting sqref="D203">
    <cfRule type="cellIs" dxfId="28" priority="3" operator="lessThan">
      <formula>0.15</formula>
    </cfRule>
  </conditionalFormatting>
  <conditionalFormatting sqref="D206">
    <cfRule type="cellIs" dxfId="27" priority="2" operator="lessThan">
      <formula>0.05</formula>
    </cfRule>
  </conditionalFormatting>
  <conditionalFormatting sqref="I199:J199 H200">
    <cfRule type="cellIs" dxfId="26" priority="1" operator="greaterThan">
      <formula>1</formula>
    </cfRule>
  </conditionalFormatting>
  <dataValidations count="6">
    <dataValidation allowBlank="1" showErrorMessage="1" prompt="% Towards Gender Equality and Women's Empowerment Must be Higher than 15%_x000a_" sqref="D205:G205" xr:uid="{6F7B5AB5-C9D8-4A19-91BF-7A60BBFB7CA1}"/>
    <dataValidation allowBlank="1" showInputMessage="1" showErrorMessage="1" prompt="Insert *text* description of Activity here" sqref="C143 C133 C163 C37 C153 C59 C69 C79 C121 C101 C111" xr:uid="{B8C94127-3F3B-4C5F-A1F3-DFD6D30E8AF1}"/>
    <dataValidation allowBlank="1" showInputMessage="1" showErrorMessage="1" prompt="Insert *text* description of Output here" sqref="C162 C16 C152 C36 C142 C58 C68 C78 C90 C100 C110 C120 C132" xr:uid="{5FAA04C4-DCA5-4FE4-A241-1F3B12C86AFB}"/>
    <dataValidation allowBlank="1" showInputMessage="1" showErrorMessage="1" prompt="Insert *text* description of Outcome here" sqref="C131:K131 C89:K89" xr:uid="{446C7372-C30F-4A00-9E73-91B9D33E4216}"/>
    <dataValidation allowBlank="1" showInputMessage="1" showErrorMessage="1" prompt="M&amp;E Budget Cannot be Less than 5%_x000a_" sqref="D206:G206" xr:uid="{5C0867D6-512E-42AB-916A-FADE15332747}"/>
    <dataValidation allowBlank="1" showInputMessage="1" showErrorMessage="1" prompt="% Towards Gender Equality and Women's Empowerment Must be Higher than 15%_x000a_" sqref="D203:G203" xr:uid="{6155568E-A8B5-4E1B-93FA-20EA7DA7088C}"/>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sheetPr>
  <dimension ref="B1:N245"/>
  <sheetViews>
    <sheetView showGridLines="0" showZeros="0" tabSelected="1" zoomScale="80" zoomScaleNormal="80" workbookViewId="0">
      <pane ySplit="4" topLeftCell="A127" activePane="bottomLeft" state="frozen"/>
      <selection pane="bottomLeft" activeCell="D199" sqref="D199"/>
    </sheetView>
  </sheetViews>
  <sheetFormatPr defaultColWidth="9.23046875" defaultRowHeight="15.9" x14ac:dyDescent="0.45"/>
  <cols>
    <col min="1" max="1" width="4.4609375" style="32" customWidth="1"/>
    <col min="2" max="2" width="3.23046875" style="32" customWidth="1"/>
    <col min="3" max="3" width="51.4609375" style="32" customWidth="1"/>
    <col min="4" max="4" width="34.23046875" style="33" customWidth="1"/>
    <col min="5" max="5" width="35" style="33" customWidth="1"/>
    <col min="6" max="6" width="36.53515625" style="33" customWidth="1"/>
    <col min="7" max="7" width="25.69140625" style="32" customWidth="1"/>
    <col min="8" max="8" width="21.4609375" style="32" customWidth="1"/>
    <col min="9" max="9" width="16.69140625" style="32" customWidth="1"/>
    <col min="10" max="10" width="19.4609375" style="32" customWidth="1"/>
    <col min="11" max="11" width="19" style="32" customWidth="1"/>
    <col min="12" max="12" width="26" style="32" customWidth="1"/>
    <col min="13" max="13" width="21.23046875" style="32" customWidth="1"/>
    <col min="14" max="14" width="7" style="32" customWidth="1"/>
    <col min="15" max="15" width="24.23046875" style="32" customWidth="1"/>
    <col min="16" max="16" width="26.4609375" style="32" customWidth="1"/>
    <col min="17" max="17" width="30.23046875" style="32" customWidth="1"/>
    <col min="18" max="18" width="33" style="32" customWidth="1"/>
    <col min="19" max="20" width="22.69140625" style="32" customWidth="1"/>
    <col min="21" max="21" width="23.4609375" style="32" customWidth="1"/>
    <col min="22" max="22" width="32.23046875" style="32" customWidth="1"/>
    <col min="23" max="23" width="9.23046875" style="32"/>
    <col min="24" max="24" width="17.69140625" style="32" customWidth="1"/>
    <col min="25" max="25" width="26.4609375" style="32" customWidth="1"/>
    <col min="26" max="26" width="22.4609375" style="32" customWidth="1"/>
    <col min="27" max="27" width="29.69140625" style="32" customWidth="1"/>
    <col min="28" max="28" width="23.4609375" style="32" customWidth="1"/>
    <col min="29" max="29" width="18.4609375" style="32" customWidth="1"/>
    <col min="30" max="30" width="17.4609375" style="32" customWidth="1"/>
    <col min="31" max="31" width="25.23046875" style="32" customWidth="1"/>
    <col min="32" max="16384" width="9.23046875" style="32"/>
  </cols>
  <sheetData>
    <row r="1" spans="2:14" ht="31.5" customHeight="1" x14ac:dyDescent="1.2">
      <c r="B1" s="171"/>
      <c r="C1" s="223" t="s">
        <v>0</v>
      </c>
      <c r="D1" s="223"/>
      <c r="E1" s="223"/>
      <c r="F1" s="223"/>
      <c r="G1" s="18"/>
      <c r="H1" s="19"/>
      <c r="I1" s="19"/>
      <c r="J1" s="171"/>
      <c r="K1" s="171"/>
      <c r="L1" s="12"/>
      <c r="M1" s="3"/>
      <c r="N1" s="171"/>
    </row>
    <row r="2" spans="2:14" ht="24" customHeight="1" x14ac:dyDescent="0.5">
      <c r="B2" s="171"/>
      <c r="C2" s="227" t="s">
        <v>185</v>
      </c>
      <c r="D2" s="227"/>
      <c r="E2" s="227"/>
      <c r="F2" s="140"/>
      <c r="G2" s="171"/>
      <c r="H2" s="171"/>
      <c r="I2" s="171"/>
      <c r="J2" s="171"/>
      <c r="K2" s="171"/>
      <c r="L2" s="12"/>
      <c r="M2" s="3"/>
      <c r="N2" s="171"/>
    </row>
    <row r="3" spans="2:14" ht="24" customHeight="1" x14ac:dyDescent="0.45">
      <c r="B3" s="171"/>
      <c r="C3" s="27"/>
      <c r="D3" s="27"/>
      <c r="E3" s="27"/>
      <c r="F3" s="27"/>
      <c r="G3" s="171"/>
      <c r="H3" s="171"/>
      <c r="I3" s="171"/>
      <c r="J3" s="171"/>
      <c r="K3" s="171"/>
      <c r="L3" s="12"/>
      <c r="M3" s="3"/>
      <c r="N3" s="171"/>
    </row>
    <row r="4" spans="2:14" ht="24" customHeight="1" x14ac:dyDescent="0.45">
      <c r="B4" s="171"/>
      <c r="C4" s="27"/>
      <c r="D4" s="137" t="str">
        <f>FAO!D4</f>
        <v>IOM</v>
      </c>
      <c r="E4" s="137" t="str">
        <f>FAO!E4</f>
        <v xml:space="preserve">FAO </v>
      </c>
      <c r="F4" s="137" t="str">
        <f>FAO!F4</f>
        <v>UNWOMEN</v>
      </c>
      <c r="G4" s="129" t="s">
        <v>8</v>
      </c>
      <c r="H4" s="171"/>
      <c r="I4" s="171"/>
      <c r="J4" s="171"/>
      <c r="K4" s="171"/>
      <c r="L4" s="12"/>
      <c r="M4" s="3"/>
      <c r="N4" s="171"/>
    </row>
    <row r="5" spans="2:14" ht="24" customHeight="1" x14ac:dyDescent="0.45">
      <c r="B5" s="265" t="s">
        <v>186</v>
      </c>
      <c r="C5" s="266"/>
      <c r="D5" s="266"/>
      <c r="E5" s="266"/>
      <c r="F5" s="266"/>
      <c r="G5" s="267"/>
      <c r="H5" s="171"/>
      <c r="I5" s="171"/>
      <c r="J5" s="171"/>
      <c r="K5" s="171"/>
      <c r="L5" s="12"/>
      <c r="M5" s="3"/>
      <c r="N5" s="171"/>
    </row>
    <row r="6" spans="2:14" ht="22.5" customHeight="1" x14ac:dyDescent="0.45">
      <c r="B6" s="171"/>
      <c r="C6" s="265" t="s">
        <v>187</v>
      </c>
      <c r="D6" s="266"/>
      <c r="E6" s="266"/>
      <c r="F6" s="266"/>
      <c r="G6" s="267"/>
      <c r="H6" s="171"/>
      <c r="I6" s="171"/>
      <c r="J6" s="171"/>
      <c r="K6" s="171"/>
      <c r="L6" s="12"/>
      <c r="M6" s="3"/>
      <c r="N6" s="171"/>
    </row>
    <row r="7" spans="2:14" ht="24.75" customHeight="1" thickBot="1" x14ac:dyDescent="0.5">
      <c r="B7" s="171"/>
      <c r="C7" s="40" t="s">
        <v>188</v>
      </c>
      <c r="D7" s="41">
        <f>FAO!D15</f>
        <v>212326.79658046199</v>
      </c>
      <c r="E7" s="41">
        <f>FAO!E15</f>
        <v>0</v>
      </c>
      <c r="F7" s="41">
        <f>FAO!F15</f>
        <v>325000</v>
      </c>
      <c r="G7" s="42">
        <f>SUM(D7:F7)</f>
        <v>537326.79658046202</v>
      </c>
      <c r="H7" s="171"/>
      <c r="I7" s="171"/>
      <c r="J7" s="171"/>
      <c r="K7" s="171"/>
      <c r="L7" s="12"/>
      <c r="M7" s="3"/>
      <c r="N7" s="171"/>
    </row>
    <row r="8" spans="2:14" ht="21.75" customHeight="1" x14ac:dyDescent="0.45">
      <c r="B8" s="171"/>
      <c r="C8" s="38" t="s">
        <v>189</v>
      </c>
      <c r="D8" s="172">
        <v>84989.777970858209</v>
      </c>
      <c r="E8" s="173"/>
      <c r="F8" s="173"/>
      <c r="G8" s="39">
        <f t="shared" ref="G8:G15" si="0">SUM(D8:F8)</f>
        <v>84989.777970858209</v>
      </c>
      <c r="H8" s="171"/>
      <c r="I8" s="171"/>
      <c r="J8" s="171"/>
      <c r="K8" s="171"/>
      <c r="L8" s="171"/>
      <c r="M8" s="171"/>
      <c r="N8" s="171"/>
    </row>
    <row r="9" spans="2:14" x14ac:dyDescent="0.45">
      <c r="B9" s="171"/>
      <c r="C9" s="30" t="s">
        <v>190</v>
      </c>
      <c r="D9" s="174"/>
      <c r="E9" s="147"/>
      <c r="F9" s="147"/>
      <c r="G9" s="37">
        <f t="shared" si="0"/>
        <v>0</v>
      </c>
      <c r="H9" s="171"/>
      <c r="I9" s="171"/>
      <c r="J9" s="171"/>
      <c r="K9" s="171"/>
      <c r="L9" s="171"/>
      <c r="M9" s="171"/>
      <c r="N9" s="171"/>
    </row>
    <row r="10" spans="2:14" ht="15.75" customHeight="1" x14ac:dyDescent="0.45">
      <c r="B10" s="171"/>
      <c r="C10" s="30" t="s">
        <v>191</v>
      </c>
      <c r="D10" s="174"/>
      <c r="E10" s="174"/>
      <c r="F10" s="174">
        <v>25000</v>
      </c>
      <c r="G10" s="37">
        <f t="shared" si="0"/>
        <v>25000</v>
      </c>
      <c r="H10" s="171"/>
      <c r="I10" s="171"/>
      <c r="J10" s="171"/>
      <c r="K10" s="171"/>
      <c r="L10" s="171"/>
      <c r="M10" s="171"/>
      <c r="N10" s="171"/>
    </row>
    <row r="11" spans="2:14" x14ac:dyDescent="0.45">
      <c r="B11" s="171"/>
      <c r="C11" s="31" t="s">
        <v>192</v>
      </c>
      <c r="D11" s="174">
        <v>29000</v>
      </c>
      <c r="E11" s="174"/>
      <c r="F11" s="174">
        <v>100000</v>
      </c>
      <c r="G11" s="37">
        <f t="shared" si="0"/>
        <v>129000</v>
      </c>
      <c r="H11" s="171"/>
      <c r="I11" s="171"/>
      <c r="J11" s="171"/>
      <c r="K11" s="171"/>
      <c r="L11" s="171"/>
      <c r="M11" s="171"/>
      <c r="N11" s="171"/>
    </row>
    <row r="12" spans="2:14" x14ac:dyDescent="0.45">
      <c r="B12" s="171"/>
      <c r="C12" s="30" t="s">
        <v>193</v>
      </c>
      <c r="D12" s="174">
        <v>11125.077941900741</v>
      </c>
      <c r="E12" s="174"/>
      <c r="F12" s="174"/>
      <c r="G12" s="37">
        <f t="shared" si="0"/>
        <v>11125.077941900741</v>
      </c>
      <c r="H12" s="171"/>
      <c r="I12" s="171"/>
      <c r="J12" s="171"/>
      <c r="K12" s="171"/>
      <c r="L12" s="171"/>
      <c r="M12" s="171"/>
      <c r="N12" s="171"/>
    </row>
    <row r="13" spans="2:14" ht="21.75" customHeight="1" x14ac:dyDescent="0.45">
      <c r="B13" s="171"/>
      <c r="C13" s="30" t="s">
        <v>194</v>
      </c>
      <c r="D13" s="174">
        <v>45000</v>
      </c>
      <c r="E13" s="174"/>
      <c r="F13" s="174">
        <v>200000</v>
      </c>
      <c r="G13" s="37">
        <f t="shared" si="0"/>
        <v>245000</v>
      </c>
      <c r="H13" s="171"/>
      <c r="I13" s="171"/>
      <c r="J13" s="171"/>
      <c r="K13" s="171"/>
      <c r="L13" s="171"/>
      <c r="M13" s="171"/>
      <c r="N13" s="171"/>
    </row>
    <row r="14" spans="2:14" ht="21.75" customHeight="1" x14ac:dyDescent="0.45">
      <c r="B14" s="171"/>
      <c r="C14" s="30" t="s">
        <v>195</v>
      </c>
      <c r="D14" s="174">
        <v>42211.940667702969</v>
      </c>
      <c r="E14" s="174"/>
      <c r="F14" s="174"/>
      <c r="G14" s="37">
        <f t="shared" si="0"/>
        <v>42211.940667702969</v>
      </c>
      <c r="H14" s="171"/>
      <c r="I14" s="171"/>
      <c r="J14" s="171"/>
      <c r="K14" s="171"/>
      <c r="L14" s="171"/>
      <c r="M14" s="171"/>
      <c r="N14" s="171"/>
    </row>
    <row r="15" spans="2:14" ht="15.75" customHeight="1" x14ac:dyDescent="0.45">
      <c r="B15" s="171"/>
      <c r="C15" s="34" t="s">
        <v>196</v>
      </c>
      <c r="D15" s="43">
        <f>SUM(D8:D14)</f>
        <v>212326.79658046193</v>
      </c>
      <c r="E15" s="43">
        <f>SUM(E8:E14)</f>
        <v>0</v>
      </c>
      <c r="F15" s="43">
        <f>SUM(F8:F14)</f>
        <v>325000</v>
      </c>
      <c r="G15" s="93">
        <f t="shared" si="0"/>
        <v>537326.7965804619</v>
      </c>
      <c r="H15" s="171"/>
      <c r="I15" s="171"/>
      <c r="J15" s="171"/>
      <c r="K15" s="171"/>
      <c r="L15" s="171"/>
      <c r="M15" s="171"/>
      <c r="N15" s="171"/>
    </row>
    <row r="16" spans="2:14" s="33" customFormat="1" x14ac:dyDescent="0.45">
      <c r="B16" s="175"/>
      <c r="C16" s="47"/>
      <c r="D16" s="48"/>
      <c r="E16" s="48"/>
      <c r="F16" s="48"/>
      <c r="G16" s="94"/>
      <c r="H16" s="175"/>
      <c r="I16" s="175"/>
      <c r="J16" s="175"/>
      <c r="K16" s="175"/>
      <c r="L16" s="175"/>
      <c r="M16" s="175"/>
      <c r="N16" s="175"/>
    </row>
    <row r="17" spans="3:14" x14ac:dyDescent="0.45">
      <c r="C17" s="265" t="s">
        <v>197</v>
      </c>
      <c r="D17" s="266"/>
      <c r="E17" s="266"/>
      <c r="F17" s="266"/>
      <c r="G17" s="267"/>
      <c r="H17" s="171"/>
      <c r="I17" s="171"/>
      <c r="J17" s="171"/>
      <c r="K17" s="171"/>
      <c r="L17" s="171"/>
      <c r="M17" s="171"/>
      <c r="N17" s="171"/>
    </row>
    <row r="18" spans="3:14" ht="27" customHeight="1" thickBot="1" x14ac:dyDescent="0.5">
      <c r="C18" s="40" t="s">
        <v>188</v>
      </c>
      <c r="D18" s="41">
        <f>FAO!D25</f>
        <v>358101.75664633798</v>
      </c>
      <c r="E18" s="41">
        <f>FAO!E25</f>
        <v>0</v>
      </c>
      <c r="F18" s="41">
        <f>FAO!F25</f>
        <v>235000</v>
      </c>
      <c r="G18" s="42">
        <f t="shared" ref="G18:G26" si="1">SUM(D18:F18)</f>
        <v>593101.75664633792</v>
      </c>
      <c r="H18" s="171"/>
      <c r="I18" s="171"/>
      <c r="J18" s="171"/>
      <c r="K18" s="171"/>
      <c r="L18" s="171"/>
      <c r="M18" s="171"/>
      <c r="N18" s="171"/>
    </row>
    <row r="19" spans="3:14" x14ac:dyDescent="0.45">
      <c r="C19" s="38" t="s">
        <v>189</v>
      </c>
      <c r="D19" s="172">
        <v>128874.29711392416</v>
      </c>
      <c r="E19" s="173"/>
      <c r="F19" s="173"/>
      <c r="G19" s="39">
        <f t="shared" si="1"/>
        <v>128874.29711392416</v>
      </c>
      <c r="H19" s="171"/>
      <c r="I19" s="171"/>
      <c r="J19" s="171"/>
      <c r="K19" s="171"/>
      <c r="L19" s="171"/>
      <c r="M19" s="171"/>
      <c r="N19" s="171"/>
    </row>
    <row r="20" spans="3:14" x14ac:dyDescent="0.45">
      <c r="C20" s="30" t="s">
        <v>190</v>
      </c>
      <c r="D20" s="174">
        <v>0</v>
      </c>
      <c r="E20" s="147"/>
      <c r="F20" s="147"/>
      <c r="G20" s="37">
        <f>SUM(D20:F20)</f>
        <v>0</v>
      </c>
      <c r="H20" s="171"/>
      <c r="I20" s="171"/>
      <c r="J20" s="171"/>
      <c r="K20" s="171"/>
      <c r="L20" s="171"/>
      <c r="M20" s="171"/>
      <c r="N20" s="171"/>
    </row>
    <row r="21" spans="3:14" ht="31.75" x14ac:dyDescent="0.45">
      <c r="C21" s="30" t="s">
        <v>191</v>
      </c>
      <c r="D21" s="174">
        <v>39000</v>
      </c>
      <c r="E21" s="174"/>
      <c r="F21" s="174">
        <v>35000</v>
      </c>
      <c r="G21" s="37">
        <f t="shared" si="1"/>
        <v>74000</v>
      </c>
      <c r="H21" s="171"/>
      <c r="I21" s="171"/>
      <c r="J21" s="171"/>
      <c r="K21" s="171"/>
      <c r="L21" s="171"/>
      <c r="M21" s="171"/>
      <c r="N21" s="171"/>
    </row>
    <row r="22" spans="3:14" x14ac:dyDescent="0.45">
      <c r="C22" s="31" t="s">
        <v>192</v>
      </c>
      <c r="D22" s="174">
        <v>67500</v>
      </c>
      <c r="E22" s="174"/>
      <c r="F22" s="174">
        <v>100000</v>
      </c>
      <c r="G22" s="37">
        <f t="shared" si="1"/>
        <v>167500</v>
      </c>
      <c r="H22" s="171"/>
      <c r="I22" s="171"/>
      <c r="J22" s="171"/>
      <c r="K22" s="171"/>
      <c r="L22" s="171"/>
      <c r="M22" s="171"/>
      <c r="N22" s="171"/>
    </row>
    <row r="23" spans="3:14" x14ac:dyDescent="0.45">
      <c r="C23" s="30" t="s">
        <v>193</v>
      </c>
      <c r="D23" s="174">
        <v>43630.685233542543</v>
      </c>
      <c r="E23" s="174"/>
      <c r="F23" s="174"/>
      <c r="G23" s="37">
        <f t="shared" si="1"/>
        <v>43630.685233542543</v>
      </c>
      <c r="H23" s="171"/>
      <c r="I23" s="171"/>
      <c r="J23" s="171"/>
      <c r="K23" s="171"/>
      <c r="L23" s="171"/>
      <c r="M23" s="171"/>
      <c r="N23" s="171"/>
    </row>
    <row r="24" spans="3:14" x14ac:dyDescent="0.45">
      <c r="C24" s="30" t="s">
        <v>194</v>
      </c>
      <c r="D24" s="174">
        <v>10000</v>
      </c>
      <c r="E24" s="174"/>
      <c r="F24" s="174">
        <v>100000</v>
      </c>
      <c r="G24" s="37">
        <f t="shared" si="1"/>
        <v>110000</v>
      </c>
      <c r="H24" s="171"/>
      <c r="I24" s="171"/>
      <c r="J24" s="171"/>
      <c r="K24" s="171"/>
      <c r="L24" s="171"/>
      <c r="M24" s="171"/>
      <c r="N24" s="171"/>
    </row>
    <row r="25" spans="3:14" x14ac:dyDescent="0.45">
      <c r="C25" s="30" t="s">
        <v>195</v>
      </c>
      <c r="D25" s="174">
        <v>69096.774298871649</v>
      </c>
      <c r="E25" s="174"/>
      <c r="F25" s="174"/>
      <c r="G25" s="37">
        <f t="shared" si="1"/>
        <v>69096.774298871649</v>
      </c>
      <c r="H25" s="171"/>
      <c r="I25" s="171"/>
      <c r="J25" s="171"/>
      <c r="K25" s="171"/>
      <c r="L25" s="171"/>
      <c r="M25" s="171"/>
      <c r="N25" s="171"/>
    </row>
    <row r="26" spans="3:14" x14ac:dyDescent="0.45">
      <c r="C26" s="34" t="s">
        <v>196</v>
      </c>
      <c r="D26" s="43">
        <f>SUM(D19:D25)</f>
        <v>358101.75664633833</v>
      </c>
      <c r="E26" s="43">
        <f>SUM(E19:E25)</f>
        <v>0</v>
      </c>
      <c r="F26" s="43">
        <f>SUM(F19:F25)</f>
        <v>235000</v>
      </c>
      <c r="G26" s="37">
        <f t="shared" si="1"/>
        <v>593101.75664633838</v>
      </c>
      <c r="H26" s="171"/>
      <c r="I26" s="171"/>
      <c r="J26" s="171"/>
      <c r="K26" s="171"/>
      <c r="L26" s="171"/>
      <c r="M26" s="171"/>
      <c r="N26" s="171"/>
    </row>
    <row r="27" spans="3:14" s="33" customFormat="1" x14ac:dyDescent="0.45">
      <c r="C27" s="47"/>
      <c r="D27" s="48"/>
      <c r="E27" s="48"/>
      <c r="F27" s="48"/>
      <c r="G27" s="49"/>
      <c r="H27" s="175"/>
      <c r="I27" s="175"/>
      <c r="J27" s="175"/>
      <c r="K27" s="175"/>
      <c r="L27" s="175"/>
      <c r="M27" s="175"/>
      <c r="N27" s="175"/>
    </row>
    <row r="28" spans="3:14" x14ac:dyDescent="0.45">
      <c r="C28" s="265" t="s">
        <v>198</v>
      </c>
      <c r="D28" s="266"/>
      <c r="E28" s="266"/>
      <c r="F28" s="266"/>
      <c r="G28" s="267"/>
      <c r="H28" s="171"/>
      <c r="I28" s="171"/>
      <c r="J28" s="171"/>
      <c r="K28" s="171"/>
      <c r="L28" s="171"/>
      <c r="M28" s="171"/>
      <c r="N28" s="171"/>
    </row>
    <row r="29" spans="3:14" ht="21.75" customHeight="1" thickBot="1" x14ac:dyDescent="0.5">
      <c r="C29" s="40" t="s">
        <v>188</v>
      </c>
      <c r="D29" s="41">
        <f>FAO!D35</f>
        <v>55865.011052200898</v>
      </c>
      <c r="E29" s="41">
        <f>FAO!E35</f>
        <v>0</v>
      </c>
      <c r="F29" s="41">
        <f>FAO!F35</f>
        <v>30000</v>
      </c>
      <c r="G29" s="42">
        <f t="shared" ref="G29:G37" si="2">SUM(D29:F29)</f>
        <v>85865.011052200891</v>
      </c>
      <c r="H29" s="171"/>
      <c r="I29" s="171"/>
      <c r="J29" s="171"/>
      <c r="K29" s="171"/>
      <c r="L29" s="171"/>
      <c r="M29" s="171"/>
      <c r="N29" s="171"/>
    </row>
    <row r="30" spans="3:14" x14ac:dyDescent="0.45">
      <c r="C30" s="38" t="s">
        <v>189</v>
      </c>
      <c r="D30" s="172">
        <v>30053.45322592989</v>
      </c>
      <c r="E30" s="197"/>
      <c r="F30" s="173"/>
      <c r="G30" s="39">
        <f t="shared" ref="G30:G36" si="3">SUM(D30:F30)</f>
        <v>30053.45322592989</v>
      </c>
      <c r="H30" s="171"/>
      <c r="I30" s="171"/>
      <c r="J30" s="171"/>
      <c r="K30" s="171"/>
      <c r="L30" s="171"/>
      <c r="M30" s="171"/>
      <c r="N30" s="171"/>
    </row>
    <row r="31" spans="3:14" s="33" customFormat="1" ht="15.75" customHeight="1" x14ac:dyDescent="0.45">
      <c r="C31" s="30" t="s">
        <v>190</v>
      </c>
      <c r="D31" s="174"/>
      <c r="E31" s="198"/>
      <c r="F31" s="147"/>
      <c r="G31" s="37">
        <f t="shared" si="3"/>
        <v>0</v>
      </c>
      <c r="H31" s="175"/>
      <c r="I31" s="175"/>
      <c r="J31" s="175"/>
      <c r="K31" s="175"/>
      <c r="L31" s="175"/>
      <c r="M31" s="175"/>
      <c r="N31" s="175"/>
    </row>
    <row r="32" spans="3:14" s="33" customFormat="1" ht="31.75" x14ac:dyDescent="0.45">
      <c r="C32" s="30" t="s">
        <v>191</v>
      </c>
      <c r="D32" s="174"/>
      <c r="E32" s="174"/>
      <c r="F32" s="174"/>
      <c r="G32" s="37">
        <f t="shared" si="3"/>
        <v>0</v>
      </c>
      <c r="H32" s="175"/>
      <c r="I32" s="175"/>
      <c r="J32" s="175"/>
      <c r="K32" s="175"/>
      <c r="L32" s="175"/>
      <c r="M32" s="175"/>
      <c r="N32" s="175"/>
    </row>
    <row r="33" spans="3:14" s="33" customFormat="1" x14ac:dyDescent="0.45">
      <c r="C33" s="31" t="s">
        <v>192</v>
      </c>
      <c r="D33" s="174">
        <v>15000</v>
      </c>
      <c r="E33" s="199"/>
      <c r="F33" s="174">
        <v>30000</v>
      </c>
      <c r="G33" s="37">
        <f t="shared" si="3"/>
        <v>45000</v>
      </c>
      <c r="H33" s="175"/>
      <c r="I33" s="175"/>
      <c r="J33" s="175"/>
      <c r="K33" s="175"/>
      <c r="L33" s="175"/>
      <c r="M33" s="175"/>
      <c r="N33" s="175"/>
    </row>
    <row r="34" spans="3:14" x14ac:dyDescent="0.45">
      <c r="C34" s="30" t="s">
        <v>193</v>
      </c>
      <c r="D34" s="174">
        <v>2255.0833666015014</v>
      </c>
      <c r="E34" s="199"/>
      <c r="F34" s="174"/>
      <c r="G34" s="37">
        <f t="shared" si="3"/>
        <v>2255.0833666015014</v>
      </c>
      <c r="H34" s="171"/>
      <c r="I34" s="171"/>
      <c r="J34" s="171"/>
      <c r="K34" s="171"/>
      <c r="L34" s="171"/>
      <c r="M34" s="171"/>
      <c r="N34" s="171"/>
    </row>
    <row r="35" spans="3:14" x14ac:dyDescent="0.45">
      <c r="C35" s="30" t="s">
        <v>194</v>
      </c>
      <c r="D35" s="174"/>
      <c r="E35" s="199"/>
      <c r="F35" s="174"/>
      <c r="G35" s="37">
        <f t="shared" si="3"/>
        <v>0</v>
      </c>
      <c r="H35" s="171"/>
      <c r="I35" s="171"/>
      <c r="J35" s="171"/>
      <c r="K35" s="171"/>
      <c r="L35" s="171"/>
      <c r="M35" s="171"/>
      <c r="N35" s="171"/>
    </row>
    <row r="36" spans="3:14" x14ac:dyDescent="0.45">
      <c r="C36" s="30" t="s">
        <v>195</v>
      </c>
      <c r="D36" s="174">
        <v>8556.47445966952</v>
      </c>
      <c r="E36" s="199"/>
      <c r="F36" s="174"/>
      <c r="G36" s="37">
        <f t="shared" si="3"/>
        <v>8556.47445966952</v>
      </c>
      <c r="H36" s="171"/>
      <c r="I36" s="171"/>
      <c r="J36" s="171"/>
      <c r="K36" s="171"/>
      <c r="L36" s="171"/>
      <c r="M36" s="171"/>
      <c r="N36" s="171"/>
    </row>
    <row r="37" spans="3:14" x14ac:dyDescent="0.45">
      <c r="C37" s="34" t="s">
        <v>196</v>
      </c>
      <c r="D37" s="43">
        <f>SUM(D30:D36)</f>
        <v>55865.011052200905</v>
      </c>
      <c r="E37" s="43">
        <f>SUM(E30:E36)</f>
        <v>0</v>
      </c>
      <c r="F37" s="43">
        <f>SUM(F30:F36)</f>
        <v>30000</v>
      </c>
      <c r="G37" s="37">
        <f t="shared" si="2"/>
        <v>85865.011052200905</v>
      </c>
      <c r="H37" s="171"/>
      <c r="I37" s="171"/>
      <c r="J37" s="171"/>
      <c r="K37" s="171"/>
      <c r="L37" s="171"/>
      <c r="M37" s="171"/>
      <c r="N37" s="171"/>
    </row>
    <row r="38" spans="3:14" x14ac:dyDescent="0.45">
      <c r="C38" s="265" t="s">
        <v>199</v>
      </c>
      <c r="D38" s="266"/>
      <c r="E38" s="266"/>
      <c r="F38" s="266"/>
      <c r="G38" s="267"/>
      <c r="H38" s="171"/>
      <c r="I38" s="171"/>
      <c r="J38" s="171"/>
      <c r="K38" s="171"/>
      <c r="L38" s="171"/>
      <c r="M38" s="171"/>
      <c r="N38" s="171"/>
    </row>
    <row r="39" spans="3:14" s="33" customFormat="1" x14ac:dyDescent="0.45">
      <c r="C39" s="44"/>
      <c r="D39" s="45"/>
      <c r="E39" s="45"/>
      <c r="F39" s="45"/>
      <c r="G39" s="46"/>
      <c r="H39" s="175"/>
      <c r="I39" s="175"/>
      <c r="J39" s="175"/>
      <c r="K39" s="175"/>
      <c r="L39" s="175"/>
      <c r="M39" s="175"/>
      <c r="N39" s="175"/>
    </row>
    <row r="40" spans="3:14" ht="20.25" customHeight="1" thickBot="1" x14ac:dyDescent="0.5">
      <c r="C40" s="40" t="s">
        <v>188</v>
      </c>
      <c r="D40" s="41">
        <f>FAO!D45</f>
        <v>0</v>
      </c>
      <c r="E40" s="41">
        <f>FAO!E45</f>
        <v>0</v>
      </c>
      <c r="F40" s="41">
        <f>FAO!F45</f>
        <v>0</v>
      </c>
      <c r="G40" s="42">
        <f t="shared" ref="G40:G48" si="4">SUM(D40:F40)</f>
        <v>0</v>
      </c>
      <c r="H40" s="171"/>
      <c r="I40" s="171"/>
      <c r="J40" s="171"/>
      <c r="K40" s="171"/>
      <c r="L40" s="171"/>
      <c r="M40" s="171"/>
      <c r="N40" s="171"/>
    </row>
    <row r="41" spans="3:14" x14ac:dyDescent="0.45">
      <c r="C41" s="38" t="s">
        <v>189</v>
      </c>
      <c r="D41" s="172"/>
      <c r="E41" s="173"/>
      <c r="F41" s="173"/>
      <c r="G41" s="39">
        <f t="shared" si="4"/>
        <v>0</v>
      </c>
      <c r="H41" s="171"/>
      <c r="I41" s="171"/>
      <c r="J41" s="171"/>
      <c r="K41" s="171"/>
      <c r="L41" s="171"/>
      <c r="M41" s="171"/>
      <c r="N41" s="171"/>
    </row>
    <row r="42" spans="3:14" ht="15.75" customHeight="1" x14ac:dyDescent="0.45">
      <c r="C42" s="30" t="s">
        <v>190</v>
      </c>
      <c r="D42" s="174"/>
      <c r="E42" s="147"/>
      <c r="F42" s="147"/>
      <c r="G42" s="37">
        <f t="shared" si="4"/>
        <v>0</v>
      </c>
      <c r="H42" s="171"/>
      <c r="I42" s="171"/>
      <c r="J42" s="171"/>
      <c r="K42" s="171"/>
      <c r="L42" s="171"/>
      <c r="M42" s="171"/>
      <c r="N42" s="171"/>
    </row>
    <row r="43" spans="3:14" ht="32.25" customHeight="1" x14ac:dyDescent="0.45">
      <c r="C43" s="30" t="s">
        <v>191</v>
      </c>
      <c r="D43" s="174"/>
      <c r="E43" s="174"/>
      <c r="F43" s="174"/>
      <c r="G43" s="37">
        <f t="shared" si="4"/>
        <v>0</v>
      </c>
      <c r="H43" s="171"/>
      <c r="I43" s="171"/>
      <c r="J43" s="171"/>
      <c r="K43" s="171"/>
      <c r="L43" s="171"/>
      <c r="M43" s="171"/>
      <c r="N43" s="171"/>
    </row>
    <row r="44" spans="3:14" s="33" customFormat="1" x14ac:dyDescent="0.45">
      <c r="C44" s="31" t="s">
        <v>192</v>
      </c>
      <c r="D44" s="174"/>
      <c r="E44" s="174"/>
      <c r="F44" s="174"/>
      <c r="G44" s="37">
        <f t="shared" si="4"/>
        <v>0</v>
      </c>
      <c r="H44" s="175"/>
      <c r="I44" s="175"/>
      <c r="J44" s="175"/>
      <c r="K44" s="175"/>
      <c r="L44" s="175"/>
      <c r="M44" s="175"/>
      <c r="N44" s="175"/>
    </row>
    <row r="45" spans="3:14" x14ac:dyDescent="0.45">
      <c r="C45" s="30" t="s">
        <v>193</v>
      </c>
      <c r="D45" s="174"/>
      <c r="E45" s="174"/>
      <c r="F45" s="174"/>
      <c r="G45" s="37">
        <f t="shared" si="4"/>
        <v>0</v>
      </c>
      <c r="H45" s="171"/>
      <c r="I45" s="171"/>
      <c r="J45" s="171"/>
      <c r="K45" s="171"/>
      <c r="L45" s="171"/>
      <c r="M45" s="171"/>
      <c r="N45" s="171"/>
    </row>
    <row r="46" spans="3:14" x14ac:dyDescent="0.45">
      <c r="C46" s="30" t="s">
        <v>194</v>
      </c>
      <c r="D46" s="174"/>
      <c r="E46" s="174"/>
      <c r="F46" s="174"/>
      <c r="G46" s="37">
        <f t="shared" si="4"/>
        <v>0</v>
      </c>
      <c r="H46" s="171"/>
      <c r="I46" s="171"/>
      <c r="J46" s="171"/>
      <c r="K46" s="171"/>
      <c r="L46" s="171"/>
      <c r="M46" s="171"/>
      <c r="N46" s="171"/>
    </row>
    <row r="47" spans="3:14" x14ac:dyDescent="0.45">
      <c r="C47" s="30" t="s">
        <v>195</v>
      </c>
      <c r="D47" s="174"/>
      <c r="E47" s="174"/>
      <c r="F47" s="174"/>
      <c r="G47" s="37">
        <f t="shared" si="4"/>
        <v>0</v>
      </c>
      <c r="H47" s="171"/>
      <c r="I47" s="171"/>
      <c r="J47" s="171"/>
      <c r="K47" s="171"/>
      <c r="L47" s="171"/>
      <c r="M47" s="171"/>
      <c r="N47" s="171"/>
    </row>
    <row r="48" spans="3:14" ht="21" customHeight="1" x14ac:dyDescent="0.45">
      <c r="C48" s="34" t="s">
        <v>196</v>
      </c>
      <c r="D48" s="43">
        <f>SUM(D41:D47)</f>
        <v>0</v>
      </c>
      <c r="E48" s="43">
        <f>SUM(E41:E47)</f>
        <v>0</v>
      </c>
      <c r="F48" s="43">
        <f>SUM(F41:F47)</f>
        <v>0</v>
      </c>
      <c r="G48" s="37">
        <f t="shared" si="4"/>
        <v>0</v>
      </c>
      <c r="H48" s="171"/>
      <c r="I48" s="171"/>
      <c r="J48" s="171"/>
      <c r="K48" s="171"/>
      <c r="L48" s="171"/>
      <c r="M48" s="171"/>
      <c r="N48" s="171"/>
    </row>
    <row r="49" spans="2:14" s="33" customFormat="1" ht="22.5" customHeight="1" x14ac:dyDescent="0.45">
      <c r="B49" s="175"/>
      <c r="C49" s="50"/>
      <c r="D49" s="48"/>
      <c r="E49" s="48"/>
      <c r="F49" s="48"/>
      <c r="G49" s="49"/>
      <c r="H49" s="175"/>
      <c r="I49" s="175"/>
      <c r="J49" s="175"/>
      <c r="K49" s="175"/>
      <c r="L49" s="175"/>
      <c r="M49" s="175"/>
      <c r="N49" s="175"/>
    </row>
    <row r="50" spans="2:14" x14ac:dyDescent="0.45">
      <c r="B50" s="265" t="s">
        <v>200</v>
      </c>
      <c r="C50" s="266"/>
      <c r="D50" s="266"/>
      <c r="E50" s="266"/>
      <c r="F50" s="266"/>
      <c r="G50" s="267"/>
      <c r="H50" s="171"/>
      <c r="I50" s="171"/>
      <c r="J50" s="171"/>
      <c r="K50" s="171"/>
      <c r="L50" s="171"/>
      <c r="M50" s="171"/>
      <c r="N50" s="171"/>
    </row>
    <row r="51" spans="2:14" x14ac:dyDescent="0.45">
      <c r="B51" s="171"/>
      <c r="C51" s="265" t="s">
        <v>201</v>
      </c>
      <c r="D51" s="266"/>
      <c r="E51" s="266"/>
      <c r="F51" s="266"/>
      <c r="G51" s="267"/>
      <c r="H51" s="171"/>
      <c r="I51" s="171"/>
      <c r="J51" s="171"/>
      <c r="K51" s="171"/>
      <c r="L51" s="171"/>
      <c r="M51" s="171"/>
      <c r="N51" s="171"/>
    </row>
    <row r="52" spans="2:14" ht="24" customHeight="1" thickBot="1" x14ac:dyDescent="0.5">
      <c r="B52" s="171"/>
      <c r="C52" s="40" t="s">
        <v>188</v>
      </c>
      <c r="D52" s="41">
        <f>FAO!D57</f>
        <v>156637.00851108099</v>
      </c>
      <c r="E52" s="41">
        <f>FAO!E57</f>
        <v>818293.44725233701</v>
      </c>
      <c r="F52" s="41">
        <f>FAO!F57</f>
        <v>50000</v>
      </c>
      <c r="G52" s="42">
        <f>SUM(D52:F52)</f>
        <v>1024930.455763418</v>
      </c>
      <c r="H52" s="171"/>
      <c r="I52" s="171"/>
      <c r="J52" s="171"/>
      <c r="K52" s="171"/>
      <c r="L52" s="171"/>
      <c r="M52" s="171"/>
      <c r="N52" s="171"/>
    </row>
    <row r="53" spans="2:14" ht="15.75" customHeight="1" x14ac:dyDescent="0.45">
      <c r="B53" s="171"/>
      <c r="C53" s="38" t="s">
        <v>189</v>
      </c>
      <c r="D53" s="172">
        <v>65436.170858256599</v>
      </c>
      <c r="E53" s="173">
        <v>150522.84</v>
      </c>
      <c r="F53" s="173"/>
      <c r="G53" s="39">
        <f t="shared" ref="G53:G60" si="5">SUM(D53:F53)</f>
        <v>215959.0108582566</v>
      </c>
      <c r="H53" s="171"/>
      <c r="I53" s="171"/>
      <c r="J53" s="171"/>
      <c r="K53" s="171"/>
      <c r="L53" s="171"/>
      <c r="M53" s="171"/>
      <c r="N53" s="171"/>
    </row>
    <row r="54" spans="2:14" ht="15.75" customHeight="1" x14ac:dyDescent="0.45">
      <c r="B54" s="171"/>
      <c r="C54" s="30" t="s">
        <v>190</v>
      </c>
      <c r="D54" s="174"/>
      <c r="E54" s="147">
        <v>328710</v>
      </c>
      <c r="F54" s="147"/>
      <c r="G54" s="37">
        <f t="shared" si="5"/>
        <v>328710</v>
      </c>
      <c r="H54" s="171"/>
      <c r="I54" s="171"/>
      <c r="J54" s="171"/>
      <c r="K54" s="171"/>
      <c r="L54" s="171"/>
      <c r="M54" s="171"/>
      <c r="N54" s="171"/>
    </row>
    <row r="55" spans="2:14" ht="15.75" customHeight="1" x14ac:dyDescent="0.45">
      <c r="B55" s="171"/>
      <c r="C55" s="30" t="s">
        <v>191</v>
      </c>
      <c r="D55" s="174">
        <v>22500</v>
      </c>
      <c r="E55" s="174">
        <v>0</v>
      </c>
      <c r="F55" s="174">
        <v>50000</v>
      </c>
      <c r="G55" s="37">
        <f t="shared" si="5"/>
        <v>72500</v>
      </c>
      <c r="H55" s="171"/>
      <c r="I55" s="171"/>
      <c r="J55" s="171"/>
      <c r="K55" s="171"/>
      <c r="L55" s="171"/>
      <c r="M55" s="171"/>
      <c r="N55" s="171"/>
    </row>
    <row r="56" spans="2:14" ht="18.75" customHeight="1" x14ac:dyDescent="0.45">
      <c r="B56" s="171"/>
      <c r="C56" s="31" t="s">
        <v>192</v>
      </c>
      <c r="D56" s="174">
        <v>30500</v>
      </c>
      <c r="E56" s="174">
        <v>15044</v>
      </c>
      <c r="F56" s="174"/>
      <c r="G56" s="37">
        <f t="shared" si="5"/>
        <v>45544</v>
      </c>
      <c r="H56" s="171"/>
      <c r="I56" s="171"/>
      <c r="J56" s="171"/>
      <c r="K56" s="171"/>
      <c r="L56" s="171"/>
      <c r="M56" s="171"/>
      <c r="N56" s="171"/>
    </row>
    <row r="57" spans="2:14" x14ac:dyDescent="0.45">
      <c r="B57" s="171"/>
      <c r="C57" s="30" t="s">
        <v>193</v>
      </c>
      <c r="D57" s="174">
        <v>7967.9612286586389</v>
      </c>
      <c r="E57" s="174">
        <v>20150</v>
      </c>
      <c r="F57" s="174"/>
      <c r="G57" s="37">
        <f t="shared" si="5"/>
        <v>28117.961228658638</v>
      </c>
      <c r="H57" s="171"/>
      <c r="I57" s="171"/>
      <c r="J57" s="171"/>
      <c r="K57" s="171"/>
      <c r="L57" s="171"/>
      <c r="M57" s="171"/>
      <c r="N57" s="171"/>
    </row>
    <row r="58" spans="2:14" s="33" customFormat="1" ht="21.75" customHeight="1" x14ac:dyDescent="0.45">
      <c r="B58" s="171"/>
      <c r="C58" s="30" t="s">
        <v>194</v>
      </c>
      <c r="D58" s="174"/>
      <c r="E58" s="174">
        <v>186894.60725233654</v>
      </c>
      <c r="F58" s="174"/>
      <c r="G58" s="37">
        <f t="shared" si="5"/>
        <v>186894.60725233654</v>
      </c>
      <c r="H58" s="175"/>
      <c r="I58" s="175"/>
      <c r="J58" s="175"/>
      <c r="K58" s="175"/>
      <c r="L58" s="175"/>
      <c r="M58" s="175"/>
      <c r="N58" s="175"/>
    </row>
    <row r="59" spans="2:14" s="33" customFormat="1" x14ac:dyDescent="0.45">
      <c r="B59" s="171"/>
      <c r="C59" s="30" t="s">
        <v>195</v>
      </c>
      <c r="D59" s="174">
        <v>30232.876424165639</v>
      </c>
      <c r="E59" s="174">
        <v>116972</v>
      </c>
      <c r="F59" s="174"/>
      <c r="G59" s="37">
        <f t="shared" si="5"/>
        <v>147204.87642416565</v>
      </c>
      <c r="H59" s="175"/>
      <c r="I59" s="175"/>
      <c r="J59" s="175"/>
      <c r="K59" s="175"/>
      <c r="L59" s="175"/>
      <c r="M59" s="175"/>
      <c r="N59" s="175"/>
    </row>
    <row r="60" spans="2:14" x14ac:dyDescent="0.45">
      <c r="B60" s="171"/>
      <c r="C60" s="34" t="s">
        <v>196</v>
      </c>
      <c r="D60" s="43">
        <f>SUM(D53:D59)</f>
        <v>156637.00851108087</v>
      </c>
      <c r="E60" s="43">
        <f>SUM(E53:E59)</f>
        <v>818293.44725233654</v>
      </c>
      <c r="F60" s="43">
        <f>SUM(F53:F59)</f>
        <v>50000</v>
      </c>
      <c r="G60" s="37">
        <f t="shared" si="5"/>
        <v>1024930.4557634174</v>
      </c>
      <c r="H60" s="171"/>
      <c r="I60" s="171"/>
      <c r="J60" s="171"/>
      <c r="K60" s="171"/>
      <c r="L60" s="171"/>
      <c r="M60" s="171"/>
      <c r="N60" s="171"/>
    </row>
    <row r="61" spans="2:14" s="33" customFormat="1" x14ac:dyDescent="0.45">
      <c r="B61" s="175"/>
      <c r="C61" s="47"/>
      <c r="D61" s="48"/>
      <c r="E61" s="48"/>
      <c r="F61" s="48"/>
      <c r="G61" s="49"/>
      <c r="H61" s="175"/>
      <c r="I61" s="175"/>
      <c r="J61" s="175"/>
      <c r="K61" s="175"/>
      <c r="L61" s="175"/>
      <c r="M61" s="175"/>
      <c r="N61" s="175"/>
    </row>
    <row r="62" spans="2:14" x14ac:dyDescent="0.45">
      <c r="B62" s="175"/>
      <c r="C62" s="265" t="s">
        <v>61</v>
      </c>
      <c r="D62" s="266"/>
      <c r="E62" s="266"/>
      <c r="F62" s="266"/>
      <c r="G62" s="267"/>
      <c r="H62" s="171"/>
      <c r="I62" s="171"/>
      <c r="J62" s="171"/>
      <c r="K62" s="171"/>
      <c r="L62" s="171"/>
      <c r="M62" s="171"/>
      <c r="N62" s="171"/>
    </row>
    <row r="63" spans="2:14" ht="21.75" customHeight="1" thickBot="1" x14ac:dyDescent="0.5">
      <c r="B63" s="171"/>
      <c r="C63" s="40" t="s">
        <v>188</v>
      </c>
      <c r="D63" s="41">
        <f>FAO!D67</f>
        <v>0</v>
      </c>
      <c r="E63" s="41">
        <f>FAO!E67</f>
        <v>0</v>
      </c>
      <c r="F63" s="41">
        <f>FAO!F67</f>
        <v>0</v>
      </c>
      <c r="G63" s="42">
        <f t="shared" ref="G63:G71" si="6">SUM(D63:F63)</f>
        <v>0</v>
      </c>
      <c r="H63" s="171"/>
      <c r="I63" s="171"/>
      <c r="J63" s="171"/>
      <c r="K63" s="171"/>
      <c r="L63" s="171"/>
      <c r="M63" s="171"/>
      <c r="N63" s="171"/>
    </row>
    <row r="64" spans="2:14" ht="15.75" customHeight="1" x14ac:dyDescent="0.45">
      <c r="B64" s="171"/>
      <c r="C64" s="38" t="s">
        <v>189</v>
      </c>
      <c r="D64" s="172"/>
      <c r="E64" s="197"/>
      <c r="F64" s="173"/>
      <c r="G64" s="39">
        <f t="shared" si="6"/>
        <v>0</v>
      </c>
      <c r="H64" s="171"/>
      <c r="I64" s="171"/>
      <c r="J64" s="171"/>
      <c r="K64" s="171"/>
      <c r="L64" s="171"/>
      <c r="M64" s="171"/>
      <c r="N64" s="171"/>
    </row>
    <row r="65" spans="2:14" ht="15.75" customHeight="1" x14ac:dyDescent="0.45">
      <c r="B65" s="171"/>
      <c r="C65" s="30" t="s">
        <v>190</v>
      </c>
      <c r="D65" s="174"/>
      <c r="E65" s="198"/>
      <c r="F65" s="147"/>
      <c r="G65" s="37">
        <f t="shared" si="6"/>
        <v>0</v>
      </c>
      <c r="H65" s="171"/>
      <c r="I65" s="171"/>
      <c r="J65" s="171"/>
      <c r="K65" s="171"/>
      <c r="L65" s="171"/>
      <c r="M65" s="171"/>
      <c r="N65" s="171"/>
    </row>
    <row r="66" spans="2:14" ht="15.75" customHeight="1" x14ac:dyDescent="0.45">
      <c r="B66" s="171"/>
      <c r="C66" s="30" t="s">
        <v>191</v>
      </c>
      <c r="D66" s="174"/>
      <c r="E66" s="174"/>
      <c r="F66" s="174"/>
      <c r="G66" s="37">
        <f t="shared" si="6"/>
        <v>0</v>
      </c>
      <c r="H66" s="171"/>
      <c r="I66" s="171"/>
      <c r="J66" s="171"/>
      <c r="K66" s="171"/>
      <c r="L66" s="171"/>
      <c r="M66" s="171"/>
      <c r="N66" s="171"/>
    </row>
    <row r="67" spans="2:14" x14ac:dyDescent="0.45">
      <c r="B67" s="171"/>
      <c r="C67" s="31" t="s">
        <v>192</v>
      </c>
      <c r="D67" s="174"/>
      <c r="E67" s="174"/>
      <c r="F67" s="174"/>
      <c r="G67" s="37">
        <f t="shared" si="6"/>
        <v>0</v>
      </c>
      <c r="H67" s="171"/>
      <c r="I67" s="171"/>
      <c r="J67" s="171"/>
      <c r="K67" s="171"/>
      <c r="L67" s="171"/>
      <c r="M67" s="171"/>
      <c r="N67" s="171"/>
    </row>
    <row r="68" spans="2:14" x14ac:dyDescent="0.45">
      <c r="B68" s="171"/>
      <c r="C68" s="30" t="s">
        <v>193</v>
      </c>
      <c r="D68" s="174"/>
      <c r="E68" s="199"/>
      <c r="F68" s="174"/>
      <c r="G68" s="37">
        <f t="shared" si="6"/>
        <v>0</v>
      </c>
      <c r="H68" s="171"/>
      <c r="I68" s="171"/>
      <c r="J68" s="171"/>
      <c r="K68" s="171"/>
      <c r="L68" s="171"/>
      <c r="M68" s="171"/>
      <c r="N68" s="171"/>
    </row>
    <row r="69" spans="2:14" x14ac:dyDescent="0.45">
      <c r="B69" s="171"/>
      <c r="C69" s="30" t="s">
        <v>194</v>
      </c>
      <c r="D69" s="174"/>
      <c r="E69" s="199"/>
      <c r="F69" s="174"/>
      <c r="G69" s="37">
        <f t="shared" si="6"/>
        <v>0</v>
      </c>
      <c r="H69" s="171"/>
      <c r="I69" s="171"/>
      <c r="J69" s="171"/>
      <c r="K69" s="171"/>
      <c r="L69" s="171"/>
      <c r="M69" s="171"/>
      <c r="N69" s="171"/>
    </row>
    <row r="70" spans="2:14" x14ac:dyDescent="0.45">
      <c r="B70" s="171"/>
      <c r="C70" s="30" t="s">
        <v>195</v>
      </c>
      <c r="D70" s="174"/>
      <c r="E70" s="199"/>
      <c r="F70" s="174"/>
      <c r="G70" s="37">
        <f t="shared" si="6"/>
        <v>0</v>
      </c>
      <c r="H70" s="171"/>
      <c r="I70" s="171"/>
      <c r="J70" s="171"/>
      <c r="K70" s="171"/>
      <c r="L70" s="171"/>
      <c r="M70" s="171"/>
      <c r="N70" s="171"/>
    </row>
    <row r="71" spans="2:14" x14ac:dyDescent="0.45">
      <c r="B71" s="171"/>
      <c r="C71" s="34" t="s">
        <v>196</v>
      </c>
      <c r="D71" s="43">
        <f>SUM(D64:D70)</f>
        <v>0</v>
      </c>
      <c r="E71" s="43">
        <f>SUM(E64:E70)</f>
        <v>0</v>
      </c>
      <c r="F71" s="43">
        <f>SUM(F64:F70)</f>
        <v>0</v>
      </c>
      <c r="G71" s="37">
        <f t="shared" si="6"/>
        <v>0</v>
      </c>
      <c r="H71" s="171"/>
      <c r="I71" s="171"/>
      <c r="J71" s="171"/>
      <c r="K71" s="171"/>
      <c r="L71" s="171"/>
      <c r="M71" s="171"/>
      <c r="N71" s="171"/>
    </row>
    <row r="72" spans="2:14" s="33" customFormat="1" x14ac:dyDescent="0.45">
      <c r="B72" s="175"/>
      <c r="C72" s="47"/>
      <c r="D72" s="48"/>
      <c r="E72" s="48"/>
      <c r="F72" s="48"/>
      <c r="G72" s="49"/>
      <c r="H72" s="175"/>
      <c r="I72" s="175"/>
      <c r="J72" s="175"/>
      <c r="K72" s="175"/>
      <c r="L72" s="175"/>
      <c r="M72" s="175"/>
      <c r="N72" s="175"/>
    </row>
    <row r="73" spans="2:14" x14ac:dyDescent="0.45">
      <c r="B73" s="171"/>
      <c r="C73" s="265" t="s">
        <v>70</v>
      </c>
      <c r="D73" s="266"/>
      <c r="E73" s="266"/>
      <c r="F73" s="266"/>
      <c r="G73" s="267"/>
      <c r="H73" s="171"/>
      <c r="I73" s="171"/>
      <c r="J73" s="171"/>
      <c r="K73" s="171"/>
      <c r="L73" s="171"/>
      <c r="M73" s="171"/>
      <c r="N73" s="171"/>
    </row>
    <row r="74" spans="2:14" ht="21.75" customHeight="1" thickBot="1" x14ac:dyDescent="0.5">
      <c r="B74" s="175"/>
      <c r="C74" s="40" t="s">
        <v>188</v>
      </c>
      <c r="D74" s="41">
        <f>FAO!D77</f>
        <v>0</v>
      </c>
      <c r="E74" s="41">
        <f>FAO!E77</f>
        <v>0</v>
      </c>
      <c r="F74" s="41">
        <f>FAO!F77</f>
        <v>0</v>
      </c>
      <c r="G74" s="42">
        <f t="shared" ref="G74:G82" si="7">SUM(D74:F74)</f>
        <v>0</v>
      </c>
      <c r="H74" s="171"/>
      <c r="I74" s="171"/>
      <c r="J74" s="171"/>
      <c r="K74" s="171"/>
      <c r="L74" s="171"/>
      <c r="M74" s="171"/>
      <c r="N74" s="171"/>
    </row>
    <row r="75" spans="2:14" ht="18" customHeight="1" x14ac:dyDescent="0.45">
      <c r="B75" s="171"/>
      <c r="C75" s="38" t="s">
        <v>189</v>
      </c>
      <c r="D75" s="172"/>
      <c r="E75" s="173"/>
      <c r="F75" s="173"/>
      <c r="G75" s="39">
        <f t="shared" si="7"/>
        <v>0</v>
      </c>
      <c r="H75" s="171"/>
      <c r="I75" s="171"/>
      <c r="J75" s="171"/>
      <c r="K75" s="171"/>
      <c r="L75" s="171"/>
      <c r="M75" s="171"/>
      <c r="N75" s="171"/>
    </row>
    <row r="76" spans="2:14" ht="15.75" customHeight="1" x14ac:dyDescent="0.45">
      <c r="B76" s="171"/>
      <c r="C76" s="30" t="s">
        <v>190</v>
      </c>
      <c r="D76" s="174"/>
      <c r="E76" s="147"/>
      <c r="F76" s="147"/>
      <c r="G76" s="37">
        <f t="shared" si="7"/>
        <v>0</v>
      </c>
      <c r="H76" s="171"/>
      <c r="I76" s="171"/>
      <c r="J76" s="171"/>
      <c r="K76" s="171"/>
      <c r="L76" s="171"/>
      <c r="M76" s="171"/>
      <c r="N76" s="171"/>
    </row>
    <row r="77" spans="2:14" s="33" customFormat="1" ht="15.75" customHeight="1" x14ac:dyDescent="0.45">
      <c r="B77" s="171"/>
      <c r="C77" s="30" t="s">
        <v>191</v>
      </c>
      <c r="D77" s="174"/>
      <c r="E77" s="174"/>
      <c r="F77" s="174"/>
      <c r="G77" s="37">
        <f t="shared" si="7"/>
        <v>0</v>
      </c>
      <c r="H77" s="175"/>
      <c r="I77" s="175"/>
      <c r="J77" s="175"/>
      <c r="K77" s="175"/>
      <c r="L77" s="175"/>
      <c r="M77" s="175"/>
      <c r="N77" s="175"/>
    </row>
    <row r="78" spans="2:14" x14ac:dyDescent="0.45">
      <c r="B78" s="175"/>
      <c r="C78" s="31" t="s">
        <v>192</v>
      </c>
      <c r="D78" s="174"/>
      <c r="E78" s="174"/>
      <c r="F78" s="174"/>
      <c r="G78" s="37">
        <f t="shared" si="7"/>
        <v>0</v>
      </c>
      <c r="H78" s="171"/>
      <c r="I78" s="171"/>
      <c r="J78" s="171"/>
      <c r="K78" s="171"/>
      <c r="L78" s="171"/>
      <c r="M78" s="171"/>
      <c r="N78" s="171"/>
    </row>
    <row r="79" spans="2:14" x14ac:dyDescent="0.45">
      <c r="B79" s="175"/>
      <c r="C79" s="30" t="s">
        <v>193</v>
      </c>
      <c r="D79" s="174"/>
      <c r="E79" s="174"/>
      <c r="F79" s="174"/>
      <c r="G79" s="37">
        <f t="shared" si="7"/>
        <v>0</v>
      </c>
      <c r="H79" s="171"/>
      <c r="I79" s="171"/>
      <c r="J79" s="171"/>
      <c r="K79" s="171"/>
      <c r="L79" s="171"/>
      <c r="M79" s="171"/>
      <c r="N79" s="171"/>
    </row>
    <row r="80" spans="2:14" x14ac:dyDescent="0.45">
      <c r="B80" s="175"/>
      <c r="C80" s="30" t="s">
        <v>194</v>
      </c>
      <c r="D80" s="174"/>
      <c r="E80" s="174"/>
      <c r="F80" s="174"/>
      <c r="G80" s="37">
        <f t="shared" si="7"/>
        <v>0</v>
      </c>
      <c r="H80" s="171"/>
      <c r="I80" s="171"/>
      <c r="J80" s="171"/>
      <c r="K80" s="171"/>
      <c r="L80" s="171"/>
      <c r="M80" s="171"/>
      <c r="N80" s="171"/>
    </row>
    <row r="81" spans="2:14" x14ac:dyDescent="0.45">
      <c r="B81" s="171"/>
      <c r="C81" s="30" t="s">
        <v>195</v>
      </c>
      <c r="D81" s="174"/>
      <c r="E81" s="174"/>
      <c r="F81" s="174"/>
      <c r="G81" s="37">
        <f t="shared" si="7"/>
        <v>0</v>
      </c>
      <c r="H81" s="171"/>
      <c r="I81" s="171"/>
      <c r="J81" s="171"/>
      <c r="K81" s="171"/>
      <c r="L81" s="171"/>
      <c r="M81" s="171"/>
      <c r="N81" s="171"/>
    </row>
    <row r="82" spans="2:14" x14ac:dyDescent="0.45">
      <c r="B82" s="171"/>
      <c r="C82" s="34" t="s">
        <v>196</v>
      </c>
      <c r="D82" s="43">
        <f>SUM(D75:D81)</f>
        <v>0</v>
      </c>
      <c r="E82" s="43">
        <f>SUM(E75:E81)</f>
        <v>0</v>
      </c>
      <c r="F82" s="43">
        <f>SUM(F75:F81)</f>
        <v>0</v>
      </c>
      <c r="G82" s="37">
        <f t="shared" si="7"/>
        <v>0</v>
      </c>
      <c r="H82" s="171"/>
      <c r="I82" s="171"/>
      <c r="J82" s="171"/>
      <c r="K82" s="171"/>
      <c r="L82" s="171"/>
      <c r="M82" s="171"/>
      <c r="N82" s="171"/>
    </row>
    <row r="83" spans="2:14" s="33" customFormat="1" x14ac:dyDescent="0.45">
      <c r="B83" s="175"/>
      <c r="C83" s="47"/>
      <c r="D83" s="48"/>
      <c r="E83" s="48"/>
      <c r="F83" s="48"/>
      <c r="G83" s="49"/>
      <c r="H83" s="175"/>
      <c r="I83" s="175"/>
      <c r="J83" s="175"/>
      <c r="K83" s="175"/>
      <c r="L83" s="175"/>
      <c r="M83" s="175"/>
      <c r="N83" s="175"/>
    </row>
    <row r="84" spans="2:14" x14ac:dyDescent="0.45">
      <c r="B84" s="171"/>
      <c r="C84" s="265" t="s">
        <v>79</v>
      </c>
      <c r="D84" s="266"/>
      <c r="E84" s="266"/>
      <c r="F84" s="266"/>
      <c r="G84" s="267"/>
      <c r="H84" s="171"/>
      <c r="I84" s="171"/>
      <c r="J84" s="171"/>
      <c r="K84" s="171"/>
      <c r="L84" s="171"/>
      <c r="M84" s="171"/>
      <c r="N84" s="171"/>
    </row>
    <row r="85" spans="2:14" ht="21.75" customHeight="1" thickBot="1" x14ac:dyDescent="0.5">
      <c r="B85" s="171"/>
      <c r="C85" s="40" t="s">
        <v>188</v>
      </c>
      <c r="D85" s="41">
        <f>FAO!D87</f>
        <v>0</v>
      </c>
      <c r="E85" s="41">
        <f>FAO!E87</f>
        <v>0</v>
      </c>
      <c r="F85" s="41">
        <f>FAO!F87</f>
        <v>0</v>
      </c>
      <c r="G85" s="42">
        <f t="shared" ref="G85:G93" si="8">SUM(D85:F85)</f>
        <v>0</v>
      </c>
      <c r="H85" s="171"/>
      <c r="I85" s="171"/>
      <c r="J85" s="171"/>
      <c r="K85" s="171"/>
      <c r="L85" s="171"/>
      <c r="M85" s="171"/>
      <c r="N85" s="171"/>
    </row>
    <row r="86" spans="2:14" ht="15.75" customHeight="1" x14ac:dyDescent="0.45">
      <c r="B86" s="171"/>
      <c r="C86" s="38" t="s">
        <v>189</v>
      </c>
      <c r="D86" s="172"/>
      <c r="E86" s="173"/>
      <c r="F86" s="173"/>
      <c r="G86" s="39">
        <f t="shared" si="8"/>
        <v>0</v>
      </c>
      <c r="H86" s="171"/>
      <c r="I86" s="171"/>
      <c r="J86" s="171"/>
      <c r="K86" s="171"/>
      <c r="L86" s="171"/>
      <c r="M86" s="171"/>
      <c r="N86" s="171"/>
    </row>
    <row r="87" spans="2:14" ht="15.75" customHeight="1" x14ac:dyDescent="0.45">
      <c r="B87" s="175"/>
      <c r="C87" s="30" t="s">
        <v>190</v>
      </c>
      <c r="D87" s="174"/>
      <c r="E87" s="147"/>
      <c r="F87" s="147"/>
      <c r="G87" s="37">
        <f t="shared" si="8"/>
        <v>0</v>
      </c>
      <c r="H87" s="171"/>
      <c r="I87" s="171"/>
      <c r="J87" s="171"/>
      <c r="K87" s="171"/>
      <c r="L87" s="171"/>
      <c r="M87" s="171"/>
      <c r="N87" s="171"/>
    </row>
    <row r="88" spans="2:14" ht="15.75" customHeight="1" x14ac:dyDescent="0.45">
      <c r="B88" s="171"/>
      <c r="C88" s="30" t="s">
        <v>191</v>
      </c>
      <c r="D88" s="174"/>
      <c r="E88" s="174"/>
      <c r="F88" s="174"/>
      <c r="G88" s="37">
        <f t="shared" si="8"/>
        <v>0</v>
      </c>
      <c r="H88" s="171"/>
      <c r="I88" s="171"/>
      <c r="J88" s="171"/>
      <c r="K88" s="171"/>
      <c r="L88" s="171"/>
      <c r="M88" s="171"/>
      <c r="N88" s="171"/>
    </row>
    <row r="89" spans="2:14" x14ac:dyDescent="0.45">
      <c r="B89" s="171"/>
      <c r="C89" s="31" t="s">
        <v>192</v>
      </c>
      <c r="D89" s="174"/>
      <c r="E89" s="174"/>
      <c r="F89" s="174"/>
      <c r="G89" s="37">
        <f t="shared" si="8"/>
        <v>0</v>
      </c>
      <c r="H89" s="171"/>
      <c r="I89" s="171"/>
      <c r="J89" s="171"/>
      <c r="K89" s="171"/>
      <c r="L89" s="171"/>
      <c r="M89" s="171"/>
      <c r="N89" s="171"/>
    </row>
    <row r="90" spans="2:14" x14ac:dyDescent="0.45">
      <c r="B90" s="171"/>
      <c r="C90" s="30" t="s">
        <v>193</v>
      </c>
      <c r="D90" s="174"/>
      <c r="E90" s="174"/>
      <c r="F90" s="174"/>
      <c r="G90" s="37">
        <f t="shared" si="8"/>
        <v>0</v>
      </c>
      <c r="H90" s="171"/>
      <c r="I90" s="171"/>
      <c r="J90" s="171"/>
      <c r="K90" s="171"/>
      <c r="L90" s="171"/>
      <c r="M90" s="171"/>
      <c r="N90" s="171"/>
    </row>
    <row r="91" spans="2:14" ht="25.5" customHeight="1" x14ac:dyDescent="0.45">
      <c r="B91" s="171"/>
      <c r="C91" s="30" t="s">
        <v>194</v>
      </c>
      <c r="D91" s="174"/>
      <c r="E91" s="174"/>
      <c r="F91" s="174"/>
      <c r="G91" s="37">
        <f t="shared" si="8"/>
        <v>0</v>
      </c>
      <c r="H91" s="171"/>
      <c r="I91" s="171"/>
      <c r="J91" s="171"/>
      <c r="K91" s="171"/>
      <c r="L91" s="171"/>
      <c r="M91" s="171"/>
      <c r="N91" s="171"/>
    </row>
    <row r="92" spans="2:14" x14ac:dyDescent="0.45">
      <c r="B92" s="175"/>
      <c r="C92" s="30" t="s">
        <v>195</v>
      </c>
      <c r="D92" s="174"/>
      <c r="E92" s="174"/>
      <c r="F92" s="174"/>
      <c r="G92" s="37">
        <f t="shared" si="8"/>
        <v>0</v>
      </c>
      <c r="H92" s="171"/>
      <c r="I92" s="171"/>
      <c r="J92" s="171"/>
      <c r="K92" s="171"/>
      <c r="L92" s="171"/>
      <c r="M92" s="171"/>
      <c r="N92" s="171"/>
    </row>
    <row r="93" spans="2:14" ht="15.75" customHeight="1" x14ac:dyDescent="0.45">
      <c r="B93" s="171"/>
      <c r="C93" s="34" t="s">
        <v>196</v>
      </c>
      <c r="D93" s="43">
        <f>SUM(D86:D92)</f>
        <v>0</v>
      </c>
      <c r="E93" s="43">
        <f>SUM(E86:E92)</f>
        <v>0</v>
      </c>
      <c r="F93" s="43">
        <f>SUM(F86:F92)</f>
        <v>0</v>
      </c>
      <c r="G93" s="37">
        <f t="shared" si="8"/>
        <v>0</v>
      </c>
      <c r="H93" s="171"/>
      <c r="I93" s="171"/>
      <c r="J93" s="171"/>
      <c r="K93" s="171"/>
      <c r="L93" s="171"/>
      <c r="M93" s="171"/>
      <c r="N93" s="171"/>
    </row>
    <row r="94" spans="2:14" ht="25.5" customHeight="1" x14ac:dyDescent="0.45">
      <c r="B94" s="171"/>
      <c r="C94" s="171"/>
      <c r="D94" s="171"/>
      <c r="E94" s="171"/>
      <c r="F94" s="171"/>
      <c r="G94" s="171"/>
      <c r="H94" s="171"/>
      <c r="I94" s="171"/>
      <c r="J94" s="171"/>
      <c r="K94" s="171"/>
      <c r="L94" s="171"/>
      <c r="M94" s="171"/>
      <c r="N94" s="171"/>
    </row>
    <row r="95" spans="2:14" x14ac:dyDescent="0.45">
      <c r="B95" s="265" t="s">
        <v>202</v>
      </c>
      <c r="C95" s="266"/>
      <c r="D95" s="266"/>
      <c r="E95" s="266"/>
      <c r="F95" s="266"/>
      <c r="G95" s="267"/>
      <c r="H95" s="171"/>
      <c r="I95" s="171"/>
      <c r="J95" s="171"/>
      <c r="K95" s="171"/>
      <c r="L95" s="171"/>
      <c r="M95" s="171"/>
      <c r="N95" s="171"/>
    </row>
    <row r="96" spans="2:14" x14ac:dyDescent="0.45">
      <c r="B96" s="171"/>
      <c r="C96" s="265" t="s">
        <v>89</v>
      </c>
      <c r="D96" s="266"/>
      <c r="E96" s="266"/>
      <c r="F96" s="266"/>
      <c r="G96" s="267"/>
      <c r="H96" s="171"/>
      <c r="I96" s="171"/>
      <c r="J96" s="171"/>
      <c r="K96" s="171"/>
      <c r="L96" s="171"/>
      <c r="M96" s="171"/>
      <c r="N96" s="171"/>
    </row>
    <row r="97" spans="3:14" ht="22.5" customHeight="1" thickBot="1" x14ac:dyDescent="0.5">
      <c r="C97" s="40" t="s">
        <v>188</v>
      </c>
      <c r="D97" s="41">
        <f>FAO!D99</f>
        <v>39953.643032377797</v>
      </c>
      <c r="E97" s="41">
        <f>FAO!E99</f>
        <v>0</v>
      </c>
      <c r="F97" s="41">
        <f>FAO!F99</f>
        <v>0</v>
      </c>
      <c r="G97" s="42">
        <f>SUM(D97:F97)</f>
        <v>39953.643032377797</v>
      </c>
      <c r="H97" s="171"/>
      <c r="I97" s="171"/>
      <c r="J97" s="171"/>
      <c r="K97" s="171"/>
      <c r="L97" s="171"/>
      <c r="M97" s="171"/>
      <c r="N97" s="171"/>
    </row>
    <row r="98" spans="3:14" x14ac:dyDescent="0.45">
      <c r="C98" s="38" t="s">
        <v>189</v>
      </c>
      <c r="D98" s="172">
        <v>24466.708336615146</v>
      </c>
      <c r="E98" s="173"/>
      <c r="F98" s="173"/>
      <c r="G98" s="39">
        <f t="shared" ref="G98:G105" si="9">SUM(D98:F98)</f>
        <v>24466.708336615146</v>
      </c>
      <c r="H98" s="171"/>
      <c r="I98" s="171"/>
      <c r="J98" s="171"/>
      <c r="K98" s="171"/>
      <c r="L98" s="171"/>
      <c r="M98" s="171"/>
      <c r="N98" s="171"/>
    </row>
    <row r="99" spans="3:14" x14ac:dyDescent="0.45">
      <c r="C99" s="30" t="s">
        <v>190</v>
      </c>
      <c r="D99" s="174"/>
      <c r="E99" s="147"/>
      <c r="F99" s="147"/>
      <c r="G99" s="37">
        <f t="shared" si="9"/>
        <v>0</v>
      </c>
      <c r="H99" s="171"/>
      <c r="I99" s="171"/>
      <c r="J99" s="171"/>
      <c r="K99" s="171"/>
      <c r="L99" s="171"/>
      <c r="M99" s="171"/>
      <c r="N99" s="171"/>
    </row>
    <row r="100" spans="3:14" ht="15.75" customHeight="1" x14ac:dyDescent="0.45">
      <c r="C100" s="30" t="s">
        <v>191</v>
      </c>
      <c r="D100" s="174"/>
      <c r="E100" s="174"/>
      <c r="F100" s="174"/>
      <c r="G100" s="37">
        <f t="shared" si="9"/>
        <v>0</v>
      </c>
      <c r="H100" s="171"/>
      <c r="I100" s="171"/>
      <c r="J100" s="171"/>
      <c r="K100" s="171"/>
      <c r="L100" s="171"/>
      <c r="M100" s="171"/>
      <c r="N100" s="171"/>
    </row>
    <row r="101" spans="3:14" x14ac:dyDescent="0.45">
      <c r="C101" s="31" t="s">
        <v>192</v>
      </c>
      <c r="D101" s="174">
        <v>9000</v>
      </c>
      <c r="E101" s="174"/>
      <c r="F101" s="174"/>
      <c r="G101" s="37">
        <f t="shared" si="9"/>
        <v>9000</v>
      </c>
      <c r="H101" s="171"/>
      <c r="I101" s="171"/>
      <c r="J101" s="171"/>
      <c r="K101" s="171"/>
      <c r="L101" s="171"/>
      <c r="M101" s="171"/>
      <c r="N101" s="171"/>
    </row>
    <row r="102" spans="3:14" x14ac:dyDescent="0.45">
      <c r="C102" s="30" t="s">
        <v>193</v>
      </c>
      <c r="D102" s="174">
        <v>1353.050019960901</v>
      </c>
      <c r="E102" s="174"/>
      <c r="F102" s="174"/>
      <c r="G102" s="37">
        <f t="shared" si="9"/>
        <v>1353.050019960901</v>
      </c>
      <c r="H102" s="171"/>
      <c r="I102" s="171"/>
      <c r="J102" s="171"/>
      <c r="K102" s="171"/>
      <c r="L102" s="171"/>
      <c r="M102" s="171"/>
      <c r="N102" s="171"/>
    </row>
    <row r="103" spans="3:14" x14ac:dyDescent="0.45">
      <c r="C103" s="30" t="s">
        <v>194</v>
      </c>
      <c r="D103" s="174"/>
      <c r="E103" s="174"/>
      <c r="F103" s="174"/>
      <c r="G103" s="37">
        <f t="shared" si="9"/>
        <v>0</v>
      </c>
      <c r="H103" s="171"/>
      <c r="I103" s="171"/>
      <c r="J103" s="171"/>
      <c r="K103" s="171"/>
      <c r="L103" s="171"/>
      <c r="M103" s="171"/>
      <c r="N103" s="171"/>
    </row>
    <row r="104" spans="3:14" x14ac:dyDescent="0.45">
      <c r="C104" s="30" t="s">
        <v>195</v>
      </c>
      <c r="D104" s="174">
        <v>5133.8846758017116</v>
      </c>
      <c r="E104" s="174"/>
      <c r="F104" s="174"/>
      <c r="G104" s="37">
        <f t="shared" si="9"/>
        <v>5133.8846758017116</v>
      </c>
      <c r="H104" s="171"/>
      <c r="I104" s="171"/>
      <c r="J104" s="171"/>
      <c r="K104" s="171"/>
      <c r="L104" s="171"/>
      <c r="M104" s="171"/>
      <c r="N104" s="171"/>
    </row>
    <row r="105" spans="3:14" x14ac:dyDescent="0.45">
      <c r="C105" s="34" t="s">
        <v>196</v>
      </c>
      <c r="D105" s="43">
        <f>SUM(D98:D104)</f>
        <v>39953.64303237776</v>
      </c>
      <c r="E105" s="43">
        <f>SUM(E98:E104)</f>
        <v>0</v>
      </c>
      <c r="F105" s="43">
        <f>SUM(F98:F104)</f>
        <v>0</v>
      </c>
      <c r="G105" s="37">
        <f t="shared" si="9"/>
        <v>39953.64303237776</v>
      </c>
      <c r="H105" s="171"/>
      <c r="I105" s="171"/>
      <c r="J105" s="171"/>
      <c r="K105" s="171"/>
      <c r="L105" s="171"/>
      <c r="M105" s="171"/>
      <c r="N105" s="171"/>
    </row>
    <row r="106" spans="3:14" s="33" customFormat="1" x14ac:dyDescent="0.45">
      <c r="C106" s="47"/>
      <c r="D106" s="48"/>
      <c r="E106" s="48"/>
      <c r="F106" s="48"/>
      <c r="G106" s="49"/>
      <c r="H106" s="175"/>
      <c r="I106" s="175"/>
      <c r="J106" s="175"/>
      <c r="K106" s="175"/>
      <c r="L106" s="175"/>
      <c r="M106" s="175"/>
      <c r="N106" s="175"/>
    </row>
    <row r="107" spans="3:14" ht="15.75" customHeight="1" x14ac:dyDescent="0.45">
      <c r="C107" s="265" t="s">
        <v>203</v>
      </c>
      <c r="D107" s="266"/>
      <c r="E107" s="266"/>
      <c r="F107" s="266"/>
      <c r="G107" s="267"/>
      <c r="H107" s="171"/>
      <c r="I107" s="171"/>
      <c r="J107" s="171"/>
      <c r="K107" s="171"/>
      <c r="L107" s="171"/>
      <c r="M107" s="171"/>
      <c r="N107" s="171"/>
    </row>
    <row r="108" spans="3:14" ht="21.75" customHeight="1" thickBot="1" x14ac:dyDescent="0.5">
      <c r="C108" s="40" t="s">
        <v>188</v>
      </c>
      <c r="D108" s="41">
        <f>FAO!D109</f>
        <v>400611.31814836903</v>
      </c>
      <c r="E108" s="41">
        <f>FAO!E109</f>
        <v>0</v>
      </c>
      <c r="F108" s="41">
        <f>FAO!F109</f>
        <v>60000</v>
      </c>
      <c r="G108" s="42">
        <f t="shared" ref="G108:G116" si="10">SUM(D108:F108)</f>
        <v>460611.31814836903</v>
      </c>
      <c r="H108" s="171"/>
      <c r="I108" s="171"/>
      <c r="J108" s="171"/>
      <c r="K108" s="171"/>
      <c r="L108" s="171"/>
      <c r="M108" s="171"/>
      <c r="N108" s="171"/>
    </row>
    <row r="109" spans="3:14" x14ac:dyDescent="0.45">
      <c r="C109" s="38" t="s">
        <v>189</v>
      </c>
      <c r="D109" s="172">
        <v>151099.59249441599</v>
      </c>
      <c r="E109" s="173"/>
      <c r="F109" s="173"/>
      <c r="G109" s="39">
        <f t="shared" si="10"/>
        <v>151099.59249441599</v>
      </c>
      <c r="H109" s="171"/>
      <c r="I109" s="171"/>
      <c r="J109" s="171"/>
      <c r="K109" s="171"/>
      <c r="L109" s="171"/>
      <c r="M109" s="171"/>
      <c r="N109" s="171"/>
    </row>
    <row r="110" spans="3:14" x14ac:dyDescent="0.45">
      <c r="C110" s="30" t="s">
        <v>190</v>
      </c>
      <c r="D110" s="174"/>
      <c r="E110" s="147"/>
      <c r="F110" s="147"/>
      <c r="G110" s="37">
        <f t="shared" si="10"/>
        <v>0</v>
      </c>
      <c r="H110" s="171"/>
      <c r="I110" s="171"/>
      <c r="J110" s="171"/>
      <c r="K110" s="171"/>
      <c r="L110" s="171"/>
      <c r="M110" s="171"/>
      <c r="N110" s="171"/>
    </row>
    <row r="111" spans="3:14" ht="31.75" x14ac:dyDescent="0.45">
      <c r="C111" s="30" t="s">
        <v>191</v>
      </c>
      <c r="D111" s="174"/>
      <c r="E111" s="174"/>
      <c r="F111" s="174"/>
      <c r="G111" s="37">
        <f t="shared" si="10"/>
        <v>0</v>
      </c>
      <c r="H111" s="171"/>
      <c r="I111" s="171"/>
      <c r="J111" s="171"/>
      <c r="K111" s="171"/>
      <c r="L111" s="171"/>
      <c r="M111" s="171"/>
      <c r="N111" s="171"/>
    </row>
    <row r="112" spans="3:14" x14ac:dyDescent="0.45">
      <c r="C112" s="31" t="s">
        <v>192</v>
      </c>
      <c r="D112" s="174">
        <v>145000</v>
      </c>
      <c r="E112" s="174"/>
      <c r="F112" s="174">
        <v>60000</v>
      </c>
      <c r="G112" s="37">
        <f t="shared" si="10"/>
        <v>205000</v>
      </c>
      <c r="H112" s="171"/>
      <c r="I112" s="171"/>
      <c r="J112" s="171"/>
      <c r="K112" s="171"/>
      <c r="L112" s="171"/>
      <c r="M112" s="171"/>
      <c r="N112" s="171"/>
    </row>
    <row r="113" spans="3:14" x14ac:dyDescent="0.45">
      <c r="C113" s="30" t="s">
        <v>193</v>
      </c>
      <c r="D113" s="174">
        <v>21799.139210481182</v>
      </c>
      <c r="E113" s="174"/>
      <c r="F113" s="174"/>
      <c r="G113" s="37">
        <f t="shared" si="10"/>
        <v>21799.139210481182</v>
      </c>
      <c r="H113" s="171"/>
      <c r="I113" s="171"/>
      <c r="J113" s="171"/>
      <c r="K113" s="171"/>
      <c r="L113" s="171"/>
      <c r="M113" s="171"/>
      <c r="N113" s="171"/>
    </row>
    <row r="114" spans="3:14" x14ac:dyDescent="0.45">
      <c r="C114" s="30" t="s">
        <v>194</v>
      </c>
      <c r="D114" s="174"/>
      <c r="E114" s="174"/>
      <c r="F114" s="174"/>
      <c r="G114" s="37">
        <f t="shared" si="10"/>
        <v>0</v>
      </c>
      <c r="H114" s="171"/>
      <c r="I114" s="171"/>
      <c r="J114" s="171"/>
      <c r="K114" s="171"/>
      <c r="L114" s="171"/>
      <c r="M114" s="171"/>
      <c r="N114" s="171"/>
    </row>
    <row r="115" spans="3:14" x14ac:dyDescent="0.45">
      <c r="C115" s="30" t="s">
        <v>195</v>
      </c>
      <c r="D115" s="174">
        <v>82712.586443472028</v>
      </c>
      <c r="E115" s="174"/>
      <c r="F115" s="174"/>
      <c r="G115" s="37">
        <f t="shared" si="10"/>
        <v>82712.586443472028</v>
      </c>
      <c r="H115" s="171"/>
      <c r="I115" s="171"/>
      <c r="J115" s="171"/>
      <c r="K115" s="171"/>
      <c r="L115" s="171"/>
      <c r="M115" s="171"/>
      <c r="N115" s="171"/>
    </row>
    <row r="116" spans="3:14" x14ac:dyDescent="0.45">
      <c r="C116" s="34" t="s">
        <v>196</v>
      </c>
      <c r="D116" s="43">
        <f>SUM(D109:D115)</f>
        <v>400611.3181483692</v>
      </c>
      <c r="E116" s="43">
        <f>SUM(E109:E115)</f>
        <v>0</v>
      </c>
      <c r="F116" s="43">
        <f>SUM(F109:F115)</f>
        <v>60000</v>
      </c>
      <c r="G116" s="37">
        <f t="shared" si="10"/>
        <v>460611.3181483692</v>
      </c>
      <c r="H116" s="171"/>
      <c r="I116" s="171"/>
      <c r="J116" s="171"/>
      <c r="K116" s="171"/>
      <c r="L116" s="171"/>
      <c r="M116" s="171"/>
      <c r="N116" s="171"/>
    </row>
    <row r="117" spans="3:14" s="33" customFormat="1" x14ac:dyDescent="0.45">
      <c r="C117" s="47"/>
      <c r="D117" s="48"/>
      <c r="E117" s="48"/>
      <c r="F117" s="48"/>
      <c r="G117" s="49"/>
      <c r="H117" s="175"/>
      <c r="I117" s="175"/>
      <c r="J117" s="175"/>
      <c r="K117" s="175"/>
      <c r="L117" s="175"/>
      <c r="M117" s="175"/>
      <c r="N117" s="175"/>
    </row>
    <row r="118" spans="3:14" x14ac:dyDescent="0.45">
      <c r="C118" s="265" t="s">
        <v>107</v>
      </c>
      <c r="D118" s="266"/>
      <c r="E118" s="266"/>
      <c r="F118" s="266"/>
      <c r="G118" s="267"/>
      <c r="H118" s="171"/>
      <c r="I118" s="171"/>
      <c r="J118" s="171"/>
      <c r="K118" s="171"/>
      <c r="L118" s="171"/>
      <c r="M118" s="171"/>
      <c r="N118" s="171"/>
    </row>
    <row r="119" spans="3:14" ht="21" customHeight="1" thickBot="1" x14ac:dyDescent="0.5">
      <c r="C119" s="40" t="s">
        <v>188</v>
      </c>
      <c r="D119" s="41">
        <f>FAO!D119</f>
        <v>0</v>
      </c>
      <c r="E119" s="41">
        <f>FAO!E119</f>
        <v>0</v>
      </c>
      <c r="F119" s="41">
        <f>FAO!F119</f>
        <v>0</v>
      </c>
      <c r="G119" s="42">
        <f t="shared" ref="G119:G127" si="11">SUM(D119:F119)</f>
        <v>0</v>
      </c>
      <c r="H119" s="171"/>
      <c r="I119" s="171"/>
      <c r="J119" s="171"/>
      <c r="K119" s="171"/>
      <c r="L119" s="171"/>
      <c r="M119" s="171"/>
      <c r="N119" s="171"/>
    </row>
    <row r="120" spans="3:14" x14ac:dyDescent="0.45">
      <c r="C120" s="38" t="s">
        <v>189</v>
      </c>
      <c r="D120" s="172"/>
      <c r="E120" s="173"/>
      <c r="F120" s="173"/>
      <c r="G120" s="39">
        <f t="shared" si="11"/>
        <v>0</v>
      </c>
      <c r="H120" s="171"/>
      <c r="I120" s="171"/>
      <c r="J120" s="171"/>
      <c r="K120" s="171"/>
      <c r="L120" s="171"/>
      <c r="M120" s="171"/>
      <c r="N120" s="171"/>
    </row>
    <row r="121" spans="3:14" x14ac:dyDescent="0.45">
      <c r="C121" s="30" t="s">
        <v>190</v>
      </c>
      <c r="D121" s="174"/>
      <c r="E121" s="147"/>
      <c r="F121" s="147"/>
      <c r="G121" s="37">
        <f t="shared" si="11"/>
        <v>0</v>
      </c>
      <c r="H121" s="171"/>
      <c r="I121" s="171"/>
      <c r="J121" s="171"/>
      <c r="K121" s="171"/>
      <c r="L121" s="171"/>
      <c r="M121" s="171"/>
      <c r="N121" s="171"/>
    </row>
    <row r="122" spans="3:14" ht="31.75" x14ac:dyDescent="0.45">
      <c r="C122" s="30" t="s">
        <v>191</v>
      </c>
      <c r="D122" s="174"/>
      <c r="E122" s="174"/>
      <c r="F122" s="174"/>
      <c r="G122" s="37">
        <f t="shared" si="11"/>
        <v>0</v>
      </c>
      <c r="H122" s="171"/>
      <c r="I122" s="171"/>
      <c r="J122" s="171"/>
      <c r="K122" s="171"/>
      <c r="L122" s="171"/>
      <c r="M122" s="171"/>
      <c r="N122" s="171"/>
    </row>
    <row r="123" spans="3:14" x14ac:dyDescent="0.45">
      <c r="C123" s="31" t="s">
        <v>192</v>
      </c>
      <c r="D123" s="174"/>
      <c r="E123" s="174"/>
      <c r="F123" s="174"/>
      <c r="G123" s="37">
        <f t="shared" si="11"/>
        <v>0</v>
      </c>
      <c r="H123" s="171"/>
      <c r="I123" s="171"/>
      <c r="J123" s="171"/>
      <c r="K123" s="171"/>
      <c r="L123" s="171"/>
      <c r="M123" s="171"/>
      <c r="N123" s="171"/>
    </row>
    <row r="124" spans="3:14" x14ac:dyDescent="0.45">
      <c r="C124" s="30" t="s">
        <v>193</v>
      </c>
      <c r="D124" s="174"/>
      <c r="E124" s="174"/>
      <c r="F124" s="174"/>
      <c r="G124" s="37">
        <f t="shared" si="11"/>
        <v>0</v>
      </c>
      <c r="H124" s="171"/>
      <c r="I124" s="171"/>
      <c r="J124" s="171"/>
      <c r="K124" s="171"/>
      <c r="L124" s="171"/>
      <c r="M124" s="171"/>
      <c r="N124" s="171"/>
    </row>
    <row r="125" spans="3:14" x14ac:dyDescent="0.45">
      <c r="C125" s="30" t="s">
        <v>194</v>
      </c>
      <c r="D125" s="174"/>
      <c r="E125" s="174"/>
      <c r="F125" s="174"/>
      <c r="G125" s="37">
        <f t="shared" si="11"/>
        <v>0</v>
      </c>
      <c r="H125" s="171"/>
      <c r="I125" s="171"/>
      <c r="J125" s="171"/>
      <c r="K125" s="171"/>
      <c r="L125" s="171"/>
      <c r="M125" s="171"/>
      <c r="N125" s="171"/>
    </row>
    <row r="126" spans="3:14" x14ac:dyDescent="0.45">
      <c r="C126" s="30" t="s">
        <v>195</v>
      </c>
      <c r="D126" s="174"/>
      <c r="E126" s="174"/>
      <c r="F126" s="174"/>
      <c r="G126" s="37">
        <f t="shared" si="11"/>
        <v>0</v>
      </c>
      <c r="H126" s="171"/>
      <c r="I126" s="171"/>
      <c r="J126" s="171"/>
      <c r="K126" s="171"/>
      <c r="L126" s="171"/>
      <c r="M126" s="171"/>
      <c r="N126" s="171"/>
    </row>
    <row r="127" spans="3:14" x14ac:dyDescent="0.45">
      <c r="C127" s="34" t="s">
        <v>196</v>
      </c>
      <c r="D127" s="43">
        <f>SUM(D120:D126)</f>
        <v>0</v>
      </c>
      <c r="E127" s="43">
        <f>SUM(E120:E126)</f>
        <v>0</v>
      </c>
      <c r="F127" s="43">
        <f>SUM(F120:F126)</f>
        <v>0</v>
      </c>
      <c r="G127" s="37">
        <f t="shared" si="11"/>
        <v>0</v>
      </c>
      <c r="H127" s="171"/>
      <c r="I127" s="171"/>
      <c r="J127" s="171"/>
      <c r="K127" s="171"/>
      <c r="L127" s="171"/>
      <c r="M127" s="171"/>
      <c r="N127" s="171"/>
    </row>
    <row r="128" spans="3:14" s="33" customFormat="1" x14ac:dyDescent="0.45">
      <c r="C128" s="47"/>
      <c r="D128" s="48"/>
      <c r="E128" s="48"/>
      <c r="F128" s="48"/>
      <c r="G128" s="49"/>
      <c r="H128" s="175"/>
      <c r="I128" s="175"/>
      <c r="J128" s="175"/>
      <c r="K128" s="175"/>
      <c r="L128" s="175"/>
      <c r="M128" s="175"/>
      <c r="N128" s="175"/>
    </row>
    <row r="129" spans="2:14" x14ac:dyDescent="0.45">
      <c r="B129" s="171"/>
      <c r="C129" s="265" t="s">
        <v>116</v>
      </c>
      <c r="D129" s="266"/>
      <c r="E129" s="266"/>
      <c r="F129" s="266"/>
      <c r="G129" s="267"/>
      <c r="H129" s="171"/>
      <c r="I129" s="171"/>
      <c r="J129" s="171"/>
      <c r="K129" s="171"/>
      <c r="L129" s="171"/>
      <c r="M129" s="171"/>
      <c r="N129" s="171"/>
    </row>
    <row r="130" spans="2:14" ht="24" customHeight="1" thickBot="1" x14ac:dyDescent="0.5">
      <c r="B130" s="171"/>
      <c r="C130" s="40" t="s">
        <v>188</v>
      </c>
      <c r="D130" s="41">
        <f>FAO!D129</f>
        <v>0</v>
      </c>
      <c r="E130" s="41">
        <f>FAO!E129</f>
        <v>0</v>
      </c>
      <c r="F130" s="41">
        <f>FAO!F129</f>
        <v>0</v>
      </c>
      <c r="G130" s="42">
        <f t="shared" ref="G130:G138" si="12">SUM(D130:F130)</f>
        <v>0</v>
      </c>
      <c r="H130" s="171"/>
      <c r="I130" s="171"/>
      <c r="J130" s="171"/>
      <c r="K130" s="171"/>
      <c r="L130" s="171"/>
      <c r="M130" s="171"/>
      <c r="N130" s="171"/>
    </row>
    <row r="131" spans="2:14" ht="15.75" customHeight="1" x14ac:dyDescent="0.45">
      <c r="B131" s="171"/>
      <c r="C131" s="38" t="s">
        <v>189</v>
      </c>
      <c r="D131" s="172"/>
      <c r="E131" s="173"/>
      <c r="F131" s="173"/>
      <c r="G131" s="39">
        <f t="shared" si="12"/>
        <v>0</v>
      </c>
      <c r="H131" s="171"/>
      <c r="I131" s="171"/>
      <c r="J131" s="171"/>
      <c r="K131" s="171"/>
      <c r="L131" s="171"/>
      <c r="M131" s="171"/>
      <c r="N131" s="171"/>
    </row>
    <row r="132" spans="2:14" x14ac:dyDescent="0.45">
      <c r="B132" s="171"/>
      <c r="C132" s="30" t="s">
        <v>190</v>
      </c>
      <c r="D132" s="174"/>
      <c r="E132" s="147"/>
      <c r="F132" s="147"/>
      <c r="G132" s="37">
        <f t="shared" si="12"/>
        <v>0</v>
      </c>
      <c r="H132" s="171"/>
      <c r="I132" s="171"/>
      <c r="J132" s="171"/>
      <c r="K132" s="171"/>
      <c r="L132" s="171"/>
      <c r="M132" s="171"/>
      <c r="N132" s="171"/>
    </row>
    <row r="133" spans="2:14" ht="15.75" customHeight="1" x14ac:dyDescent="0.45">
      <c r="B133" s="171"/>
      <c r="C133" s="30" t="s">
        <v>191</v>
      </c>
      <c r="D133" s="174"/>
      <c r="E133" s="174"/>
      <c r="F133" s="174"/>
      <c r="G133" s="37">
        <f t="shared" si="12"/>
        <v>0</v>
      </c>
      <c r="H133" s="171"/>
      <c r="I133" s="171"/>
      <c r="J133" s="171"/>
      <c r="K133" s="171"/>
      <c r="L133" s="171"/>
      <c r="M133" s="171"/>
      <c r="N133" s="171"/>
    </row>
    <row r="134" spans="2:14" x14ac:dyDescent="0.45">
      <c r="B134" s="171"/>
      <c r="C134" s="31" t="s">
        <v>192</v>
      </c>
      <c r="D134" s="174"/>
      <c r="E134" s="174"/>
      <c r="F134" s="174"/>
      <c r="G134" s="37">
        <f t="shared" si="12"/>
        <v>0</v>
      </c>
      <c r="H134" s="171"/>
      <c r="I134" s="171"/>
      <c r="J134" s="171"/>
      <c r="K134" s="171"/>
      <c r="L134" s="171"/>
      <c r="M134" s="171"/>
      <c r="N134" s="171"/>
    </row>
    <row r="135" spans="2:14" x14ac:dyDescent="0.45">
      <c r="B135" s="171"/>
      <c r="C135" s="30" t="s">
        <v>193</v>
      </c>
      <c r="D135" s="174"/>
      <c r="E135" s="174"/>
      <c r="F135" s="174"/>
      <c r="G135" s="37">
        <f t="shared" si="12"/>
        <v>0</v>
      </c>
      <c r="H135" s="171"/>
      <c r="I135" s="171"/>
      <c r="J135" s="171"/>
      <c r="K135" s="171"/>
      <c r="L135" s="171"/>
      <c r="M135" s="171"/>
      <c r="N135" s="171"/>
    </row>
    <row r="136" spans="2:14" ht="15.75" customHeight="1" x14ac:dyDescent="0.45">
      <c r="B136" s="171"/>
      <c r="C136" s="30" t="s">
        <v>194</v>
      </c>
      <c r="D136" s="174"/>
      <c r="E136" s="174"/>
      <c r="F136" s="174"/>
      <c r="G136" s="37">
        <f t="shared" si="12"/>
        <v>0</v>
      </c>
      <c r="H136" s="171"/>
      <c r="I136" s="171"/>
      <c r="J136" s="171"/>
      <c r="K136" s="171"/>
      <c r="L136" s="171"/>
      <c r="M136" s="171"/>
      <c r="N136" s="171"/>
    </row>
    <row r="137" spans="2:14" x14ac:dyDescent="0.45">
      <c r="B137" s="171"/>
      <c r="C137" s="30" t="s">
        <v>195</v>
      </c>
      <c r="D137" s="174"/>
      <c r="E137" s="174"/>
      <c r="F137" s="174"/>
      <c r="G137" s="37">
        <f t="shared" si="12"/>
        <v>0</v>
      </c>
      <c r="H137" s="171"/>
      <c r="I137" s="171"/>
      <c r="J137" s="171"/>
      <c r="K137" s="171"/>
      <c r="L137" s="171"/>
      <c r="M137" s="171"/>
      <c r="N137" s="171"/>
    </row>
    <row r="138" spans="2:14" x14ac:dyDescent="0.45">
      <c r="B138" s="171"/>
      <c r="C138" s="34" t="s">
        <v>196</v>
      </c>
      <c r="D138" s="43">
        <f>SUM(D131:D137)</f>
        <v>0</v>
      </c>
      <c r="E138" s="43">
        <f>SUM(E131:E137)</f>
        <v>0</v>
      </c>
      <c r="F138" s="43">
        <f>SUM(F131:F137)</f>
        <v>0</v>
      </c>
      <c r="G138" s="37">
        <f t="shared" si="12"/>
        <v>0</v>
      </c>
      <c r="H138" s="171"/>
      <c r="I138" s="171"/>
      <c r="J138" s="171"/>
      <c r="K138" s="171"/>
      <c r="L138" s="171"/>
      <c r="M138" s="171"/>
      <c r="N138" s="171"/>
    </row>
    <row r="139" spans="2:14" x14ac:dyDescent="0.45">
      <c r="B139" s="171"/>
      <c r="C139" s="171"/>
      <c r="D139" s="175"/>
      <c r="E139" s="175"/>
      <c r="F139" s="175"/>
      <c r="G139" s="171"/>
      <c r="H139" s="171"/>
      <c r="I139" s="171"/>
      <c r="J139" s="171"/>
      <c r="K139" s="171"/>
      <c r="L139" s="171"/>
      <c r="M139" s="171"/>
      <c r="N139" s="171"/>
    </row>
    <row r="140" spans="2:14" x14ac:dyDescent="0.45">
      <c r="B140" s="265" t="s">
        <v>204</v>
      </c>
      <c r="C140" s="266"/>
      <c r="D140" s="266"/>
      <c r="E140" s="266"/>
      <c r="F140" s="266"/>
      <c r="G140" s="267"/>
      <c r="H140" s="171"/>
      <c r="I140" s="171"/>
      <c r="J140" s="171"/>
      <c r="K140" s="171"/>
      <c r="L140" s="171"/>
      <c r="M140" s="171"/>
      <c r="N140" s="171"/>
    </row>
    <row r="141" spans="2:14" x14ac:dyDescent="0.45">
      <c r="B141" s="171"/>
      <c r="C141" s="265" t="s">
        <v>126</v>
      </c>
      <c r="D141" s="266"/>
      <c r="E141" s="266"/>
      <c r="F141" s="266"/>
      <c r="G141" s="267"/>
      <c r="H141" s="171"/>
      <c r="I141" s="171"/>
      <c r="J141" s="171"/>
      <c r="K141" s="171"/>
      <c r="L141" s="171"/>
      <c r="M141" s="171"/>
      <c r="N141" s="171"/>
    </row>
    <row r="142" spans="2:14" ht="24" customHeight="1" thickBot="1" x14ac:dyDescent="0.5">
      <c r="B142" s="171"/>
      <c r="C142" s="40" t="s">
        <v>188</v>
      </c>
      <c r="D142" s="41">
        <f>FAO!D141</f>
        <v>0</v>
      </c>
      <c r="E142" s="41">
        <f>FAO!E141</f>
        <v>0</v>
      </c>
      <c r="F142" s="41">
        <f>FAO!F141</f>
        <v>0</v>
      </c>
      <c r="G142" s="42">
        <f>SUM(D142:F142)</f>
        <v>0</v>
      </c>
      <c r="H142" s="171"/>
      <c r="I142" s="171"/>
      <c r="J142" s="171"/>
      <c r="K142" s="171"/>
      <c r="L142" s="171"/>
      <c r="M142" s="171"/>
      <c r="N142" s="171"/>
    </row>
    <row r="143" spans="2:14" ht="24.75" customHeight="1" x14ac:dyDescent="0.45">
      <c r="B143" s="171"/>
      <c r="C143" s="38" t="s">
        <v>189</v>
      </c>
      <c r="D143" s="172"/>
      <c r="E143" s="173"/>
      <c r="F143" s="173"/>
      <c r="G143" s="39">
        <f t="shared" ref="G143:G150" si="13">SUM(D143:F143)</f>
        <v>0</v>
      </c>
      <c r="H143" s="171"/>
      <c r="I143" s="171"/>
      <c r="J143" s="171"/>
      <c r="K143" s="171"/>
      <c r="L143" s="171"/>
      <c r="M143" s="171"/>
      <c r="N143" s="171"/>
    </row>
    <row r="144" spans="2:14" ht="15.75" customHeight="1" x14ac:dyDescent="0.45">
      <c r="B144" s="171"/>
      <c r="C144" s="30" t="s">
        <v>190</v>
      </c>
      <c r="D144" s="174"/>
      <c r="E144" s="147"/>
      <c r="F144" s="147"/>
      <c r="G144" s="37">
        <f t="shared" si="13"/>
        <v>0</v>
      </c>
      <c r="H144" s="171"/>
      <c r="I144" s="171"/>
      <c r="J144" s="171"/>
      <c r="K144" s="171"/>
      <c r="L144" s="171"/>
      <c r="M144" s="171"/>
      <c r="N144" s="171"/>
    </row>
    <row r="145" spans="2:7" ht="15.75" customHeight="1" x14ac:dyDescent="0.45">
      <c r="B145" s="171"/>
      <c r="C145" s="30" t="s">
        <v>191</v>
      </c>
      <c r="D145" s="174"/>
      <c r="E145" s="174"/>
      <c r="F145" s="174"/>
      <c r="G145" s="37">
        <f t="shared" si="13"/>
        <v>0</v>
      </c>
    </row>
    <row r="146" spans="2:7" ht="15.75" customHeight="1" x14ac:dyDescent="0.45">
      <c r="B146" s="171"/>
      <c r="C146" s="31" t="s">
        <v>192</v>
      </c>
      <c r="D146" s="174"/>
      <c r="E146" s="174"/>
      <c r="F146" s="174"/>
      <c r="G146" s="37">
        <f t="shared" si="13"/>
        <v>0</v>
      </c>
    </row>
    <row r="147" spans="2:7" ht="15.75" customHeight="1" x14ac:dyDescent="0.45">
      <c r="B147" s="171"/>
      <c r="C147" s="30" t="s">
        <v>193</v>
      </c>
      <c r="D147" s="174"/>
      <c r="E147" s="174"/>
      <c r="F147" s="174"/>
      <c r="G147" s="37">
        <f t="shared" si="13"/>
        <v>0</v>
      </c>
    </row>
    <row r="148" spans="2:7" ht="15.75" customHeight="1" x14ac:dyDescent="0.45">
      <c r="B148" s="171"/>
      <c r="C148" s="30" t="s">
        <v>194</v>
      </c>
      <c r="D148" s="174"/>
      <c r="E148" s="174"/>
      <c r="F148" s="174"/>
      <c r="G148" s="37">
        <f t="shared" si="13"/>
        <v>0</v>
      </c>
    </row>
    <row r="149" spans="2:7" ht="15.75" customHeight="1" x14ac:dyDescent="0.45">
      <c r="B149" s="171"/>
      <c r="C149" s="30" t="s">
        <v>195</v>
      </c>
      <c r="D149" s="174"/>
      <c r="E149" s="174"/>
      <c r="F149" s="174"/>
      <c r="G149" s="37">
        <f t="shared" si="13"/>
        <v>0</v>
      </c>
    </row>
    <row r="150" spans="2:7" ht="15.75" customHeight="1" x14ac:dyDescent="0.45">
      <c r="B150" s="171"/>
      <c r="C150" s="34" t="s">
        <v>196</v>
      </c>
      <c r="D150" s="43">
        <f>SUM(D143:D149)</f>
        <v>0</v>
      </c>
      <c r="E150" s="43">
        <f>SUM(E143:E149)</f>
        <v>0</v>
      </c>
      <c r="F150" s="43">
        <f>SUM(F143:F149)</f>
        <v>0</v>
      </c>
      <c r="G150" s="37">
        <f t="shared" si="13"/>
        <v>0</v>
      </c>
    </row>
    <row r="151" spans="2:7" s="33" customFormat="1" ht="15.75" customHeight="1" x14ac:dyDescent="0.45">
      <c r="B151" s="175"/>
      <c r="C151" s="47"/>
      <c r="D151" s="48"/>
      <c r="E151" s="48"/>
      <c r="F151" s="48"/>
      <c r="G151" s="49"/>
    </row>
    <row r="152" spans="2:7" ht="15.75" customHeight="1" x14ac:dyDescent="0.45">
      <c r="B152" s="171"/>
      <c r="C152" s="265" t="s">
        <v>135</v>
      </c>
      <c r="D152" s="266"/>
      <c r="E152" s="266"/>
      <c r="F152" s="266"/>
      <c r="G152" s="267"/>
    </row>
    <row r="153" spans="2:7" ht="21" customHeight="1" thickBot="1" x14ac:dyDescent="0.5">
      <c r="B153" s="171"/>
      <c r="C153" s="40" t="s">
        <v>188</v>
      </c>
      <c r="D153" s="41">
        <f>FAO!D151</f>
        <v>0</v>
      </c>
      <c r="E153" s="41">
        <f>FAO!E151</f>
        <v>0</v>
      </c>
      <c r="F153" s="41">
        <f>FAO!F151</f>
        <v>0</v>
      </c>
      <c r="G153" s="42">
        <f t="shared" ref="G153:G161" si="14">SUM(D153:F153)</f>
        <v>0</v>
      </c>
    </row>
    <row r="154" spans="2:7" ht="15.75" customHeight="1" x14ac:dyDescent="0.45">
      <c r="B154" s="171"/>
      <c r="C154" s="38" t="s">
        <v>189</v>
      </c>
      <c r="D154" s="172"/>
      <c r="E154" s="173"/>
      <c r="F154" s="173"/>
      <c r="G154" s="39">
        <f t="shared" si="14"/>
        <v>0</v>
      </c>
    </row>
    <row r="155" spans="2:7" ht="15.75" customHeight="1" x14ac:dyDescent="0.45">
      <c r="B155" s="171"/>
      <c r="C155" s="30" t="s">
        <v>190</v>
      </c>
      <c r="D155" s="174"/>
      <c r="E155" s="147"/>
      <c r="F155" s="147"/>
      <c r="G155" s="37">
        <f t="shared" si="14"/>
        <v>0</v>
      </c>
    </row>
    <row r="156" spans="2:7" ht="15.75" customHeight="1" x14ac:dyDescent="0.45">
      <c r="B156" s="171"/>
      <c r="C156" s="30" t="s">
        <v>191</v>
      </c>
      <c r="D156" s="174"/>
      <c r="E156" s="174"/>
      <c r="F156" s="174"/>
      <c r="G156" s="37">
        <f t="shared" si="14"/>
        <v>0</v>
      </c>
    </row>
    <row r="157" spans="2:7" ht="15.75" customHeight="1" x14ac:dyDescent="0.45">
      <c r="B157" s="171"/>
      <c r="C157" s="31" t="s">
        <v>192</v>
      </c>
      <c r="D157" s="174"/>
      <c r="E157" s="174"/>
      <c r="F157" s="174"/>
      <c r="G157" s="37">
        <f t="shared" si="14"/>
        <v>0</v>
      </c>
    </row>
    <row r="158" spans="2:7" ht="15.75" customHeight="1" x14ac:dyDescent="0.45">
      <c r="B158" s="171"/>
      <c r="C158" s="30" t="s">
        <v>193</v>
      </c>
      <c r="D158" s="174"/>
      <c r="E158" s="174"/>
      <c r="F158" s="174"/>
      <c r="G158" s="37">
        <f t="shared" si="14"/>
        <v>0</v>
      </c>
    </row>
    <row r="159" spans="2:7" ht="15.75" customHeight="1" x14ac:dyDescent="0.45">
      <c r="B159" s="171"/>
      <c r="C159" s="30" t="s">
        <v>194</v>
      </c>
      <c r="D159" s="174"/>
      <c r="E159" s="174"/>
      <c r="F159" s="174"/>
      <c r="G159" s="37">
        <f t="shared" si="14"/>
        <v>0</v>
      </c>
    </row>
    <row r="160" spans="2:7" ht="15.75" customHeight="1" x14ac:dyDescent="0.45">
      <c r="B160" s="171"/>
      <c r="C160" s="30" t="s">
        <v>195</v>
      </c>
      <c r="D160" s="174"/>
      <c r="E160" s="174"/>
      <c r="F160" s="174"/>
      <c r="G160" s="37">
        <f t="shared" si="14"/>
        <v>0</v>
      </c>
    </row>
    <row r="161" spans="3:7" ht="15.75" customHeight="1" x14ac:dyDescent="0.45">
      <c r="C161" s="34" t="s">
        <v>196</v>
      </c>
      <c r="D161" s="43">
        <f>SUM(D154:D160)</f>
        <v>0</v>
      </c>
      <c r="E161" s="43">
        <f>SUM(E154:E160)</f>
        <v>0</v>
      </c>
      <c r="F161" s="43">
        <f>SUM(F154:F160)</f>
        <v>0</v>
      </c>
      <c r="G161" s="37">
        <f t="shared" si="14"/>
        <v>0</v>
      </c>
    </row>
    <row r="162" spans="3:7" s="33" customFormat="1" ht="15.75" customHeight="1" x14ac:dyDescent="0.45">
      <c r="C162" s="47"/>
      <c r="D162" s="48"/>
      <c r="E162" s="48"/>
      <c r="F162" s="48"/>
      <c r="G162" s="49"/>
    </row>
    <row r="163" spans="3:7" ht="15.75" customHeight="1" x14ac:dyDescent="0.45">
      <c r="C163" s="265" t="s">
        <v>144</v>
      </c>
      <c r="D163" s="266"/>
      <c r="E163" s="266"/>
      <c r="F163" s="266"/>
      <c r="G163" s="267"/>
    </row>
    <row r="164" spans="3:7" ht="19.5" customHeight="1" thickBot="1" x14ac:dyDescent="0.5">
      <c r="C164" s="40" t="s">
        <v>188</v>
      </c>
      <c r="D164" s="41">
        <f>FAO!D161</f>
        <v>0</v>
      </c>
      <c r="E164" s="41">
        <f>FAO!E161</f>
        <v>0</v>
      </c>
      <c r="F164" s="41">
        <f>FAO!F161</f>
        <v>0</v>
      </c>
      <c r="G164" s="42">
        <f t="shared" ref="G164:G172" si="15">SUM(D164:F164)</f>
        <v>0</v>
      </c>
    </row>
    <row r="165" spans="3:7" ht="15.75" customHeight="1" x14ac:dyDescent="0.45">
      <c r="C165" s="38" t="s">
        <v>189</v>
      </c>
      <c r="D165" s="172"/>
      <c r="E165" s="173"/>
      <c r="F165" s="173"/>
      <c r="G165" s="39">
        <f t="shared" si="15"/>
        <v>0</v>
      </c>
    </row>
    <row r="166" spans="3:7" ht="15.75" customHeight="1" x14ac:dyDescent="0.45">
      <c r="C166" s="30" t="s">
        <v>190</v>
      </c>
      <c r="D166" s="174"/>
      <c r="E166" s="147"/>
      <c r="F166" s="147"/>
      <c r="G166" s="37">
        <f t="shared" si="15"/>
        <v>0</v>
      </c>
    </row>
    <row r="167" spans="3:7" ht="15.75" customHeight="1" x14ac:dyDescent="0.45">
      <c r="C167" s="30" t="s">
        <v>191</v>
      </c>
      <c r="D167" s="174"/>
      <c r="E167" s="174"/>
      <c r="F167" s="174"/>
      <c r="G167" s="37">
        <f t="shared" si="15"/>
        <v>0</v>
      </c>
    </row>
    <row r="168" spans="3:7" ht="15.75" customHeight="1" x14ac:dyDescent="0.45">
      <c r="C168" s="31" t="s">
        <v>192</v>
      </c>
      <c r="D168" s="174"/>
      <c r="E168" s="174"/>
      <c r="F168" s="174"/>
      <c r="G168" s="37">
        <f t="shared" si="15"/>
        <v>0</v>
      </c>
    </row>
    <row r="169" spans="3:7" ht="15.75" customHeight="1" x14ac:dyDescent="0.45">
      <c r="C169" s="30" t="s">
        <v>193</v>
      </c>
      <c r="D169" s="174"/>
      <c r="E169" s="174"/>
      <c r="F169" s="174"/>
      <c r="G169" s="37">
        <f t="shared" si="15"/>
        <v>0</v>
      </c>
    </row>
    <row r="170" spans="3:7" ht="15.75" customHeight="1" x14ac:dyDescent="0.45">
      <c r="C170" s="30" t="s">
        <v>194</v>
      </c>
      <c r="D170" s="174"/>
      <c r="E170" s="174"/>
      <c r="F170" s="174"/>
      <c r="G170" s="37">
        <f t="shared" si="15"/>
        <v>0</v>
      </c>
    </row>
    <row r="171" spans="3:7" ht="15.75" customHeight="1" x14ac:dyDescent="0.45">
      <c r="C171" s="30" t="s">
        <v>195</v>
      </c>
      <c r="D171" s="174"/>
      <c r="E171" s="174"/>
      <c r="F171" s="174"/>
      <c r="G171" s="37">
        <f t="shared" si="15"/>
        <v>0</v>
      </c>
    </row>
    <row r="172" spans="3:7" ht="15.75" customHeight="1" x14ac:dyDescent="0.45">
      <c r="C172" s="34" t="s">
        <v>196</v>
      </c>
      <c r="D172" s="43">
        <f>SUM(D165:D171)</f>
        <v>0</v>
      </c>
      <c r="E172" s="43">
        <f>SUM(E165:E171)</f>
        <v>0</v>
      </c>
      <c r="F172" s="43">
        <f>SUM(F165:F171)</f>
        <v>0</v>
      </c>
      <c r="G172" s="37">
        <f t="shared" si="15"/>
        <v>0</v>
      </c>
    </row>
    <row r="173" spans="3:7" s="33" customFormat="1" ht="15.75" customHeight="1" x14ac:dyDescent="0.45">
      <c r="C173" s="47"/>
      <c r="D173" s="48"/>
      <c r="E173" s="48"/>
      <c r="F173" s="48"/>
      <c r="G173" s="49"/>
    </row>
    <row r="174" spans="3:7" ht="15.75" customHeight="1" x14ac:dyDescent="0.45">
      <c r="C174" s="265" t="s">
        <v>153</v>
      </c>
      <c r="D174" s="266"/>
      <c r="E174" s="266"/>
      <c r="F174" s="266"/>
      <c r="G174" s="267"/>
    </row>
    <row r="175" spans="3:7" ht="22.5" customHeight="1" thickBot="1" x14ac:dyDescent="0.5">
      <c r="C175" s="40" t="s">
        <v>188</v>
      </c>
      <c r="D175" s="41">
        <f>FAO!D171</f>
        <v>0</v>
      </c>
      <c r="E175" s="41">
        <f>FAO!E171</f>
        <v>0</v>
      </c>
      <c r="F175" s="41">
        <f>FAO!F171</f>
        <v>0</v>
      </c>
      <c r="G175" s="42">
        <f t="shared" ref="G175:G183" si="16">SUM(D175:F175)</f>
        <v>0</v>
      </c>
    </row>
    <row r="176" spans="3:7" ht="15.75" customHeight="1" x14ac:dyDescent="0.45">
      <c r="C176" s="38" t="s">
        <v>189</v>
      </c>
      <c r="D176" s="172"/>
      <c r="E176" s="173"/>
      <c r="F176" s="173"/>
      <c r="G176" s="39">
        <f t="shared" si="16"/>
        <v>0</v>
      </c>
    </row>
    <row r="177" spans="3:7" ht="15.75" customHeight="1" x14ac:dyDescent="0.45">
      <c r="C177" s="30" t="s">
        <v>190</v>
      </c>
      <c r="D177" s="174"/>
      <c r="E177" s="147"/>
      <c r="F177" s="147"/>
      <c r="G177" s="37">
        <f t="shared" si="16"/>
        <v>0</v>
      </c>
    </row>
    <row r="178" spans="3:7" ht="15.75" customHeight="1" x14ac:dyDescent="0.45">
      <c r="C178" s="30" t="s">
        <v>191</v>
      </c>
      <c r="D178" s="174"/>
      <c r="E178" s="174"/>
      <c r="F178" s="174"/>
      <c r="G178" s="37">
        <f t="shared" si="16"/>
        <v>0</v>
      </c>
    </row>
    <row r="179" spans="3:7" ht="15.75" customHeight="1" x14ac:dyDescent="0.45">
      <c r="C179" s="31" t="s">
        <v>192</v>
      </c>
      <c r="D179" s="174"/>
      <c r="E179" s="174"/>
      <c r="F179" s="174"/>
      <c r="G179" s="37">
        <f t="shared" si="16"/>
        <v>0</v>
      </c>
    </row>
    <row r="180" spans="3:7" ht="15.75" customHeight="1" x14ac:dyDescent="0.45">
      <c r="C180" s="30" t="s">
        <v>193</v>
      </c>
      <c r="D180" s="174"/>
      <c r="E180" s="174"/>
      <c r="F180" s="174"/>
      <c r="G180" s="37">
        <f t="shared" si="16"/>
        <v>0</v>
      </c>
    </row>
    <row r="181" spans="3:7" ht="15.75" customHeight="1" x14ac:dyDescent="0.45">
      <c r="C181" s="30" t="s">
        <v>194</v>
      </c>
      <c r="D181" s="174"/>
      <c r="E181" s="174"/>
      <c r="F181" s="174"/>
      <c r="G181" s="37">
        <f t="shared" si="16"/>
        <v>0</v>
      </c>
    </row>
    <row r="182" spans="3:7" ht="15.75" customHeight="1" x14ac:dyDescent="0.45">
      <c r="C182" s="30" t="s">
        <v>195</v>
      </c>
      <c r="D182" s="174"/>
      <c r="E182" s="174"/>
      <c r="F182" s="174"/>
      <c r="G182" s="37">
        <f t="shared" si="16"/>
        <v>0</v>
      </c>
    </row>
    <row r="183" spans="3:7" ht="15.75" customHeight="1" x14ac:dyDescent="0.45">
      <c r="C183" s="34" t="s">
        <v>196</v>
      </c>
      <c r="D183" s="43">
        <f>SUM(D176:D182)</f>
        <v>0</v>
      </c>
      <c r="E183" s="43">
        <f>SUM(E176:E182)</f>
        <v>0</v>
      </c>
      <c r="F183" s="43">
        <f>SUM(F176:F182)</f>
        <v>0</v>
      </c>
      <c r="G183" s="37">
        <f t="shared" si="16"/>
        <v>0</v>
      </c>
    </row>
    <row r="184" spans="3:7" ht="15.75" customHeight="1" x14ac:dyDescent="0.45">
      <c r="C184" s="171"/>
      <c r="D184" s="175"/>
      <c r="E184" s="175"/>
      <c r="F184" s="175"/>
      <c r="G184" s="171"/>
    </row>
    <row r="185" spans="3:7" ht="15.75" customHeight="1" x14ac:dyDescent="0.45">
      <c r="C185" s="265" t="s">
        <v>205</v>
      </c>
      <c r="D185" s="266"/>
      <c r="E185" s="266"/>
      <c r="F185" s="266"/>
      <c r="G185" s="267"/>
    </row>
    <row r="186" spans="3:7" ht="19.5" customHeight="1" thickBot="1" x14ac:dyDescent="0.5">
      <c r="C186" s="40" t="s">
        <v>206</v>
      </c>
      <c r="D186" s="41">
        <f>FAO!D178</f>
        <v>178373.62490767532</v>
      </c>
      <c r="E186" s="41">
        <f>FAO!E178</f>
        <v>209743.93592523399</v>
      </c>
      <c r="F186" s="41">
        <f>FAO!F178</f>
        <v>310000</v>
      </c>
      <c r="G186" s="42">
        <f t="shared" ref="G186:G194" si="17">SUM(D186:F186)</f>
        <v>698117.56083290931</v>
      </c>
    </row>
    <row r="187" spans="3:7" ht="15.75" customHeight="1" x14ac:dyDescent="0.45">
      <c r="C187" s="38" t="s">
        <v>189</v>
      </c>
      <c r="D187" s="172"/>
      <c r="E187" s="197">
        <v>68606</v>
      </c>
      <c r="F187" s="173">
        <v>200000</v>
      </c>
      <c r="G187" s="39">
        <f t="shared" si="17"/>
        <v>268606</v>
      </c>
    </row>
    <row r="188" spans="3:7" ht="15.75" customHeight="1" x14ac:dyDescent="0.45">
      <c r="C188" s="30" t="s">
        <v>190</v>
      </c>
      <c r="D188" s="174"/>
      <c r="E188" s="147"/>
      <c r="F188" s="147"/>
      <c r="G188" s="37">
        <f t="shared" si="17"/>
        <v>0</v>
      </c>
    </row>
    <row r="189" spans="3:7" ht="15.75" customHeight="1" x14ac:dyDescent="0.45">
      <c r="C189" s="30" t="s">
        <v>191</v>
      </c>
      <c r="D189" s="174">
        <v>18659.158878504324</v>
      </c>
      <c r="E189" s="174"/>
      <c r="F189" s="174"/>
      <c r="G189" s="37">
        <f t="shared" si="17"/>
        <v>18659.158878504324</v>
      </c>
    </row>
    <row r="190" spans="3:7" ht="15.75" customHeight="1" x14ac:dyDescent="0.45">
      <c r="C190" s="31" t="s">
        <v>192</v>
      </c>
      <c r="D190" s="174">
        <v>85000</v>
      </c>
      <c r="E190" s="174"/>
      <c r="F190" s="174"/>
      <c r="G190" s="37">
        <f t="shared" si="17"/>
        <v>85000</v>
      </c>
    </row>
    <row r="191" spans="3:7" ht="15.75" customHeight="1" x14ac:dyDescent="0.45">
      <c r="C191" s="30" t="s">
        <v>193</v>
      </c>
      <c r="D191" s="174">
        <v>15584.002998854499</v>
      </c>
      <c r="E191" s="199">
        <v>42765</v>
      </c>
      <c r="F191" s="174">
        <v>50000</v>
      </c>
      <c r="G191" s="37">
        <f t="shared" si="17"/>
        <v>108349.0029988545</v>
      </c>
    </row>
    <row r="192" spans="3:7" ht="15.75" customHeight="1" x14ac:dyDescent="0.45">
      <c r="C192" s="30" t="s">
        <v>194</v>
      </c>
      <c r="D192" s="174"/>
      <c r="E192" s="174"/>
      <c r="F192" s="174"/>
      <c r="G192" s="37">
        <f t="shared" si="17"/>
        <v>0</v>
      </c>
    </row>
    <row r="193" spans="3:13" ht="15.75" customHeight="1" x14ac:dyDescent="0.45">
      <c r="C193" s="30" t="s">
        <v>195</v>
      </c>
      <c r="D193" s="174">
        <v>59130.463030316481</v>
      </c>
      <c r="E193" s="199">
        <v>98372.935925233571</v>
      </c>
      <c r="F193" s="174">
        <v>60000</v>
      </c>
      <c r="G193" s="37">
        <f t="shared" si="17"/>
        <v>217503.39895555004</v>
      </c>
      <c r="H193" s="171"/>
      <c r="I193" s="171"/>
      <c r="J193" s="171"/>
      <c r="K193" s="171"/>
      <c r="L193" s="171"/>
      <c r="M193" s="171"/>
    </row>
    <row r="194" spans="3:13" ht="15.75" customHeight="1" x14ac:dyDescent="0.45">
      <c r="C194" s="34" t="s">
        <v>196</v>
      </c>
      <c r="D194" s="43">
        <f>SUM(D187:D193)</f>
        <v>178373.62490767532</v>
      </c>
      <c r="E194" s="43">
        <f>SUM(E187:E193)</f>
        <v>209743.93592523359</v>
      </c>
      <c r="F194" s="43">
        <f>SUM(F187:F193)</f>
        <v>310000</v>
      </c>
      <c r="G194" s="37">
        <f t="shared" si="17"/>
        <v>698117.56083290884</v>
      </c>
      <c r="H194" s="171"/>
      <c r="I194" s="171"/>
      <c r="J194" s="171"/>
      <c r="K194" s="171"/>
      <c r="L194" s="171"/>
      <c r="M194" s="171"/>
    </row>
    <row r="195" spans="3:13" ht="15.75" customHeight="1" thickBot="1" x14ac:dyDescent="0.5">
      <c r="C195" s="171"/>
      <c r="D195" s="175"/>
      <c r="E195" s="175"/>
      <c r="F195" s="175"/>
      <c r="G195" s="171"/>
      <c r="H195" s="171"/>
      <c r="I195" s="171"/>
      <c r="J195" s="171"/>
      <c r="K195" s="171"/>
      <c r="L195" s="171"/>
      <c r="M195" s="171"/>
    </row>
    <row r="196" spans="3:13" ht="19.5" customHeight="1" thickBot="1" x14ac:dyDescent="0.5">
      <c r="C196" s="269" t="s">
        <v>169</v>
      </c>
      <c r="D196" s="270"/>
      <c r="E196" s="270"/>
      <c r="F196" s="270"/>
      <c r="G196" s="271"/>
      <c r="H196" s="171"/>
      <c r="I196" s="171"/>
      <c r="J196" s="171"/>
      <c r="K196" s="171"/>
      <c r="L196" s="171"/>
      <c r="M196" s="171"/>
    </row>
    <row r="197" spans="3:13" ht="19.5" customHeight="1" x14ac:dyDescent="0.45">
      <c r="C197" s="54"/>
      <c r="D197" s="263" t="str">
        <f>FAO!D4</f>
        <v>IOM</v>
      </c>
      <c r="E197" s="263" t="str">
        <f>FAO!E4</f>
        <v xml:space="preserve">FAO </v>
      </c>
      <c r="F197" s="263" t="str">
        <f>FAO!F4</f>
        <v>UNWOMEN</v>
      </c>
      <c r="G197" s="268" t="s">
        <v>169</v>
      </c>
      <c r="H197" s="171"/>
      <c r="I197" s="171"/>
      <c r="J197" s="171"/>
      <c r="K197" s="171"/>
      <c r="L197" s="171"/>
      <c r="M197" s="171"/>
    </row>
    <row r="198" spans="3:13" ht="19.5" customHeight="1" x14ac:dyDescent="0.45">
      <c r="C198" s="54"/>
      <c r="D198" s="264"/>
      <c r="E198" s="264"/>
      <c r="F198" s="264"/>
      <c r="G198" s="262"/>
      <c r="H198" s="171"/>
      <c r="I198" s="171"/>
      <c r="J198" s="171"/>
      <c r="K198" s="171"/>
      <c r="L198" s="171"/>
      <c r="M198" s="171"/>
    </row>
    <row r="199" spans="3:13" ht="19.5" customHeight="1" x14ac:dyDescent="0.45">
      <c r="C199" s="11" t="s">
        <v>189</v>
      </c>
      <c r="D199" s="176">
        <f>SUM(D176,D165,D154,D143,D131,D120,D109,D98,D86,D75,D64,D53,D41,D30,D19,D8,D187)</f>
        <v>484920</v>
      </c>
      <c r="E199" s="176">
        <f>SUM(E176,E165,E154,E143,E131,E120,E109,E98,E86,E75,E64,E53,E41,E30,E19,E8,E187)</f>
        <v>219128.84</v>
      </c>
      <c r="F199" s="176">
        <f t="shared" ref="F199" si="18">SUM(F176,F165,F154,F143,F131,F120,F109,F98,F86,F75,F64,F53,F41,F30,F19,F8,F187)</f>
        <v>200000</v>
      </c>
      <c r="G199" s="52">
        <f t="shared" ref="G199:G206" si="19">SUM(D199:F199)</f>
        <v>904048.84</v>
      </c>
      <c r="H199" s="171"/>
      <c r="I199" s="171"/>
      <c r="J199" s="171"/>
      <c r="K199" s="171"/>
      <c r="L199" s="171"/>
      <c r="M199" s="171"/>
    </row>
    <row r="200" spans="3:13" ht="34.5" customHeight="1" x14ac:dyDescent="0.45">
      <c r="C200" s="11" t="s">
        <v>190</v>
      </c>
      <c r="D200" s="176">
        <f t="shared" ref="D200:D205" si="20">SUM(D177,D166,D155,D144,D132,D121,D110,D99,D87,D76,D65,D54,D42,D31,D20,D9,D188)</f>
        <v>0</v>
      </c>
      <c r="E200" s="176">
        <f t="shared" ref="E200:F200" si="21">SUM(E177,E166,E155,E144,E132,E121,E110,E99,E87,E76,E65,E54,E42,E31,E20,E9,E188)</f>
        <v>328710</v>
      </c>
      <c r="F200" s="176">
        <f t="shared" si="21"/>
        <v>0</v>
      </c>
      <c r="G200" s="53">
        <f t="shared" si="19"/>
        <v>328710</v>
      </c>
      <c r="H200" s="171"/>
      <c r="I200" s="171"/>
      <c r="J200" s="171"/>
      <c r="K200" s="171"/>
      <c r="L200" s="171"/>
      <c r="M200" s="171"/>
    </row>
    <row r="201" spans="3:13" ht="48" customHeight="1" x14ac:dyDescent="0.45">
      <c r="C201" s="11" t="s">
        <v>191</v>
      </c>
      <c r="D201" s="176">
        <f t="shared" si="20"/>
        <v>80159.158878504328</v>
      </c>
      <c r="E201" s="176">
        <f t="shared" ref="E201:F205" si="22">SUM(E178,E167,E156,E145,E133,E122,E111,E100,E88,E77,E66,E55,E43,E32,E21,E10,E189)</f>
        <v>0</v>
      </c>
      <c r="F201" s="176">
        <f t="shared" si="22"/>
        <v>110000</v>
      </c>
      <c r="G201" s="53">
        <f t="shared" si="19"/>
        <v>190159.15887850433</v>
      </c>
      <c r="H201" s="171"/>
      <c r="I201" s="171"/>
      <c r="J201" s="171"/>
      <c r="K201" s="171"/>
      <c r="L201" s="171"/>
      <c r="M201" s="171"/>
    </row>
    <row r="202" spans="3:13" ht="33" customHeight="1" x14ac:dyDescent="0.45">
      <c r="C202" s="15" t="s">
        <v>192</v>
      </c>
      <c r="D202" s="176">
        <f t="shared" si="20"/>
        <v>381000</v>
      </c>
      <c r="E202" s="176">
        <f t="shared" si="22"/>
        <v>15044</v>
      </c>
      <c r="F202" s="176">
        <f t="shared" si="22"/>
        <v>290000</v>
      </c>
      <c r="G202" s="53">
        <f t="shared" si="19"/>
        <v>686044</v>
      </c>
      <c r="H202" s="171"/>
      <c r="I202" s="171"/>
      <c r="J202" s="171"/>
      <c r="K202" s="171"/>
      <c r="L202" s="171"/>
      <c r="M202" s="171"/>
    </row>
    <row r="203" spans="3:13" ht="21" customHeight="1" x14ac:dyDescent="0.45">
      <c r="C203" s="11" t="s">
        <v>193</v>
      </c>
      <c r="D203" s="176">
        <f t="shared" si="20"/>
        <v>103715.00000000001</v>
      </c>
      <c r="E203" s="176">
        <f t="shared" si="22"/>
        <v>62915</v>
      </c>
      <c r="F203" s="176">
        <f t="shared" si="22"/>
        <v>50000</v>
      </c>
      <c r="G203" s="53">
        <f t="shared" si="19"/>
        <v>216630</v>
      </c>
      <c r="H203" s="156"/>
      <c r="I203" s="156"/>
      <c r="J203" s="156"/>
      <c r="K203" s="156"/>
      <c r="L203" s="156"/>
      <c r="M203" s="177"/>
    </row>
    <row r="204" spans="3:13" ht="39.75" customHeight="1" x14ac:dyDescent="0.45">
      <c r="C204" s="11" t="s">
        <v>194</v>
      </c>
      <c r="D204" s="176">
        <f t="shared" si="20"/>
        <v>55000</v>
      </c>
      <c r="E204" s="176">
        <f t="shared" si="22"/>
        <v>186894.60725233654</v>
      </c>
      <c r="F204" s="176">
        <f t="shared" si="22"/>
        <v>300000</v>
      </c>
      <c r="G204" s="53">
        <f t="shared" si="19"/>
        <v>541894.60725233657</v>
      </c>
      <c r="H204" s="156"/>
      <c r="I204" s="156"/>
      <c r="J204" s="156"/>
      <c r="K204" s="156"/>
      <c r="L204" s="156"/>
      <c r="M204" s="177"/>
    </row>
    <row r="205" spans="3:13" ht="23.25" customHeight="1" x14ac:dyDescent="0.45">
      <c r="C205" s="11" t="s">
        <v>195</v>
      </c>
      <c r="D205" s="178">
        <f t="shared" si="20"/>
        <v>297075</v>
      </c>
      <c r="E205" s="178">
        <f t="shared" si="22"/>
        <v>215344.93592523359</v>
      </c>
      <c r="F205" s="178">
        <f t="shared" si="22"/>
        <v>60000</v>
      </c>
      <c r="G205" s="53">
        <f t="shared" si="19"/>
        <v>572419.93592523364</v>
      </c>
      <c r="H205" s="156"/>
      <c r="I205" s="156"/>
      <c r="J205" s="156"/>
      <c r="K205" s="156"/>
      <c r="L205" s="156"/>
      <c r="M205" s="177"/>
    </row>
    <row r="206" spans="3:13" ht="22.5" customHeight="1" x14ac:dyDescent="0.45">
      <c r="C206" s="179" t="s">
        <v>207</v>
      </c>
      <c r="D206" s="180">
        <f>SUM(D199:D205)</f>
        <v>1401869.1588785043</v>
      </c>
      <c r="E206" s="180">
        <f>SUM(E199:E205)</f>
        <v>1028037.3831775701</v>
      </c>
      <c r="F206" s="180">
        <f>SUM(F199:F205)</f>
        <v>1010000</v>
      </c>
      <c r="G206" s="181">
        <f t="shared" si="19"/>
        <v>3439906.5420560744</v>
      </c>
      <c r="H206" s="156"/>
      <c r="I206" s="156"/>
      <c r="J206" s="156"/>
      <c r="K206" s="156"/>
      <c r="L206" s="156"/>
      <c r="M206" s="177"/>
    </row>
    <row r="207" spans="3:13" ht="26.25" customHeight="1" thickBot="1" x14ac:dyDescent="0.5">
      <c r="C207" s="182" t="s">
        <v>208</v>
      </c>
      <c r="D207" s="183">
        <f>D206*0.07</f>
        <v>98130.841121495308</v>
      </c>
      <c r="E207" s="183">
        <f t="shared" ref="E207:G207" si="23">E206*0.07</f>
        <v>71962.616822429918</v>
      </c>
      <c r="F207" s="183">
        <f t="shared" si="23"/>
        <v>70700</v>
      </c>
      <c r="G207" s="184">
        <f t="shared" si="23"/>
        <v>240793.45794392523</v>
      </c>
      <c r="H207" s="16"/>
      <c r="I207" s="16"/>
      <c r="J207" s="16"/>
      <c r="K207" s="16"/>
      <c r="L207" s="185"/>
      <c r="M207" s="175"/>
    </row>
    <row r="208" spans="3:13" ht="23.25" customHeight="1" thickBot="1" x14ac:dyDescent="0.5">
      <c r="C208" s="95" t="s">
        <v>209</v>
      </c>
      <c r="D208" s="96">
        <f>SUM(D206:D207)</f>
        <v>1499999.9999999995</v>
      </c>
      <c r="E208" s="96">
        <f t="shared" ref="E208:G208" si="24">SUM(E206:E207)</f>
        <v>1100000</v>
      </c>
      <c r="F208" s="96">
        <f t="shared" si="24"/>
        <v>1080700</v>
      </c>
      <c r="G208" s="55">
        <f t="shared" si="24"/>
        <v>3680699.9999999995</v>
      </c>
      <c r="H208" s="16"/>
      <c r="I208" s="16"/>
      <c r="J208" s="16"/>
      <c r="K208" s="16"/>
      <c r="L208" s="185"/>
      <c r="M208" s="175"/>
    </row>
    <row r="209" spans="3:14" ht="15.75" customHeight="1" x14ac:dyDescent="0.45">
      <c r="C209" s="171"/>
      <c r="D209" s="175"/>
      <c r="E209" s="175"/>
      <c r="F209" s="175"/>
      <c r="G209" s="171"/>
      <c r="H209" s="171"/>
      <c r="I209" s="171"/>
      <c r="J209" s="171"/>
      <c r="K209" s="171"/>
      <c r="L209" s="35"/>
      <c r="M209" s="171"/>
      <c r="N209" s="171"/>
    </row>
    <row r="210" spans="3:14" ht="15.75" customHeight="1" x14ac:dyDescent="0.45">
      <c r="C210" s="171"/>
      <c r="D210" s="175"/>
      <c r="E210" s="175"/>
      <c r="F210" s="175"/>
      <c r="G210" s="171"/>
      <c r="H210" s="22"/>
      <c r="I210" s="22"/>
      <c r="J210" s="171"/>
      <c r="K210" s="171"/>
      <c r="L210" s="35"/>
      <c r="M210" s="171"/>
      <c r="N210" s="171"/>
    </row>
    <row r="211" spans="3:14" ht="15.75" customHeight="1" x14ac:dyDescent="0.45">
      <c r="C211" s="171"/>
      <c r="D211" s="175"/>
      <c r="E211" s="175"/>
      <c r="F211" s="175"/>
      <c r="G211" s="171"/>
      <c r="H211" s="22"/>
      <c r="I211" s="22"/>
      <c r="J211" s="171"/>
      <c r="K211" s="171"/>
      <c r="L211" s="171"/>
      <c r="M211" s="171"/>
      <c r="N211" s="171"/>
    </row>
    <row r="212" spans="3:14" ht="40.5" customHeight="1" x14ac:dyDescent="0.45">
      <c r="C212" s="171"/>
      <c r="D212" s="175"/>
      <c r="E212" s="175"/>
      <c r="F212" s="175"/>
      <c r="G212" s="171"/>
      <c r="H212" s="22"/>
      <c r="I212" s="22"/>
      <c r="J212" s="171"/>
      <c r="K212" s="171"/>
      <c r="L212" s="36"/>
      <c r="M212" s="171"/>
      <c r="N212" s="171"/>
    </row>
    <row r="213" spans="3:14" ht="24.75" customHeight="1" x14ac:dyDescent="0.45">
      <c r="C213" s="171"/>
      <c r="D213" s="175"/>
      <c r="E213" s="175"/>
      <c r="F213" s="175"/>
      <c r="G213" s="171"/>
      <c r="H213" s="22"/>
      <c r="I213" s="22"/>
      <c r="J213" s="171"/>
      <c r="K213" s="171"/>
      <c r="L213" s="36"/>
      <c r="M213" s="171"/>
      <c r="N213" s="171"/>
    </row>
    <row r="214" spans="3:14" ht="41.25" customHeight="1" x14ac:dyDescent="0.45">
      <c r="C214" s="171"/>
      <c r="D214" s="175"/>
      <c r="E214" s="175"/>
      <c r="F214" s="175"/>
      <c r="G214" s="171"/>
      <c r="H214" s="186"/>
      <c r="I214" s="22"/>
      <c r="J214" s="171"/>
      <c r="K214" s="171"/>
      <c r="L214" s="36"/>
      <c r="M214" s="171"/>
      <c r="N214" s="171"/>
    </row>
    <row r="215" spans="3:14" ht="51.75" customHeight="1" x14ac:dyDescent="0.45">
      <c r="C215" s="171"/>
      <c r="D215" s="175"/>
      <c r="E215" s="175"/>
      <c r="F215" s="175"/>
      <c r="G215" s="171"/>
      <c r="H215" s="186"/>
      <c r="I215" s="22"/>
      <c r="J215" s="171"/>
      <c r="K215" s="171"/>
      <c r="L215" s="36"/>
      <c r="M215" s="171"/>
      <c r="N215" s="171"/>
    </row>
    <row r="216" spans="3:14" ht="42" customHeight="1" x14ac:dyDescent="0.45">
      <c r="C216" s="171"/>
      <c r="D216" s="175"/>
      <c r="E216" s="175"/>
      <c r="F216" s="175"/>
      <c r="G216" s="171"/>
      <c r="H216" s="22"/>
      <c r="I216" s="22"/>
      <c r="J216" s="171"/>
      <c r="K216" s="171"/>
      <c r="L216" s="36"/>
      <c r="M216" s="171"/>
      <c r="N216" s="171"/>
    </row>
    <row r="217" spans="3:14" s="33" customFormat="1" ht="42" customHeight="1" x14ac:dyDescent="0.45">
      <c r="C217" s="171"/>
      <c r="D217" s="175"/>
      <c r="E217" s="175"/>
      <c r="F217" s="175"/>
      <c r="G217" s="171"/>
      <c r="H217" s="171"/>
      <c r="I217" s="22"/>
      <c r="J217" s="171"/>
      <c r="K217" s="171"/>
      <c r="L217" s="36"/>
      <c r="M217" s="171"/>
      <c r="N217" s="175"/>
    </row>
    <row r="218" spans="3:14" s="33" customFormat="1" ht="42" customHeight="1" x14ac:dyDescent="0.45">
      <c r="C218" s="171"/>
      <c r="D218" s="175"/>
      <c r="E218" s="175"/>
      <c r="F218" s="175"/>
      <c r="G218" s="171"/>
      <c r="H218" s="171"/>
      <c r="I218" s="22"/>
      <c r="J218" s="171"/>
      <c r="K218" s="171"/>
      <c r="L218" s="171"/>
      <c r="M218" s="171"/>
      <c r="N218" s="175"/>
    </row>
    <row r="219" spans="3:14" s="33" customFormat="1" ht="63.75" customHeight="1" x14ac:dyDescent="0.45">
      <c r="C219" s="171"/>
      <c r="D219" s="175"/>
      <c r="E219" s="175"/>
      <c r="F219" s="175"/>
      <c r="G219" s="171"/>
      <c r="H219" s="171"/>
      <c r="I219" s="35"/>
      <c r="J219" s="171"/>
      <c r="K219" s="171"/>
      <c r="L219" s="171"/>
      <c r="M219" s="171"/>
      <c r="N219" s="175"/>
    </row>
    <row r="220" spans="3:14" s="33" customFormat="1" ht="42" customHeight="1" x14ac:dyDescent="0.45">
      <c r="C220" s="171"/>
      <c r="D220" s="175"/>
      <c r="E220" s="175"/>
      <c r="F220" s="175"/>
      <c r="G220" s="171"/>
      <c r="H220" s="171"/>
      <c r="I220" s="171"/>
      <c r="J220" s="171"/>
      <c r="K220" s="171"/>
      <c r="L220" s="171"/>
      <c r="M220" s="35"/>
      <c r="N220" s="175"/>
    </row>
    <row r="221" spans="3:14" ht="23.25" customHeight="1" x14ac:dyDescent="0.45">
      <c r="C221" s="171"/>
      <c r="D221" s="175"/>
      <c r="E221" s="175"/>
      <c r="F221" s="175"/>
      <c r="G221" s="171"/>
      <c r="H221" s="171"/>
      <c r="I221" s="171"/>
      <c r="J221" s="171"/>
      <c r="K221" s="171"/>
      <c r="L221" s="171"/>
      <c r="M221" s="171"/>
      <c r="N221" s="171"/>
    </row>
    <row r="222" spans="3:14" ht="27.75" customHeight="1" x14ac:dyDescent="0.45">
      <c r="C222" s="171"/>
      <c r="D222" s="175"/>
      <c r="E222" s="175"/>
      <c r="F222" s="175"/>
      <c r="G222" s="171"/>
      <c r="H222" s="171"/>
      <c r="I222" s="171"/>
      <c r="J222" s="171"/>
      <c r="K222" s="171"/>
      <c r="L222" s="171"/>
      <c r="M222" s="171"/>
      <c r="N222" s="171"/>
    </row>
    <row r="223" spans="3:14" ht="55.5" customHeight="1" x14ac:dyDescent="0.45">
      <c r="C223" s="171"/>
      <c r="D223" s="175"/>
      <c r="E223" s="175"/>
      <c r="F223" s="175"/>
      <c r="G223" s="171"/>
      <c r="H223" s="171"/>
      <c r="I223" s="171"/>
      <c r="J223" s="171"/>
      <c r="K223" s="171"/>
      <c r="L223" s="171"/>
      <c r="M223" s="171"/>
      <c r="N223" s="171"/>
    </row>
    <row r="224" spans="3:14" ht="57.75" customHeight="1" x14ac:dyDescent="0.45">
      <c r="C224" s="171"/>
      <c r="D224" s="175"/>
      <c r="E224" s="175"/>
      <c r="F224" s="175"/>
      <c r="G224" s="171"/>
      <c r="H224" s="171"/>
      <c r="I224" s="171"/>
      <c r="J224" s="171"/>
      <c r="K224" s="171"/>
      <c r="L224" s="171"/>
      <c r="M224" s="171"/>
      <c r="N224" s="171"/>
    </row>
    <row r="225" spans="3:14" ht="21.75" customHeight="1" x14ac:dyDescent="0.45">
      <c r="C225" s="171"/>
      <c r="D225" s="175"/>
      <c r="E225" s="175"/>
      <c r="F225" s="175"/>
      <c r="G225" s="171"/>
      <c r="H225" s="171"/>
      <c r="I225" s="171"/>
      <c r="J225" s="171"/>
      <c r="K225" s="171"/>
      <c r="L225" s="171"/>
      <c r="M225" s="171"/>
      <c r="N225" s="171"/>
    </row>
    <row r="226" spans="3:14" ht="49.5" customHeight="1" x14ac:dyDescent="0.45">
      <c r="C226" s="171"/>
      <c r="D226" s="175"/>
      <c r="E226" s="175"/>
      <c r="F226" s="175"/>
      <c r="G226" s="171"/>
      <c r="H226" s="171"/>
      <c r="I226" s="171"/>
      <c r="J226" s="171"/>
      <c r="K226" s="171"/>
      <c r="L226" s="171"/>
      <c r="M226" s="171"/>
      <c r="N226" s="171"/>
    </row>
    <row r="227" spans="3:14" ht="28.5" customHeight="1" x14ac:dyDescent="0.45">
      <c r="C227" s="171"/>
      <c r="D227" s="175"/>
      <c r="E227" s="175"/>
      <c r="F227" s="175"/>
      <c r="G227" s="171"/>
      <c r="H227" s="171"/>
      <c r="I227" s="171"/>
      <c r="J227" s="171"/>
      <c r="K227" s="171"/>
      <c r="L227" s="171"/>
      <c r="M227" s="171"/>
      <c r="N227" s="171"/>
    </row>
    <row r="228" spans="3:14" ht="28.5" customHeight="1" x14ac:dyDescent="0.45">
      <c r="C228" s="171"/>
      <c r="D228" s="175"/>
      <c r="E228" s="175"/>
      <c r="F228" s="175"/>
      <c r="G228" s="171"/>
      <c r="H228" s="171"/>
      <c r="I228" s="171"/>
      <c r="J228" s="171"/>
      <c r="K228" s="171"/>
      <c r="L228" s="171"/>
      <c r="M228" s="171"/>
      <c r="N228" s="171"/>
    </row>
    <row r="229" spans="3:14" ht="28.5" customHeight="1" x14ac:dyDescent="0.45">
      <c r="C229" s="171"/>
      <c r="D229" s="175"/>
      <c r="E229" s="175"/>
      <c r="F229" s="175"/>
      <c r="G229" s="171"/>
      <c r="H229" s="171"/>
      <c r="I229" s="171"/>
      <c r="J229" s="171"/>
      <c r="K229" s="171"/>
      <c r="L229" s="171"/>
      <c r="M229" s="171"/>
      <c r="N229" s="171"/>
    </row>
    <row r="230" spans="3:14" ht="23.25" customHeight="1" x14ac:dyDescent="0.45">
      <c r="C230" s="171"/>
      <c r="D230" s="175"/>
      <c r="E230" s="175"/>
      <c r="F230" s="175"/>
      <c r="G230" s="171"/>
      <c r="H230" s="171"/>
      <c r="I230" s="171"/>
      <c r="J230" s="171"/>
      <c r="K230" s="171"/>
      <c r="L230" s="171"/>
      <c r="M230" s="171"/>
      <c r="N230" s="35"/>
    </row>
    <row r="231" spans="3:14" ht="43.5" customHeight="1" x14ac:dyDescent="0.45">
      <c r="C231" s="171"/>
      <c r="D231" s="175"/>
      <c r="E231" s="175"/>
      <c r="F231" s="175"/>
      <c r="G231" s="171"/>
      <c r="H231" s="171"/>
      <c r="I231" s="171"/>
      <c r="J231" s="171"/>
      <c r="K231" s="171"/>
      <c r="L231" s="171"/>
      <c r="M231" s="171"/>
      <c r="N231" s="35"/>
    </row>
    <row r="232" spans="3:14" ht="55.5" customHeight="1" x14ac:dyDescent="0.45">
      <c r="C232" s="171"/>
      <c r="D232" s="175"/>
      <c r="E232" s="175"/>
      <c r="F232" s="175"/>
      <c r="G232" s="171"/>
      <c r="H232" s="171"/>
      <c r="I232" s="171"/>
      <c r="J232" s="171"/>
      <c r="K232" s="171"/>
      <c r="L232" s="171"/>
      <c r="M232" s="171"/>
      <c r="N232" s="171"/>
    </row>
    <row r="233" spans="3:14" ht="42.75" customHeight="1" x14ac:dyDescent="0.45">
      <c r="C233" s="171"/>
      <c r="D233" s="175"/>
      <c r="E233" s="175"/>
      <c r="F233" s="175"/>
      <c r="G233" s="171"/>
      <c r="H233" s="171"/>
      <c r="I233" s="171"/>
      <c r="J233" s="171"/>
      <c r="K233" s="171"/>
      <c r="L233" s="171"/>
      <c r="M233" s="171"/>
      <c r="N233" s="35"/>
    </row>
    <row r="234" spans="3:14" ht="21.75" customHeight="1" x14ac:dyDescent="0.45">
      <c r="C234" s="171"/>
      <c r="D234" s="175"/>
      <c r="E234" s="175"/>
      <c r="F234" s="175"/>
      <c r="G234" s="171"/>
      <c r="H234" s="171"/>
      <c r="I234" s="171"/>
      <c r="J234" s="171"/>
      <c r="K234" s="171"/>
      <c r="L234" s="171"/>
      <c r="M234" s="171"/>
      <c r="N234" s="35"/>
    </row>
    <row r="235" spans="3:14" ht="21.75" customHeight="1" x14ac:dyDescent="0.45">
      <c r="C235" s="171"/>
      <c r="D235" s="175"/>
      <c r="E235" s="175"/>
      <c r="F235" s="175"/>
      <c r="G235" s="171"/>
      <c r="H235" s="171"/>
      <c r="I235" s="171"/>
      <c r="J235" s="171"/>
      <c r="K235" s="171"/>
      <c r="L235" s="171"/>
      <c r="M235" s="171"/>
      <c r="N235" s="35"/>
    </row>
    <row r="236" spans="3:14" ht="23.25" customHeight="1" x14ac:dyDescent="0.45">
      <c r="C236" s="171"/>
      <c r="D236" s="175"/>
      <c r="E236" s="175"/>
      <c r="F236" s="175"/>
      <c r="G236" s="171"/>
      <c r="H236" s="171"/>
      <c r="I236" s="171"/>
      <c r="J236" s="171"/>
      <c r="K236" s="171"/>
      <c r="L236" s="171"/>
      <c r="M236" s="171"/>
      <c r="N236" s="171"/>
    </row>
    <row r="237" spans="3:14" ht="23.25" customHeight="1" x14ac:dyDescent="0.45">
      <c r="C237" s="171"/>
      <c r="D237" s="175"/>
      <c r="E237" s="175"/>
      <c r="F237" s="175"/>
      <c r="G237" s="171"/>
      <c r="H237" s="171"/>
      <c r="I237" s="171"/>
      <c r="J237" s="171"/>
      <c r="K237" s="171"/>
      <c r="L237" s="171"/>
      <c r="M237" s="171"/>
      <c r="N237" s="171"/>
    </row>
    <row r="238" spans="3:14" ht="21.75" customHeight="1" x14ac:dyDescent="0.45">
      <c r="C238" s="171"/>
      <c r="D238" s="175"/>
      <c r="E238" s="175"/>
      <c r="F238" s="175"/>
      <c r="G238" s="171"/>
      <c r="H238" s="171"/>
      <c r="I238" s="171"/>
      <c r="J238" s="171"/>
      <c r="K238" s="171"/>
      <c r="L238" s="171"/>
      <c r="M238" s="171"/>
      <c r="N238" s="171"/>
    </row>
    <row r="239" spans="3:14" ht="16.5" customHeight="1" x14ac:dyDescent="0.45">
      <c r="C239" s="171"/>
      <c r="D239" s="175"/>
      <c r="E239" s="175"/>
      <c r="F239" s="175"/>
      <c r="G239" s="171"/>
      <c r="H239" s="171"/>
      <c r="I239" s="171"/>
      <c r="J239" s="171"/>
      <c r="K239" s="171"/>
      <c r="L239" s="171"/>
      <c r="M239" s="171"/>
      <c r="N239" s="171"/>
    </row>
    <row r="240" spans="3:14" ht="29.25" customHeight="1" x14ac:dyDescent="0.45">
      <c r="C240" s="171"/>
      <c r="D240" s="175"/>
      <c r="E240" s="175"/>
      <c r="F240" s="175"/>
      <c r="G240" s="171"/>
      <c r="H240" s="171"/>
      <c r="I240" s="171"/>
      <c r="J240" s="171"/>
      <c r="K240" s="171"/>
      <c r="L240" s="171"/>
      <c r="M240" s="171"/>
      <c r="N240" s="171"/>
    </row>
    <row r="241" ht="24.75" customHeight="1" x14ac:dyDescent="0.45"/>
    <row r="242" ht="33" customHeight="1" x14ac:dyDescent="0.45"/>
    <row r="244" ht="15" customHeight="1" x14ac:dyDescent="0.45"/>
    <row r="245" ht="25.5" customHeight="1" x14ac:dyDescent="0.45"/>
  </sheetData>
  <sheetProtection sheet="1" insertColumns="0" insertRows="0" deleteRows="0"/>
  <mergeCells count="28">
    <mergeCell ref="C129:G129"/>
    <mergeCell ref="B140:G140"/>
    <mergeCell ref="C141:G141"/>
    <mergeCell ref="C62:G62"/>
    <mergeCell ref="C73:G73"/>
    <mergeCell ref="C1:F1"/>
    <mergeCell ref="B5:G5"/>
    <mergeCell ref="C6:G6"/>
    <mergeCell ref="B50:G50"/>
    <mergeCell ref="C17:G17"/>
    <mergeCell ref="C28:G28"/>
    <mergeCell ref="C38:G38"/>
    <mergeCell ref="D197:D198"/>
    <mergeCell ref="E197:E198"/>
    <mergeCell ref="F197:F198"/>
    <mergeCell ref="C2:E2"/>
    <mergeCell ref="C84:G84"/>
    <mergeCell ref="B95:G95"/>
    <mergeCell ref="C185:G185"/>
    <mergeCell ref="G197:G198"/>
    <mergeCell ref="C163:G163"/>
    <mergeCell ref="C174:G174"/>
    <mergeCell ref="C152:G152"/>
    <mergeCell ref="C51:G51"/>
    <mergeCell ref="C96:G96"/>
    <mergeCell ref="C107:G107"/>
    <mergeCell ref="C118:G118"/>
    <mergeCell ref="C196:G196"/>
  </mergeCells>
  <conditionalFormatting sqref="G15">
    <cfRule type="cellIs" dxfId="22" priority="18" operator="notEqual">
      <formula>$G$7</formula>
    </cfRule>
  </conditionalFormatting>
  <conditionalFormatting sqref="G26">
    <cfRule type="cellIs" dxfId="21" priority="17" operator="notEqual">
      <formula>$G$18</formula>
    </cfRule>
  </conditionalFormatting>
  <conditionalFormatting sqref="G37">
    <cfRule type="cellIs" dxfId="20" priority="16" operator="notEqual">
      <formula>$G$29</formula>
    </cfRule>
  </conditionalFormatting>
  <conditionalFormatting sqref="G48">
    <cfRule type="cellIs" dxfId="19" priority="15" operator="notEqual">
      <formula>$G$40</formula>
    </cfRule>
  </conditionalFormatting>
  <conditionalFormatting sqref="G60">
    <cfRule type="cellIs" dxfId="18" priority="14" operator="notEqual">
      <formula>$G$52</formula>
    </cfRule>
  </conditionalFormatting>
  <conditionalFormatting sqref="G71">
    <cfRule type="cellIs" dxfId="17" priority="13" operator="notEqual">
      <formula>$G$63</formula>
    </cfRule>
  </conditionalFormatting>
  <conditionalFormatting sqref="G82">
    <cfRule type="cellIs" dxfId="16" priority="12" operator="notEqual">
      <formula>$G$74</formula>
    </cfRule>
  </conditionalFormatting>
  <conditionalFormatting sqref="G93">
    <cfRule type="cellIs" dxfId="15" priority="11" operator="notEqual">
      <formula>$G$85</formula>
    </cfRule>
  </conditionalFormatting>
  <conditionalFormatting sqref="G105">
    <cfRule type="cellIs" dxfId="14" priority="10" operator="notEqual">
      <formula>$G$97</formula>
    </cfRule>
  </conditionalFormatting>
  <conditionalFormatting sqref="G116">
    <cfRule type="cellIs" dxfId="13" priority="9" operator="notEqual">
      <formula>$G$108</formula>
    </cfRule>
  </conditionalFormatting>
  <conditionalFormatting sqref="G127">
    <cfRule type="cellIs" dxfId="12" priority="8" operator="notEqual">
      <formula>$G$119</formula>
    </cfRule>
  </conditionalFormatting>
  <conditionalFormatting sqref="G138">
    <cfRule type="cellIs" dxfId="11" priority="7" operator="notEqual">
      <formula>$G$130</formula>
    </cfRule>
  </conditionalFormatting>
  <conditionalFormatting sqref="G150">
    <cfRule type="cellIs" dxfId="10" priority="6" operator="notEqual">
      <formula>$G$142</formula>
    </cfRule>
  </conditionalFormatting>
  <conditionalFormatting sqref="G161">
    <cfRule type="cellIs" dxfId="9" priority="5" operator="notEqual">
      <formula>$G$153</formula>
    </cfRule>
  </conditionalFormatting>
  <conditionalFormatting sqref="G172">
    <cfRule type="cellIs" dxfId="8" priority="4" operator="notEqual">
      <formula>$G$153</formula>
    </cfRule>
  </conditionalFormatting>
  <conditionalFormatting sqref="G183">
    <cfRule type="cellIs" dxfId="7" priority="3" operator="notEqual">
      <formula>$G$175</formula>
    </cfRule>
  </conditionalFormatting>
  <conditionalFormatting sqref="G194">
    <cfRule type="cellIs" dxfId="6" priority="2" operator="notEqual">
      <formula>$G$186</formula>
    </cfRule>
  </conditionalFormatting>
  <dataValidations count="8">
    <dataValidation allowBlank="1" showInputMessage="1" showErrorMessage="1" prompt=" Includes all general operating costs for running an office. Examples include telecommunication, rents, finance charges and other costs which cannot be mapped to other expense categories." sqref="C14 C25 C36 C47 C59 C70 C81 C92 C104 C115 C126 C137 C149 C160 C171 C182 C205 C193" xr:uid="{00000000-0002-0000-0200-000000000000}"/>
    <dataValidation allowBlank="1" showInputMessage="1" showErrorMessage="1" prompt="Includes transfers to national counterparts and any other transfers given to an implementing partner (e.g. NGO) which is not similar to a commercial service contract as per above. In IPSAS terms this would be more similar to non-exchange transactions." sqref="C13 C24 C35 C46 C58 C69 C80 C91 C103 C114 C125 C136 C148 C159 C170 C181 C204 C192" xr:uid="{00000000-0002-0000-0200-000001000000}"/>
    <dataValidation allowBlank="1" showInputMessage="1" showErrorMessage="1" prompt="Services contracted by an organization which follow the normal procurement processes." sqref="C11 C22 C33 C44 C56 C67 C78 C89 C101 C112 C123 C134 C146 C157 C168 C179 C202 C190" xr:uid="{00000000-0002-0000-0200-000002000000}"/>
    <dataValidation allowBlank="1" showInputMessage="1" showErrorMessage="1" prompt="Includes staff and non-staff travel paid for by the organization directly related to a project." sqref="C12 C23 C34 C45 C57 C68 C79 C90 C102 C113 C124 C135 C147 C158 C169 C180 C203 C191" xr:uid="{00000000-0002-0000-0200-000003000000}"/>
    <dataValidation allowBlank="1" showInputMessage="1" showErrorMessage="1" prompt="For those reporting assets on UNSAS or modified UNSAS basis (i.e. expense up front) this would relate to all costs to put asset into service. For those who do donor reports according to IPSAS this would equal depreciation for period." sqref="C10 C21 C32 C43 C55 C66 C77 C88 C100 C111 C122 C133 C145 C156 C167 C178 C201 C189" xr:uid="{00000000-0002-0000-0200-000004000000}"/>
    <dataValidation allowBlank="1" showInputMessage="1" showErrorMessage="1" prompt="Includes all direct and indirect costs (e.g. freight, transport, delivery, distribution) associated with procurement of supplies, commodities and materials. Office supplies should be reported as &quot;General Operating&quot;." sqref="C9 C20 C31 C42 C54 C65 C76 C87 C99 C110 C121 C132 C144 C155 C166 C177 C200 C188" xr:uid="{00000000-0002-0000-0200-000005000000}"/>
    <dataValidation allowBlank="1" showInputMessage="1" showErrorMessage="1" prompt="Includes all related staff and temporary staff costs including base salary, post adjustment and all staff entitlements." sqref="C8 C19 C30 C41 C53 C64 C75 C86 C98 C109 C120 C131 C143 C154 C165 C176 C199 C187" xr:uid="{00000000-0002-0000-0200-000006000000}"/>
    <dataValidation allowBlank="1" showInputMessage="1" showErrorMessage="1" prompt="Output totals must match the original total from Table 1, and will show as red if not. " sqref="G15" xr:uid="{00000000-0002-0000-0200-000007000000}"/>
  </dataValidations>
  <pageMargins left="0.7" right="0.7" top="0.75" bottom="0.75" header="0.3" footer="0.3"/>
  <pageSetup scale="74" orientation="landscape" r:id="rId1"/>
  <rowBreaks count="1" manualBreakCount="1">
    <brk id="61" max="16383" man="1"/>
  </rowBreaks>
  <ignoredErrors>
    <ignoredError sqref="D4:F4 D197:F198" unlockedFormula="1"/>
  </ignoredErrors>
  <extLst>
    <ext xmlns:x14="http://schemas.microsoft.com/office/spreadsheetml/2009/9/main" uri="{78C0D931-6437-407d-A8EE-F0AAD7539E65}">
      <x14:conditionalFormattings>
        <x14:conditionalFormatting xmlns:xm="http://schemas.microsoft.com/office/excel/2006/main">
          <x14:cfRule type="cellIs" priority="1" operator="notEqual" id="{9BB3355D-65E3-41AD-A658-41150B167F0C}">
            <xm:f>FAO!$G$191</xm:f>
            <x14:dxf>
              <font>
                <color rgb="FF9C0006"/>
              </font>
              <fill>
                <patternFill>
                  <bgColor rgb="FFFFC7CE"/>
                </patternFill>
              </fill>
            </x14:dxf>
          </x14:cfRule>
          <xm:sqref>G208</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2" tint="-0.499984740745262"/>
  </sheetPr>
  <dimension ref="B1:B16"/>
  <sheetViews>
    <sheetView showGridLines="0" workbookViewId="0">
      <selection activeCell="A14" sqref="A14"/>
    </sheetView>
  </sheetViews>
  <sheetFormatPr defaultColWidth="8.69140625" defaultRowHeight="14.6" x14ac:dyDescent="0.4"/>
  <cols>
    <col min="2" max="2" width="73.23046875" customWidth="1"/>
  </cols>
  <sheetData>
    <row r="1" spans="2:2" ht="15" thickBot="1" x14ac:dyDescent="0.45"/>
    <row r="2" spans="2:2" ht="15" thickBot="1" x14ac:dyDescent="0.45">
      <c r="B2" s="101" t="s">
        <v>210</v>
      </c>
    </row>
    <row r="3" spans="2:2" x14ac:dyDescent="0.4">
      <c r="B3" s="102"/>
    </row>
    <row r="4" spans="2:2" ht="30.75" customHeight="1" x14ac:dyDescent="0.4">
      <c r="B4" s="103" t="s">
        <v>211</v>
      </c>
    </row>
    <row r="5" spans="2:2" ht="30.75" customHeight="1" x14ac:dyDescent="0.4">
      <c r="B5" s="103"/>
    </row>
    <row r="6" spans="2:2" ht="43.75" x14ac:dyDescent="0.4">
      <c r="B6" s="103" t="s">
        <v>212</v>
      </c>
    </row>
    <row r="7" spans="2:2" x14ac:dyDescent="0.4">
      <c r="B7" s="103"/>
    </row>
    <row r="8" spans="2:2" ht="58.3" x14ac:dyDescent="0.4">
      <c r="B8" s="103" t="s">
        <v>213</v>
      </c>
    </row>
    <row r="9" spans="2:2" x14ac:dyDescent="0.4">
      <c r="B9" s="103"/>
    </row>
    <row r="10" spans="2:2" ht="58.3" x14ac:dyDescent="0.4">
      <c r="B10" s="103" t="s">
        <v>214</v>
      </c>
    </row>
    <row r="11" spans="2:2" x14ac:dyDescent="0.4">
      <c r="B11" s="103"/>
    </row>
    <row r="12" spans="2:2" ht="29.15" x14ac:dyDescent="0.4">
      <c r="B12" s="103" t="s">
        <v>215</v>
      </c>
    </row>
    <row r="13" spans="2:2" x14ac:dyDescent="0.4">
      <c r="B13" s="103"/>
    </row>
    <row r="14" spans="2:2" ht="58.3" x14ac:dyDescent="0.4">
      <c r="B14" s="103" t="s">
        <v>216</v>
      </c>
    </row>
    <row r="15" spans="2:2" x14ac:dyDescent="0.4">
      <c r="B15" s="103"/>
    </row>
    <row r="16" spans="2:2" ht="44.15" thickBot="1" x14ac:dyDescent="0.45">
      <c r="B16" s="104" t="s">
        <v>217</v>
      </c>
    </row>
  </sheetData>
  <sheetProtection sheet="1" objects="1" scenarios="1"/>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2" tint="-0.499984740745262"/>
  </sheetPr>
  <dimension ref="B1:D47"/>
  <sheetViews>
    <sheetView showGridLines="0" showZeros="0" topLeftCell="A18" zoomScale="80" zoomScaleNormal="80" zoomScaleSheetLayoutView="70" workbookViewId="0">
      <selection activeCell="B31" sqref="B31"/>
    </sheetView>
  </sheetViews>
  <sheetFormatPr defaultColWidth="8.69140625" defaultRowHeight="14.6" x14ac:dyDescent="0.4"/>
  <cols>
    <col min="2" max="2" width="61.69140625" customWidth="1"/>
    <col min="4" max="4" width="17.69140625" customWidth="1"/>
  </cols>
  <sheetData>
    <row r="1" spans="2:4" ht="15" thickBot="1" x14ac:dyDescent="0.45"/>
    <row r="2" spans="2:4" x14ac:dyDescent="0.4">
      <c r="B2" s="285" t="s">
        <v>218</v>
      </c>
      <c r="C2" s="286"/>
      <c r="D2" s="287"/>
    </row>
    <row r="3" spans="2:4" ht="15" thickBot="1" x14ac:dyDescent="0.45">
      <c r="B3" s="288"/>
      <c r="C3" s="289"/>
      <c r="D3" s="290"/>
    </row>
    <row r="4" spans="2:4" ht="15" thickBot="1" x14ac:dyDescent="0.45"/>
    <row r="5" spans="2:4" x14ac:dyDescent="0.4">
      <c r="B5" s="276" t="s">
        <v>219</v>
      </c>
      <c r="C5" s="277"/>
      <c r="D5" s="278"/>
    </row>
    <row r="6" spans="2:4" ht="15" thickBot="1" x14ac:dyDescent="0.45">
      <c r="B6" s="279"/>
      <c r="C6" s="280"/>
      <c r="D6" s="281"/>
    </row>
    <row r="7" spans="2:4" x14ac:dyDescent="0.4">
      <c r="B7" s="62" t="s">
        <v>220</v>
      </c>
      <c r="C7" s="274">
        <f>SUM(FAO!D15:F15,FAO!D25:F25,FAO!D35:F35,FAO!D45:F45)</f>
        <v>1216293.5642790007</v>
      </c>
      <c r="D7" s="275"/>
    </row>
    <row r="8" spans="2:4" x14ac:dyDescent="0.4">
      <c r="B8" s="62" t="s">
        <v>221</v>
      </c>
      <c r="C8" s="272">
        <f>SUM(D10:D14)</f>
        <v>0</v>
      </c>
      <c r="D8" s="273"/>
    </row>
    <row r="9" spans="2:4" x14ac:dyDescent="0.4">
      <c r="B9" s="63" t="s">
        <v>222</v>
      </c>
      <c r="C9" s="64" t="s">
        <v>223</v>
      </c>
      <c r="D9" s="65" t="s">
        <v>224</v>
      </c>
    </row>
    <row r="10" spans="2:4" ht="35.15" customHeight="1" x14ac:dyDescent="0.4">
      <c r="B10" s="84"/>
      <c r="C10" s="67"/>
      <c r="D10" s="68">
        <f>$C$7*C10</f>
        <v>0</v>
      </c>
    </row>
    <row r="11" spans="2:4" ht="35.15" customHeight="1" x14ac:dyDescent="0.4">
      <c r="B11" s="84"/>
      <c r="C11" s="67"/>
      <c r="D11" s="68">
        <f>C7*C11</f>
        <v>0</v>
      </c>
    </row>
    <row r="12" spans="2:4" ht="35.15" customHeight="1" x14ac:dyDescent="0.4">
      <c r="B12" s="85"/>
      <c r="C12" s="67"/>
      <c r="D12" s="68">
        <f>C7*C12</f>
        <v>0</v>
      </c>
    </row>
    <row r="13" spans="2:4" ht="35.15" customHeight="1" x14ac:dyDescent="0.4">
      <c r="B13" s="85"/>
      <c r="C13" s="67"/>
      <c r="D13" s="68">
        <f>C7*C13</f>
        <v>0</v>
      </c>
    </row>
    <row r="14" spans="2:4" ht="35.15" customHeight="1" thickBot="1" x14ac:dyDescent="0.45">
      <c r="B14" s="86"/>
      <c r="C14" s="67"/>
      <c r="D14" s="72">
        <f>C7*C14</f>
        <v>0</v>
      </c>
    </row>
    <row r="15" spans="2:4" ht="15" thickBot="1" x14ac:dyDescent="0.45"/>
    <row r="16" spans="2:4" x14ac:dyDescent="0.4">
      <c r="B16" s="276" t="s">
        <v>225</v>
      </c>
      <c r="C16" s="277"/>
      <c r="D16" s="278"/>
    </row>
    <row r="17" spans="2:4" ht="15" thickBot="1" x14ac:dyDescent="0.45">
      <c r="B17" s="282"/>
      <c r="C17" s="283"/>
      <c r="D17" s="284"/>
    </row>
    <row r="18" spans="2:4" x14ac:dyDescent="0.4">
      <c r="B18" s="62" t="s">
        <v>220</v>
      </c>
      <c r="C18" s="274">
        <f>SUM(FAO!D57:F57,FAO!D67:F67,FAO!D77:F77,FAO!D87:F87)</f>
        <v>1024930.455763418</v>
      </c>
      <c r="D18" s="275"/>
    </row>
    <row r="19" spans="2:4" x14ac:dyDescent="0.4">
      <c r="B19" s="62" t="s">
        <v>221</v>
      </c>
      <c r="C19" s="272">
        <f>SUM(D21:D25)</f>
        <v>0</v>
      </c>
      <c r="D19" s="273"/>
    </row>
    <row r="20" spans="2:4" x14ac:dyDescent="0.4">
      <c r="B20" s="63" t="s">
        <v>222</v>
      </c>
      <c r="C20" s="64" t="s">
        <v>223</v>
      </c>
      <c r="D20" s="65" t="s">
        <v>224</v>
      </c>
    </row>
    <row r="21" spans="2:4" ht="35.15" customHeight="1" x14ac:dyDescent="0.4">
      <c r="B21" s="66"/>
      <c r="C21" s="67"/>
      <c r="D21" s="68">
        <f>$C$18*C21</f>
        <v>0</v>
      </c>
    </row>
    <row r="22" spans="2:4" ht="35.15" customHeight="1" x14ac:dyDescent="0.4">
      <c r="B22" s="69"/>
      <c r="C22" s="67"/>
      <c r="D22" s="68">
        <f>$C$18*C22</f>
        <v>0</v>
      </c>
    </row>
    <row r="23" spans="2:4" ht="35.15" customHeight="1" x14ac:dyDescent="0.4">
      <c r="B23" s="70"/>
      <c r="C23" s="67"/>
      <c r="D23" s="68">
        <f>$C$18*C23</f>
        <v>0</v>
      </c>
    </row>
    <row r="24" spans="2:4" ht="35.15" customHeight="1" x14ac:dyDescent="0.4">
      <c r="B24" s="70"/>
      <c r="C24" s="67"/>
      <c r="D24" s="68">
        <f>$C$18*C24</f>
        <v>0</v>
      </c>
    </row>
    <row r="25" spans="2:4" ht="35.15" customHeight="1" thickBot="1" x14ac:dyDescent="0.45">
      <c r="B25" s="71"/>
      <c r="C25" s="67"/>
      <c r="D25" s="68">
        <f>$C$18*C25</f>
        <v>0</v>
      </c>
    </row>
    <row r="26" spans="2:4" ht="15" thickBot="1" x14ac:dyDescent="0.45"/>
    <row r="27" spans="2:4" x14ac:dyDescent="0.4">
      <c r="B27" s="276" t="s">
        <v>226</v>
      </c>
      <c r="C27" s="277"/>
      <c r="D27" s="278"/>
    </row>
    <row r="28" spans="2:4" ht="15" thickBot="1" x14ac:dyDescent="0.45">
      <c r="B28" s="279"/>
      <c r="C28" s="280"/>
      <c r="D28" s="281"/>
    </row>
    <row r="29" spans="2:4" x14ac:dyDescent="0.4">
      <c r="B29" s="62" t="s">
        <v>220</v>
      </c>
      <c r="C29" s="274">
        <f>SUM(FAO!D99:F99,FAO!D109:F109,FAO!D119:F119,FAO!D129:F129)</f>
        <v>500564.96118074685</v>
      </c>
      <c r="D29" s="275"/>
    </row>
    <row r="30" spans="2:4" x14ac:dyDescent="0.4">
      <c r="B30" s="62" t="s">
        <v>221</v>
      </c>
      <c r="C30" s="272">
        <f>SUM(D32:D36)</f>
        <v>0</v>
      </c>
      <c r="D30" s="273"/>
    </row>
    <row r="31" spans="2:4" x14ac:dyDescent="0.4">
      <c r="B31" s="63" t="s">
        <v>222</v>
      </c>
      <c r="C31" s="64" t="s">
        <v>223</v>
      </c>
      <c r="D31" s="65" t="s">
        <v>224</v>
      </c>
    </row>
    <row r="32" spans="2:4" ht="35.15" customHeight="1" x14ac:dyDescent="0.4">
      <c r="B32" s="66"/>
      <c r="C32" s="67"/>
      <c r="D32" s="68">
        <f>$C$29*C32</f>
        <v>0</v>
      </c>
    </row>
    <row r="33" spans="2:4" ht="35.15" customHeight="1" x14ac:dyDescent="0.4">
      <c r="B33" s="69"/>
      <c r="C33" s="67"/>
      <c r="D33" s="68">
        <f>$C$29*C33</f>
        <v>0</v>
      </c>
    </row>
    <row r="34" spans="2:4" ht="35.15" customHeight="1" x14ac:dyDescent="0.4">
      <c r="B34" s="70"/>
      <c r="C34" s="67"/>
      <c r="D34" s="68">
        <f>$C$29*C34</f>
        <v>0</v>
      </c>
    </row>
    <row r="35" spans="2:4" ht="35.15" customHeight="1" x14ac:dyDescent="0.4">
      <c r="B35" s="70"/>
      <c r="C35" s="67"/>
      <c r="D35" s="68">
        <f>$C$29*C35</f>
        <v>0</v>
      </c>
    </row>
    <row r="36" spans="2:4" ht="35.15" customHeight="1" thickBot="1" x14ac:dyDescent="0.45">
      <c r="B36" s="71"/>
      <c r="C36" s="67"/>
      <c r="D36" s="68">
        <f>$C$29*C36</f>
        <v>0</v>
      </c>
    </row>
    <row r="37" spans="2:4" ht="15" thickBot="1" x14ac:dyDescent="0.45"/>
    <row r="38" spans="2:4" x14ac:dyDescent="0.4">
      <c r="B38" s="276" t="s">
        <v>227</v>
      </c>
      <c r="C38" s="277"/>
      <c r="D38" s="278"/>
    </row>
    <row r="39" spans="2:4" ht="15" thickBot="1" x14ac:dyDescent="0.45">
      <c r="B39" s="279"/>
      <c r="C39" s="280"/>
      <c r="D39" s="281"/>
    </row>
    <row r="40" spans="2:4" x14ac:dyDescent="0.4">
      <c r="B40" s="62" t="s">
        <v>220</v>
      </c>
      <c r="C40" s="274">
        <f>SUM(FAO!D141:F141,FAO!D151:F151,FAO!D161:F161,FAO!D171:F171)</f>
        <v>0</v>
      </c>
      <c r="D40" s="275"/>
    </row>
    <row r="41" spans="2:4" x14ac:dyDescent="0.4">
      <c r="B41" s="62" t="s">
        <v>221</v>
      </c>
      <c r="C41" s="272">
        <f>SUM(D43:D47)</f>
        <v>0</v>
      </c>
      <c r="D41" s="273"/>
    </row>
    <row r="42" spans="2:4" x14ac:dyDescent="0.4">
      <c r="B42" s="63" t="s">
        <v>222</v>
      </c>
      <c r="C42" s="64" t="s">
        <v>223</v>
      </c>
      <c r="D42" s="65" t="s">
        <v>224</v>
      </c>
    </row>
    <row r="43" spans="2:4" ht="35.15" customHeight="1" x14ac:dyDescent="0.4">
      <c r="B43" s="66"/>
      <c r="C43" s="67"/>
      <c r="D43" s="68">
        <f>$C$40*C43</f>
        <v>0</v>
      </c>
    </row>
    <row r="44" spans="2:4" ht="35.15" customHeight="1" x14ac:dyDescent="0.4">
      <c r="B44" s="69"/>
      <c r="C44" s="67"/>
      <c r="D44" s="68">
        <f>$C$40*C44</f>
        <v>0</v>
      </c>
    </row>
    <row r="45" spans="2:4" ht="35.15" customHeight="1" x14ac:dyDescent="0.4">
      <c r="B45" s="70"/>
      <c r="C45" s="67"/>
      <c r="D45" s="68">
        <f>$C$40*C45</f>
        <v>0</v>
      </c>
    </row>
    <row r="46" spans="2:4" ht="35.15" customHeight="1" x14ac:dyDescent="0.4">
      <c r="B46" s="70"/>
      <c r="C46" s="67"/>
      <c r="D46" s="68">
        <f>$C$40*C46</f>
        <v>0</v>
      </c>
    </row>
    <row r="47" spans="2:4" ht="35.15" customHeight="1" thickBot="1" x14ac:dyDescent="0.45">
      <c r="B47" s="71"/>
      <c r="C47" s="67"/>
      <c r="D47" s="72">
        <f>$C$40*C47</f>
        <v>0</v>
      </c>
    </row>
  </sheetData>
  <sheetProtection sheet="1" objects="1" scenarios="1"/>
  <mergeCells count="17">
    <mergeCell ref="B2:D3"/>
    <mergeCell ref="C7:D7"/>
    <mergeCell ref="B6:D6"/>
    <mergeCell ref="B5:D5"/>
    <mergeCell ref="C8:D8"/>
    <mergeCell ref="C19:D19"/>
    <mergeCell ref="C30:D30"/>
    <mergeCell ref="B16:D16"/>
    <mergeCell ref="B17:D17"/>
    <mergeCell ref="C18:D18"/>
    <mergeCell ref="B27:D27"/>
    <mergeCell ref="B28:D28"/>
    <mergeCell ref="C41:D41"/>
    <mergeCell ref="C29:D29"/>
    <mergeCell ref="B38:D38"/>
    <mergeCell ref="B39:D39"/>
    <mergeCell ref="C40:D40"/>
  </mergeCells>
  <conditionalFormatting sqref="C8:D8">
    <cfRule type="cellIs" dxfId="4" priority="4" operator="greaterThan">
      <formula>$C$7</formula>
    </cfRule>
  </conditionalFormatting>
  <conditionalFormatting sqref="C19:D19">
    <cfRule type="cellIs" dxfId="3" priority="3" operator="greaterThan">
      <formula>$C$18</formula>
    </cfRule>
  </conditionalFormatting>
  <conditionalFormatting sqref="C30:D30">
    <cfRule type="cellIs" dxfId="2" priority="2" operator="greaterThan">
      <formula>$C$29</formula>
    </cfRule>
  </conditionalFormatting>
  <conditionalFormatting sqref="C41:D41">
    <cfRule type="cellIs" dxfId="1" priority="1" operator="greaterThan">
      <formula>$C$40</formula>
    </cfRule>
  </conditionalFormatting>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400-000000000000}">
          <x14:formula1>
            <xm:f>Sheet2!$A$1:$A$170</xm:f>
          </x14:formula1>
          <xm:sqref>B10:B14 B21:B25 B32:B36 B43:B47</xm:sqref>
        </x14:dataValidation>
        <x14:dataValidation type="list" allowBlank="1" showInputMessage="1" showErrorMessage="1" xr:uid="{00000000-0002-0000-0400-000001000000}">
          <x14:formula1>
            <xm:f>Dropdowns!$A$1:$A$6</xm:f>
          </x14:formula1>
          <xm:sqref>C10:C14 C21:C25 C32:C36 C43:C47</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2" tint="-0.499984740745262"/>
  </sheetPr>
  <dimension ref="B1:G25"/>
  <sheetViews>
    <sheetView showGridLines="0" topLeftCell="A13" zoomScale="80" zoomScaleNormal="80" workbookViewId="0">
      <selection activeCell="J9" sqref="J9"/>
    </sheetView>
  </sheetViews>
  <sheetFormatPr defaultColWidth="8.69140625" defaultRowHeight="14.6" x14ac:dyDescent="0.4"/>
  <cols>
    <col min="1" max="1" width="12.4609375" customWidth="1"/>
    <col min="2" max="2" width="20.4609375" customWidth="1"/>
    <col min="3" max="5" width="25.4609375" customWidth="1"/>
    <col min="6" max="6" width="24.4609375" customWidth="1"/>
    <col min="7" max="7" width="18.4609375" customWidth="1"/>
    <col min="8" max="8" width="21.69140625" customWidth="1"/>
    <col min="9" max="10" width="15.69140625" bestFit="1" customWidth="1"/>
    <col min="11" max="11" width="11.23046875" bestFit="1" customWidth="1"/>
  </cols>
  <sheetData>
    <row r="1" spans="2:6" ht="15" thickBot="1" x14ac:dyDescent="0.45"/>
    <row r="2" spans="2:6" s="56" customFormat="1" ht="15.9" x14ac:dyDescent="0.45">
      <c r="B2" s="291" t="s">
        <v>228</v>
      </c>
      <c r="C2" s="292"/>
      <c r="D2" s="292"/>
      <c r="E2" s="292"/>
      <c r="F2" s="293"/>
    </row>
    <row r="3" spans="2:6" s="56" customFormat="1" ht="16.3" thickBot="1" x14ac:dyDescent="0.5">
      <c r="B3" s="294"/>
      <c r="C3" s="295"/>
      <c r="D3" s="295"/>
      <c r="E3" s="295"/>
      <c r="F3" s="296"/>
    </row>
    <row r="4" spans="2:6" s="56" customFormat="1" ht="16.3" thickBot="1" x14ac:dyDescent="0.5">
      <c r="B4" s="187"/>
      <c r="C4" s="187"/>
      <c r="D4" s="187"/>
      <c r="E4" s="187"/>
      <c r="F4" s="187"/>
    </row>
    <row r="5" spans="2:6" s="56" customFormat="1" ht="16.3" thickBot="1" x14ac:dyDescent="0.5">
      <c r="B5" s="269" t="s">
        <v>169</v>
      </c>
      <c r="C5" s="270"/>
      <c r="D5" s="270"/>
      <c r="E5" s="270"/>
      <c r="F5" s="271"/>
    </row>
    <row r="6" spans="2:6" s="56" customFormat="1" ht="15.9" x14ac:dyDescent="0.45">
      <c r="B6" s="54"/>
      <c r="C6" s="297" t="str">
        <f>FAO!D4</f>
        <v>IOM</v>
      </c>
      <c r="D6" s="297" t="str">
        <f>FAO!E4</f>
        <v xml:space="preserve">FAO </v>
      </c>
      <c r="E6" s="297" t="str">
        <f>FAO!F4</f>
        <v>UNWOMEN</v>
      </c>
      <c r="F6" s="268" t="s">
        <v>169</v>
      </c>
    </row>
    <row r="7" spans="2:6" s="56" customFormat="1" ht="15.9" x14ac:dyDescent="0.45">
      <c r="B7" s="54"/>
      <c r="C7" s="298"/>
      <c r="D7" s="298"/>
      <c r="E7" s="298"/>
      <c r="F7" s="262"/>
    </row>
    <row r="8" spans="2:6" s="56" customFormat="1" ht="31.75" x14ac:dyDescent="0.45">
      <c r="B8" s="11" t="s">
        <v>189</v>
      </c>
      <c r="C8" s="176">
        <f>'2) By Category'!D199</f>
        <v>484920</v>
      </c>
      <c r="D8" s="176">
        <f>'2) By Category'!E199</f>
        <v>219128.84</v>
      </c>
      <c r="E8" s="176">
        <f>'2) By Category'!F199</f>
        <v>200000</v>
      </c>
      <c r="F8" s="52">
        <f t="shared" ref="F8:F15" si="0">SUM(C8:E8)</f>
        <v>904048.84</v>
      </c>
    </row>
    <row r="9" spans="2:6" s="56" customFormat="1" ht="47.6" x14ac:dyDescent="0.45">
      <c r="B9" s="11" t="s">
        <v>190</v>
      </c>
      <c r="C9" s="176">
        <f>'2) By Category'!D200</f>
        <v>0</v>
      </c>
      <c r="D9" s="176">
        <f>'2) By Category'!E200</f>
        <v>328710</v>
      </c>
      <c r="E9" s="176">
        <f>'2) By Category'!F200</f>
        <v>0</v>
      </c>
      <c r="F9" s="53">
        <f t="shared" si="0"/>
        <v>328710</v>
      </c>
    </row>
    <row r="10" spans="2:6" s="56" customFormat="1" ht="63.45" x14ac:dyDescent="0.45">
      <c r="B10" s="11" t="s">
        <v>191</v>
      </c>
      <c r="C10" s="176">
        <f>'2) By Category'!D201</f>
        <v>80159.158878504328</v>
      </c>
      <c r="D10" s="176">
        <f>'2) By Category'!E201</f>
        <v>0</v>
      </c>
      <c r="E10" s="176">
        <f>'2) By Category'!F201</f>
        <v>110000</v>
      </c>
      <c r="F10" s="53">
        <f t="shared" si="0"/>
        <v>190159.15887850433</v>
      </c>
    </row>
    <row r="11" spans="2:6" s="56" customFormat="1" ht="31.75" x14ac:dyDescent="0.45">
      <c r="B11" s="15" t="s">
        <v>192</v>
      </c>
      <c r="C11" s="176">
        <f>'2) By Category'!D202</f>
        <v>381000</v>
      </c>
      <c r="D11" s="176">
        <f>'2) By Category'!E202</f>
        <v>15044</v>
      </c>
      <c r="E11" s="176">
        <f>'2) By Category'!F202</f>
        <v>290000</v>
      </c>
      <c r="F11" s="53">
        <f t="shared" si="0"/>
        <v>686044</v>
      </c>
    </row>
    <row r="12" spans="2:6" s="56" customFormat="1" ht="15.9" x14ac:dyDescent="0.45">
      <c r="B12" s="11" t="s">
        <v>193</v>
      </c>
      <c r="C12" s="176">
        <f>'2) By Category'!D203</f>
        <v>103715.00000000001</v>
      </c>
      <c r="D12" s="176">
        <f>'2) By Category'!E203</f>
        <v>62915</v>
      </c>
      <c r="E12" s="176">
        <f>'2) By Category'!F203</f>
        <v>50000</v>
      </c>
      <c r="F12" s="53">
        <f t="shared" si="0"/>
        <v>216630</v>
      </c>
    </row>
    <row r="13" spans="2:6" s="56" customFormat="1" ht="47.6" x14ac:dyDescent="0.45">
      <c r="B13" s="11" t="s">
        <v>194</v>
      </c>
      <c r="C13" s="176">
        <f>'2) By Category'!D204</f>
        <v>55000</v>
      </c>
      <c r="D13" s="176">
        <f>'2) By Category'!E204</f>
        <v>186894.60725233654</v>
      </c>
      <c r="E13" s="176">
        <f>'2) By Category'!F204</f>
        <v>300000</v>
      </c>
      <c r="F13" s="53">
        <f t="shared" si="0"/>
        <v>541894.60725233657</v>
      </c>
    </row>
    <row r="14" spans="2:6" s="56" customFormat="1" ht="32.15" thickBot="1" x14ac:dyDescent="0.5">
      <c r="B14" s="105" t="s">
        <v>195</v>
      </c>
      <c r="C14" s="183">
        <f>'2) By Category'!D205</f>
        <v>297075</v>
      </c>
      <c r="D14" s="183">
        <f>'2) By Category'!E205</f>
        <v>215344.93592523359</v>
      </c>
      <c r="E14" s="183">
        <f>'2) By Category'!F205</f>
        <v>60000</v>
      </c>
      <c r="F14" s="106">
        <f t="shared" si="0"/>
        <v>572419.93592523364</v>
      </c>
    </row>
    <row r="15" spans="2:6" s="56" customFormat="1" ht="30" customHeight="1" x14ac:dyDescent="0.45">
      <c r="B15" s="188" t="s">
        <v>229</v>
      </c>
      <c r="C15" s="107">
        <f>SUM(C8:C14)</f>
        <v>1401869.1588785043</v>
      </c>
      <c r="D15" s="107">
        <f>SUM(D8:D14)</f>
        <v>1028037.3831775701</v>
      </c>
      <c r="E15" s="107">
        <f>SUM(E8:E14)</f>
        <v>1010000</v>
      </c>
      <c r="F15" s="108">
        <f t="shared" si="0"/>
        <v>3439906.5420560744</v>
      </c>
    </row>
    <row r="16" spans="2:6" s="56" customFormat="1" ht="19.5" customHeight="1" x14ac:dyDescent="0.45">
      <c r="B16" s="179" t="s">
        <v>208</v>
      </c>
      <c r="C16" s="109">
        <f>C15*0.07</f>
        <v>98130.841121495308</v>
      </c>
      <c r="D16" s="109">
        <f t="shared" ref="D16:F16" si="1">D15*0.07</f>
        <v>71962.616822429918</v>
      </c>
      <c r="E16" s="109">
        <f t="shared" si="1"/>
        <v>70700</v>
      </c>
      <c r="F16" s="109">
        <f t="shared" si="1"/>
        <v>240793.45794392523</v>
      </c>
    </row>
    <row r="17" spans="2:7" s="56" customFormat="1" ht="25.5" customHeight="1" thickBot="1" x14ac:dyDescent="0.5">
      <c r="B17" s="110" t="s">
        <v>8</v>
      </c>
      <c r="C17" s="111">
        <f>C15+C16</f>
        <v>1499999.9999999995</v>
      </c>
      <c r="D17" s="111">
        <f t="shared" ref="D17:F17" si="2">D15+D16</f>
        <v>1100000</v>
      </c>
      <c r="E17" s="111">
        <f t="shared" si="2"/>
        <v>1080700</v>
      </c>
      <c r="F17" s="111">
        <f t="shared" si="2"/>
        <v>3680699.9999999995</v>
      </c>
      <c r="G17" s="187"/>
    </row>
    <row r="18" spans="2:7" s="56" customFormat="1" ht="16.3" thickBot="1" x14ac:dyDescent="0.5">
      <c r="B18" s="187"/>
      <c r="C18" s="187"/>
      <c r="D18" s="187"/>
      <c r="E18" s="187"/>
      <c r="F18" s="187"/>
      <c r="G18" s="187"/>
    </row>
    <row r="19" spans="2:7" s="56" customFormat="1" ht="15.75" customHeight="1" x14ac:dyDescent="0.45">
      <c r="B19" s="299" t="s">
        <v>172</v>
      </c>
      <c r="C19" s="300"/>
      <c r="D19" s="300"/>
      <c r="E19" s="300"/>
      <c r="F19" s="301"/>
      <c r="G19" s="189"/>
    </row>
    <row r="20" spans="2:7" ht="15.75" customHeight="1" x14ac:dyDescent="0.4">
      <c r="B20" s="302"/>
      <c r="C20" s="259" t="str">
        <f>FAO!D4</f>
        <v>IOM</v>
      </c>
      <c r="D20" s="259" t="str">
        <f>FAO!E4</f>
        <v xml:space="preserve">FAO </v>
      </c>
      <c r="E20" s="259" t="str">
        <f>FAO!F4</f>
        <v>UNWOMEN</v>
      </c>
      <c r="F20" s="259" t="s">
        <v>209</v>
      </c>
      <c r="G20" s="261" t="s">
        <v>173</v>
      </c>
    </row>
    <row r="21" spans="2:7" ht="15.75" customHeight="1" x14ac:dyDescent="0.4">
      <c r="B21" s="303"/>
      <c r="C21" s="260"/>
      <c r="D21" s="260"/>
      <c r="E21" s="260"/>
      <c r="F21" s="260"/>
      <c r="G21" s="262"/>
    </row>
    <row r="22" spans="2:7" ht="23.25" customHeight="1" x14ac:dyDescent="0.4">
      <c r="B22" s="14" t="s">
        <v>174</v>
      </c>
      <c r="C22" s="190">
        <f>FAO!D197</f>
        <v>1049999.9999999993</v>
      </c>
      <c r="D22" s="190">
        <f>FAO!E197</f>
        <v>770000.00000000058</v>
      </c>
      <c r="E22" s="190">
        <f>FAO!F197</f>
        <v>756490</v>
      </c>
      <c r="F22" s="126">
        <f>FAO!G197</f>
        <v>2576490</v>
      </c>
      <c r="G22" s="6">
        <f>FAO!H197</f>
        <v>0.7</v>
      </c>
    </row>
    <row r="23" spans="2:7" ht="24.75" customHeight="1" x14ac:dyDescent="0.4">
      <c r="B23" s="14" t="s">
        <v>175</v>
      </c>
      <c r="C23" s="190">
        <f>FAO!D198</f>
        <v>449999.99999999971</v>
      </c>
      <c r="D23" s="190">
        <f>FAO!E198</f>
        <v>330000.00000000029</v>
      </c>
      <c r="E23" s="190">
        <f>FAO!F198</f>
        <v>324210</v>
      </c>
      <c r="F23" s="126">
        <f>FAO!G198</f>
        <v>1104210</v>
      </c>
      <c r="G23" s="6">
        <f>FAO!H198</f>
        <v>0.3</v>
      </c>
    </row>
    <row r="24" spans="2:7" ht="24.75" customHeight="1" x14ac:dyDescent="0.4">
      <c r="B24" s="14" t="s">
        <v>230</v>
      </c>
      <c r="C24" s="190">
        <f>FAO!D199</f>
        <v>0</v>
      </c>
      <c r="D24" s="190">
        <f>FAO!E199</f>
        <v>0</v>
      </c>
      <c r="E24" s="190">
        <f>FAO!F199</f>
        <v>0</v>
      </c>
      <c r="F24" s="126">
        <f>FAO!G199</f>
        <v>0</v>
      </c>
      <c r="G24" s="6">
        <f>FAO!H199</f>
        <v>0</v>
      </c>
    </row>
    <row r="25" spans="2:7" ht="16.3" thickBot="1" x14ac:dyDescent="0.45">
      <c r="B25" s="7" t="s">
        <v>209</v>
      </c>
      <c r="C25" s="125">
        <f>FAO!D200</f>
        <v>1499999.9999999991</v>
      </c>
      <c r="D25" s="125">
        <f>FAO!E200</f>
        <v>1100000.0000000009</v>
      </c>
      <c r="E25" s="125">
        <f>FAO!F200</f>
        <v>1080700</v>
      </c>
      <c r="F25" s="127">
        <f>FAO!G200</f>
        <v>3680700</v>
      </c>
      <c r="G25" s="128"/>
    </row>
  </sheetData>
  <sheetProtection sheet="1" objects="1" scenarios="1" formatCells="0" formatColumns="0" formatRows="0"/>
  <mergeCells count="13">
    <mergeCell ref="G20:G21"/>
    <mergeCell ref="B2:F3"/>
    <mergeCell ref="C6:C7"/>
    <mergeCell ref="D6:D7"/>
    <mergeCell ref="E6:E7"/>
    <mergeCell ref="C20:C21"/>
    <mergeCell ref="D20:D21"/>
    <mergeCell ref="E20:E21"/>
    <mergeCell ref="B19:F19"/>
    <mergeCell ref="B5:F5"/>
    <mergeCell ref="F6:F7"/>
    <mergeCell ref="B20:B21"/>
    <mergeCell ref="F20:F21"/>
  </mergeCells>
  <dataValidations count="7">
    <dataValidation allowBlank="1" showInputMessage="1" showErrorMessage="1" prompt="Includes all related staff and temporary staff costs including base salary, post adjustment and all staff entitlements." sqref="B8" xr:uid="{00000000-0002-0000-0500-000000000000}"/>
    <dataValidation allowBlank="1" showInputMessage="1" showErrorMessage="1" prompt="Includes all direct and indirect costs (e.g. freight, transport, delivery, distribution) associated with procurement of supplies, commodities and materials. Office supplies should be reported as &quot;General Operating&quot;." sqref="B9" xr:uid="{00000000-0002-0000-0500-000001000000}"/>
    <dataValidation allowBlank="1" showInputMessage="1" showErrorMessage="1" prompt="For those reporting assets on UNSAS or modified UNSAS basis (i.e. expense up front) this would relate to all costs to put asset into service. For those who do donor reports according to IPSAS this would equal depreciation for period." sqref="B10" xr:uid="{00000000-0002-0000-0500-000002000000}"/>
    <dataValidation allowBlank="1" showInputMessage="1" showErrorMessage="1" prompt="Includes staff and non-staff travel paid for by the organization directly related to a project." sqref="B12" xr:uid="{00000000-0002-0000-0500-000003000000}"/>
    <dataValidation allowBlank="1" showInputMessage="1" showErrorMessage="1" prompt="Services contracted by an organization which follow the normal procurement processes." sqref="B11" xr:uid="{00000000-0002-0000-0500-000004000000}"/>
    <dataValidation allowBlank="1" showInputMessage="1" showErrorMessage="1" prompt="Includes transfers to national counterparts and any other transfers given to an implementing partner (e.g. NGO) which is not similar to a commercial service contract as per above. In IPSAS terms this would be more similar to non-exchange transactions." sqref="B13" xr:uid="{00000000-0002-0000-0500-000005000000}"/>
    <dataValidation allowBlank="1" showInputMessage="1" showErrorMessage="1" prompt=" Includes all general operating costs for running an office. Examples include telecommunication, rents, finance charges and other costs which cannot be mapped to other expense categories." sqref="B14" xr:uid="{00000000-0002-0000-0500-000006000000}"/>
  </dataValidations>
  <pageMargins left="0.7" right="0.7" top="0.75" bottom="0.75" header="0.3" footer="0.3"/>
  <pageSetup orientation="portrait" r:id="rId1"/>
  <ignoredErrors>
    <ignoredError sqref="C6:E7 C20:E21" unlockedFormula="1"/>
  </ignoredErrors>
  <extLst>
    <ext xmlns:x14="http://schemas.microsoft.com/office/spreadsheetml/2009/9/main" uri="{78C0D931-6437-407d-A8EE-F0AAD7539E65}">
      <x14:conditionalFormattings>
        <x14:conditionalFormatting xmlns:xm="http://schemas.microsoft.com/office/excel/2006/main">
          <x14:cfRule type="cellIs" priority="1" operator="notEqual" id="{9FB9F449-C4BB-4C52-B0C3-287653B4F981}">
            <xm:f>FAO!$G$191</xm:f>
            <x14:dxf>
              <font>
                <color rgb="FF9C0006"/>
              </font>
              <fill>
                <patternFill>
                  <bgColor rgb="FFFFC7CE"/>
                </patternFill>
              </fill>
            </x14:dxf>
          </x14:cfRule>
          <xm:sqref>F17</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20E1B0FB969FA4DB37D3562DA9CC146" ma:contentTypeVersion="33" ma:contentTypeDescription="Create a new document." ma:contentTypeScope="" ma:versionID="ab392a1d1dd7bc71460ca5b60b8d7c92">
  <xsd:schema xmlns:xsd="http://www.w3.org/2001/XMLSchema" xmlns:xs="http://www.w3.org/2001/XMLSchema" xmlns:p="http://schemas.microsoft.com/office/2006/metadata/properties" xmlns:ns2="f9695bc1-6109-4dcd-a27a-f8a0370b00e2" xmlns:ns3="b1528a4b-5ccb-40f7-a09e-43427183cd95" xmlns:ns4="cb759e4c-f0d7-4feb-bda3-ed2800574e06" targetNamespace="http://schemas.microsoft.com/office/2006/metadata/properties" ma:root="true" ma:fieldsID="9132508cc6b1f2ad4e2d62dffaf87b22" ns2:_="" ns3:_="" ns4:_="">
    <xsd:import namespace="f9695bc1-6109-4dcd-a27a-f8a0370b00e2"/>
    <xsd:import namespace="b1528a4b-5ccb-40f7-a09e-43427183cd95"/>
    <xsd:import namespace="cb759e4c-f0d7-4feb-bda3-ed2800574e06"/>
    <xsd:element name="properties">
      <xsd:complexType>
        <xsd:sequence>
          <xsd:element name="documentManagement">
            <xsd:complexType>
              <xsd:all>
                <xsd:element ref="ns2:FundId" minOccurs="0"/>
                <xsd:element ref="ns2:FundCode" minOccurs="0"/>
                <xsd:element ref="ns2:ProjectId" minOccurs="0"/>
                <xsd:element ref="ns2:ProjectType" minOccurs="0"/>
                <xsd:element ref="ns2:DocumentType" minOccurs="0"/>
                <xsd:element ref="ns2:Comments" minOccurs="0"/>
                <xsd:element ref="ns2:Active" minOccurs="0"/>
                <xsd:element ref="ns3:NarrativeCode" minOccurs="0"/>
                <xsd:element ref="ns3:DocumentOrigin" minOccurs="0"/>
                <xsd:element ref="ns3:UploadedBy"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Status" minOccurs="0"/>
                <xsd:element ref="ns3:DocumentDate" minOccurs="0"/>
                <xsd:element ref="ns3:DrupalDocId" minOccurs="0"/>
                <xsd:element ref="ns3:Classification" minOccurs="0"/>
                <xsd:element ref="ns3:Featured" minOccurs="0"/>
                <xsd:element ref="ns3:lcf76f155ced4ddcb4097134ff3c332f" minOccurs="0"/>
                <xsd:element ref="ns4:TaxCatchAll" minOccurs="0"/>
                <xsd:element ref="ns3:FormTypeCode" minOccurs="0"/>
                <xsd:element ref="ns3:FormCode" minOccurs="0"/>
                <xsd:element ref="ns3:DocModified" minOccurs="0"/>
                <xsd:element ref="ns3:MediaServiceObjectDetectorVersions" minOccurs="0"/>
                <xsd:element ref="ns3:MediaServiceSearchPropertie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9695bc1-6109-4dcd-a27a-f8a0370b00e2" elementFormDefault="qualified">
    <xsd:import namespace="http://schemas.microsoft.com/office/2006/documentManagement/types"/>
    <xsd:import namespace="http://schemas.microsoft.com/office/infopath/2007/PartnerControls"/>
    <xsd:element name="FundId" ma:index="8" nillable="true" ma:displayName="FundId" ma:indexed="true" ma:internalName="FundId">
      <xsd:simpleType>
        <xsd:restriction base="dms:Number"/>
      </xsd:simpleType>
    </xsd:element>
    <xsd:element name="FundCode" ma:index="9" nillable="true" ma:displayName="FundCode" ma:description="Fund code" ma:indexed="true" ma:internalName="FundCode">
      <xsd:simpleType>
        <xsd:restriction base="dms:Text">
          <xsd:maxLength value="255"/>
        </xsd:restriction>
      </xsd:simpleType>
    </xsd:element>
    <xsd:element name="ProjectId" ma:index="10" nillable="true" ma:displayName="ProjectId" ma:description="Project number" ma:indexed="true" ma:internalName="ProjectId">
      <xsd:simpleType>
        <xsd:restriction base="dms:Text">
          <xsd:maxLength value="255"/>
        </xsd:restriction>
      </xsd:simpleType>
    </xsd:element>
    <xsd:element name="ProjectType" ma:index="11" nillable="true" ma:displayName="ProjectType" ma:description="Project type" ma:internalName="ProjectType">
      <xsd:simpleType>
        <xsd:restriction base="dms:Text">
          <xsd:maxLength value="255"/>
        </xsd:restriction>
      </xsd:simpleType>
    </xsd:element>
    <xsd:element name="DocumentType" ma:index="12" nillable="true" ma:displayName="DocumentType" ma:description="Document type" ma:indexed="true" ma:internalName="DocumentType">
      <xsd:simpleType>
        <xsd:restriction base="dms:Text">
          <xsd:maxLength value="255"/>
        </xsd:restriction>
      </xsd:simpleType>
    </xsd:element>
    <xsd:element name="Comments" ma:index="13" nillable="true" ma:displayName="Comments" ma:description="Comments" ma:internalName="Comments">
      <xsd:simpleType>
        <xsd:restriction base="dms:Note">
          <xsd:maxLength value="255"/>
        </xsd:restriction>
      </xsd:simpleType>
    </xsd:element>
    <xsd:element name="Active" ma:index="14" nillable="true" ma:displayName="Active" ma:default="Yes" ma:description="Active" ma:format="Dropdown" ma:indexed="true" ma:internalName="Active">
      <xsd:simpleType>
        <xsd:restriction base="dms:Choice">
          <xsd:enumeration value="Yes"/>
          <xsd:enumeration value="No"/>
        </xsd:restriction>
      </xsd:simpleType>
    </xsd:element>
  </xsd:schema>
  <xsd:schema xmlns:xsd="http://www.w3.org/2001/XMLSchema" xmlns:xs="http://www.w3.org/2001/XMLSchema" xmlns:dms="http://schemas.microsoft.com/office/2006/documentManagement/types" xmlns:pc="http://schemas.microsoft.com/office/infopath/2007/PartnerControls" targetNamespace="b1528a4b-5ccb-40f7-a09e-43427183cd95" elementFormDefault="qualified">
    <xsd:import namespace="http://schemas.microsoft.com/office/2006/documentManagement/types"/>
    <xsd:import namespace="http://schemas.microsoft.com/office/infopath/2007/PartnerControls"/>
    <xsd:element name="NarrativeCode" ma:index="15" nillable="true" ma:displayName="NarrativeCode" ma:description="Narrative Code" ma:indexed="true" ma:internalName="NarrativeCode">
      <xsd:simpleType>
        <xsd:restriction base="dms:Text">
          <xsd:maxLength value="255"/>
        </xsd:restriction>
      </xsd:simpleType>
    </xsd:element>
    <xsd:element name="DocumentOrigin" ma:index="16" nillable="true" ma:displayName="DocumentOrigin" ma:internalName="DocumentOrigin">
      <xsd:simpleType>
        <xsd:restriction base="dms:Text">
          <xsd:maxLength value="255"/>
        </xsd:restriction>
      </xsd:simpleType>
    </xsd:element>
    <xsd:element name="UploadedBy" ma:index="17" nillable="true" ma:displayName="UploadedBy" ma:internalName="UploadedBy">
      <xsd:simpleType>
        <xsd:restriction base="dms:Text">
          <xsd:maxLength value="255"/>
        </xsd:restriction>
      </xsd:simpleType>
    </xsd:element>
    <xsd:element name="MediaServiceMetadata" ma:index="18" nillable="true" ma:displayName="MediaServiceMetadata" ma:hidden="true" ma:internalName="MediaServiceMetadata" ma:readOnly="true">
      <xsd:simpleType>
        <xsd:restriction base="dms:Note"/>
      </xsd:simpleType>
    </xsd:element>
    <xsd:element name="MediaServiceFastMetadata" ma:index="19" nillable="true" ma:displayName="MediaServiceFastMetadata" ma:hidden="true" ma:internalName="MediaServiceFastMetadata" ma:readOnly="true">
      <xsd:simpleType>
        <xsd:restriction base="dms:Note"/>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ServiceDateTaken" ma:index="22" nillable="true" ma:displayName="MediaServiceDateTaken" ma:hidden="true" ma:internalName="MediaServiceDateTaken" ma:readOnly="true">
      <xsd:simpleType>
        <xsd:restriction base="dms:Text"/>
      </xsd:simpleType>
    </xsd:element>
    <xsd:element name="MediaServiceAutoTags" ma:index="23" nillable="true" ma:displayName="Tags" ma:internalName="MediaServiceAutoTags" ma:readOnly="true">
      <xsd:simpleType>
        <xsd:restriction base="dms:Text"/>
      </xsd:simpleType>
    </xsd:element>
    <xsd:element name="MediaServiceOCR" ma:index="24" nillable="true" ma:displayName="Extracted Text" ma:internalName="MediaServiceOCR" ma:readOnly="true">
      <xsd:simpleType>
        <xsd:restriction base="dms:Note">
          <xsd:maxLength value="255"/>
        </xsd:restriction>
      </xsd:simpleType>
    </xsd:element>
    <xsd:element name="MediaServiceGenerationTime" ma:index="25" nillable="true" ma:displayName="MediaServiceGenerationTime" ma:hidden="true" ma:internalName="MediaServiceGenerationTime" ma:readOnly="true">
      <xsd:simpleType>
        <xsd:restriction base="dms:Text"/>
      </xsd:simpleType>
    </xsd:element>
    <xsd:element name="MediaServiceEventHashCode" ma:index="26" nillable="true" ma:displayName="MediaServiceEventHashCode" ma:hidden="true" ma:internalName="MediaServiceEventHashCode" ma:readOnly="true">
      <xsd:simpleType>
        <xsd:restriction base="dms:Text"/>
      </xsd:simpleType>
    </xsd:element>
    <xsd:element name="Status" ma:index="27" nillable="true" ma:displayName="Status" ma:default="Draft" ma:description="Document Status" ma:format="Dropdown" ma:indexed="true" ma:internalName="Status">
      <xsd:simpleType>
        <xsd:restriction base="dms:Choice">
          <xsd:enumeration value="Draft"/>
          <xsd:enumeration value="Archived"/>
          <xsd:enumeration value="Deleted"/>
          <xsd:enumeration value="Finalized"/>
          <xsd:enumeration value="Finalized - Signature Redacted"/>
          <xsd:enumeration value="Published"/>
        </xsd:restriction>
      </xsd:simpleType>
    </xsd:element>
    <xsd:element name="DocumentDate" ma:index="28" nillable="true" ma:displayName="DocumentDate" ma:description="Document Date" ma:format="DateOnly" ma:internalName="DocumentDate">
      <xsd:simpleType>
        <xsd:restriction base="dms:DateTime"/>
      </xsd:simpleType>
    </xsd:element>
    <xsd:element name="DrupalDocId" ma:index="29" nillable="true" ma:displayName="DrupalDocId" ma:description="Drupal Document Id" ma:internalName="DrupalDocId">
      <xsd:simpleType>
        <xsd:restriction base="dms:Text">
          <xsd:maxLength value="255"/>
        </xsd:restriction>
      </xsd:simpleType>
    </xsd:element>
    <xsd:element name="Classification" ma:index="30" nillable="true" ma:displayName="Classification" ma:default="Internal" ma:description="Document Classification" ma:format="Dropdown" ma:indexed="true" ma:internalName="Classification">
      <xsd:simpleType>
        <xsd:restriction base="dms:Choice">
          <xsd:enumeration value="External"/>
          <xsd:enumeration value="Internal"/>
          <xsd:enumeration value="Confidential"/>
          <xsd:enumeration value="Very Confidential"/>
        </xsd:restriction>
      </xsd:simpleType>
    </xsd:element>
    <xsd:element name="Featured" ma:index="31" nillable="true" ma:displayName="Featured" ma:default="0" ma:description="Document Featured" ma:format="Dropdown" ma:internalName="Featured">
      <xsd:simpleType>
        <xsd:restriction base="dms:Choice">
          <xsd:enumeration value="0"/>
          <xsd:enumeration value="1"/>
        </xsd:restriction>
      </xsd:simpleType>
    </xsd:element>
    <xsd:element name="lcf76f155ced4ddcb4097134ff3c332f" ma:index="33" nillable="true" ma:taxonomy="true" ma:internalName="lcf76f155ced4ddcb4097134ff3c332f" ma:taxonomyFieldName="MediaServiceImageTags" ma:displayName="Image Tags" ma:readOnly="false" ma:fieldId="{5cf76f15-5ced-4ddc-b409-7134ff3c332f}" ma:taxonomyMulti="true" ma:sspId="f8ebb0a5-c57d-4c3a-bec7-8a38252dd05c" ma:termSetId="09814cd3-568e-fe90-9814-8d621ff8fb84" ma:anchorId="fba54fb3-c3e1-fe81-a776-ca4b69148c4d" ma:open="true" ma:isKeyword="false">
      <xsd:complexType>
        <xsd:sequence>
          <xsd:element ref="pc:Terms" minOccurs="0" maxOccurs="1"/>
        </xsd:sequence>
      </xsd:complexType>
    </xsd:element>
    <xsd:element name="FormTypeCode" ma:index="35" nillable="true" ma:displayName="FormTypeCode" ma:description="Project form type code" ma:format="Dropdown" ma:indexed="true" ma:internalName="FormTypeCode">
      <xsd:simpleType>
        <xsd:restriction base="dms:Text">
          <xsd:maxLength value="255"/>
        </xsd:restriction>
      </xsd:simpleType>
    </xsd:element>
    <xsd:element name="FormCode" ma:index="36" nillable="true" ma:displayName="FormCode" ma:description="Project form code" ma:format="Dropdown" ma:indexed="true" ma:internalName="FormCode">
      <xsd:simpleType>
        <xsd:restriction base="dms:Text">
          <xsd:maxLength value="255"/>
        </xsd:restriction>
      </xsd:simpleType>
    </xsd:element>
    <xsd:element name="DocModified" ma:index="37" nillable="true" ma:displayName="DocModified" ma:default="No" ma:description="Document Modified" ma:format="Dropdown" ma:internalName="DocModified">
      <xsd:simpleType>
        <xsd:restriction base="dms:Choice">
          <xsd:enumeration value="Yes"/>
          <xsd:enumeration value="No"/>
        </xsd:restriction>
      </xsd:simpleType>
    </xsd:element>
    <xsd:element name="MediaServiceObjectDetectorVersions" ma:index="38" nillable="true" ma:displayName="MediaServiceObjectDetectorVersions" ma:hidden="true" ma:indexed="true" ma:internalName="MediaServiceObjectDetectorVersions" ma:readOnly="true">
      <xsd:simpleType>
        <xsd:restriction base="dms:Text"/>
      </xsd:simpleType>
    </xsd:element>
    <xsd:element name="MediaServiceSearchProperties" ma:index="39" nillable="true" ma:displayName="MediaServiceSearchProperties" ma:hidden="true" ma:internalName="MediaServiceSearchProperties" ma:readOnly="true">
      <xsd:simpleType>
        <xsd:restriction base="dms:Note"/>
      </xsd:simpleType>
    </xsd:element>
    <xsd:element name="MediaServiceLocation" ma:index="40"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b759e4c-f0d7-4feb-bda3-ed2800574e06" elementFormDefault="qualified">
    <xsd:import namespace="http://schemas.microsoft.com/office/2006/documentManagement/types"/>
    <xsd:import namespace="http://schemas.microsoft.com/office/infopath/2007/PartnerControls"/>
    <xsd:element name="TaxCatchAll" ma:index="34" nillable="true" ma:displayName="Taxonomy Catch All Column" ma:hidden="true" ma:list="{51d52f8b-6d40-4d16-91df-4b14ea0a2b7b}" ma:internalName="TaxCatchAll" ma:showField="CatchAllData" ma:web="cb759e4c-f0d7-4feb-bda3-ed2800574e0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cb759e4c-f0d7-4feb-bda3-ed2800574e06" xsi:nil="true"/>
    <lcf76f155ced4ddcb4097134ff3c332f xmlns="b1528a4b-5ccb-40f7-a09e-43427183cd95">
      <Terms xmlns="http://schemas.microsoft.com/office/infopath/2007/PartnerControls"/>
    </lcf76f155ced4ddcb4097134ff3c332f>
    <DocumentType xmlns="f9695bc1-6109-4dcd-a27a-f8a0370b00e2">Progress report</DocumentType>
    <UploadedBy xmlns="b1528a4b-5ccb-40f7-a09e-43427183cd95">gulzhigit.ermatov@un.org</UploadedBy>
    <Classification xmlns="b1528a4b-5ccb-40f7-a09e-43427183cd95">External</Classification>
    <FormCode xmlns="b1528a4b-5ccb-40f7-a09e-43427183cd95" xsi:nil="true"/>
    <FundId xmlns="f9695bc1-6109-4dcd-a27a-f8a0370b00e2">6</FundId>
    <ProjectType xmlns="f9695bc1-6109-4dcd-a27a-f8a0370b00e2">PROJECT</ProjectType>
    <DocModified xmlns="b1528a4b-5ccb-40f7-a09e-43427183cd95">No</DocModified>
    <NarrativeCode xmlns="b1528a4b-5ccb-40f7-a09e-43427183cd95" xsi:nil="true"/>
    <DocumentOrigin xmlns="b1528a4b-5ccb-40f7-a09e-43427183cd95">Project</DocumentOrigin>
    <DrupalDocId xmlns="b1528a4b-5ccb-40f7-a09e-43427183cd95" xsi:nil="true"/>
    <Status xmlns="b1528a4b-5ccb-40f7-a09e-43427183cd95">Finalized - Signature Redacted</Status>
    <ProjectId xmlns="f9695bc1-6109-4dcd-a27a-f8a0370b00e2">MPTF_00006_00971</ProjectId>
    <FundCode xmlns="f9695bc1-6109-4dcd-a27a-f8a0370b00e2">MPTF_00006</FundCode>
    <Comments xmlns="f9695bc1-6109-4dcd-a27a-f8a0370b00e2">Semi-annual financial report</Comments>
    <Active xmlns="f9695bc1-6109-4dcd-a27a-f8a0370b00e2">Yes</Active>
    <DocumentDate xmlns="b1528a4b-5ccb-40f7-a09e-43427183cd95">2025-06-19T07:00:00+00:00</DocumentDate>
    <Featured xmlns="b1528a4b-5ccb-40f7-a09e-43427183cd95">1</Featured>
    <FormTypeCode xmlns="b1528a4b-5ccb-40f7-a09e-43427183cd95"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BD6ED75-267F-460C-BA0E-7ACFF0C5EA83}"/>
</file>

<file path=customXml/itemProps2.xml><?xml version="1.0" encoding="utf-8"?>
<ds:datastoreItem xmlns:ds="http://schemas.openxmlformats.org/officeDocument/2006/customXml" ds:itemID="{3710F683-3ED7-4623-ADFA-8921435CC572}">
  <ds:schemaRefs>
    <ds:schemaRef ds:uri="a19269eb-787a-4bed-bdae-ce231e26e549"/>
    <ds:schemaRef ds:uri="http://schemas.microsoft.com/office/infopath/2007/PartnerControls"/>
    <ds:schemaRef ds:uri="http://purl.org/dc/elements/1.1/"/>
    <ds:schemaRef ds:uri="http://schemas.microsoft.com/office/2006/metadata/properties"/>
    <ds:schemaRef ds:uri="http://purl.org/dc/terms/"/>
    <ds:schemaRef ds:uri="3f5b072a-ecf4-429f-8485-a49459716b63"/>
    <ds:schemaRef ds:uri="http://schemas.microsoft.com/office/2006/documentManagement/types"/>
    <ds:schemaRef ds:uri="http://schemas.openxmlformats.org/package/2006/metadata/core-properties"/>
    <ds:schemaRef ds:uri="http://www.w3.org/XML/1998/namespace"/>
    <ds:schemaRef ds:uri="http://purl.org/dc/dcmitype/"/>
  </ds:schemaRefs>
</ds:datastoreItem>
</file>

<file path=customXml/itemProps3.xml><?xml version="1.0" encoding="utf-8"?>
<ds:datastoreItem xmlns:ds="http://schemas.openxmlformats.org/officeDocument/2006/customXml" ds:itemID="{704D02A0-2D3A-4F8D-9A49-583B07354C9A}">
  <ds:schemaRefs>
    <ds:schemaRef ds:uri="http://schemas.microsoft.com/sharepoint/v3/contenttype/forms"/>
  </ds:schemaRefs>
</ds:datastoreItem>
</file>

<file path=docMetadata/LabelInfo.xml><?xml version="1.0" encoding="utf-8"?>
<clbl:labelList xmlns:clbl="http://schemas.microsoft.com/office/2020/mipLabelMetadata">
  <clbl:label id="{1588262d-23fb-43b4-bd6e-bce49c8e6186}" enabled="0" method="" siteId="{1588262d-23fb-43b4-bd6e-bce49c8e6186}"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Instructions</vt:lpstr>
      <vt:lpstr>Annex D</vt:lpstr>
      <vt:lpstr>FAO</vt:lpstr>
      <vt:lpstr>UNWOMEN</vt:lpstr>
      <vt:lpstr>IOM</vt:lpstr>
      <vt:lpstr>2) By Category</vt:lpstr>
      <vt:lpstr>3) Explanatory Notes</vt:lpstr>
      <vt:lpstr>4) -For PBSO Use-</vt:lpstr>
      <vt:lpstr>5) -For MPTF Use-</vt:lpstr>
      <vt:lpstr>Dropdowns</vt:lpstr>
      <vt:lpstr>Sheet2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PBF IOM UNW FAO - 028 PBF- 15 May 2025.xlsx</dc:title>
  <dc:subject/>
  <dc:creator>Jelena Zelenovic</dc:creator>
  <cp:keywords/>
  <dc:description/>
  <cp:lastModifiedBy>DOUMIT Racha</cp:lastModifiedBy>
  <cp:revision/>
  <cp:lastPrinted>2023-11-09T14:53:09Z</cp:lastPrinted>
  <dcterms:created xsi:type="dcterms:W3CDTF">2017-11-15T21:17:43Z</dcterms:created>
  <dcterms:modified xsi:type="dcterms:W3CDTF">2025-06-18T13:10:12Z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0x010100A20E1B0FB969FA4DB37D3562DA9CC146</vt:lpwstr>
  </property>
  <property fmtid="{D5CDD505-2E9C-101B-9397-08002B2CF9AE}" pid="3" name="MediaServiceImageTags">
    <vt:lpwstr/>
  </property>
</Properties>
</file>