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hidePivotFieldList="1" defaultThemeVersion="202300"/>
  <mc:AlternateContent xmlns:mc="http://schemas.openxmlformats.org/markup-compatibility/2006">
    <mc:Choice Requires="x15">
      <x15ac:absPath xmlns:x15ac="http://schemas.microsoft.com/office/spreadsheetml/2010/11/ac" url="https://undp-my.sharepoint.com/personal/patrice_nijebariko_undp_org/Documents/Desktop/"/>
    </mc:Choice>
  </mc:AlternateContent>
  <xr:revisionPtr revIDLastSave="0" documentId="8_{BFD63B35-C5D2-4FB3-8182-03C66A417D91}" xr6:coauthVersionLast="47" xr6:coauthVersionMax="47" xr10:uidLastSave="{00000000-0000-0000-0000-000000000000}"/>
  <bookViews>
    <workbookView xWindow="-103" yWindow="-103" windowWidth="29692" windowHeight="11829" activeTab="1" xr2:uid="{6EE9631D-6CB7-4CD7-9641-EDA7CFF44108}"/>
  </bookViews>
  <sheets>
    <sheet name="IInstructions" sheetId="7" r:id="rId1"/>
    <sheet name="Budget Table" sheetId="6" r:id="rId2"/>
    <sheet name="By category" sheetId="9" r:id="rId3"/>
    <sheet name="For MPTFO Use" sheetId="8" r:id="rId4"/>
    <sheet name="UN_PPM_BBR" sheetId="5" r:id="rId5"/>
  </sheets>
  <externalReferences>
    <externalReference r:id="rId6"/>
  </externalReferences>
  <definedNames>
    <definedName name="_xlnm._FilterDatabase" localSheetId="4" hidden="1">UN_PPM_BBR!$A$2:$W$188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84" i="6" l="1"/>
  <c r="J178" i="6"/>
  <c r="J174" i="6"/>
  <c r="J171" i="6"/>
  <c r="J161" i="6"/>
  <c r="J151" i="6"/>
  <c r="J141" i="6"/>
  <c r="J129" i="6"/>
  <c r="J119" i="6"/>
  <c r="J109" i="6"/>
  <c r="J99" i="6"/>
  <c r="J87" i="6"/>
  <c r="J79" i="6"/>
  <c r="J77" i="6"/>
  <c r="J69" i="6"/>
  <c r="J67" i="6"/>
  <c r="J60" i="6"/>
  <c r="J59" i="6"/>
  <c r="J57" i="6"/>
  <c r="J49" i="6"/>
  <c r="J45" i="6"/>
  <c r="J37" i="6"/>
  <c r="J35" i="6"/>
  <c r="J27" i="6"/>
  <c r="J25" i="6"/>
  <c r="J17" i="6"/>
  <c r="J15" i="6"/>
  <c r="J7" i="6"/>
  <c r="Q188" i="5"/>
  <c r="U188" i="5"/>
  <c r="C13" i="9"/>
  <c r="B13" i="9"/>
  <c r="B14" i="9" l="1"/>
  <c r="B15" i="9" s="1"/>
  <c r="C14" i="9"/>
  <c r="C15" i="9" s="1"/>
  <c r="C18" i="9" l="1"/>
  <c r="C17" i="9"/>
  <c r="I174" i="6"/>
  <c r="G174" i="6" l="1"/>
  <c r="I57" i="6"/>
  <c r="F25" i="8"/>
  <c r="E25" i="8"/>
  <c r="D25" i="8"/>
  <c r="C25" i="8"/>
  <c r="G24" i="8"/>
  <c r="F24" i="8"/>
  <c r="E24" i="8"/>
  <c r="D24" i="8"/>
  <c r="C24" i="8"/>
  <c r="G23" i="8"/>
  <c r="F23" i="8"/>
  <c r="E23" i="8"/>
  <c r="D23" i="8"/>
  <c r="C23" i="8"/>
  <c r="G22" i="8"/>
  <c r="F22" i="8"/>
  <c r="E22" i="8"/>
  <c r="D22" i="8"/>
  <c r="C22" i="8"/>
  <c r="E20" i="8"/>
  <c r="D20" i="8"/>
  <c r="C20" i="8"/>
  <c r="E14" i="8"/>
  <c r="D14" i="8"/>
  <c r="C14" i="8"/>
  <c r="F14" i="8" s="1"/>
  <c r="E13" i="8"/>
  <c r="F13" i="8" s="1"/>
  <c r="D13" i="8"/>
  <c r="C13" i="8"/>
  <c r="E12" i="8"/>
  <c r="D12" i="8"/>
  <c r="C12" i="8"/>
  <c r="F12" i="8" s="1"/>
  <c r="E11" i="8"/>
  <c r="D11" i="8"/>
  <c r="C11" i="8"/>
  <c r="F11" i="8" s="1"/>
  <c r="E10" i="8"/>
  <c r="D10" i="8"/>
  <c r="C10" i="8"/>
  <c r="E9" i="8"/>
  <c r="D9" i="8"/>
  <c r="C9" i="8"/>
  <c r="F9" i="8" s="1"/>
  <c r="E8" i="8"/>
  <c r="D8" i="8"/>
  <c r="C8" i="8"/>
  <c r="F8" i="8" s="1"/>
  <c r="E6" i="8"/>
  <c r="D6" i="8"/>
  <c r="C6" i="8"/>
  <c r="F10" i="8" l="1"/>
  <c r="D15" i="8"/>
  <c r="E15" i="8"/>
  <c r="D16" i="8"/>
  <c r="D17" i="8" s="1"/>
  <c r="E16" i="8"/>
  <c r="E17" i="8" s="1"/>
  <c r="C15" i="8"/>
  <c r="F15" i="8" l="1"/>
  <c r="C16" i="8"/>
  <c r="C17" i="8" s="1"/>
  <c r="F16" i="8" l="1"/>
  <c r="F17" i="8" s="1"/>
  <c r="D205" i="6" l="1"/>
  <c r="H200" i="6"/>
  <c r="F195" i="6"/>
  <c r="E195" i="6"/>
  <c r="D195" i="6"/>
  <c r="E189" i="6"/>
  <c r="F187" i="6"/>
  <c r="E187" i="6"/>
  <c r="D187" i="6"/>
  <c r="I178" i="6"/>
  <c r="F178" i="6"/>
  <c r="E178" i="6"/>
  <c r="D178" i="6"/>
  <c r="G177" i="6"/>
  <c r="G176" i="6"/>
  <c r="G175" i="6"/>
  <c r="I171" i="6"/>
  <c r="F171" i="6"/>
  <c r="E171" i="6"/>
  <c r="D171" i="6"/>
  <c r="G170" i="6"/>
  <c r="G169" i="6"/>
  <c r="G168" i="6"/>
  <c r="G167" i="6"/>
  <c r="G166" i="6"/>
  <c r="G165" i="6"/>
  <c r="G164" i="6"/>
  <c r="G163" i="6"/>
  <c r="H171" i="6" s="1"/>
  <c r="I161" i="6"/>
  <c r="F161" i="6"/>
  <c r="E161" i="6"/>
  <c r="D161" i="6"/>
  <c r="G160" i="6"/>
  <c r="G159" i="6"/>
  <c r="G158" i="6"/>
  <c r="G157" i="6"/>
  <c r="G156" i="6"/>
  <c r="G155" i="6"/>
  <c r="G161" i="6" s="1"/>
  <c r="G154" i="6"/>
  <c r="G153" i="6"/>
  <c r="I151" i="6"/>
  <c r="F151" i="6"/>
  <c r="E151" i="6"/>
  <c r="D151" i="6"/>
  <c r="G150" i="6"/>
  <c r="G149" i="6"/>
  <c r="G148" i="6"/>
  <c r="G147" i="6"/>
  <c r="G146" i="6"/>
  <c r="G145" i="6"/>
  <c r="G144" i="6"/>
  <c r="G143" i="6"/>
  <c r="I141" i="6"/>
  <c r="F141" i="6"/>
  <c r="E141" i="6"/>
  <c r="D141" i="6"/>
  <c r="G140" i="6"/>
  <c r="G139" i="6"/>
  <c r="G138" i="6"/>
  <c r="G137" i="6"/>
  <c r="G136" i="6"/>
  <c r="G135" i="6"/>
  <c r="G134" i="6"/>
  <c r="G133" i="6"/>
  <c r="I129" i="6"/>
  <c r="F129" i="6"/>
  <c r="E129" i="6"/>
  <c r="D129" i="6"/>
  <c r="G128" i="6"/>
  <c r="G127" i="6"/>
  <c r="G126" i="6"/>
  <c r="G129" i="6" s="1"/>
  <c r="G125" i="6"/>
  <c r="G124" i="6"/>
  <c r="G123" i="6"/>
  <c r="G122" i="6"/>
  <c r="G121" i="6"/>
  <c r="H129" i="6" s="1"/>
  <c r="I119" i="6"/>
  <c r="F119" i="6"/>
  <c r="E119" i="6"/>
  <c r="D119" i="6"/>
  <c r="G118" i="6"/>
  <c r="G117" i="6"/>
  <c r="G116" i="6"/>
  <c r="G115" i="6"/>
  <c r="G114" i="6"/>
  <c r="G113" i="6"/>
  <c r="G112" i="6"/>
  <c r="G111" i="6"/>
  <c r="I109" i="6"/>
  <c r="H109" i="6"/>
  <c r="F109" i="6"/>
  <c r="E109" i="6"/>
  <c r="D109" i="6"/>
  <c r="G108" i="6"/>
  <c r="G107" i="6"/>
  <c r="G106" i="6"/>
  <c r="G105" i="6"/>
  <c r="G104" i="6"/>
  <c r="G103" i="6"/>
  <c r="G102" i="6"/>
  <c r="G101" i="6"/>
  <c r="I99" i="6"/>
  <c r="F99" i="6"/>
  <c r="E99" i="6"/>
  <c r="D99" i="6"/>
  <c r="G98" i="6"/>
  <c r="G97" i="6"/>
  <c r="G96" i="6"/>
  <c r="G95" i="6"/>
  <c r="G94" i="6"/>
  <c r="G93" i="6"/>
  <c r="G92" i="6"/>
  <c r="G91" i="6"/>
  <c r="H99" i="6" s="1"/>
  <c r="I87" i="6"/>
  <c r="F87" i="6"/>
  <c r="E87" i="6"/>
  <c r="D87" i="6"/>
  <c r="G86" i="6"/>
  <c r="G85" i="6"/>
  <c r="G84" i="6"/>
  <c r="G83" i="6"/>
  <c r="G82" i="6"/>
  <c r="G81" i="6"/>
  <c r="G80" i="6"/>
  <c r="G79" i="6"/>
  <c r="I77" i="6"/>
  <c r="F77" i="6"/>
  <c r="E77" i="6"/>
  <c r="D77" i="6"/>
  <c r="G76" i="6"/>
  <c r="G75" i="6"/>
  <c r="G74" i="6"/>
  <c r="G73" i="6"/>
  <c r="G72" i="6"/>
  <c r="G71" i="6"/>
  <c r="G70" i="6"/>
  <c r="G69" i="6"/>
  <c r="I67" i="6"/>
  <c r="F67" i="6"/>
  <c r="E67" i="6"/>
  <c r="D67" i="6"/>
  <c r="G66" i="6"/>
  <c r="G65" i="6"/>
  <c r="G64" i="6"/>
  <c r="G63" i="6"/>
  <c r="G62" i="6"/>
  <c r="G61" i="6"/>
  <c r="G60" i="6"/>
  <c r="G59" i="6"/>
  <c r="F57" i="6"/>
  <c r="E57" i="6"/>
  <c r="D57" i="6"/>
  <c r="G56" i="6"/>
  <c r="G55" i="6"/>
  <c r="G54" i="6"/>
  <c r="G53" i="6"/>
  <c r="G52" i="6"/>
  <c r="G51" i="6"/>
  <c r="G50" i="6"/>
  <c r="G49" i="6"/>
  <c r="I45" i="6"/>
  <c r="F45" i="6"/>
  <c r="E45" i="6"/>
  <c r="D45" i="6"/>
  <c r="G44" i="6"/>
  <c r="G43" i="6"/>
  <c r="G42" i="6"/>
  <c r="G41" i="6"/>
  <c r="G40" i="6"/>
  <c r="G39" i="6"/>
  <c r="G38" i="6"/>
  <c r="G37" i="6"/>
  <c r="H45" i="6" s="1"/>
  <c r="I35" i="6"/>
  <c r="F35" i="6"/>
  <c r="E35" i="6"/>
  <c r="D35" i="6"/>
  <c r="G34" i="6"/>
  <c r="G33" i="6"/>
  <c r="G32" i="6"/>
  <c r="G31" i="6"/>
  <c r="G30" i="6"/>
  <c r="G29" i="6"/>
  <c r="G28" i="6"/>
  <c r="G27" i="6"/>
  <c r="I25" i="6"/>
  <c r="F25" i="6"/>
  <c r="E25" i="6"/>
  <c r="D25" i="6"/>
  <c r="G24" i="6"/>
  <c r="G23" i="6"/>
  <c r="G22" i="6"/>
  <c r="G21" i="6"/>
  <c r="G20" i="6"/>
  <c r="G19" i="6"/>
  <c r="G18" i="6"/>
  <c r="G17" i="6"/>
  <c r="G25" i="6" s="1"/>
  <c r="I15" i="6"/>
  <c r="F15" i="6"/>
  <c r="E15" i="6"/>
  <c r="D15" i="6"/>
  <c r="G14" i="6"/>
  <c r="G13" i="6"/>
  <c r="G12" i="6"/>
  <c r="G11" i="6"/>
  <c r="G10" i="6"/>
  <c r="G9" i="6"/>
  <c r="H15" i="6" s="1"/>
  <c r="G8" i="6"/>
  <c r="G7" i="6"/>
  <c r="G15" i="6" s="1"/>
  <c r="G151" i="6" l="1"/>
  <c r="H87" i="6"/>
  <c r="G67" i="6"/>
  <c r="G99" i="6"/>
  <c r="H161" i="6"/>
  <c r="G109" i="6"/>
  <c r="G45" i="6"/>
  <c r="H35" i="6"/>
  <c r="H57" i="6"/>
  <c r="G77" i="6"/>
  <c r="F189" i="6"/>
  <c r="G171" i="6"/>
  <c r="H77" i="6"/>
  <c r="D189" i="6"/>
  <c r="D190" i="6" s="1"/>
  <c r="D191" i="6" s="1"/>
  <c r="G119" i="6"/>
  <c r="G141" i="6"/>
  <c r="I202" i="6"/>
  <c r="G178" i="6"/>
  <c r="H178" i="6"/>
  <c r="F190" i="6"/>
  <c r="F191" i="6" s="1"/>
  <c r="H119" i="6"/>
  <c r="H67" i="6"/>
  <c r="H151" i="6"/>
  <c r="G35" i="6"/>
  <c r="G87" i="6"/>
  <c r="G57" i="6"/>
  <c r="E190" i="6"/>
  <c r="E191" i="6" s="1"/>
  <c r="H25" i="6"/>
  <c r="H141" i="6"/>
  <c r="D202" i="6" l="1"/>
  <c r="G189" i="6"/>
  <c r="G190" i="6" s="1"/>
  <c r="G191" i="6" s="1"/>
  <c r="E199" i="6"/>
  <c r="E198" i="6"/>
  <c r="E197" i="6"/>
  <c r="E200" i="6" s="1"/>
  <c r="F199" i="6"/>
  <c r="F198" i="6"/>
  <c r="F197" i="6"/>
  <c r="D197" i="6"/>
  <c r="D199" i="6"/>
  <c r="G199" i="6" s="1"/>
  <c r="D198" i="6"/>
  <c r="G198" i="6" s="1"/>
  <c r="F200" i="6" l="1"/>
  <c r="D206" i="6"/>
  <c r="D203" i="6"/>
  <c r="D200" i="6"/>
  <c r="G197" i="6"/>
  <c r="G200" i="6" l="1"/>
  <c r="I203" i="6" s="1"/>
  <c r="I205" i="6"/>
</calcChain>
</file>

<file path=xl/sharedStrings.xml><?xml version="1.0" encoding="utf-8"?>
<sst xmlns="http://schemas.openxmlformats.org/spreadsheetml/2006/main" count="2955" uniqueCount="400">
  <si>
    <t>Project Budget Balance Report</t>
  </si>
  <si>
    <t>Proj Bu</t>
  </si>
  <si>
    <t>Proj No</t>
  </si>
  <si>
    <t>Proj Desc</t>
  </si>
  <si>
    <t>Proj Org</t>
  </si>
  <si>
    <t>Award No</t>
  </si>
  <si>
    <t>Output/Outcome (Top Task)</t>
  </si>
  <si>
    <t>Output/Outcome Desc</t>
  </si>
  <si>
    <t>Activity</t>
  </si>
  <si>
    <t>Activity Desc</t>
  </si>
  <si>
    <t>Task Org</t>
  </si>
  <si>
    <t>Responsible Party</t>
  </si>
  <si>
    <t>Budget Period</t>
  </si>
  <si>
    <t>Fund Code</t>
  </si>
  <si>
    <t>     Donor</t>
  </si>
  <si>
    <t>Funding Source</t>
  </si>
  <si>
    <t>Account</t>
  </si>
  <si>
    <t>Total Budget $</t>
  </si>
  <si>
    <t>Obligations $</t>
  </si>
  <si>
    <t>Disbursements $</t>
  </si>
  <si>
    <t>Advances $</t>
  </si>
  <si>
    <t>Total Expenditure $</t>
  </si>
  <si>
    <t>Budget Balance $</t>
  </si>
  <si>
    <t>Responsible Party Budget</t>
  </si>
  <si>
    <t>UNDP-BDI</t>
  </si>
  <si>
    <t>B0308 - Burundi - Bujumbura</t>
  </si>
  <si>
    <t>001981-UNDP</t>
  </si>
  <si>
    <t>Miscellaneous-74500</t>
  </si>
  <si>
    <t>Materials-72300</t>
  </si>
  <si>
    <t>Equipment-72200</t>
  </si>
  <si>
    <t>Travel-71600</t>
  </si>
  <si>
    <t>Communic-72400</t>
  </si>
  <si>
    <t>Labour-67300</t>
  </si>
  <si>
    <t>Local-71300</t>
  </si>
  <si>
    <t>Contractual-72100</t>
  </si>
  <si>
    <t>Rental-73100</t>
  </si>
  <si>
    <t>Rental-73400</t>
  </si>
  <si>
    <t>Training-75700</t>
  </si>
  <si>
    <t>Foreign-76100</t>
  </si>
  <si>
    <t>Learning-63400</t>
  </si>
  <si>
    <t>Information-72410</t>
  </si>
  <si>
    <t>Supplies-72500</t>
  </si>
  <si>
    <t>Hospitality-72700</t>
  </si>
  <si>
    <t>Transport-74700</t>
  </si>
  <si>
    <t>Transporation-72215</t>
  </si>
  <si>
    <t>Furniture-72220</t>
  </si>
  <si>
    <t>Insurance-63500</t>
  </si>
  <si>
    <t>Staff-64300</t>
  </si>
  <si>
    <t>Labour-67200</t>
  </si>
  <si>
    <t>Labour-67400</t>
  </si>
  <si>
    <t>Salary-61300</t>
  </si>
  <si>
    <t>Non-63300</t>
  </si>
  <si>
    <t>Contractual-71400</t>
  </si>
  <si>
    <t>Audio-74200</t>
  </si>
  <si>
    <t>International-71200</t>
  </si>
  <si>
    <t>Facilities-75100</t>
  </si>
  <si>
    <t>‭011363-Peacebuilding Fund‬</t>
  </si>
  <si>
    <t>Peacebuilding Fund</t>
  </si>
  <si>
    <t>Professional-74100</t>
  </si>
  <si>
    <t>GMS</t>
  </si>
  <si>
    <t>Activity 2.2.1</t>
  </si>
  <si>
    <t>Activity 2.2.2</t>
  </si>
  <si>
    <t>Activity 1.2.2</t>
  </si>
  <si>
    <t>Activity 2.2.3</t>
  </si>
  <si>
    <t>Activity 3.2.1</t>
  </si>
  <si>
    <t>Activity 3.2.2</t>
  </si>
  <si>
    <t>Activity 3.4.2</t>
  </si>
  <si>
    <t>Activity 3.4.3</t>
  </si>
  <si>
    <t>Activity 4.1.1</t>
  </si>
  <si>
    <t>Activity 4.1.2</t>
  </si>
  <si>
    <t>Activity 4.1.3</t>
  </si>
  <si>
    <t>Activity 4.2.1</t>
  </si>
  <si>
    <t>Activity 4.2.2</t>
  </si>
  <si>
    <t>Activity 1.1.1</t>
  </si>
  <si>
    <t>Activity 1.2.1</t>
  </si>
  <si>
    <t>Activity 1.3.1</t>
  </si>
  <si>
    <t>Activity 1.3.2</t>
  </si>
  <si>
    <t>Activity 1.3.3</t>
  </si>
  <si>
    <t>Activity 1.3.4</t>
  </si>
  <si>
    <t>Activity 1.4.1</t>
  </si>
  <si>
    <t>Activity 1.4.2</t>
  </si>
  <si>
    <t>Activity 2.1.1</t>
  </si>
  <si>
    <t>Activity 2.1.2</t>
  </si>
  <si>
    <t>Activity 2.1.3</t>
  </si>
  <si>
    <t>Activity 2.4.1</t>
  </si>
  <si>
    <t>Activity 2.4.2</t>
  </si>
  <si>
    <t>Activity 2.4.3</t>
  </si>
  <si>
    <t>Activity 2.4.4</t>
  </si>
  <si>
    <t>Activity 3.1.1</t>
  </si>
  <si>
    <t>Activity 3.1.2</t>
  </si>
  <si>
    <t>Activity 3.1.3</t>
  </si>
  <si>
    <t>Activity 3.3.1</t>
  </si>
  <si>
    <t>Activity 3.3.2</t>
  </si>
  <si>
    <t>‭01001065‬</t>
  </si>
  <si>
    <t>Efficacité des institutions</t>
  </si>
  <si>
    <t>‭Changement 1‬</t>
  </si>
  <si>
    <t>‭Redevabilité et Transparence‬</t>
  </si>
  <si>
    <t>Evaluer le système des marchés publics burundais par la méthode MAPS;</t>
  </si>
  <si>
    <t>‭1230651‬</t>
  </si>
  <si>
    <t>Activity 1.1.4</t>
  </si>
  <si>
    <t>Activity 1.1.6</t>
  </si>
  <si>
    <t>Activity 1.1.7</t>
  </si>
  <si>
    <t>‭Unité Assurance Qualité‬</t>
  </si>
  <si>
    <t>‭Assurance Qualité du portefeuillle Appui à l'éfficacité des Institutions au Burundi‬</t>
  </si>
  <si>
    <t>Activity 10.1.2</t>
  </si>
  <si>
    <t>Salaires du Personnel Unité</t>
  </si>
  <si>
    <t>‭Unité de Gestion du Portefeuille‬</t>
  </si>
  <si>
    <t>‭Unité de Gestion du portefeuille Efficacité des Institutions au Burundi‬</t>
  </si>
  <si>
    <t>Activity 11.1.1</t>
  </si>
  <si>
    <t>Salaires du Personnel de l'Unité de Gestion Efficacité des Institutions</t>
  </si>
  <si>
    <t>‭Changement 2‬</t>
  </si>
  <si>
    <t>‭Pilotage du développement, réformes, suivi et rapportage des ODD, financement innovant et intégré promus.‬</t>
  </si>
  <si>
    <t>Soutenir le développement et la mise en œuvre d'un programme de formation continue et/ou certifiante pour les institution de contrôle et de régulation, à travers l'ENA et/ou des partenaraits avec les centres spécialisés au niveau régional et/ou internatio</t>
  </si>
  <si>
    <t>Appuyer l'organisation des cadres de coordination et de collaboration des intervenants dans le secteur de la justice dans les provinces d'intervention</t>
  </si>
  <si>
    <t>Activity 2.1.4</t>
  </si>
  <si>
    <t>Activity 2.1.6</t>
  </si>
  <si>
    <t>Activity 2.3.1</t>
  </si>
  <si>
    <t>Activity 2.3.2</t>
  </si>
  <si>
    <t>Recrutement d'un consultant national</t>
  </si>
  <si>
    <t>Activity 2.3.3</t>
  </si>
  <si>
    <t>Activity 2.3.4</t>
  </si>
  <si>
    <t>Activity 2.3.5</t>
  </si>
  <si>
    <t>Activity 2.3.6</t>
  </si>
  <si>
    <t>Activity 3.1.4</t>
  </si>
  <si>
    <t>Activity 3.1.5</t>
  </si>
  <si>
    <t>Activity 3.1.6</t>
  </si>
  <si>
    <t>Activity 3.1.8</t>
  </si>
  <si>
    <t>Activity 4.1.4</t>
  </si>
  <si>
    <t>Activity 4.1.5</t>
  </si>
  <si>
    <t>‭Unité soutien PBF‬</t>
  </si>
  <si>
    <t>‭Unité de soutien PBF‬</t>
  </si>
  <si>
    <t>Activité 1.1</t>
  </si>
  <si>
    <t>Assistance Techinique</t>
  </si>
  <si>
    <t>Activité 1.1.1</t>
  </si>
  <si>
    <t>Acquisition du matériel necessaire au fonctionnement de l'unité de soutien</t>
  </si>
  <si>
    <t>Activité 1.2</t>
  </si>
  <si>
    <t>Recouvrement des coûts</t>
  </si>
  <si>
    <t>Activité 1.3</t>
  </si>
  <si>
    <t>Matériel roulant et matériel bureau (incl.informatique) et fournituresorme aux organisations récipientes</t>
  </si>
  <si>
    <t xml:space="preserve">Activité 1.3.1 </t>
  </si>
  <si>
    <t>Suivi activités</t>
  </si>
  <si>
    <t xml:space="preserve">Activité 1.3.2 </t>
  </si>
  <si>
    <t>Redevabilité descendante</t>
  </si>
  <si>
    <t xml:space="preserve">Activité 1.3.3 </t>
  </si>
  <si>
    <t>Apprentissage</t>
  </si>
  <si>
    <t xml:space="preserve">missions additionnelles </t>
  </si>
  <si>
    <t>Activité 1.4.1 Documentation des résultats et de l'impact des projets (phase 1)</t>
  </si>
  <si>
    <t>Documentation des résultats et de l'impact des projets (phase 1)</t>
  </si>
  <si>
    <t>Activité 1.4.2 Développement de nouveaux outils de communication</t>
  </si>
  <si>
    <t>Développement de nouveaux outils de communication</t>
  </si>
  <si>
    <t>Activité 1.4.3 Plaidoyer pour une paix durable et une visibilité réhaussée</t>
  </si>
  <si>
    <t>Plaidoyer pour une paix durable et une visibilité réhaussée</t>
  </si>
  <si>
    <t>Activité 2.1</t>
  </si>
  <si>
    <t xml:space="preserve">Analyse des dynamiques </t>
  </si>
  <si>
    <t>Activité 2.1.1</t>
  </si>
  <si>
    <t>Comité de Pilotage conjoint</t>
  </si>
  <si>
    <t xml:space="preserve">Activité 2.1.2 </t>
  </si>
  <si>
    <t>Mission comité Pilotage</t>
  </si>
  <si>
    <t xml:space="preserve">Activité 2.2. </t>
  </si>
  <si>
    <t xml:space="preserve">Partage d'expérience </t>
  </si>
  <si>
    <t>Activité 2.2.1</t>
  </si>
  <si>
    <t>Agenda de localisation</t>
  </si>
  <si>
    <t xml:space="preserve">Activité 2.2.2 </t>
  </si>
  <si>
    <t>Mise en réseau des OSC</t>
  </si>
  <si>
    <t xml:space="preserve">Cadre de Résultats </t>
  </si>
  <si>
    <t>Activité 2.3.1.Echanges réguliers entre l'Unité de Soutien (Burundi) et le PBSO (New York)</t>
  </si>
  <si>
    <t>Echanges réguliers entre l'Unité de Soutien (Burundi) et le PBSO (New York)</t>
  </si>
  <si>
    <t>Dissémination des lignes directrices et des bonnes pratiques</t>
  </si>
  <si>
    <t xml:space="preserve">Activité 2.4.1 </t>
  </si>
  <si>
    <t>Exploration de nouveaux projets</t>
  </si>
  <si>
    <t xml:space="preserve">Activité 2.4.2 </t>
  </si>
  <si>
    <t>Appui à la formulation de projet</t>
  </si>
  <si>
    <t>Frais de gestion</t>
  </si>
  <si>
    <t>Activity 3.3.5</t>
  </si>
  <si>
    <t>Activity 3.3.6</t>
  </si>
  <si>
    <t>Activity 1.3.5</t>
  </si>
  <si>
    <t>Activity 1.3.6</t>
  </si>
  <si>
    <t>Activity 1.4.6</t>
  </si>
  <si>
    <t>Activity 1.4.8</t>
  </si>
  <si>
    <t>Activity 3.4.1</t>
  </si>
  <si>
    <t>Activity 4.2.3</t>
  </si>
  <si>
    <t>Activity 4.2.4</t>
  </si>
  <si>
    <t>Activity 4.3.1</t>
  </si>
  <si>
    <t>Activity 4.3.2</t>
  </si>
  <si>
    <t>Activity 4.4.1</t>
  </si>
  <si>
    <t>Activity 4.4.2</t>
  </si>
  <si>
    <t>Activity 4.4.3</t>
  </si>
  <si>
    <t>Activity 1.1.5</t>
  </si>
  <si>
    <t>Activity 3.2.3</t>
  </si>
  <si>
    <t>Activity 3.4.4</t>
  </si>
  <si>
    <t>1. Personnel et autre personnel</t>
  </si>
  <si>
    <t>2. Fournitures, Extrants de base, matériaux</t>
  </si>
  <si>
    <t>3. Équipement, véhicules et meubles (y compris amortissement)</t>
  </si>
  <si>
    <t>4. Services contractuels</t>
  </si>
  <si>
    <t>5. Voyage</t>
  </si>
  <si>
    <t>6. Transferts et subventions aux contreparties</t>
  </si>
  <si>
    <t>7. Frais généraux de fonctionnement et autres frais</t>
  </si>
  <si>
    <t>Delivery (1ere tranche)</t>
  </si>
  <si>
    <t>Delivery sur budget global</t>
  </si>
  <si>
    <t>Total</t>
  </si>
  <si>
    <t>Annex D - PBF Project Budget</t>
  </si>
  <si>
    <t>Table 2 - Output breakdown by UN budget categories</t>
  </si>
  <si>
    <t>Recipient organization</t>
  </si>
  <si>
    <t>Current level of expenditure</t>
  </si>
  <si>
    <t>Sub total</t>
  </si>
  <si>
    <t>7% Indirect costs</t>
  </si>
  <si>
    <t>Table 1 - PBF project budget by outcome, output and activity</t>
  </si>
  <si>
    <t>Recipient Organization 1</t>
  </si>
  <si>
    <t>Recipient Organization 2</t>
  </si>
  <si>
    <t>Recipient Organization 3</t>
  </si>
  <si>
    <t xml:space="preserve">OUTCOME 1: </t>
  </si>
  <si>
    <t xml:space="preserve">The internal coherence of the PBF project portfolio in Burundi is strengthened through an effective implementation, coordination, M&amp;E and results reporting    </t>
  </si>
  <si>
    <t>Output 1.1:</t>
  </si>
  <si>
    <t>The PBF support team provides daily operational and contractual support to recipient organizations</t>
  </si>
  <si>
    <t>Activity 1.1.1:</t>
  </si>
  <si>
    <t>(no-cost see under additional personnel costs)</t>
  </si>
  <si>
    <t>Activity 1.1.2:</t>
  </si>
  <si>
    <t>Activity 1.1.3:</t>
  </si>
  <si>
    <t>Activity 1.1.8</t>
  </si>
  <si>
    <t>Output Total</t>
  </si>
  <si>
    <t>Output 1.2:</t>
  </si>
  <si>
    <t>key partners are identified to achieve strategic results of the PBF portfolio</t>
  </si>
  <si>
    <t xml:space="preserve">Mapping of key actors </t>
  </si>
  <si>
    <t>Conflict and gender analysis</t>
  </si>
  <si>
    <t>Activity 1.2.3</t>
  </si>
  <si>
    <t xml:space="preserve">Annual workshop - PBF Community of Practice </t>
  </si>
  <si>
    <t>Activity 1.2.4</t>
  </si>
  <si>
    <t>Activity 1.2.5</t>
  </si>
  <si>
    <t>Activity 1.2.6</t>
  </si>
  <si>
    <t>Activity 1.2.7</t>
  </si>
  <si>
    <t>Activity 1.2.8</t>
  </si>
  <si>
    <t>Output 1.3:</t>
  </si>
  <si>
    <t>Effective Monitoring Eavaluation Accountability and Learning (MEAL) of the PBF portfolio</t>
  </si>
  <si>
    <t>M&amp;E missions PDA and PBF support team (ME)</t>
  </si>
  <si>
    <t>M&amp;E missions Joint Steering Committee (JSC) (ME)</t>
  </si>
  <si>
    <t>Perceptions Study on Peacebuilding in Burundi (A)</t>
  </si>
  <si>
    <t>Thematic workshop - PBF community of practice (L)</t>
  </si>
  <si>
    <t>Activity 1.3.7</t>
  </si>
  <si>
    <t>Activity 1.3.8</t>
  </si>
  <si>
    <t>Output 1.4:</t>
  </si>
  <si>
    <t>Peacebuilding Results reporting and communication is strengthened</t>
  </si>
  <si>
    <t>Communication products (video and audio material)</t>
  </si>
  <si>
    <t>Documentation of project results (incl. online)</t>
  </si>
  <si>
    <t>Activity 1.4.3</t>
  </si>
  <si>
    <t>RBM workshop - PBF Community of practice</t>
  </si>
  <si>
    <t>Activity 1.4.4</t>
  </si>
  <si>
    <t>PBF Branding items</t>
  </si>
  <si>
    <t>Activity 1.4.5</t>
  </si>
  <si>
    <t>Advocacy, communication and partnerships</t>
  </si>
  <si>
    <t>Gender-sensitive guidelines</t>
  </si>
  <si>
    <t>Activity 1.4.7</t>
  </si>
  <si>
    <t xml:space="preserve">OUTCOME 2: </t>
  </si>
  <si>
    <t>Outcome 2 : the action of the PBF portfolio in Burundi is well aligned with national priorities and builds on the national peacebuilding architecture in a sustainable manner.</t>
  </si>
  <si>
    <t>Outcome 2.1</t>
  </si>
  <si>
    <t>The implementation of the PBF portfolio benefits from high-level strategic guidance and solid partnerships with Burundian actors</t>
  </si>
  <si>
    <t>JSC Steering Committee Meetings and work fees (3-month x8)</t>
  </si>
  <si>
    <t>Best practices peacebuilding missions in the EAC region</t>
  </si>
  <si>
    <t>Activity 2.1.5</t>
  </si>
  <si>
    <t>Activity 2.1.7</t>
  </si>
  <si>
    <t>Activity 2.1.8</t>
  </si>
  <si>
    <t>Output 2.2</t>
  </si>
  <si>
    <t>Peacebuilding capacities of PBF national partners are strengthened</t>
  </si>
  <si>
    <t>NGO-CSO capacity-building workshop</t>
  </si>
  <si>
    <t>Network building for MHPSS CSOs and for mediation CSOs</t>
  </si>
  <si>
    <t>Activity 2.2.4</t>
  </si>
  <si>
    <t>Activity 2.2.5</t>
  </si>
  <si>
    <t>Activity 2.2.6</t>
  </si>
  <si>
    <t>Activity 2.2.7</t>
  </si>
  <si>
    <t>Activity 2.2.8</t>
  </si>
  <si>
    <t>Output 2.3</t>
  </si>
  <si>
    <t>The action of the PBF portfolio in Burundi is aligned with national strategies</t>
  </si>
  <si>
    <t>Peer exchanges of the Community of Practice (4)</t>
  </si>
  <si>
    <t>Activity 2.3.7</t>
  </si>
  <si>
    <t>Activity 2.3.8</t>
  </si>
  <si>
    <t>Output 2.4</t>
  </si>
  <si>
    <t>PBF Development efforts are building on needs and assets of the national peace architecture</t>
  </si>
  <si>
    <t>Mapping study on Burundi Peacebuilding Architecture</t>
  </si>
  <si>
    <t>Activity 2.4.5</t>
  </si>
  <si>
    <t>Activity 2.4.6</t>
  </si>
  <si>
    <t>Activity 2.4.7</t>
  </si>
  <si>
    <t>Activity 2.4.8</t>
  </si>
  <si>
    <t xml:space="preserve">OUTCOME 3: </t>
  </si>
  <si>
    <t>Output 3.1</t>
  </si>
  <si>
    <t>Activity 3.1.7</t>
  </si>
  <si>
    <t>Output 3.2:</t>
  </si>
  <si>
    <t>Activity 3.2.4</t>
  </si>
  <si>
    <t>Activity 3.2.5</t>
  </si>
  <si>
    <t>Activity 3.2.6</t>
  </si>
  <si>
    <t>Activity 3.2.7</t>
  </si>
  <si>
    <t>Activity 3.2.8</t>
  </si>
  <si>
    <t>Output 3.3</t>
  </si>
  <si>
    <t>Activity 3.3.3</t>
  </si>
  <si>
    <t>Activity 3.3.4</t>
  </si>
  <si>
    <t>Activity 3.3.7</t>
  </si>
  <si>
    <t>Activity 3.3.8</t>
  </si>
  <si>
    <t>Output 3.4</t>
  </si>
  <si>
    <t>Activity 3.4.5</t>
  </si>
  <si>
    <t>Activity 3.4.6</t>
  </si>
  <si>
    <t>Activity 3.4.7</t>
  </si>
  <si>
    <t>Activity 3.4.8</t>
  </si>
  <si>
    <t xml:space="preserve">OUTCOME 4: </t>
  </si>
  <si>
    <t>Output 4.1</t>
  </si>
  <si>
    <t>Activity 4.1.6</t>
  </si>
  <si>
    <t>Activity 4.1.7</t>
  </si>
  <si>
    <t>Activity 4.1.8</t>
  </si>
  <si>
    <t>Output 4.2</t>
  </si>
  <si>
    <t>Activity 4.2.5</t>
  </si>
  <si>
    <t>Activity 4.2.6</t>
  </si>
  <si>
    <t>Activity 4.2.7</t>
  </si>
  <si>
    <t>Activity 4.2.8</t>
  </si>
  <si>
    <t>Output 4.3</t>
  </si>
  <si>
    <t>Activity 4.3.3</t>
  </si>
  <si>
    <t>Activity 4.3.4</t>
  </si>
  <si>
    <t>Activity 4.3.5</t>
  </si>
  <si>
    <t>Activity 4.3.6</t>
  </si>
  <si>
    <t>Activity 4.3.7</t>
  </si>
  <si>
    <t>Activity 4.3.8</t>
  </si>
  <si>
    <t>Output 4.4</t>
  </si>
  <si>
    <t>Activity 4.4.4</t>
  </si>
  <si>
    <t>Activity 4.4.5</t>
  </si>
  <si>
    <t>Activity 4.4.6</t>
  </si>
  <si>
    <t>Activity 4.4.7</t>
  </si>
  <si>
    <t>Activity 4.4.8</t>
  </si>
  <si>
    <t>Additional personnel costs</t>
  </si>
  <si>
    <t xml:space="preserve">Salaires équipe unité de soutien PBF </t>
  </si>
  <si>
    <t>Additional operational costs</t>
  </si>
  <si>
    <t>Equipement et matériel de bureau - Unité de Soutien PBF</t>
  </si>
  <si>
    <t>Monitoring budget</t>
  </si>
  <si>
    <t>Monitoring activities</t>
  </si>
  <si>
    <t>Budget for independent final evaluation</t>
  </si>
  <si>
    <t>Total Additional Costs</t>
  </si>
  <si>
    <t>Totals</t>
  </si>
  <si>
    <t>Sub-Total Project Budget</t>
  </si>
  <si>
    <t>Indirect support costs (7%):</t>
  </si>
  <si>
    <t>Performance-Based Tranche Breakdown</t>
  </si>
  <si>
    <t>Tranche %</t>
  </si>
  <si>
    <t>First Tranche:</t>
  </si>
  <si>
    <t>Second Tranche:</t>
  </si>
  <si>
    <t>Third Tranche</t>
  </si>
  <si>
    <t>Total:</t>
  </si>
  <si>
    <t>Total Expenditure</t>
  </si>
  <si>
    <t>% Towards GEWE</t>
  </si>
  <si>
    <t>Delivery Rate:</t>
  </si>
  <si>
    <t>% Towards M&amp;E</t>
  </si>
  <si>
    <r>
      <rPr>
        <b/>
        <sz val="12"/>
        <color theme="1"/>
        <rFont val="Calibri"/>
        <family val="2"/>
      </rPr>
      <t>Outcome/ Output</t>
    </r>
    <r>
      <rPr>
        <sz val="12"/>
        <color theme="1"/>
        <rFont val="Calibri"/>
        <family val="2"/>
      </rPr>
      <t xml:space="preserve"> number</t>
    </r>
  </si>
  <si>
    <r>
      <rPr>
        <b/>
        <sz val="12"/>
        <color theme="1"/>
        <rFont val="Calibri"/>
        <family val="2"/>
      </rPr>
      <t>Description</t>
    </r>
    <r>
      <rPr>
        <sz val="12"/>
        <color theme="1"/>
        <rFont val="Calibri"/>
        <family val="2"/>
      </rPr>
      <t xml:space="preserve"> (Text)</t>
    </r>
  </si>
  <si>
    <r>
      <rPr>
        <b/>
        <sz val="12"/>
        <color theme="1"/>
        <rFont val="Calibri"/>
        <family val="2"/>
      </rPr>
      <t>% of budget</t>
    </r>
    <r>
      <rPr>
        <sz val="12"/>
        <color theme="1"/>
        <rFont val="Calibri"/>
        <family val="2"/>
      </rPr>
      <t xml:space="preserve"> per activity  allocated to </t>
    </r>
    <r>
      <rPr>
        <b/>
        <sz val="12"/>
        <color theme="1"/>
        <rFont val="Calibri"/>
        <family val="2"/>
      </rPr>
      <t>Gender Equality and Women's Empowerment (GEWE)</t>
    </r>
    <r>
      <rPr>
        <sz val="12"/>
        <color theme="1"/>
        <rFont val="Calibri"/>
        <family val="2"/>
      </rPr>
      <t xml:space="preserve"> (if any):</t>
    </r>
  </si>
  <si>
    <r>
      <t xml:space="preserve">Current level of </t>
    </r>
    <r>
      <rPr>
        <b/>
        <sz val="12"/>
        <color theme="1"/>
        <rFont val="Calibri"/>
        <family val="2"/>
      </rPr>
      <t xml:space="preserve">expenditure/ commitment </t>
    </r>
    <r>
      <rPr>
        <sz val="12"/>
        <color theme="1"/>
        <rFont val="Calibri"/>
        <family val="2"/>
      </rPr>
      <t>(To be completed at time of project progress reporting)</t>
    </r>
    <r>
      <rPr>
        <b/>
        <sz val="12"/>
        <color theme="1"/>
        <rFont val="Calibri"/>
        <family val="2"/>
      </rPr>
      <t xml:space="preserve"> </t>
    </r>
  </si>
  <si>
    <r>
      <rPr>
        <b/>
        <sz val="12"/>
        <color theme="1"/>
        <rFont val="Calibri"/>
        <family val="2"/>
      </rPr>
      <t xml:space="preserve">GEWE justification </t>
    </r>
    <r>
      <rPr>
        <sz val="12"/>
        <color theme="1"/>
        <rFont val="Calibri"/>
        <family val="2"/>
      </rPr>
      <t>(e.g. training includes session on gender equality, specific efforts made to ensure equal representation of women and men etc.)</t>
    </r>
  </si>
  <si>
    <r>
      <t xml:space="preserve">Any other </t>
    </r>
    <r>
      <rPr>
        <b/>
        <sz val="12"/>
        <color theme="1"/>
        <rFont val="Calibri"/>
        <family val="2"/>
      </rPr>
      <t>remarks</t>
    </r>
    <r>
      <rPr>
        <sz val="12"/>
        <color theme="1"/>
        <rFont val="Calibri"/>
        <family val="2"/>
      </rPr>
      <t xml:space="preserve"> (e.g. on types of inputs provided or budget justification, esp. for TA or travel costs)</t>
    </r>
  </si>
  <si>
    <r>
      <t xml:space="preserve">$ Towards GEWE </t>
    </r>
    <r>
      <rPr>
        <sz val="12"/>
        <color theme="1"/>
        <rFont val="Calibri"/>
        <family val="2"/>
      </rPr>
      <t>(includes indirect costs)</t>
    </r>
  </si>
  <si>
    <r>
      <t xml:space="preserve">$ Towards M&amp;E </t>
    </r>
    <r>
      <rPr>
        <sz val="12"/>
        <color theme="1"/>
        <rFont val="Calibri"/>
        <family val="2"/>
      </rPr>
      <t>(includes indirect costs)</t>
    </r>
  </si>
  <si>
    <r>
      <t xml:space="preserve">Note: PBF does not accept projects with less than </t>
    </r>
    <r>
      <rPr>
        <b/>
        <sz val="12"/>
        <color theme="1"/>
        <rFont val="Calibri"/>
        <family val="2"/>
      </rPr>
      <t>5%</t>
    </r>
    <r>
      <rPr>
        <sz val="12"/>
        <color theme="1"/>
        <rFont val="Calibri"/>
        <family val="2"/>
      </rPr>
      <t xml:space="preserve"> towards M&amp;E and less than </t>
    </r>
    <r>
      <rPr>
        <b/>
        <sz val="12"/>
        <color theme="1"/>
        <rFont val="Calibri"/>
        <family val="2"/>
      </rPr>
      <t xml:space="preserve">15% </t>
    </r>
    <r>
      <rPr>
        <sz val="12"/>
        <color theme="1"/>
        <rFont val="Calibri"/>
        <family val="2"/>
      </rPr>
      <t xml:space="preserve">towards GEWE. These figures will show as </t>
    </r>
    <r>
      <rPr>
        <sz val="12"/>
        <color rgb="FFFF0000"/>
        <rFont val="Calibri"/>
        <family val="2"/>
      </rPr>
      <t xml:space="preserve">red </t>
    </r>
    <r>
      <rPr>
        <sz val="12"/>
        <color theme="1"/>
        <rFont val="Calibri"/>
        <family val="2"/>
      </rPr>
      <t xml:space="preserve">if this minimum threshold is not met.  </t>
    </r>
  </si>
  <si>
    <r>
      <rPr>
        <b/>
        <u/>
        <sz val="18"/>
        <color theme="1"/>
        <rFont val="Aptos Narrow"/>
        <family val="2"/>
        <scheme val="minor"/>
      </rPr>
      <t>Instructions</t>
    </r>
    <r>
      <rPr>
        <b/>
        <sz val="28"/>
        <color theme="1"/>
        <rFont val="Aptos Narrow"/>
        <family val="2"/>
        <scheme val="minor"/>
      </rPr>
      <t xml:space="preserve">
</t>
    </r>
    <r>
      <rPr>
        <b/>
        <sz val="12"/>
        <color theme="1"/>
        <rFont val="Aptos Narrow"/>
        <family val="2"/>
        <scheme val="minor"/>
      </rPr>
      <t xml:space="preserve">1. Only fill in white cells. Grey cells are locked and/or contain spreadsheet formulas.
2. Complete both Sheet 1 and Sheet 2. 
   </t>
    </r>
    <r>
      <rPr>
        <sz val="12"/>
        <color theme="1"/>
        <rFont val="Aptos Narrow"/>
        <family val="2"/>
        <scheme val="minor"/>
      </rPr>
      <t xml:space="preserve">  a)</t>
    </r>
    <r>
      <rPr>
        <b/>
        <sz val="12"/>
        <color theme="1"/>
        <rFont val="Aptos Narrow"/>
        <family val="2"/>
        <scheme val="minor"/>
      </rPr>
      <t xml:space="preserve"> </t>
    </r>
    <r>
      <rPr>
        <sz val="12"/>
        <color theme="1"/>
        <rFont val="Aptos Narrow"/>
        <family val="2"/>
        <scheme val="minor"/>
      </rPr>
      <t xml:space="preserve">First, prepare a budget </t>
    </r>
    <r>
      <rPr>
        <b/>
        <sz val="12"/>
        <color theme="1"/>
        <rFont val="Aptos Narrow"/>
        <family val="2"/>
        <scheme val="minor"/>
      </rPr>
      <t>organized by activity/output/outcome in Sheet 1</t>
    </r>
    <r>
      <rPr>
        <sz val="12"/>
        <color theme="1"/>
        <rFont val="Aptos Narrow"/>
        <family val="2"/>
        <scheme val="minor"/>
      </rPr>
      <t xml:space="preserve">. (Activity amounts can be indicative estimates.)  </t>
    </r>
    <r>
      <rPr>
        <b/>
        <sz val="12"/>
        <color theme="1"/>
        <rFont val="Aptos Narrow"/>
        <family val="2"/>
        <scheme val="minor"/>
      </rPr>
      <t xml:space="preserve">
     </t>
    </r>
    <r>
      <rPr>
        <sz val="12"/>
        <color theme="1"/>
        <rFont val="Aptos Narrow"/>
        <family val="2"/>
        <scheme val="minor"/>
      </rPr>
      <t xml:space="preserve">b) Then, divide each output budget </t>
    </r>
    <r>
      <rPr>
        <b/>
        <sz val="12"/>
        <color theme="1"/>
        <rFont val="Aptos Narrow"/>
        <family val="2"/>
        <scheme val="minor"/>
      </rPr>
      <t>along UN Budget Categories in Sheet 2.</t>
    </r>
    <r>
      <rPr>
        <sz val="12"/>
        <color theme="1"/>
        <rFont val="Aptos Narrow"/>
        <family val="2"/>
        <scheme val="minor"/>
      </rPr>
      <t xml:space="preserve">
3.</t>
    </r>
    <r>
      <rPr>
        <b/>
        <sz val="12"/>
        <color theme="1"/>
        <rFont val="Aptos Narrow"/>
        <family val="2"/>
        <scheme val="minor"/>
      </rPr>
      <t xml:space="preserve"> Do not use Sheet 4 or 5</t>
    </r>
    <r>
      <rPr>
        <sz val="12"/>
        <color theme="1"/>
        <rFont val="Aptos Narrow"/>
        <family val="2"/>
        <scheme val="minor"/>
      </rPr>
      <t xml:space="preserve">, which are for MPTF and PBF use. 
4. Leave blank or hide any Organizations/Outcomes/Outputs/Activities that aren't needed. </t>
    </r>
    <r>
      <rPr>
        <b/>
        <sz val="12"/>
        <color theme="1"/>
        <rFont val="Aptos Narrow"/>
        <family val="2"/>
        <scheme val="minor"/>
      </rPr>
      <t>DO NOT delete cells.</t>
    </r>
    <r>
      <rPr>
        <sz val="12"/>
        <color theme="1"/>
        <rFont val="Aptos Narrow"/>
        <family val="2"/>
        <scheme val="minor"/>
      </rPr>
      <t xml:space="preserve">
</t>
    </r>
    <r>
      <rPr>
        <sz val="14"/>
        <color theme="1"/>
        <rFont val="Aptos Narrow"/>
        <family val="2"/>
        <scheme val="minor"/>
      </rPr>
      <t xml:space="preserve">
</t>
    </r>
    <r>
      <rPr>
        <i/>
        <sz val="14"/>
        <color theme="1"/>
        <rFont val="Aptos Narrow"/>
        <family val="2"/>
        <scheme val="minor"/>
      </rPr>
      <t>For Table 1</t>
    </r>
    <r>
      <rPr>
        <b/>
        <sz val="14"/>
        <color theme="1"/>
        <rFont val="Aptos Narrow"/>
        <family val="2"/>
        <scheme val="minor"/>
      </rPr>
      <t xml:space="preserve">
</t>
    </r>
    <r>
      <rPr>
        <sz val="12"/>
        <color theme="1"/>
        <rFont val="Aptos Narrow"/>
        <family val="2"/>
        <scheme val="minor"/>
      </rPr>
      <t>1. Be sure to</t>
    </r>
    <r>
      <rPr>
        <b/>
        <sz val="12"/>
        <color theme="1"/>
        <rFont val="Aptos Narrow"/>
        <family val="2"/>
        <scheme val="minor"/>
      </rPr>
      <t xml:space="preserve"> include % towards Gender Equality and Women's Empowerment, as well as a justification. 
2. Do not adjust tranche amounts </t>
    </r>
    <r>
      <rPr>
        <sz val="12"/>
        <color theme="1"/>
        <rFont val="Aptos Narrow"/>
        <family val="2"/>
        <scheme val="minor"/>
      </rPr>
      <t xml:space="preserve">without consulting PBSO.
</t>
    </r>
    <r>
      <rPr>
        <sz val="14"/>
        <color theme="1"/>
        <rFont val="Aptos Narrow"/>
        <family val="2"/>
        <scheme val="minor"/>
      </rPr>
      <t xml:space="preserve">
</t>
    </r>
    <r>
      <rPr>
        <i/>
        <sz val="14"/>
        <color theme="1"/>
        <rFont val="Aptos Narrow"/>
        <family val="2"/>
        <scheme val="minor"/>
      </rPr>
      <t>For Table 2</t>
    </r>
    <r>
      <rPr>
        <b/>
        <sz val="14"/>
        <color theme="1"/>
        <rFont val="Aptos Narrow"/>
        <family val="2"/>
        <scheme val="minor"/>
      </rPr>
      <t xml:space="preserve">
</t>
    </r>
    <r>
      <rPr>
        <b/>
        <sz val="12"/>
        <color theme="1"/>
        <rFont val="Aptos Narrow"/>
        <family val="2"/>
        <scheme val="minor"/>
      </rPr>
      <t xml:space="preserve">1. Divide each output budget total along the relevant UN budget categories.
2. </t>
    </r>
    <r>
      <rPr>
        <sz val="12"/>
        <color theme="1"/>
        <rFont val="Aptos Narrow"/>
        <family val="2"/>
        <scheme val="minor"/>
      </rPr>
      <t xml:space="preserve">For reference, output totals from the outcome/output/activity breakdown have been transferred from Table 1. </t>
    </r>
    <r>
      <rPr>
        <b/>
        <sz val="12"/>
        <color theme="1"/>
        <rFont val="Aptos Narrow"/>
        <family val="2"/>
        <scheme val="minor"/>
      </rPr>
      <t xml:space="preserve">The output totals should match, and will show as </t>
    </r>
    <r>
      <rPr>
        <b/>
        <sz val="12"/>
        <color rgb="FFFF0000"/>
        <rFont val="Aptos Narrow"/>
        <family val="2"/>
        <scheme val="minor"/>
      </rPr>
      <t>red</t>
    </r>
    <r>
      <rPr>
        <b/>
        <sz val="12"/>
        <color theme="1"/>
        <rFont val="Aptos Narrow"/>
        <family val="2"/>
        <scheme val="minor"/>
      </rPr>
      <t xml:space="preserve"> if not.</t>
    </r>
  </si>
  <si>
    <t>For MPTFO Use</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</si>
  <si>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</si>
  <si>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</si>
  <si>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</si>
  <si>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</si>
  <si>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</si>
  <si>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</si>
  <si>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</si>
  <si>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</si>
  <si>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</si>
  <si>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TOTAL</t>
  </si>
  <si>
    <t>Third Tranche:</t>
  </si>
  <si>
    <t>Delivery rate au 30/06/2025 (Premier transfert)</t>
  </si>
  <si>
    <r>
      <t>Report Run Date</t>
    </r>
    <r>
      <rPr>
        <sz val="10"/>
        <color rgb="FF000000"/>
        <rFont val="Arial"/>
        <family val="2"/>
      </rPr>
      <t>:</t>
    </r>
    <r>
      <rPr>
        <sz val="9"/>
        <color rgb="FF000000"/>
        <rFont val="Arial"/>
        <family val="2"/>
      </rPr>
      <t xml:space="preserve"> 2025-08-05 03:43:30</t>
    </r>
  </si>
  <si>
    <t>Activity 1,1,1</t>
  </si>
  <si>
    <t>Activity 11,1,1</t>
  </si>
  <si>
    <t>‭Pilotage du développement réformes suivi et rapportage des ODD financement innovant et intégré promus,‬</t>
  </si>
  <si>
    <t>Activity 2,1,1</t>
  </si>
  <si>
    <t>Soutenir le développement et la mise en œuvre d'un programme de formation continue et/ou certifiante pour les institution de contrôle et de régulation à travers l'ENA et/ou des partenaraits avec les centres spécialisés au niveau régional et/ou internatio</t>
  </si>
  <si>
    <t>Activity 2,1,2</t>
  </si>
  <si>
    <t>Activity 2,3,1</t>
  </si>
  <si>
    <t>Renforcer les capacités de suivi et rapportage sur les ODD la vision PND et les politiques publiques en mettant en exergue les données sur le genre et les populations vulnérables et soutenir le processus de mise en place du cadre de financement intégr</t>
  </si>
  <si>
    <t>Activité 1,1</t>
  </si>
  <si>
    <t>Activité 1,2</t>
  </si>
  <si>
    <t>Activité 1,3</t>
  </si>
  <si>
    <t>Matériel roulant et matériel bureau (incl,informatique) et fournituresorme aux organisations récipientes</t>
  </si>
  <si>
    <t xml:space="preserve">Activité 1,3,1 </t>
  </si>
  <si>
    <t xml:space="preserve">Activité 1,3,2 </t>
  </si>
  <si>
    <t xml:space="preserve">Activité 1,3,3 </t>
  </si>
  <si>
    <t>Activité 1,4</t>
  </si>
  <si>
    <t>Activité 1,4,1 Documentation des résultats et de l'impact des projets (phase 1)</t>
  </si>
  <si>
    <t>Activité 1,4,2 Développement de nouveaux outils de communication</t>
  </si>
  <si>
    <t>Activité 1,4,3 Plaidoyer pour une paix durable et une visibilité réhaussée</t>
  </si>
  <si>
    <t>Activité 2,1</t>
  </si>
  <si>
    <t>Activité 2,1,1</t>
  </si>
  <si>
    <t xml:space="preserve">Activité 2,1,2 </t>
  </si>
  <si>
    <t xml:space="preserve">Activité 2,2, </t>
  </si>
  <si>
    <t>Activité 2,2,1</t>
  </si>
  <si>
    <t xml:space="preserve">Activité 2,2,2 </t>
  </si>
  <si>
    <t xml:space="preserve">Activité 2,3 </t>
  </si>
  <si>
    <t>Activité 2,3,1,Echanges réguliers entre l'Unité de Soutien (Burundi) et le PBSO (New York)</t>
  </si>
  <si>
    <t>Activité 2,3,2 Dissémination des lignes directrices et des bonnes pratiques</t>
  </si>
  <si>
    <t xml:space="preserve">Activité 2,4,1 </t>
  </si>
  <si>
    <t xml:space="preserve">Activité 2,4,2 </t>
  </si>
  <si>
    <t>Non-63200</t>
  </si>
  <si>
    <t>Contributions-74300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</si>
</sst>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 #,##0.00\ &quot;FCFA&quot;_-;\-* #,##0.00\ &quot;FCFA&quot;_-;_-* &quot;-&quot;??\ &quot;FCFA&quot;_-;_-@_-"/>
    <numFmt numFmtId="164" formatCode="_-* #,##0.00_-;\-* #,##0.00_-;_-* &quot;-&quot;_-;_-@_-"/>
    <numFmt numFmtId="167" formatCode="_(&quot;$&quot;* #,##0.00_);_(&quot;$&quot;* \(#,##0.00\);_(&quot;$&quot;* &quot;-&quot;??_);_(@_)"/>
    <numFmt numFmtId="171" formatCode="_(&quot;$&quot;* #,##0_);_(&quot;$&quot;* \(#,##0\);_(&quot;$&quot;* &quot;-&quot;??_);_(@_)"/>
  </numFmts>
  <fonts count="44"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b/>
      <sz val="14"/>
      <color rgb="FF000000"/>
      <name val="Arial"/>
      <family val="2"/>
    </font>
    <font>
      <b/>
      <sz val="10"/>
      <color rgb="FF000000"/>
      <name val="Arial"/>
      <family val="2"/>
    </font>
    <font>
      <b/>
      <sz val="10"/>
      <color rgb="FF000000"/>
      <name val="Calibri"/>
      <family val="2"/>
    </font>
    <font>
      <b/>
      <sz val="11"/>
      <color rgb="FF000000"/>
      <name val="Calibri"/>
      <family val="2"/>
    </font>
    <font>
      <sz val="8"/>
      <color rgb="FF000000"/>
      <name val="Arial"/>
      <family val="2"/>
    </font>
    <font>
      <sz val="12"/>
      <color theme="1"/>
      <name val="Calibri"/>
      <family val="2"/>
    </font>
    <font>
      <sz val="11"/>
      <color rgb="FFFFFFFF"/>
      <name val="Aptos Narrow"/>
      <family val="2"/>
      <scheme val="minor"/>
    </font>
    <font>
      <b/>
      <sz val="11"/>
      <color rgb="FFFFFFFF"/>
      <name val="Aptos Narrow"/>
      <family val="2"/>
      <scheme val="minor"/>
    </font>
    <font>
      <b/>
      <sz val="12"/>
      <color theme="1"/>
      <name val="Calibri"/>
      <family val="2"/>
    </font>
    <font>
      <b/>
      <sz val="24"/>
      <color rgb="FF00B0F0"/>
      <name val="Aptos Narrow"/>
      <family val="2"/>
      <scheme val="minor"/>
    </font>
    <font>
      <b/>
      <sz val="14"/>
      <color theme="1"/>
      <name val="Aptos Narrow"/>
      <family val="2"/>
      <scheme val="minor"/>
    </font>
    <font>
      <sz val="12"/>
      <color theme="1"/>
      <name val="Aptos Narrow"/>
      <family val="2"/>
      <scheme val="minor"/>
    </font>
    <font>
      <b/>
      <sz val="12"/>
      <color theme="1"/>
      <name val="Aptos Narrow"/>
      <family val="2"/>
      <scheme val="minor"/>
    </font>
    <font>
      <b/>
      <sz val="12"/>
      <color rgb="FFFF0000"/>
      <name val="Aptos Narrow"/>
      <family val="2"/>
      <scheme val="minor"/>
    </font>
    <font>
      <b/>
      <sz val="12"/>
      <color rgb="FFFF0000"/>
      <name val="Calibri"/>
      <family val="2"/>
    </font>
    <font>
      <sz val="12"/>
      <color rgb="FFFF0000"/>
      <name val="Calibri"/>
      <family val="2"/>
    </font>
    <font>
      <sz val="12"/>
      <color rgb="FF3B3838"/>
      <name val="Calibri"/>
      <family val="2"/>
    </font>
    <font>
      <b/>
      <sz val="12"/>
      <color rgb="FF000000"/>
      <name val="Calibri"/>
      <family val="2"/>
    </font>
    <font>
      <b/>
      <sz val="12"/>
      <color rgb="FF00B0F0"/>
      <name val="Calibri"/>
      <family val="2"/>
    </font>
    <font>
      <b/>
      <sz val="28"/>
      <color theme="1"/>
      <name val="Aptos Narrow"/>
      <family val="2"/>
      <scheme val="minor"/>
    </font>
    <font>
      <b/>
      <u/>
      <sz val="18"/>
      <color theme="1"/>
      <name val="Aptos Narrow"/>
      <family val="2"/>
      <scheme val="minor"/>
    </font>
    <font>
      <sz val="14"/>
      <color theme="1"/>
      <name val="Aptos Narrow"/>
      <family val="2"/>
      <scheme val="minor"/>
    </font>
    <font>
      <i/>
      <sz val="14"/>
      <color theme="1"/>
      <name val="Aptos Narrow"/>
      <family val="2"/>
      <scheme val="minor"/>
    </font>
    <font>
      <sz val="10"/>
      <color theme="1"/>
      <name val="Calibri"/>
      <family val="2"/>
    </font>
    <font>
      <sz val="10"/>
      <color rgb="FF000000"/>
      <name val="Arial"/>
      <family val="2"/>
    </font>
    <font>
      <sz val="9"/>
      <color rgb="FF000000"/>
      <name val="Arial"/>
      <family val="2"/>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9E2F3"/>
        <bgColor indexed="64"/>
      </patternFill>
    </fill>
    <fill>
      <patternFill patternType="solid">
        <fgColor rgb="FFD0CECE"/>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89999084444715716"/>
        <bgColor indexed="64"/>
      </patternFill>
    </fill>
    <fill>
      <patternFill patternType="solid">
        <fgColor rgb="FFD9D9D9"/>
        <bgColor rgb="FF000000"/>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s>
  <borders count="5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theme="4" tint="0.39997558519241921"/>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47">
    <xf numFmtId="0" fontId="0" fillId="0" borderId="0"/>
    <xf numFmtId="41"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29" fillId="0" borderId="0"/>
    <xf numFmtId="167" fontId="29" fillId="0" borderId="0" applyFont="0" applyFill="0" applyBorder="0" applyAlignment="0" applyProtection="0"/>
  </cellStyleXfs>
  <cellXfs count="237">
    <xf numFmtId="0" fontId="0" fillId="0" borderId="0" xfId="0"/>
    <xf numFmtId="0" fontId="20" fillId="34" borderId="10" xfId="0" applyFont="1" applyFill="1" applyBorder="1" applyAlignment="1">
      <alignment horizontal="center" wrapText="1"/>
    </xf>
    <xf numFmtId="0" fontId="21" fillId="34" borderId="10" xfId="0" applyFont="1" applyFill="1" applyBorder="1" applyAlignment="1">
      <alignment horizontal="center" wrapText="1"/>
    </xf>
    <xf numFmtId="0" fontId="20" fillId="34" borderId="10" xfId="0" applyFont="1" applyFill="1" applyBorder="1" applyAlignment="1">
      <alignment wrapText="1"/>
    </xf>
    <xf numFmtId="0" fontId="22" fillId="35" borderId="10" xfId="0" applyFont="1" applyFill="1" applyBorder="1" applyAlignment="1">
      <alignment horizontal="center" wrapText="1"/>
    </xf>
    <xf numFmtId="0" fontId="0" fillId="35" borderId="10" xfId="0" applyFill="1" applyBorder="1" applyAlignment="1">
      <alignment wrapText="1"/>
    </xf>
    <xf numFmtId="4" fontId="22" fillId="35" borderId="10" xfId="0" applyNumberFormat="1" applyFont="1" applyFill="1" applyBorder="1" applyAlignment="1">
      <alignment horizontal="center" wrapText="1"/>
    </xf>
    <xf numFmtId="164" fontId="0" fillId="0" borderId="0" xfId="1" applyNumberFormat="1" applyFont="1"/>
    <xf numFmtId="164" fontId="0" fillId="0" borderId="0" xfId="0" applyNumberFormat="1"/>
    <xf numFmtId="164" fontId="16" fillId="0" borderId="0" xfId="1" applyNumberFormat="1" applyFont="1"/>
    <xf numFmtId="0" fontId="23" fillId="36" borderId="15" xfId="0" applyFont="1" applyFill="1" applyBorder="1" applyAlignment="1">
      <alignment vertical="center" wrapText="1"/>
    </xf>
    <xf numFmtId="0" fontId="23" fillId="36" borderId="15" xfId="0" applyFont="1" applyFill="1" applyBorder="1" applyAlignment="1" applyProtection="1">
      <alignment vertical="center" wrapText="1"/>
      <protection locked="0"/>
    </xf>
    <xf numFmtId="41" fontId="23" fillId="0" borderId="0" xfId="1" applyFont="1"/>
    <xf numFmtId="0" fontId="24" fillId="37" borderId="0" xfId="0" applyFont="1" applyFill="1"/>
    <xf numFmtId="0" fontId="25" fillId="37" borderId="0" xfId="0" applyFont="1" applyFill="1"/>
    <xf numFmtId="0" fontId="28" fillId="0" borderId="0" xfId="0" applyFont="1" applyAlignment="1">
      <alignment wrapText="1"/>
    </xf>
    <xf numFmtId="0" fontId="28" fillId="0" borderId="0" xfId="0" applyFont="1" applyAlignment="1">
      <alignment horizontal="left" wrapText="1"/>
    </xf>
    <xf numFmtId="167" fontId="29" fillId="36" borderId="14" xfId="0" applyNumberFormat="1" applyFont="1" applyFill="1" applyBorder="1" applyAlignment="1">
      <alignment wrapText="1"/>
    </xf>
    <xf numFmtId="167" fontId="29" fillId="36" borderId="15" xfId="0" applyNumberFormat="1" applyFont="1" applyFill="1" applyBorder="1" applyAlignment="1">
      <alignment wrapText="1"/>
    </xf>
    <xf numFmtId="0" fontId="26" fillId="36" borderId="15" xfId="0" applyFont="1" applyFill="1" applyBorder="1" applyAlignment="1">
      <alignment vertical="center" wrapText="1"/>
    </xf>
    <xf numFmtId="167" fontId="26" fillId="36" borderId="15" xfId="0" applyNumberFormat="1" applyFont="1" applyFill="1" applyBorder="1" applyAlignment="1">
      <alignment vertical="center" wrapText="1"/>
    </xf>
    <xf numFmtId="164" fontId="16" fillId="0" borderId="15" xfId="1" applyNumberFormat="1" applyFont="1" applyBorder="1"/>
    <xf numFmtId="0" fontId="30" fillId="0" borderId="0" xfId="0" applyFont="1" applyAlignment="1">
      <alignment horizontal="left" vertical="top" wrapText="1"/>
    </xf>
    <xf numFmtId="44" fontId="30" fillId="36" borderId="0" xfId="44" applyFont="1" applyFill="1" applyBorder="1" applyAlignment="1" applyProtection="1">
      <alignment horizontal="center" vertical="center" wrapText="1"/>
      <protection locked="0"/>
    </xf>
    <xf numFmtId="164" fontId="30" fillId="36" borderId="0" xfId="1" applyNumberFormat="1" applyFont="1" applyFill="1" applyBorder="1" applyAlignment="1" applyProtection="1">
      <alignment horizontal="center" vertical="center" wrapText="1"/>
      <protection locked="0"/>
    </xf>
    <xf numFmtId="41" fontId="23" fillId="36" borderId="15" xfId="1" applyFont="1" applyFill="1" applyBorder="1" applyAlignment="1">
      <alignment vertical="center" wrapText="1"/>
    </xf>
    <xf numFmtId="167" fontId="29" fillId="36" borderId="15" xfId="0" applyNumberFormat="1" applyFont="1" applyFill="1" applyBorder="1" applyAlignment="1">
      <alignment vertical="center" wrapText="1"/>
    </xf>
    <xf numFmtId="0" fontId="30" fillId="36" borderId="32" xfId="0" applyFont="1" applyFill="1" applyBorder="1" applyAlignment="1">
      <alignment vertical="center" wrapText="1"/>
    </xf>
    <xf numFmtId="1" fontId="30" fillId="36" borderId="30" xfId="0" applyNumberFormat="1" applyFont="1" applyFill="1" applyBorder="1" applyAlignment="1">
      <alignment vertical="center" wrapText="1"/>
    </xf>
    <xf numFmtId="1" fontId="26" fillId="0" borderId="0" xfId="0" applyNumberFormat="1" applyFont="1" applyAlignment="1">
      <alignment wrapText="1"/>
    </xf>
    <xf numFmtId="1" fontId="23" fillId="36" borderId="15" xfId="0" applyNumberFormat="1" applyFont="1" applyFill="1" applyBorder="1" applyAlignment="1">
      <alignment horizontal="center" vertical="center" wrapText="1"/>
    </xf>
    <xf numFmtId="1" fontId="26" fillId="37" borderId="15" xfId="0" applyNumberFormat="1" applyFont="1" applyFill="1" applyBorder="1" applyAlignment="1" applyProtection="1">
      <alignment horizontal="center" vertical="center" wrapText="1"/>
      <protection locked="0"/>
    </xf>
    <xf numFmtId="1" fontId="26" fillId="36" borderId="15" xfId="0" applyNumberFormat="1" applyFont="1" applyFill="1" applyBorder="1" applyAlignment="1">
      <alignment horizontal="center" vertical="center" wrapText="1"/>
    </xf>
    <xf numFmtId="1" fontId="32" fillId="0" borderId="0" xfId="0" applyNumberFormat="1" applyFont="1" applyAlignment="1">
      <alignment horizontal="center" vertical="center" wrapText="1"/>
    </xf>
    <xf numFmtId="1" fontId="26" fillId="36" borderId="15" xfId="0" applyNumberFormat="1" applyFont="1" applyFill="1" applyBorder="1" applyAlignment="1">
      <alignment vertical="center" wrapText="1"/>
    </xf>
    <xf numFmtId="1" fontId="33" fillId="0" borderId="0" xfId="44" applyNumberFormat="1" applyFont="1" applyFill="1" applyBorder="1" applyAlignment="1" applyProtection="1">
      <alignment vertical="center" wrapText="1"/>
    </xf>
    <xf numFmtId="1" fontId="26" fillId="0" borderId="0" xfId="44" applyNumberFormat="1" applyFont="1" applyFill="1" applyBorder="1" applyAlignment="1" applyProtection="1">
      <alignment vertical="center" wrapText="1"/>
    </xf>
    <xf numFmtId="1" fontId="23" fillId="36" borderId="15" xfId="0" applyNumberFormat="1" applyFont="1" applyFill="1" applyBorder="1" applyAlignment="1">
      <alignment vertical="center" wrapText="1"/>
    </xf>
    <xf numFmtId="1" fontId="23" fillId="0" borderId="15" xfId="45" applyNumberFormat="1" applyFont="1" applyBorder="1" applyAlignment="1" applyProtection="1">
      <alignment horizontal="left" vertical="top" wrapText="1"/>
      <protection locked="0"/>
    </xf>
    <xf numFmtId="1" fontId="23" fillId="0" borderId="15" xfId="44" applyNumberFormat="1" applyFont="1" applyBorder="1" applyAlignment="1" applyProtection="1">
      <alignment horizontal="center" vertical="center" wrapText="1"/>
      <protection locked="0"/>
    </xf>
    <xf numFmtId="1" fontId="23" fillId="36" borderId="15" xfId="44" applyNumberFormat="1" applyFont="1" applyFill="1" applyBorder="1" applyAlignment="1" applyProtection="1">
      <alignment horizontal="center" vertical="center" wrapText="1"/>
    </xf>
    <xf numFmtId="1" fontId="23" fillId="0" borderId="15" xfId="43" applyNumberFormat="1" applyFont="1" applyBorder="1" applyAlignment="1" applyProtection="1">
      <alignment horizontal="center" vertical="center" wrapText="1"/>
      <protection locked="0"/>
    </xf>
    <xf numFmtId="1" fontId="23" fillId="37" borderId="15" xfId="44" applyNumberFormat="1" applyFont="1" applyFill="1" applyBorder="1" applyAlignment="1" applyProtection="1">
      <alignment horizontal="center" vertical="center" wrapText="1"/>
      <protection locked="0"/>
    </xf>
    <xf numFmtId="1" fontId="23" fillId="0" borderId="15" xfId="44" applyNumberFormat="1" applyFont="1" applyBorder="1" applyAlignment="1" applyProtection="1">
      <alignment horizontal="left" wrapText="1"/>
      <protection locked="0"/>
    </xf>
    <xf numFmtId="1" fontId="23" fillId="0" borderId="0" xfId="44" applyNumberFormat="1" applyFont="1" applyFill="1" applyBorder="1" applyAlignment="1" applyProtection="1">
      <alignment horizontal="center" vertical="center" wrapText="1"/>
    </xf>
    <xf numFmtId="1" fontId="23" fillId="0" borderId="15" xfId="0" applyNumberFormat="1" applyFont="1" applyBorder="1" applyAlignment="1" applyProtection="1">
      <alignment horizontal="left" vertical="top" wrapText="1"/>
      <protection locked="0"/>
    </xf>
    <xf numFmtId="1" fontId="23" fillId="37" borderId="15" xfId="0" applyNumberFormat="1" applyFont="1" applyFill="1" applyBorder="1" applyAlignment="1" applyProtection="1">
      <alignment horizontal="left" vertical="top" wrapText="1"/>
      <protection locked="0"/>
    </xf>
    <xf numFmtId="1" fontId="23" fillId="37" borderId="15" xfId="43" applyNumberFormat="1" applyFont="1" applyFill="1" applyBorder="1" applyAlignment="1" applyProtection="1">
      <alignment horizontal="center" vertical="center" wrapText="1"/>
      <protection locked="0"/>
    </xf>
    <xf numFmtId="1" fontId="23" fillId="37" borderId="15" xfId="44" applyNumberFormat="1" applyFont="1" applyFill="1" applyBorder="1" applyAlignment="1" applyProtection="1">
      <alignment horizontal="left" wrapText="1"/>
      <protection locked="0"/>
    </xf>
    <xf numFmtId="1" fontId="26" fillId="36" borderId="15" xfId="44" applyNumberFormat="1" applyFont="1" applyFill="1" applyBorder="1" applyAlignment="1" applyProtection="1">
      <alignment horizontal="center" vertical="center" wrapText="1"/>
    </xf>
    <xf numFmtId="1" fontId="26" fillId="0" borderId="0" xfId="44" applyNumberFormat="1" applyFont="1" applyFill="1" applyBorder="1" applyAlignment="1" applyProtection="1">
      <alignment horizontal="center" vertical="center" wrapText="1"/>
    </xf>
    <xf numFmtId="1" fontId="26" fillId="36" borderId="19" xfId="44" applyNumberFormat="1" applyFont="1" applyFill="1" applyBorder="1" applyAlignment="1" applyProtection="1">
      <alignment horizontal="center" vertical="center" wrapText="1"/>
    </xf>
    <xf numFmtId="1" fontId="34" fillId="0" borderId="0" xfId="0" applyNumberFormat="1" applyFont="1" applyAlignment="1" applyProtection="1">
      <alignment vertical="top" wrapText="1"/>
      <protection locked="0"/>
    </xf>
    <xf numFmtId="1" fontId="23" fillId="37" borderId="0" xfId="0" applyNumberFormat="1" applyFont="1" applyFill="1" applyAlignment="1" applyProtection="1">
      <alignment vertical="center" wrapText="1"/>
      <protection locked="0"/>
    </xf>
    <xf numFmtId="1" fontId="23" fillId="37" borderId="0" xfId="0" applyNumberFormat="1" applyFont="1" applyFill="1" applyAlignment="1" applyProtection="1">
      <alignment horizontal="left" vertical="top" wrapText="1"/>
      <protection locked="0"/>
    </xf>
    <xf numFmtId="1" fontId="23" fillId="37" borderId="0" xfId="44" applyNumberFormat="1" applyFont="1" applyFill="1" applyBorder="1" applyAlignment="1" applyProtection="1">
      <alignment horizontal="center" vertical="center" wrapText="1"/>
      <protection locked="0"/>
    </xf>
    <xf numFmtId="1" fontId="35" fillId="39" borderId="15" xfId="0" applyNumberFormat="1" applyFont="1" applyFill="1" applyBorder="1" applyAlignment="1">
      <alignment horizontal="center" vertical="center" wrapText="1"/>
    </xf>
    <xf numFmtId="1" fontId="26" fillId="37" borderId="0" xfId="0" applyNumberFormat="1" applyFont="1" applyFill="1" applyAlignment="1">
      <alignment vertical="center" wrapText="1"/>
    </xf>
    <xf numFmtId="1" fontId="23" fillId="37" borderId="0" xfId="44" applyNumberFormat="1" applyFont="1" applyFill="1" applyBorder="1" applyAlignment="1" applyProtection="1">
      <alignment vertical="center" wrapText="1"/>
      <protection locked="0"/>
    </xf>
    <xf numFmtId="1" fontId="26" fillId="0" borderId="0" xfId="0" applyNumberFormat="1" applyFont="1" applyAlignment="1" applyProtection="1">
      <alignment vertical="center" wrapText="1"/>
      <protection locked="0"/>
    </xf>
    <xf numFmtId="1" fontId="23" fillId="37" borderId="21" xfId="0" applyNumberFormat="1" applyFont="1" applyFill="1" applyBorder="1" applyAlignment="1" applyProtection="1">
      <alignment vertical="center" wrapText="1"/>
      <protection locked="0"/>
    </xf>
    <xf numFmtId="1" fontId="23" fillId="37" borderId="15" xfId="0" applyNumberFormat="1" applyFont="1" applyFill="1" applyBorder="1" applyAlignment="1" applyProtection="1">
      <alignment vertical="center" wrapText="1"/>
      <protection locked="0"/>
    </xf>
    <xf numFmtId="1" fontId="23" fillId="0" borderId="15" xfId="44" applyNumberFormat="1" applyFont="1" applyBorder="1" applyAlignment="1" applyProtection="1">
      <alignment vertical="center" wrapText="1"/>
      <protection locked="0"/>
    </xf>
    <xf numFmtId="1" fontId="23" fillId="36" borderId="15" xfId="44" applyNumberFormat="1" applyFont="1" applyFill="1" applyBorder="1" applyAlignment="1" applyProtection="1">
      <alignment vertical="center" wrapText="1"/>
    </xf>
    <xf numFmtId="1" fontId="23" fillId="0" borderId="15" xfId="43" applyNumberFormat="1" applyFont="1" applyBorder="1" applyAlignment="1" applyProtection="1">
      <alignment vertical="center" wrapText="1"/>
      <protection locked="0"/>
    </xf>
    <xf numFmtId="1" fontId="23" fillId="37" borderId="15" xfId="44" applyNumberFormat="1" applyFont="1" applyFill="1" applyBorder="1" applyAlignment="1" applyProtection="1">
      <alignment vertical="center" wrapText="1"/>
      <protection locked="0"/>
    </xf>
    <xf numFmtId="1" fontId="23" fillId="0" borderId="15" xfId="0" applyNumberFormat="1" applyFont="1" applyBorder="1" applyAlignment="1" applyProtection="1">
      <alignment horizontal="left" wrapText="1"/>
      <protection locked="0"/>
    </xf>
    <xf numFmtId="1" fontId="23" fillId="37" borderId="22" xfId="0" applyNumberFormat="1" applyFont="1" applyFill="1" applyBorder="1" applyAlignment="1" applyProtection="1">
      <alignment vertical="center" wrapText="1"/>
      <protection locked="0"/>
    </xf>
    <xf numFmtId="1" fontId="26" fillId="36" borderId="14" xfId="0" applyNumberFormat="1" applyFont="1" applyFill="1" applyBorder="1" applyAlignment="1">
      <alignment vertical="center" wrapText="1"/>
    </xf>
    <xf numFmtId="1" fontId="23" fillId="0" borderId="15" xfId="46" applyNumberFormat="1" applyFont="1" applyBorder="1" applyAlignment="1" applyProtection="1">
      <alignment vertical="center" wrapText="1"/>
      <protection locked="0"/>
    </xf>
    <xf numFmtId="1" fontId="26" fillId="40" borderId="15" xfId="0" applyNumberFormat="1" applyFont="1" applyFill="1" applyBorder="1" applyAlignment="1" applyProtection="1">
      <alignment vertical="center" wrapText="1"/>
      <protection locked="0"/>
    </xf>
    <xf numFmtId="1" fontId="26" fillId="40" borderId="15" xfId="44" applyNumberFormat="1" applyFont="1" applyFill="1" applyBorder="1" applyAlignment="1" applyProtection="1">
      <alignment vertical="center" wrapText="1"/>
    </xf>
    <xf numFmtId="1" fontId="26" fillId="37" borderId="0" xfId="0" applyNumberFormat="1" applyFont="1" applyFill="1" applyAlignment="1" applyProtection="1">
      <alignment vertical="center" wrapText="1"/>
      <protection locked="0"/>
    </xf>
    <xf numFmtId="1" fontId="23" fillId="37" borderId="0" xfId="0" applyNumberFormat="1" applyFont="1" applyFill="1" applyAlignment="1">
      <alignment vertical="center" wrapText="1"/>
    </xf>
    <xf numFmtId="1" fontId="23" fillId="36" borderId="30" xfId="0" applyNumberFormat="1" applyFont="1" applyFill="1" applyBorder="1" applyAlignment="1">
      <alignment vertical="center" wrapText="1"/>
    </xf>
    <xf numFmtId="1" fontId="23" fillId="36" borderId="31" xfId="0" applyNumberFormat="1" applyFont="1" applyFill="1" applyBorder="1" applyAlignment="1">
      <alignment vertical="center" wrapText="1"/>
    </xf>
    <xf numFmtId="1" fontId="23" fillId="0" borderId="0" xfId="44" applyNumberFormat="1" applyFont="1" applyFill="1" applyBorder="1" applyAlignment="1" applyProtection="1">
      <alignment vertical="center" wrapText="1"/>
      <protection locked="0"/>
    </xf>
    <xf numFmtId="1" fontId="23" fillId="0" borderId="0" xfId="0" applyNumberFormat="1" applyFont="1" applyAlignment="1" applyProtection="1">
      <alignment vertical="center" wrapText="1"/>
      <protection locked="0"/>
    </xf>
    <xf numFmtId="1" fontId="23" fillId="0" borderId="0" xfId="0" applyNumberFormat="1" applyFont="1" applyAlignment="1">
      <alignment vertical="center" wrapText="1"/>
    </xf>
    <xf numFmtId="1" fontId="26" fillId="36" borderId="32" xfId="0" applyNumberFormat="1" applyFont="1" applyFill="1" applyBorder="1" applyAlignment="1">
      <alignment vertical="center" wrapText="1"/>
    </xf>
    <xf numFmtId="1" fontId="26" fillId="36" borderId="33" xfId="44" applyNumberFormat="1" applyFont="1" applyFill="1" applyBorder="1" applyAlignment="1" applyProtection="1">
      <alignment vertical="center" wrapText="1"/>
    </xf>
    <xf numFmtId="1" fontId="26" fillId="36" borderId="34" xfId="44" applyNumberFormat="1" applyFont="1" applyFill="1" applyBorder="1" applyAlignment="1" applyProtection="1">
      <alignment vertical="center" wrapText="1"/>
    </xf>
    <xf numFmtId="1" fontId="26" fillId="37" borderId="0" xfId="44" applyNumberFormat="1" applyFont="1" applyFill="1" applyBorder="1" applyAlignment="1">
      <alignment vertical="center" wrapText="1"/>
    </xf>
    <xf numFmtId="1" fontId="26" fillId="37" borderId="0" xfId="44" applyNumberFormat="1" applyFont="1" applyFill="1" applyBorder="1" applyAlignment="1" applyProtection="1">
      <alignment horizontal="center" vertical="center" wrapText="1"/>
    </xf>
    <xf numFmtId="1" fontId="26" fillId="36" borderId="30" xfId="0" applyNumberFormat="1" applyFont="1" applyFill="1" applyBorder="1" applyAlignment="1">
      <alignment horizontal="center" vertical="center" wrapText="1"/>
    </xf>
    <xf numFmtId="1" fontId="26" fillId="37" borderId="0" xfId="44" applyNumberFormat="1" applyFont="1" applyFill="1" applyBorder="1" applyAlignment="1" applyProtection="1">
      <alignment vertical="center" wrapText="1"/>
      <protection locked="0"/>
    </xf>
    <xf numFmtId="1" fontId="26" fillId="36" borderId="30" xfId="0" applyNumberFormat="1" applyFont="1" applyFill="1" applyBorder="1" applyAlignment="1">
      <alignment vertical="center" wrapText="1"/>
    </xf>
    <xf numFmtId="1" fontId="26" fillId="36" borderId="15" xfId="44" applyNumberFormat="1" applyFont="1" applyFill="1" applyBorder="1" applyAlignment="1" applyProtection="1">
      <alignment vertical="center" wrapText="1"/>
    </xf>
    <xf numFmtId="1" fontId="26" fillId="36" borderId="20" xfId="44" applyNumberFormat="1" applyFont="1" applyFill="1" applyBorder="1" applyAlignment="1" applyProtection="1">
      <alignment vertical="center" wrapText="1"/>
    </xf>
    <xf numFmtId="1" fontId="26" fillId="37" borderId="31" xfId="43" applyNumberFormat="1" applyFont="1" applyFill="1" applyBorder="1" applyAlignment="1" applyProtection="1">
      <alignment vertical="center" wrapText="1"/>
      <protection locked="0"/>
    </xf>
    <xf numFmtId="1" fontId="26" fillId="36" borderId="26" xfId="0" applyNumberFormat="1" applyFont="1" applyFill="1" applyBorder="1" applyAlignment="1">
      <alignment vertical="center" wrapText="1"/>
    </xf>
    <xf numFmtId="1" fontId="26" fillId="36" borderId="35" xfId="44" applyNumberFormat="1" applyFont="1" applyFill="1" applyBorder="1" applyAlignment="1" applyProtection="1">
      <alignment vertical="center" wrapText="1"/>
    </xf>
    <xf numFmtId="1" fontId="26" fillId="37" borderId="27" xfId="43" applyNumberFormat="1" applyFont="1" applyFill="1" applyBorder="1" applyAlignment="1" applyProtection="1">
      <alignment vertical="center" wrapText="1"/>
      <protection locked="0"/>
    </xf>
    <xf numFmtId="1" fontId="26" fillId="37" borderId="0" xfId="44" applyNumberFormat="1" applyFont="1" applyFill="1" applyBorder="1" applyAlignment="1" applyProtection="1">
      <alignment horizontal="right" vertical="center" wrapText="1"/>
      <protection locked="0"/>
    </xf>
    <xf numFmtId="1" fontId="26" fillId="37" borderId="27" xfId="43" applyNumberFormat="1" applyFont="1" applyFill="1" applyBorder="1" applyAlignment="1" applyProtection="1">
      <alignment horizontal="right" vertical="center" wrapText="1"/>
      <protection locked="0"/>
    </xf>
    <xf numFmtId="1" fontId="26" fillId="37" borderId="0" xfId="44" applyNumberFormat="1" applyFont="1" applyFill="1" applyBorder="1" applyAlignment="1" applyProtection="1">
      <alignment vertical="center" wrapText="1"/>
    </xf>
    <xf numFmtId="1" fontId="26" fillId="0" borderId="0" xfId="44" applyNumberFormat="1" applyFont="1" applyFill="1" applyBorder="1" applyAlignment="1">
      <alignment vertical="center" wrapText="1"/>
    </xf>
    <xf numFmtId="1" fontId="26" fillId="0" borderId="0" xfId="0" applyNumberFormat="1" applyFont="1" applyAlignment="1">
      <alignment vertical="center" wrapText="1"/>
    </xf>
    <xf numFmtId="1" fontId="26" fillId="36" borderId="36" xfId="0" applyNumberFormat="1" applyFont="1" applyFill="1" applyBorder="1" applyAlignment="1">
      <alignment vertical="center" wrapText="1"/>
    </xf>
    <xf numFmtId="1" fontId="26" fillId="36" borderId="31" xfId="43" applyNumberFormat="1" applyFont="1" applyFill="1" applyBorder="1" applyAlignment="1" applyProtection="1">
      <alignment wrapText="1"/>
    </xf>
    <xf numFmtId="1" fontId="26" fillId="37" borderId="0" xfId="43" applyNumberFormat="1" applyFont="1" applyFill="1" applyBorder="1" applyAlignment="1">
      <alignment wrapText="1"/>
    </xf>
    <xf numFmtId="1" fontId="23" fillId="0" borderId="0" xfId="0" applyNumberFormat="1" applyFont="1" applyAlignment="1">
      <alignment wrapText="1"/>
    </xf>
    <xf numFmtId="1" fontId="23" fillId="0" borderId="0" xfId="44" applyNumberFormat="1" applyFont="1" applyBorder="1" applyAlignment="1">
      <alignment wrapText="1"/>
    </xf>
    <xf numFmtId="1" fontId="23" fillId="37" borderId="0" xfId="44" applyNumberFormat="1" applyFont="1" applyFill="1" applyBorder="1" applyAlignment="1">
      <alignment wrapText="1"/>
    </xf>
    <xf numFmtId="1" fontId="26" fillId="37" borderId="0" xfId="44" applyNumberFormat="1" applyFont="1" applyFill="1" applyBorder="1" applyAlignment="1">
      <alignment horizontal="left" wrapText="1"/>
    </xf>
    <xf numFmtId="1" fontId="23" fillId="37" borderId="0" xfId="0" applyNumberFormat="1" applyFont="1" applyFill="1" applyAlignment="1">
      <alignment wrapText="1"/>
    </xf>
    <xf numFmtId="1" fontId="23" fillId="0" borderId="0" xfId="0" applyNumberFormat="1" applyFont="1" applyAlignment="1" applyProtection="1">
      <alignment wrapText="1"/>
      <protection locked="0"/>
    </xf>
    <xf numFmtId="1" fontId="26" fillId="36" borderId="36" xfId="0" applyNumberFormat="1" applyFont="1" applyFill="1" applyBorder="1" applyAlignment="1">
      <alignment horizontal="left" vertical="center" wrapText="1"/>
    </xf>
    <xf numFmtId="1" fontId="23" fillId="37" borderId="0" xfId="44" applyNumberFormat="1" applyFont="1" applyFill="1" applyBorder="1" applyAlignment="1">
      <alignment vertical="center" wrapText="1"/>
    </xf>
    <xf numFmtId="1" fontId="26" fillId="36" borderId="30" xfId="0" applyNumberFormat="1" applyFont="1" applyFill="1" applyBorder="1" applyAlignment="1">
      <alignment horizontal="left" vertical="center" wrapText="1"/>
    </xf>
    <xf numFmtId="1" fontId="23" fillId="36" borderId="32" xfId="0" applyNumberFormat="1" applyFont="1" applyFill="1" applyBorder="1" applyAlignment="1">
      <alignment horizontal="left" vertical="center" wrapText="1"/>
    </xf>
    <xf numFmtId="1" fontId="23" fillId="37" borderId="0" xfId="43" applyNumberFormat="1" applyFont="1" applyFill="1" applyBorder="1" applyAlignment="1">
      <alignment wrapText="1"/>
    </xf>
    <xf numFmtId="1" fontId="26" fillId="37" borderId="0" xfId="0" applyNumberFormat="1" applyFont="1" applyFill="1" applyAlignment="1">
      <alignment horizontal="center" vertical="center" wrapText="1"/>
    </xf>
    <xf numFmtId="1" fontId="23" fillId="0" borderId="0" xfId="44" applyNumberFormat="1" applyFont="1" applyFill="1" applyBorder="1" applyAlignment="1">
      <alignment wrapText="1"/>
    </xf>
    <xf numFmtId="1" fontId="23" fillId="37" borderId="0" xfId="0" applyNumberFormat="1" applyFont="1" applyFill="1" applyAlignment="1">
      <alignment horizontal="center" vertical="center" wrapText="1"/>
    </xf>
    <xf numFmtId="164" fontId="23" fillId="0" borderId="15" xfId="1" applyNumberFormat="1" applyFont="1" applyBorder="1" applyAlignment="1" applyProtection="1">
      <alignment vertical="center" wrapText="1"/>
      <protection locked="0"/>
    </xf>
    <xf numFmtId="41" fontId="26" fillId="36" borderId="33" xfId="1" applyFont="1" applyFill="1" applyBorder="1" applyAlignment="1" applyProtection="1">
      <alignment vertical="center" wrapText="1"/>
    </xf>
    <xf numFmtId="164" fontId="23" fillId="0" borderId="15" xfId="1" applyNumberFormat="1" applyFont="1" applyBorder="1" applyAlignment="1" applyProtection="1">
      <alignment horizontal="center" vertical="center" wrapText="1"/>
      <protection locked="0"/>
    </xf>
    <xf numFmtId="164" fontId="26" fillId="36" borderId="15" xfId="1" applyNumberFormat="1" applyFont="1" applyFill="1" applyBorder="1" applyAlignment="1" applyProtection="1">
      <alignment horizontal="center" vertical="center" wrapText="1"/>
    </xf>
    <xf numFmtId="164" fontId="23" fillId="37" borderId="15" xfId="1" applyNumberFormat="1" applyFont="1" applyFill="1" applyBorder="1" applyAlignment="1" applyProtection="1">
      <alignment horizontal="center" vertical="center" wrapText="1"/>
      <protection locked="0"/>
    </xf>
    <xf numFmtId="164" fontId="35" fillId="39" borderId="15" xfId="1" applyNumberFormat="1" applyFont="1" applyFill="1" applyBorder="1" applyAlignment="1">
      <alignment horizontal="center" vertical="center" wrapText="1"/>
    </xf>
    <xf numFmtId="164" fontId="23" fillId="36" borderId="37" xfId="1" applyNumberFormat="1" applyFont="1" applyFill="1" applyBorder="1" applyAlignment="1">
      <alignment vertical="center" wrapText="1"/>
    </xf>
    <xf numFmtId="0" fontId="37" fillId="38" borderId="40" xfId="0" applyFont="1" applyFill="1" applyBorder="1" applyAlignment="1">
      <alignment vertical="top" wrapText="1"/>
    </xf>
    <xf numFmtId="2" fontId="26" fillId="36" borderId="34" xfId="43" applyNumberFormat="1" applyFont="1" applyFill="1" applyBorder="1" applyAlignment="1" applyProtection="1">
      <alignment vertical="center" wrapText="1"/>
    </xf>
    <xf numFmtId="164" fontId="0" fillId="37" borderId="15" xfId="1" applyNumberFormat="1" applyFont="1" applyFill="1" applyBorder="1" applyAlignment="1">
      <alignment vertical="center"/>
    </xf>
    <xf numFmtId="0" fontId="29" fillId="0" borderId="0" xfId="0" applyFont="1"/>
    <xf numFmtId="0" fontId="30" fillId="36" borderId="50" xfId="0" applyFont="1" applyFill="1" applyBorder="1" applyAlignment="1">
      <alignment horizontal="center" wrapText="1"/>
    </xf>
    <xf numFmtId="0" fontId="26" fillId="36" borderId="30" xfId="0" applyFont="1" applyFill="1" applyBorder="1" applyAlignment="1">
      <alignment vertical="center" wrapText="1"/>
    </xf>
    <xf numFmtId="167" fontId="30" fillId="36" borderId="29" xfId="0" applyNumberFormat="1" applyFont="1" applyFill="1" applyBorder="1" applyAlignment="1">
      <alignment wrapText="1"/>
    </xf>
    <xf numFmtId="167" fontId="30" fillId="36" borderId="31" xfId="0" applyNumberFormat="1" applyFont="1" applyFill="1" applyBorder="1" applyAlignment="1">
      <alignment wrapText="1"/>
    </xf>
    <xf numFmtId="0" fontId="26" fillId="36" borderId="30" xfId="0" applyFont="1" applyFill="1" applyBorder="1" applyAlignment="1" applyProtection="1">
      <alignment vertical="center" wrapText="1"/>
      <protection locked="0"/>
    </xf>
    <xf numFmtId="0" fontId="26" fillId="36" borderId="32" xfId="0" applyFont="1" applyFill="1" applyBorder="1" applyAlignment="1">
      <alignment vertical="center" wrapText="1"/>
    </xf>
    <xf numFmtId="167" fontId="29" fillId="36" borderId="33" xfId="0" applyNumberFormat="1" applyFont="1" applyFill="1" applyBorder="1" applyAlignment="1">
      <alignment wrapText="1"/>
    </xf>
    <xf numFmtId="167" fontId="30" fillId="36" borderId="34" xfId="0" applyNumberFormat="1" applyFont="1" applyFill="1" applyBorder="1" applyAlignment="1">
      <alignment wrapText="1"/>
    </xf>
    <xf numFmtId="0" fontId="29" fillId="36" borderId="37" xfId="0" applyFont="1" applyFill="1" applyBorder="1"/>
    <xf numFmtId="167" fontId="16" fillId="36" borderId="33" xfId="0" applyNumberFormat="1" applyFont="1" applyFill="1" applyBorder="1"/>
    <xf numFmtId="167" fontId="16" fillId="36" borderId="56" xfId="0" applyNumberFormat="1" applyFont="1" applyFill="1" applyBorder="1"/>
    <xf numFmtId="0" fontId="0" fillId="36" borderId="34" xfId="0" applyFill="1" applyBorder="1"/>
    <xf numFmtId="1" fontId="29" fillId="36" borderId="30" xfId="44" applyNumberFormat="1" applyFont="1" applyFill="1" applyBorder="1" applyAlignment="1" applyProtection="1">
      <alignment wrapText="1"/>
    </xf>
    <xf numFmtId="1" fontId="29" fillId="0" borderId="0" xfId="0" applyNumberFormat="1" applyFont="1"/>
    <xf numFmtId="1" fontId="30" fillId="36" borderId="32" xfId="44" applyNumberFormat="1" applyFont="1" applyFill="1" applyBorder="1" applyAlignment="1" applyProtection="1">
      <alignment wrapText="1"/>
    </xf>
    <xf numFmtId="1" fontId="30" fillId="36" borderId="33" xfId="44" applyNumberFormat="1" applyFont="1" applyFill="1" applyBorder="1" applyAlignment="1">
      <alignment wrapText="1"/>
    </xf>
    <xf numFmtId="1" fontId="29" fillId="36" borderId="15" xfId="44" applyNumberFormat="1" applyFont="1" applyFill="1" applyBorder="1" applyAlignment="1">
      <alignment vertical="center" wrapText="1"/>
    </xf>
    <xf numFmtId="1" fontId="30" fillId="36" borderId="20" xfId="43" applyNumberFormat="1" applyFont="1" applyFill="1" applyBorder="1" applyAlignment="1">
      <alignment vertical="center" wrapText="1"/>
    </xf>
    <xf numFmtId="1" fontId="30" fillId="36" borderId="31" xfId="43" applyNumberFormat="1" applyFont="1" applyFill="1" applyBorder="1" applyAlignment="1">
      <alignment vertical="center" wrapText="1"/>
    </xf>
    <xf numFmtId="1" fontId="0" fillId="0" borderId="0" xfId="0" applyNumberFormat="1"/>
    <xf numFmtId="1" fontId="29" fillId="36" borderId="53" xfId="44" applyNumberFormat="1" applyFont="1" applyFill="1" applyBorder="1" applyAlignment="1" applyProtection="1">
      <alignment wrapText="1"/>
    </xf>
    <xf numFmtId="1" fontId="29" fillId="36" borderId="17" xfId="44" applyNumberFormat="1" applyFont="1" applyFill="1" applyBorder="1" applyAlignment="1">
      <alignment wrapText="1"/>
    </xf>
    <xf numFmtId="1" fontId="29" fillId="36" borderId="52" xfId="0" applyNumberFormat="1" applyFont="1" applyFill="1" applyBorder="1" applyAlignment="1">
      <alignment wrapText="1"/>
    </xf>
    <xf numFmtId="1" fontId="29" fillId="36" borderId="15" xfId="44" applyNumberFormat="1" applyFont="1" applyFill="1" applyBorder="1" applyAlignment="1">
      <alignment wrapText="1"/>
    </xf>
    <xf numFmtId="10" fontId="23" fillId="36" borderId="34" xfId="43" applyNumberFormat="1" applyFont="1" applyFill="1" applyBorder="1" applyAlignment="1">
      <alignment wrapText="1"/>
    </xf>
    <xf numFmtId="1" fontId="41" fillId="0" borderId="0" xfId="0" applyNumberFormat="1" applyFont="1" applyAlignment="1">
      <alignment wrapText="1"/>
    </xf>
    <xf numFmtId="0" fontId="27" fillId="0" borderId="0" xfId="0" applyFont="1" applyAlignment="1">
      <alignment horizontal="left" vertical="top" wrapText="1"/>
    </xf>
    <xf numFmtId="1" fontId="26" fillId="0" borderId="0" xfId="0" applyNumberFormat="1" applyFont="1" applyAlignment="1">
      <alignment horizontal="center" vertical="center" wrapText="1"/>
    </xf>
    <xf numFmtId="1" fontId="26" fillId="36" borderId="38" xfId="0" applyNumberFormat="1" applyFont="1" applyFill="1" applyBorder="1" applyAlignment="1">
      <alignment horizontal="center" vertical="center" wrapText="1"/>
    </xf>
    <xf numFmtId="1" fontId="26" fillId="36" borderId="39" xfId="0" applyNumberFormat="1" applyFont="1" applyFill="1" applyBorder="1" applyAlignment="1">
      <alignment horizontal="center" vertical="center" wrapText="1"/>
    </xf>
    <xf numFmtId="1" fontId="23" fillId="41" borderId="32" xfId="0" applyNumberFormat="1" applyFont="1" applyFill="1" applyBorder="1" applyAlignment="1">
      <alignment horizontal="center" vertical="center" wrapText="1"/>
    </xf>
    <xf numFmtId="1" fontId="23" fillId="41" borderId="34" xfId="0" applyNumberFormat="1" applyFont="1" applyFill="1" applyBorder="1" applyAlignment="1">
      <alignment horizontal="center" vertical="center" wrapText="1"/>
    </xf>
    <xf numFmtId="1" fontId="26" fillId="36" borderId="23" xfId="0" applyNumberFormat="1" applyFont="1" applyFill="1" applyBorder="1" applyAlignment="1">
      <alignment horizontal="center" vertical="center" wrapText="1"/>
    </xf>
    <xf numFmtId="1" fontId="26" fillId="36" borderId="24" xfId="0" applyNumberFormat="1" applyFont="1" applyFill="1" applyBorder="1" applyAlignment="1">
      <alignment horizontal="center" vertical="center" wrapText="1"/>
    </xf>
    <xf numFmtId="1" fontId="26" fillId="36" borderId="25" xfId="0" applyNumberFormat="1" applyFont="1" applyFill="1" applyBorder="1" applyAlignment="1">
      <alignment horizontal="center" vertical="center" wrapText="1"/>
    </xf>
    <xf numFmtId="1" fontId="26" fillId="36" borderId="19" xfId="0" applyNumberFormat="1" applyFont="1" applyFill="1" applyBorder="1" applyAlignment="1" applyProtection="1">
      <alignment horizontal="center" vertical="center" wrapText="1"/>
      <protection locked="0"/>
    </xf>
    <xf numFmtId="1" fontId="26" fillId="36" borderId="14" xfId="0" applyNumberFormat="1" applyFont="1" applyFill="1" applyBorder="1" applyAlignment="1" applyProtection="1">
      <alignment horizontal="center" vertical="center" wrapText="1"/>
      <protection locked="0"/>
    </xf>
    <xf numFmtId="1" fontId="26" fillId="36" borderId="19" xfId="0" applyNumberFormat="1" applyFont="1" applyFill="1" applyBorder="1" applyAlignment="1">
      <alignment horizontal="center" vertical="center" wrapText="1"/>
    </xf>
    <xf numFmtId="1" fontId="26" fillId="36" borderId="14" xfId="0" applyNumberFormat="1" applyFont="1" applyFill="1" applyBorder="1" applyAlignment="1">
      <alignment horizontal="center" vertical="center" wrapText="1"/>
    </xf>
    <xf numFmtId="1" fontId="26" fillId="36" borderId="27" xfId="0" applyNumberFormat="1" applyFont="1" applyFill="1" applyBorder="1" applyAlignment="1">
      <alignment horizontal="center" vertical="center" wrapText="1"/>
    </xf>
    <xf numFmtId="1" fontId="26" fillId="36" borderId="29" xfId="0" applyNumberFormat="1" applyFont="1" applyFill="1" applyBorder="1" applyAlignment="1">
      <alignment horizontal="center" vertical="center" wrapText="1"/>
    </xf>
    <xf numFmtId="1" fontId="23" fillId="37" borderId="20" xfId="0" applyNumberFormat="1" applyFont="1" applyFill="1" applyBorder="1" applyAlignment="1" applyProtection="1">
      <alignment horizontal="left" vertical="top" wrapText="1"/>
      <protection locked="0"/>
    </xf>
    <xf numFmtId="1" fontId="23" fillId="37" borderId="21" xfId="0" applyNumberFormat="1" applyFont="1" applyFill="1" applyBorder="1" applyAlignment="1" applyProtection="1">
      <alignment horizontal="left" vertical="top" wrapText="1"/>
      <protection locked="0"/>
    </xf>
    <xf numFmtId="1" fontId="23" fillId="37" borderId="22" xfId="0" applyNumberFormat="1" applyFont="1" applyFill="1" applyBorder="1" applyAlignment="1" applyProtection="1">
      <alignment horizontal="left" vertical="top" wrapText="1"/>
      <protection locked="0"/>
    </xf>
    <xf numFmtId="1" fontId="26" fillId="40" borderId="23" xfId="0" applyNumberFormat="1" applyFont="1" applyFill="1" applyBorder="1" applyAlignment="1">
      <alignment horizontal="center" vertical="center" wrapText="1"/>
    </xf>
    <xf numFmtId="1" fontId="26" fillId="40" borderId="24" xfId="0" applyNumberFormat="1" applyFont="1" applyFill="1" applyBorder="1" applyAlignment="1">
      <alignment horizontal="center" vertical="center" wrapText="1"/>
    </xf>
    <xf numFmtId="1" fontId="26" fillId="40" borderId="25" xfId="0" applyNumberFormat="1" applyFont="1" applyFill="1" applyBorder="1" applyAlignment="1">
      <alignment horizontal="center" vertical="center" wrapText="1"/>
    </xf>
    <xf numFmtId="1" fontId="23" fillId="36" borderId="26" xfId="0" applyNumberFormat="1" applyFont="1" applyFill="1" applyBorder="1" applyAlignment="1">
      <alignment horizontal="center" vertical="center" wrapText="1"/>
    </xf>
    <xf numFmtId="1" fontId="23" fillId="36" borderId="28" xfId="0" applyNumberFormat="1" applyFont="1" applyFill="1" applyBorder="1" applyAlignment="1">
      <alignment horizontal="center" vertical="center" wrapText="1"/>
    </xf>
    <xf numFmtId="1" fontId="26" fillId="36" borderId="19" xfId="44" applyNumberFormat="1" applyFont="1" applyFill="1" applyBorder="1" applyAlignment="1" applyProtection="1">
      <alignment horizontal="center" vertical="center" wrapText="1"/>
      <protection locked="0"/>
    </xf>
    <xf numFmtId="1" fontId="26" fillId="36" borderId="14" xfId="44" applyNumberFormat="1" applyFont="1" applyFill="1" applyBorder="1" applyAlignment="1" applyProtection="1">
      <alignment horizontal="center" vertical="center" wrapText="1"/>
      <protection locked="0"/>
    </xf>
    <xf numFmtId="1" fontId="26" fillId="36" borderId="27" xfId="44" applyNumberFormat="1" applyFont="1" applyFill="1" applyBorder="1" applyAlignment="1" applyProtection="1">
      <alignment horizontal="center" vertical="center" wrapText="1"/>
    </xf>
    <xf numFmtId="1" fontId="26" fillId="36" borderId="29" xfId="44" applyNumberFormat="1" applyFont="1" applyFill="1" applyBorder="1" applyAlignment="1" applyProtection="1">
      <alignment horizontal="center" vertical="center" wrapText="1"/>
    </xf>
    <xf numFmtId="1" fontId="26" fillId="37" borderId="20" xfId="0" applyNumberFormat="1" applyFont="1" applyFill="1" applyBorder="1" applyAlignment="1" applyProtection="1">
      <alignment horizontal="left" vertical="top" wrapText="1"/>
      <protection locked="0"/>
    </xf>
    <xf numFmtId="1" fontId="26" fillId="37" borderId="21" xfId="0" applyNumberFormat="1" applyFont="1" applyFill="1" applyBorder="1" applyAlignment="1" applyProtection="1">
      <alignment horizontal="left" vertical="top" wrapText="1"/>
      <protection locked="0"/>
    </xf>
    <xf numFmtId="1" fontId="26" fillId="37" borderId="22" xfId="0" applyNumberFormat="1" applyFont="1" applyFill="1" applyBorder="1" applyAlignment="1" applyProtection="1">
      <alignment horizontal="left" vertical="top" wrapText="1"/>
      <protection locked="0"/>
    </xf>
    <xf numFmtId="1" fontId="36" fillId="0" borderId="0" xfId="0" applyNumberFormat="1" applyFont="1" applyAlignment="1">
      <alignment horizontal="left" vertical="top" wrapText="1"/>
    </xf>
    <xf numFmtId="1" fontId="26" fillId="0" borderId="18" xfId="0" applyNumberFormat="1" applyFont="1" applyBorder="1" applyAlignment="1">
      <alignment horizontal="left" wrapText="1"/>
    </xf>
    <xf numFmtId="1" fontId="26" fillId="37" borderId="20" xfId="45" applyNumberFormat="1" applyFont="1" applyFill="1" applyBorder="1" applyAlignment="1" applyProtection="1">
      <alignment horizontal="left" vertical="top" wrapText="1"/>
      <protection locked="0"/>
    </xf>
    <xf numFmtId="1" fontId="26" fillId="37" borderId="21" xfId="45" applyNumberFormat="1" applyFont="1" applyFill="1" applyBorder="1" applyAlignment="1" applyProtection="1">
      <alignment horizontal="left" vertical="top" wrapText="1"/>
      <protection locked="0"/>
    </xf>
    <xf numFmtId="1" fontId="26" fillId="37" borderId="22" xfId="45" applyNumberFormat="1" applyFont="1" applyFill="1" applyBorder="1" applyAlignment="1" applyProtection="1">
      <alignment horizontal="left" vertical="top" wrapText="1"/>
      <protection locked="0"/>
    </xf>
    <xf numFmtId="1" fontId="23" fillId="37" borderId="20" xfId="45" applyNumberFormat="1" applyFont="1" applyFill="1" applyBorder="1" applyAlignment="1" applyProtection="1">
      <alignment horizontal="left" vertical="top" wrapText="1"/>
      <protection locked="0"/>
    </xf>
    <xf numFmtId="1" fontId="23" fillId="37" borderId="21" xfId="45" applyNumberFormat="1" applyFont="1" applyFill="1" applyBorder="1" applyAlignment="1" applyProtection="1">
      <alignment horizontal="left" vertical="top" wrapText="1"/>
      <protection locked="0"/>
    </xf>
    <xf numFmtId="1" fontId="23" fillId="37" borderId="22" xfId="45" applyNumberFormat="1" applyFont="1" applyFill="1" applyBorder="1" applyAlignment="1" applyProtection="1">
      <alignment horizontal="left" vertical="top" wrapText="1"/>
      <protection locked="0"/>
    </xf>
    <xf numFmtId="0" fontId="28" fillId="0" borderId="0" xfId="0" applyFont="1" applyAlignment="1">
      <alignment horizontal="left" wrapText="1"/>
    </xf>
    <xf numFmtId="0" fontId="30" fillId="36" borderId="27" xfId="0" applyFont="1" applyFill="1" applyBorder="1" applyAlignment="1">
      <alignment horizontal="center" vertical="center" wrapText="1"/>
    </xf>
    <xf numFmtId="0" fontId="30" fillId="36" borderId="29" xfId="0" applyFont="1" applyFill="1" applyBorder="1" applyAlignment="1">
      <alignment horizontal="center" vertical="center" wrapText="1"/>
    </xf>
    <xf numFmtId="0" fontId="30" fillId="36" borderId="36" xfId="0" applyFont="1" applyFill="1" applyBorder="1" applyAlignment="1">
      <alignment horizontal="center" vertical="center" wrapText="1"/>
    </xf>
    <xf numFmtId="0" fontId="30" fillId="36" borderId="54" xfId="0" applyFont="1" applyFill="1" applyBorder="1" applyAlignment="1">
      <alignment horizontal="center" vertical="center" wrapText="1"/>
    </xf>
    <xf numFmtId="0" fontId="30" fillId="36" borderId="55" xfId="0" applyFont="1" applyFill="1" applyBorder="1" applyAlignment="1">
      <alignment horizontal="center" vertical="center" wrapText="1"/>
    </xf>
    <xf numFmtId="0" fontId="30" fillId="36" borderId="26" xfId="0" applyFont="1" applyFill="1" applyBorder="1" applyAlignment="1">
      <alignment horizontal="center" vertical="center" wrapText="1"/>
    </xf>
    <xf numFmtId="0" fontId="30" fillId="36" borderId="28" xfId="0" applyFont="1" applyFill="1" applyBorder="1" applyAlignment="1">
      <alignment horizontal="center" vertical="center" wrapText="1"/>
    </xf>
    <xf numFmtId="0" fontId="30" fillId="36" borderId="19" xfId="0" applyFont="1" applyFill="1" applyBorder="1" applyAlignment="1">
      <alignment horizontal="center" vertical="center" wrapText="1"/>
    </xf>
    <xf numFmtId="0" fontId="30" fillId="36" borderId="14" xfId="0" applyFont="1" applyFill="1" applyBorder="1" applyAlignment="1">
      <alignment horizontal="center" vertical="center" wrapText="1"/>
    </xf>
    <xf numFmtId="0" fontId="30" fillId="42" borderId="41" xfId="0" applyFont="1" applyFill="1" applyBorder="1" applyAlignment="1">
      <alignment horizontal="center" vertical="center"/>
    </xf>
    <xf numFmtId="0" fontId="30" fillId="42" borderId="42" xfId="0" applyFont="1" applyFill="1" applyBorder="1" applyAlignment="1">
      <alignment horizontal="center" vertical="center"/>
    </xf>
    <xf numFmtId="0" fontId="30" fillId="42" borderId="43" xfId="0" applyFont="1" applyFill="1" applyBorder="1" applyAlignment="1">
      <alignment horizontal="center" vertical="center"/>
    </xf>
    <xf numFmtId="0" fontId="30" fillId="42" borderId="44" xfId="0" applyFont="1" applyFill="1" applyBorder="1" applyAlignment="1">
      <alignment horizontal="center" vertical="center"/>
    </xf>
    <xf numFmtId="0" fontId="30" fillId="42" borderId="45" xfId="0" applyFont="1" applyFill="1" applyBorder="1" applyAlignment="1">
      <alignment horizontal="center" vertical="center"/>
    </xf>
    <xf numFmtId="0" fontId="30" fillId="42" borderId="46" xfId="0" applyFont="1" applyFill="1" applyBorder="1" applyAlignment="1">
      <alignment horizontal="center" vertical="center"/>
    </xf>
    <xf numFmtId="0" fontId="30" fillId="36" borderId="47" xfId="0" applyFont="1" applyFill="1" applyBorder="1" applyAlignment="1">
      <alignment horizontal="center" wrapText="1"/>
    </xf>
    <xf numFmtId="0" fontId="30" fillId="36" borderId="48" xfId="0" applyFont="1" applyFill="1" applyBorder="1" applyAlignment="1">
      <alignment horizontal="center" wrapText="1"/>
    </xf>
    <xf numFmtId="0" fontId="30" fillId="36" borderId="49" xfId="0" applyFont="1" applyFill="1" applyBorder="1" applyAlignment="1">
      <alignment horizontal="center" wrapText="1"/>
    </xf>
    <xf numFmtId="0" fontId="30" fillId="36" borderId="51" xfId="0" applyFont="1" applyFill="1" applyBorder="1" applyAlignment="1">
      <alignment horizontal="center" wrapText="1"/>
    </xf>
    <xf numFmtId="0" fontId="30" fillId="36" borderId="14" xfId="0" applyFont="1" applyFill="1" applyBorder="1" applyAlignment="1">
      <alignment horizontal="center" wrapText="1"/>
    </xf>
    <xf numFmtId="0" fontId="30" fillId="36" borderId="52" xfId="0" applyFont="1" applyFill="1" applyBorder="1" applyAlignment="1">
      <alignment horizontal="center" vertical="center" wrapText="1"/>
    </xf>
    <xf numFmtId="0" fontId="18" fillId="33" borderId="11" xfId="0" applyFont="1" applyFill="1" applyBorder="1" applyAlignment="1">
      <alignment horizontal="center" wrapText="1"/>
    </xf>
    <xf numFmtId="0" fontId="18" fillId="33" borderId="12" xfId="0" applyFont="1" applyFill="1" applyBorder="1" applyAlignment="1">
      <alignment horizontal="center" wrapText="1"/>
    </xf>
    <xf numFmtId="0" fontId="18" fillId="33" borderId="13" xfId="0" applyFont="1" applyFill="1" applyBorder="1" applyAlignment="1">
      <alignment horizontal="center" wrapText="1"/>
    </xf>
    <xf numFmtId="0" fontId="19" fillId="33" borderId="11" xfId="0" applyFont="1" applyFill="1" applyBorder="1" applyAlignment="1">
      <alignment wrapText="1"/>
    </xf>
    <xf numFmtId="0" fontId="19" fillId="33" borderId="12" xfId="0" applyFont="1" applyFill="1" applyBorder="1" applyAlignment="1">
      <alignment wrapText="1"/>
    </xf>
    <xf numFmtId="0" fontId="19" fillId="33" borderId="13" xfId="0" applyFont="1" applyFill="1" applyBorder="1" applyAlignment="1">
      <alignment wrapText="1"/>
    </xf>
    <xf numFmtId="2" fontId="26" fillId="36" borderId="20" xfId="44" applyNumberFormat="1" applyFont="1" applyFill="1" applyBorder="1" applyAlignment="1" applyProtection="1">
      <alignment vertical="center" wrapText="1"/>
    </xf>
    <xf numFmtId="2" fontId="26" fillId="36" borderId="35" xfId="44" applyNumberFormat="1" applyFont="1" applyFill="1" applyBorder="1" applyAlignment="1" applyProtection="1">
      <alignment vertical="center" wrapText="1"/>
    </xf>
    <xf numFmtId="10" fontId="23" fillId="0" borderId="0" xfId="43" applyNumberFormat="1" applyFont="1" applyBorder="1" applyAlignment="1">
      <alignment wrapText="1"/>
    </xf>
    <xf numFmtId="171" fontId="26" fillId="36" borderId="15" xfId="0" applyNumberFormat="1" applyFont="1" applyFill="1" applyBorder="1" applyAlignment="1">
      <alignment vertical="center" wrapText="1"/>
    </xf>
    <xf numFmtId="41" fontId="26" fillId="36" borderId="15" xfId="1" applyFont="1" applyFill="1" applyBorder="1" applyAlignment="1">
      <alignment vertical="center" wrapText="1"/>
    </xf>
    <xf numFmtId="2" fontId="23" fillId="0" borderId="0" xfId="44" applyNumberFormat="1" applyFont="1" applyFill="1" applyBorder="1" applyAlignment="1" applyProtection="1">
      <alignment horizontal="center" vertical="center" wrapText="1"/>
    </xf>
    <xf numFmtId="41" fontId="26" fillId="36" borderId="37" xfId="1" applyFont="1" applyFill="1" applyBorder="1" applyAlignment="1">
      <alignment vertical="center" wrapText="1"/>
    </xf>
    <xf numFmtId="41" fontId="26" fillId="36" borderId="31" xfId="1" applyFont="1" applyFill="1" applyBorder="1" applyAlignment="1" applyProtection="1">
      <alignment wrapText="1"/>
    </xf>
    <xf numFmtId="164" fontId="26" fillId="36" borderId="15" xfId="1" applyNumberFormat="1" applyFont="1" applyFill="1" applyBorder="1" applyAlignment="1" applyProtection="1">
      <alignment vertical="center" wrapText="1"/>
    </xf>
    <xf numFmtId="41" fontId="16" fillId="0" borderId="15" xfId="1" applyNumberFormat="1" applyFont="1" applyBorder="1" applyAlignment="1">
      <alignment vertical="center"/>
    </xf>
    <xf numFmtId="164" fontId="30" fillId="0" borderId="0" xfId="1" applyNumberFormat="1" applyFont="1" applyBorder="1" applyAlignment="1">
      <alignment horizontal="left" vertical="center" wrapText="1"/>
    </xf>
    <xf numFmtId="164" fontId="16" fillId="0" borderId="16" xfId="0" applyNumberFormat="1" applyFont="1" applyFill="1" applyBorder="1"/>
    <xf numFmtId="0" fontId="23" fillId="0" borderId="0" xfId="0" applyFont="1" applyFill="1" applyAlignment="1">
      <alignment vertical="center" wrapText="1"/>
    </xf>
    <xf numFmtId="10" fontId="0" fillId="0" borderId="0" xfId="43" applyNumberFormat="1" applyFont="1" applyFill="1"/>
    <xf numFmtId="41" fontId="23" fillId="0" borderId="0" xfId="1" applyFont="1" applyFill="1"/>
    <xf numFmtId="0" fontId="22" fillId="0" borderId="10" xfId="0" applyFont="1" applyBorder="1" applyAlignment="1">
      <alignment horizontal="center" wrapText="1"/>
    </xf>
    <xf numFmtId="2" fontId="23" fillId="37" borderId="15" xfId="44" applyNumberFormat="1" applyFont="1" applyFill="1" applyBorder="1" applyAlignment="1" applyProtection="1">
      <alignment horizontal="center" vertical="center" wrapText="1"/>
      <protection locked="0"/>
    </xf>
    <xf numFmtId="164" fontId="23" fillId="37" borderId="15" xfId="1" applyNumberFormat="1" applyFont="1" applyFill="1" applyBorder="1" applyAlignment="1" applyProtection="1">
      <alignment vertical="center" wrapText="1"/>
      <protection locked="0"/>
    </xf>
    <xf numFmtId="2" fontId="23" fillId="37" borderId="0" xfId="44" applyNumberFormat="1" applyFont="1" applyFill="1" applyBorder="1" applyAlignment="1" applyProtection="1">
      <alignment vertical="center" wrapText="1"/>
      <protection locked="0"/>
    </xf>
  </cellXfs>
  <cellStyles count="47">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0]" xfId="1" builtinId="6"/>
    <cellStyle name="Currency" xfId="44" builtinId="4"/>
    <cellStyle name="Currency 2" xfId="46" xr:uid="{94680615-2851-4168-9965-238992A36D17}"/>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5" xr:uid="{B99EDF9B-256E-4DCE-BD89-854F85C7108C}"/>
    <cellStyle name="Note" xfId="16" builtinId="10" customBuiltin="1"/>
    <cellStyle name="Output" xfId="11" builtinId="21" customBuiltin="1"/>
    <cellStyle name="Per cent" xfId="43" builtinId="5"/>
    <cellStyle name="Title" xfId="2" builtinId="15" customBuiltin="1"/>
    <cellStyle name="Total" xfId="18" builtinId="25" customBuiltin="1"/>
    <cellStyle name="Warning Text" xfId="15" builtinId="11" customBuiltin="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66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atrice.nijebariko\Documents\Annexe%20D%20support-unit-project_document_template_30.06.2025.xlsx" TargetMode="External"/><Relationship Id="rId1" Type="http://schemas.openxmlformats.org/officeDocument/2006/relationships/externalLinkPath" Target="file:///C:\Users\patrice.nijebariko\Documents\Annexe%20D%20support-unit-project_document_template_30.06.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1) Budget Table"/>
      <sheetName val="2) By Category"/>
      <sheetName val="3) Explanatory Notes"/>
      <sheetName val="4) -For PBSO Use-"/>
      <sheetName val="5) -For MPTF Use-"/>
      <sheetName val="Sheet8"/>
      <sheetName val="Sheet6"/>
      <sheetName val="Dropdowns"/>
      <sheetName val="Sheet2"/>
      <sheetName val="Sheet9"/>
    </sheetNames>
    <sheetDataSet>
      <sheetData sheetId="0"/>
      <sheetData sheetId="1">
        <row r="4">
          <cell r="D4" t="str">
            <v>Recipient Organization 1</v>
          </cell>
          <cell r="E4" t="str">
            <v>Recipient Organization 2</v>
          </cell>
          <cell r="F4" t="str">
            <v>Recipient Organization 3</v>
          </cell>
        </row>
        <row r="197">
          <cell r="D197">
            <v>947465.52599999984</v>
          </cell>
          <cell r="E197">
            <v>0</v>
          </cell>
          <cell r="F197">
            <v>0</v>
          </cell>
          <cell r="G197">
            <v>947465.52599999984</v>
          </cell>
          <cell r="H197">
            <v>0.7</v>
          </cell>
        </row>
        <row r="198">
          <cell r="D198">
            <v>406056.65399999998</v>
          </cell>
          <cell r="E198">
            <v>0</v>
          </cell>
          <cell r="F198">
            <v>0</v>
          </cell>
          <cell r="G198">
            <v>406056.65399999998</v>
          </cell>
          <cell r="H198">
            <v>0.3</v>
          </cell>
        </row>
        <row r="199">
          <cell r="D199">
            <v>0</v>
          </cell>
          <cell r="E199">
            <v>0</v>
          </cell>
          <cell r="F199">
            <v>0</v>
          </cell>
          <cell r="G199">
            <v>0</v>
          </cell>
          <cell r="H199">
            <v>0</v>
          </cell>
        </row>
        <row r="200">
          <cell r="D200">
            <v>1353522.1799999997</v>
          </cell>
          <cell r="E200">
            <v>0</v>
          </cell>
          <cell r="F200">
            <v>0</v>
          </cell>
          <cell r="G200">
            <v>1353522.1799999997</v>
          </cell>
        </row>
      </sheetData>
      <sheetData sheetId="2">
        <row r="199">
          <cell r="D199">
            <v>619974</v>
          </cell>
          <cell r="E199">
            <v>0</v>
          </cell>
          <cell r="F199">
            <v>0</v>
          </cell>
        </row>
        <row r="200">
          <cell r="D200">
            <v>100000</v>
          </cell>
          <cell r="E200">
            <v>0</v>
          </cell>
          <cell r="F200">
            <v>0</v>
          </cell>
        </row>
        <row r="201">
          <cell r="D201">
            <v>70000</v>
          </cell>
          <cell r="E201">
            <v>0</v>
          </cell>
          <cell r="F201">
            <v>0</v>
          </cell>
        </row>
        <row r="202">
          <cell r="D202">
            <v>420000</v>
          </cell>
          <cell r="E202">
            <v>0</v>
          </cell>
          <cell r="F202">
            <v>0</v>
          </cell>
        </row>
        <row r="203">
          <cell r="D203">
            <v>50000</v>
          </cell>
          <cell r="E203">
            <v>0</v>
          </cell>
          <cell r="F203">
            <v>0</v>
          </cell>
        </row>
        <row r="204">
          <cell r="D204">
            <v>0</v>
          </cell>
          <cell r="E204">
            <v>0</v>
          </cell>
          <cell r="F204">
            <v>0</v>
          </cell>
        </row>
        <row r="205">
          <cell r="D205">
            <v>5000</v>
          </cell>
          <cell r="E205">
            <v>0</v>
          </cell>
          <cell r="F205">
            <v>0</v>
          </cell>
        </row>
      </sheetData>
      <sheetData sheetId="3"/>
      <sheetData sheetId="4"/>
      <sheetData sheetId="5"/>
      <sheetData sheetId="6"/>
      <sheetData sheetId="7"/>
      <sheetData sheetId="8"/>
      <sheetData sheetId="9"/>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560FF-8370-4D4F-BCB0-6107AEA6CCD8}">
  <dimension ref="B2:E3"/>
  <sheetViews>
    <sheetView topLeftCell="A3" workbookViewId="0">
      <selection activeCell="B3" sqref="B3"/>
    </sheetView>
  </sheetViews>
  <sheetFormatPr defaultRowHeight="14.5" x14ac:dyDescent="0.35"/>
  <cols>
    <col min="2" max="2" width="127.26953125" customWidth="1"/>
  </cols>
  <sheetData>
    <row r="2" spans="2:5" ht="31.5" thickBot="1" x14ac:dyDescent="0.4">
      <c r="B2" s="152" t="s">
        <v>200</v>
      </c>
      <c r="C2" s="152"/>
      <c r="D2" s="152"/>
      <c r="E2" s="152"/>
    </row>
    <row r="3" spans="2:5" ht="287.5" thickBot="1" x14ac:dyDescent="0.4">
      <c r="B3" s="122" t="s">
        <v>353</v>
      </c>
    </row>
  </sheetData>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CD7C2-1855-4901-BC54-36BFE4E39A15}">
  <dimension ref="A1:M221"/>
  <sheetViews>
    <sheetView tabSelected="1" topLeftCell="A152" workbookViewId="0">
      <selection activeCell="D163" sqref="D163"/>
    </sheetView>
  </sheetViews>
  <sheetFormatPr defaultColWidth="9.1796875" defaultRowHeight="15.5" x14ac:dyDescent="0.35"/>
  <cols>
    <col min="1" max="1" width="3.1796875" style="101" customWidth="1"/>
    <col min="2" max="2" width="16.36328125" style="101" customWidth="1"/>
    <col min="3" max="3" width="27.90625" style="101" customWidth="1"/>
    <col min="4" max="6" width="16.08984375" style="101" customWidth="1"/>
    <col min="7" max="7" width="23.1796875" style="101" customWidth="1"/>
    <col min="8" max="8" width="22.453125" style="101" customWidth="1"/>
    <col min="9" max="9" width="22.453125" style="102" customWidth="1"/>
    <col min="10" max="10" width="25.7265625" style="103" customWidth="1"/>
    <col min="11" max="11" width="30.26953125" style="101" customWidth="1"/>
    <col min="12" max="12" width="18.81640625" style="101" customWidth="1"/>
    <col min="13" max="13" width="11.26953125" style="101" customWidth="1"/>
    <col min="14" max="14" width="17.7265625" style="101" customWidth="1"/>
    <col min="15" max="15" width="26.453125" style="101" customWidth="1"/>
    <col min="16" max="16" width="22.453125" style="101" customWidth="1"/>
    <col min="17" max="17" width="29.7265625" style="101" customWidth="1"/>
    <col min="18" max="18" width="23.453125" style="101" customWidth="1"/>
    <col min="19" max="19" width="18.453125" style="101" customWidth="1"/>
    <col min="20" max="20" width="17.453125" style="101" customWidth="1"/>
    <col min="21" max="21" width="25.1796875" style="101" customWidth="1"/>
    <col min="22" max="16384" width="9.1796875" style="101"/>
  </cols>
  <sheetData>
    <row r="1" spans="1:13" ht="30.75" customHeight="1" x14ac:dyDescent="0.35">
      <c r="B1" s="182" t="s">
        <v>200</v>
      </c>
      <c r="C1" s="182"/>
      <c r="D1" s="182"/>
      <c r="E1" s="182"/>
      <c r="F1" s="29"/>
      <c r="G1" s="29"/>
    </row>
    <row r="2" spans="1:13" ht="16.5" customHeight="1" x14ac:dyDescent="0.35">
      <c r="B2" s="183" t="s">
        <v>206</v>
      </c>
      <c r="C2" s="183"/>
      <c r="D2" s="183"/>
      <c r="E2" s="183"/>
      <c r="F2" s="29"/>
      <c r="G2" s="29"/>
      <c r="H2" s="29"/>
      <c r="I2" s="104"/>
      <c r="J2" s="104"/>
    </row>
    <row r="4" spans="1:13" ht="112" customHeight="1" x14ac:dyDescent="0.35">
      <c r="B4" s="30" t="s">
        <v>344</v>
      </c>
      <c r="C4" s="30" t="s">
        <v>345</v>
      </c>
      <c r="D4" s="31" t="s">
        <v>207</v>
      </c>
      <c r="E4" s="31" t="s">
        <v>208</v>
      </c>
      <c r="F4" s="31" t="s">
        <v>209</v>
      </c>
      <c r="G4" s="32" t="s">
        <v>199</v>
      </c>
      <c r="H4" s="30" t="s">
        <v>346</v>
      </c>
      <c r="I4" s="30" t="s">
        <v>347</v>
      </c>
      <c r="J4" s="30" t="s">
        <v>348</v>
      </c>
      <c r="K4" s="30" t="s">
        <v>349</v>
      </c>
      <c r="L4" s="33"/>
    </row>
    <row r="5" spans="1:13" ht="24" customHeight="1" x14ac:dyDescent="0.35">
      <c r="B5" s="34" t="s">
        <v>210</v>
      </c>
      <c r="C5" s="184" t="s">
        <v>211</v>
      </c>
      <c r="D5" s="185"/>
      <c r="E5" s="185"/>
      <c r="F5" s="185"/>
      <c r="G5" s="185"/>
      <c r="H5" s="185"/>
      <c r="I5" s="185"/>
      <c r="J5" s="185"/>
      <c r="K5" s="186"/>
      <c r="L5" s="35"/>
    </row>
    <row r="6" spans="1:13" ht="19" customHeight="1" x14ac:dyDescent="0.35">
      <c r="B6" s="34" t="s">
        <v>212</v>
      </c>
      <c r="C6" s="187" t="s">
        <v>213</v>
      </c>
      <c r="D6" s="188"/>
      <c r="E6" s="188"/>
      <c r="F6" s="188"/>
      <c r="G6" s="188"/>
      <c r="H6" s="188"/>
      <c r="I6" s="188"/>
      <c r="J6" s="188"/>
      <c r="K6" s="189"/>
      <c r="L6" s="36"/>
    </row>
    <row r="7" spans="1:13" ht="31" x14ac:dyDescent="0.35">
      <c r="B7" s="37" t="s">
        <v>214</v>
      </c>
      <c r="C7" s="38" t="s">
        <v>215</v>
      </c>
      <c r="D7" s="39"/>
      <c r="E7" s="39"/>
      <c r="F7" s="39"/>
      <c r="G7" s="40">
        <f>SUM(D7:F7)</f>
        <v>0</v>
      </c>
      <c r="H7" s="41">
        <v>0</v>
      </c>
      <c r="I7" s="117">
        <v>94376.41</v>
      </c>
      <c r="J7" s="42">
        <f>I7*42.95%</f>
        <v>40534.668095000008</v>
      </c>
      <c r="K7" s="43"/>
      <c r="L7" s="44"/>
      <c r="M7" s="117">
        <v>79376.81</v>
      </c>
    </row>
    <row r="8" spans="1:13" x14ac:dyDescent="0.35">
      <c r="B8" s="37" t="s">
        <v>216</v>
      </c>
      <c r="C8" s="45"/>
      <c r="D8" s="39"/>
      <c r="E8" s="39"/>
      <c r="F8" s="39"/>
      <c r="G8" s="40">
        <f t="shared" ref="G8:G14" si="0">SUM(D8:F8)</f>
        <v>0</v>
      </c>
      <c r="H8" s="41"/>
      <c r="I8" s="39"/>
      <c r="J8" s="42"/>
      <c r="K8" s="43"/>
      <c r="L8" s="44"/>
    </row>
    <row r="9" spans="1:13" x14ac:dyDescent="0.35">
      <c r="B9" s="37" t="s">
        <v>217</v>
      </c>
      <c r="C9" s="45"/>
      <c r="D9" s="39"/>
      <c r="E9" s="39"/>
      <c r="F9" s="39"/>
      <c r="G9" s="40">
        <f t="shared" si="0"/>
        <v>0</v>
      </c>
      <c r="H9" s="41"/>
      <c r="I9" s="39"/>
      <c r="J9" s="42"/>
      <c r="K9" s="43"/>
      <c r="L9" s="44"/>
    </row>
    <row r="10" spans="1:13" x14ac:dyDescent="0.35">
      <c r="B10" s="37" t="s">
        <v>99</v>
      </c>
      <c r="C10" s="45"/>
      <c r="D10" s="39"/>
      <c r="E10" s="39"/>
      <c r="F10" s="39"/>
      <c r="G10" s="40">
        <f t="shared" si="0"/>
        <v>0</v>
      </c>
      <c r="H10" s="41"/>
      <c r="I10" s="39"/>
      <c r="J10" s="42"/>
      <c r="K10" s="43"/>
      <c r="L10" s="44"/>
    </row>
    <row r="11" spans="1:13" x14ac:dyDescent="0.35">
      <c r="B11" s="37" t="s">
        <v>187</v>
      </c>
      <c r="C11" s="45"/>
      <c r="D11" s="39"/>
      <c r="E11" s="39"/>
      <c r="F11" s="39"/>
      <c r="G11" s="40">
        <f t="shared" si="0"/>
        <v>0</v>
      </c>
      <c r="H11" s="41"/>
      <c r="I11" s="39"/>
      <c r="J11" s="42"/>
      <c r="K11" s="43"/>
      <c r="L11" s="44"/>
    </row>
    <row r="12" spans="1:13" x14ac:dyDescent="0.35">
      <c r="B12" s="37" t="s">
        <v>100</v>
      </c>
      <c r="C12" s="45"/>
      <c r="D12" s="39"/>
      <c r="E12" s="39"/>
      <c r="F12" s="39"/>
      <c r="G12" s="40">
        <f t="shared" si="0"/>
        <v>0</v>
      </c>
      <c r="H12" s="41"/>
      <c r="I12" s="39"/>
      <c r="J12" s="42"/>
      <c r="K12" s="43"/>
      <c r="L12" s="44"/>
    </row>
    <row r="13" spans="1:13" x14ac:dyDescent="0.35">
      <c r="B13" s="37" t="s">
        <v>101</v>
      </c>
      <c r="C13" s="46"/>
      <c r="D13" s="42"/>
      <c r="E13" s="42"/>
      <c r="F13" s="42"/>
      <c r="G13" s="40">
        <f t="shared" si="0"/>
        <v>0</v>
      </c>
      <c r="H13" s="47"/>
      <c r="I13" s="42"/>
      <c r="J13" s="42"/>
      <c r="K13" s="48"/>
      <c r="L13" s="44"/>
    </row>
    <row r="14" spans="1:13" x14ac:dyDescent="0.35">
      <c r="A14" s="105"/>
      <c r="B14" s="37" t="s">
        <v>218</v>
      </c>
      <c r="C14" s="46"/>
      <c r="D14" s="42"/>
      <c r="E14" s="42"/>
      <c r="F14" s="42"/>
      <c r="G14" s="40">
        <f t="shared" si="0"/>
        <v>0</v>
      </c>
      <c r="H14" s="47"/>
      <c r="I14" s="42"/>
      <c r="J14" s="42"/>
      <c r="K14" s="48"/>
    </row>
    <row r="15" spans="1:13" x14ac:dyDescent="0.35">
      <c r="A15" s="105"/>
      <c r="C15" s="34" t="s">
        <v>219</v>
      </c>
      <c r="D15" s="49">
        <f>SUM(D7:D14)</f>
        <v>0</v>
      </c>
      <c r="E15" s="49">
        <f>SUM(E7:E14)</f>
        <v>0</v>
      </c>
      <c r="F15" s="49">
        <f>SUM(F7:F14)</f>
        <v>0</v>
      </c>
      <c r="G15" s="49">
        <f>SUM(G7:G14)</f>
        <v>0</v>
      </c>
      <c r="H15" s="49">
        <f>(H7*G7)+(H8*G8)+(H9*G9)+(H10*G10)+(H11*G11)+(H12*G12)+(H13*G13)+(H14*G14)</f>
        <v>0</v>
      </c>
      <c r="I15" s="118">
        <f>SUM(I7:I14)</f>
        <v>94376.41</v>
      </c>
      <c r="J15" s="118">
        <f>SUM(J7:J14)</f>
        <v>40534.668095000008</v>
      </c>
      <c r="K15" s="48"/>
      <c r="L15" s="50"/>
    </row>
    <row r="16" spans="1:13" ht="18" customHeight="1" x14ac:dyDescent="0.35">
      <c r="A16" s="105"/>
      <c r="B16" s="34" t="s">
        <v>220</v>
      </c>
      <c r="C16" s="167" t="s">
        <v>221</v>
      </c>
      <c r="D16" s="168"/>
      <c r="E16" s="168"/>
      <c r="F16" s="168"/>
      <c r="G16" s="168"/>
      <c r="H16" s="168"/>
      <c r="I16" s="168"/>
      <c r="J16" s="168"/>
      <c r="K16" s="169"/>
      <c r="L16" s="36"/>
    </row>
    <row r="17" spans="1:12" x14ac:dyDescent="0.35">
      <c r="A17" s="105"/>
      <c r="B17" s="37" t="s">
        <v>74</v>
      </c>
      <c r="C17" s="45" t="s">
        <v>222</v>
      </c>
      <c r="D17" s="39">
        <v>20000</v>
      </c>
      <c r="E17" s="39"/>
      <c r="F17" s="39"/>
      <c r="G17" s="40">
        <f>SUM(D17:F17)</f>
        <v>20000</v>
      </c>
      <c r="H17" s="41">
        <v>0.3</v>
      </c>
      <c r="I17" s="117">
        <v>25780.58</v>
      </c>
      <c r="J17" s="119">
        <f>I17*42.95%</f>
        <v>11072.759110000003</v>
      </c>
      <c r="K17" s="43"/>
      <c r="L17" s="44"/>
    </row>
    <row r="18" spans="1:12" x14ac:dyDescent="0.35">
      <c r="A18" s="105"/>
      <c r="B18" s="37" t="s">
        <v>62</v>
      </c>
      <c r="C18" s="45" t="s">
        <v>223</v>
      </c>
      <c r="D18" s="39">
        <v>20000</v>
      </c>
      <c r="E18" s="39"/>
      <c r="F18" s="39"/>
      <c r="G18" s="40">
        <f t="shared" ref="G18:G24" si="1">SUM(D18:F18)</f>
        <v>20000</v>
      </c>
      <c r="H18" s="41">
        <v>0.4</v>
      </c>
      <c r="I18" s="39"/>
      <c r="J18" s="42"/>
      <c r="K18" s="43"/>
      <c r="L18" s="44"/>
    </row>
    <row r="19" spans="1:12" ht="31" x14ac:dyDescent="0.35">
      <c r="A19" s="105"/>
      <c r="B19" s="37" t="s">
        <v>224</v>
      </c>
      <c r="C19" s="45" t="s">
        <v>225</v>
      </c>
      <c r="D19" s="39">
        <v>10000</v>
      </c>
      <c r="E19" s="39"/>
      <c r="F19" s="39"/>
      <c r="G19" s="40">
        <f t="shared" si="1"/>
        <v>10000</v>
      </c>
      <c r="H19" s="41">
        <v>0.3</v>
      </c>
      <c r="I19" s="39"/>
      <c r="J19" s="42"/>
      <c r="K19" s="43"/>
      <c r="L19" s="44"/>
    </row>
    <row r="20" spans="1:12" x14ac:dyDescent="0.35">
      <c r="A20" s="105"/>
      <c r="B20" s="37" t="s">
        <v>226</v>
      </c>
      <c r="C20" s="45"/>
      <c r="D20" s="39"/>
      <c r="E20" s="39"/>
      <c r="F20" s="39"/>
      <c r="G20" s="40">
        <f t="shared" si="1"/>
        <v>0</v>
      </c>
      <c r="H20" s="41"/>
      <c r="I20" s="39"/>
      <c r="J20" s="42"/>
      <c r="K20" s="43"/>
      <c r="L20" s="44"/>
    </row>
    <row r="21" spans="1:12" x14ac:dyDescent="0.35">
      <c r="A21" s="105"/>
      <c r="B21" s="37" t="s">
        <v>227</v>
      </c>
      <c r="C21" s="45"/>
      <c r="D21" s="39"/>
      <c r="E21" s="39"/>
      <c r="F21" s="39"/>
      <c r="G21" s="40">
        <f t="shared" si="1"/>
        <v>0</v>
      </c>
      <c r="H21" s="41"/>
      <c r="I21" s="39"/>
      <c r="J21" s="42"/>
      <c r="K21" s="43"/>
      <c r="L21" s="44"/>
    </row>
    <row r="22" spans="1:12" x14ac:dyDescent="0.35">
      <c r="A22" s="105"/>
      <c r="B22" s="37" t="s">
        <v>228</v>
      </c>
      <c r="C22" s="45"/>
      <c r="D22" s="39"/>
      <c r="E22" s="39"/>
      <c r="F22" s="39"/>
      <c r="G22" s="40">
        <f t="shared" si="1"/>
        <v>0</v>
      </c>
      <c r="H22" s="41"/>
      <c r="I22" s="39"/>
      <c r="J22" s="42"/>
      <c r="K22" s="43"/>
      <c r="L22" s="44"/>
    </row>
    <row r="23" spans="1:12" x14ac:dyDescent="0.35">
      <c r="A23" s="105"/>
      <c r="B23" s="37" t="s">
        <v>229</v>
      </c>
      <c r="C23" s="46"/>
      <c r="D23" s="42"/>
      <c r="E23" s="42"/>
      <c r="F23" s="42"/>
      <c r="G23" s="40">
        <f t="shared" si="1"/>
        <v>0</v>
      </c>
      <c r="H23" s="47"/>
      <c r="I23" s="42"/>
      <c r="J23" s="42"/>
      <c r="K23" s="48"/>
      <c r="L23" s="44"/>
    </row>
    <row r="24" spans="1:12" x14ac:dyDescent="0.35">
      <c r="A24" s="105"/>
      <c r="B24" s="37" t="s">
        <v>230</v>
      </c>
      <c r="C24" s="46"/>
      <c r="D24" s="42"/>
      <c r="E24" s="42"/>
      <c r="F24" s="42"/>
      <c r="G24" s="40">
        <f t="shared" si="1"/>
        <v>0</v>
      </c>
      <c r="H24" s="47"/>
      <c r="I24" s="42"/>
      <c r="J24" s="42"/>
      <c r="K24" s="48"/>
      <c r="L24" s="44"/>
    </row>
    <row r="25" spans="1:12" x14ac:dyDescent="0.35">
      <c r="A25" s="105"/>
      <c r="C25" s="34" t="s">
        <v>219</v>
      </c>
      <c r="D25" s="51">
        <f>SUM(D17:D24)</f>
        <v>50000</v>
      </c>
      <c r="E25" s="51">
        <f>SUM(E17:E24)</f>
        <v>0</v>
      </c>
      <c r="F25" s="51">
        <f>SUM(F17:F24)</f>
        <v>0</v>
      </c>
      <c r="G25" s="51">
        <f>SUM(G17:G24)</f>
        <v>50000</v>
      </c>
      <c r="H25" s="49">
        <f>(H17*G17)+(H18*G18)+(H19*G19)+(H20*G20)+(H21*G21)+(H22*G22)+(H23*G23)+(H24*G24)</f>
        <v>17000</v>
      </c>
      <c r="I25" s="118">
        <f>SUM(I17:I24)</f>
        <v>25780.58</v>
      </c>
      <c r="J25" s="118">
        <f>SUM(J17:J24)</f>
        <v>11072.759110000003</v>
      </c>
      <c r="K25" s="48"/>
      <c r="L25" s="50"/>
    </row>
    <row r="26" spans="1:12" ht="24.5" customHeight="1" x14ac:dyDescent="0.35">
      <c r="A26" s="105"/>
      <c r="B26" s="34" t="s">
        <v>231</v>
      </c>
      <c r="C26" s="167" t="s">
        <v>232</v>
      </c>
      <c r="D26" s="168"/>
      <c r="E26" s="168"/>
      <c r="F26" s="168"/>
      <c r="G26" s="168"/>
      <c r="H26" s="168"/>
      <c r="I26" s="168"/>
      <c r="J26" s="168"/>
      <c r="K26" s="169"/>
      <c r="L26" s="36"/>
    </row>
    <row r="27" spans="1:12" ht="31" x14ac:dyDescent="0.35">
      <c r="A27" s="105"/>
      <c r="B27" s="37" t="s">
        <v>75</v>
      </c>
      <c r="C27" s="45" t="s">
        <v>233</v>
      </c>
      <c r="D27" s="39">
        <v>15000</v>
      </c>
      <c r="E27" s="39"/>
      <c r="F27" s="39"/>
      <c r="G27" s="40">
        <f>SUM(D27:F27)</f>
        <v>15000</v>
      </c>
      <c r="H27" s="41">
        <v>0.5</v>
      </c>
      <c r="I27" s="117">
        <v>89142.69</v>
      </c>
      <c r="J27" s="119">
        <f>I27*42.95%</f>
        <v>38286.785355000007</v>
      </c>
      <c r="K27" s="43"/>
      <c r="L27" s="223">
        <v>89142.69</v>
      </c>
    </row>
    <row r="28" spans="1:12" ht="31" x14ac:dyDescent="0.35">
      <c r="A28" s="105"/>
      <c r="B28" s="37" t="s">
        <v>76</v>
      </c>
      <c r="C28" s="45" t="s">
        <v>234</v>
      </c>
      <c r="D28" s="39">
        <v>15000</v>
      </c>
      <c r="E28" s="39"/>
      <c r="F28" s="39"/>
      <c r="G28" s="40">
        <f t="shared" ref="G28:G34" si="2">SUM(D28:F28)</f>
        <v>15000</v>
      </c>
      <c r="H28" s="41">
        <v>0.3</v>
      </c>
      <c r="I28" s="39"/>
      <c r="J28" s="42"/>
      <c r="K28" s="43"/>
      <c r="L28" s="44"/>
    </row>
    <row r="29" spans="1:12" ht="31" x14ac:dyDescent="0.35">
      <c r="A29" s="105"/>
      <c r="B29" s="37" t="s">
        <v>77</v>
      </c>
      <c r="C29" s="45" t="s">
        <v>235</v>
      </c>
      <c r="D29" s="39">
        <v>80000</v>
      </c>
      <c r="E29" s="39"/>
      <c r="F29" s="39"/>
      <c r="G29" s="40">
        <f t="shared" si="2"/>
        <v>80000</v>
      </c>
      <c r="H29" s="41">
        <v>0.4</v>
      </c>
      <c r="I29" s="39"/>
      <c r="J29" s="42"/>
      <c r="K29" s="43"/>
      <c r="L29" s="44"/>
    </row>
    <row r="30" spans="1:12" ht="31" x14ac:dyDescent="0.35">
      <c r="A30" s="105"/>
      <c r="B30" s="37" t="s">
        <v>78</v>
      </c>
      <c r="C30" s="45" t="s">
        <v>236</v>
      </c>
      <c r="D30" s="39">
        <v>15000</v>
      </c>
      <c r="E30" s="39"/>
      <c r="F30" s="39"/>
      <c r="G30" s="40">
        <f t="shared" si="2"/>
        <v>15000</v>
      </c>
      <c r="H30" s="41">
        <v>0.6</v>
      </c>
      <c r="I30" s="39"/>
      <c r="J30" s="42"/>
      <c r="K30" s="43"/>
      <c r="L30" s="44"/>
    </row>
    <row r="31" spans="1:12" s="105" customFormat="1" x14ac:dyDescent="0.35">
      <c r="B31" s="37" t="s">
        <v>175</v>
      </c>
      <c r="C31" s="45"/>
      <c r="D31" s="39"/>
      <c r="E31" s="39"/>
      <c r="F31" s="39"/>
      <c r="G31" s="40">
        <f t="shared" si="2"/>
        <v>0</v>
      </c>
      <c r="H31" s="41">
        <v>0.2</v>
      </c>
      <c r="I31" s="39"/>
      <c r="J31" s="42"/>
      <c r="K31" s="43"/>
      <c r="L31" s="44"/>
    </row>
    <row r="32" spans="1:12" s="105" customFormat="1" x14ac:dyDescent="0.35">
      <c r="B32" s="37" t="s">
        <v>176</v>
      </c>
      <c r="C32" s="45"/>
      <c r="D32" s="39"/>
      <c r="E32" s="39"/>
      <c r="F32" s="39"/>
      <c r="G32" s="40">
        <f t="shared" si="2"/>
        <v>0</v>
      </c>
      <c r="H32" s="41"/>
      <c r="I32" s="39"/>
      <c r="J32" s="42"/>
      <c r="K32" s="43"/>
      <c r="L32" s="44"/>
    </row>
    <row r="33" spans="1:12" s="105" customFormat="1" x14ac:dyDescent="0.35">
      <c r="A33" s="101"/>
      <c r="B33" s="37" t="s">
        <v>237</v>
      </c>
      <c r="C33" s="46"/>
      <c r="D33" s="42"/>
      <c r="E33" s="42"/>
      <c r="F33" s="42"/>
      <c r="G33" s="40">
        <f t="shared" si="2"/>
        <v>0</v>
      </c>
      <c r="H33" s="47"/>
      <c r="I33" s="42"/>
      <c r="J33" s="42"/>
      <c r="K33" s="48"/>
      <c r="L33" s="44"/>
    </row>
    <row r="34" spans="1:12" x14ac:dyDescent="0.35">
      <c r="B34" s="37" t="s">
        <v>238</v>
      </c>
      <c r="C34" s="46"/>
      <c r="D34" s="42"/>
      <c r="E34" s="42"/>
      <c r="F34" s="42"/>
      <c r="G34" s="40">
        <f t="shared" si="2"/>
        <v>0</v>
      </c>
      <c r="H34" s="47"/>
      <c r="I34" s="42"/>
      <c r="J34" s="42"/>
      <c r="K34" s="48"/>
      <c r="L34" s="44"/>
    </row>
    <row r="35" spans="1:12" x14ac:dyDescent="0.35">
      <c r="C35" s="34" t="s">
        <v>219</v>
      </c>
      <c r="D35" s="51">
        <f>SUM(D27:D34)</f>
        <v>125000</v>
      </c>
      <c r="E35" s="51">
        <f>SUM(E27:E34)</f>
        <v>0</v>
      </c>
      <c r="F35" s="51">
        <f>SUM(F27:F34)</f>
        <v>0</v>
      </c>
      <c r="G35" s="51">
        <f>SUM(G27:G34)</f>
        <v>125000</v>
      </c>
      <c r="H35" s="49">
        <f>(H27*G27)+(H28*G28)+(H29*G29)+(H30*G30)+(H31*G31)+(H32*G32)+(H33*G33)+(H34*G34)</f>
        <v>53000</v>
      </c>
      <c r="I35" s="118">
        <f>SUM(I27:I34)</f>
        <v>89142.69</v>
      </c>
      <c r="J35" s="118">
        <f>SUM(J27:J34)</f>
        <v>38286.785355000007</v>
      </c>
      <c r="K35" s="48"/>
      <c r="L35" s="50"/>
    </row>
    <row r="36" spans="1:12" ht="20.5" customHeight="1" x14ac:dyDescent="0.35">
      <c r="B36" s="34" t="s">
        <v>239</v>
      </c>
      <c r="C36" s="167" t="s">
        <v>240</v>
      </c>
      <c r="D36" s="168"/>
      <c r="E36" s="168"/>
      <c r="F36" s="168"/>
      <c r="G36" s="168"/>
      <c r="H36" s="168"/>
      <c r="I36" s="168"/>
      <c r="J36" s="168"/>
      <c r="K36" s="169"/>
      <c r="L36" s="36"/>
    </row>
    <row r="37" spans="1:12" ht="31" x14ac:dyDescent="0.35">
      <c r="B37" s="37" t="s">
        <v>79</v>
      </c>
      <c r="C37" s="45" t="s">
        <v>241</v>
      </c>
      <c r="D37" s="39">
        <v>70000</v>
      </c>
      <c r="E37" s="39"/>
      <c r="F37" s="39"/>
      <c r="G37" s="40">
        <f>SUM(D37:F37)</f>
        <v>70000</v>
      </c>
      <c r="H37" s="41">
        <v>0.5</v>
      </c>
      <c r="I37" s="39">
        <v>0</v>
      </c>
      <c r="J37" s="42">
        <f>I37*42.95%</f>
        <v>0</v>
      </c>
      <c r="K37" s="43"/>
      <c r="L37" s="44"/>
    </row>
    <row r="38" spans="1:12" ht="31" x14ac:dyDescent="0.35">
      <c r="B38" s="37" t="s">
        <v>80</v>
      </c>
      <c r="C38" s="45" t="s">
        <v>242</v>
      </c>
      <c r="D38" s="39">
        <v>80000</v>
      </c>
      <c r="E38" s="39"/>
      <c r="F38" s="39"/>
      <c r="G38" s="40">
        <f t="shared" ref="G38:G44" si="3">SUM(D38:F38)</f>
        <v>80000</v>
      </c>
      <c r="H38" s="41">
        <v>0.5</v>
      </c>
      <c r="I38" s="39">
        <v>0</v>
      </c>
      <c r="J38" s="42"/>
      <c r="K38" s="43"/>
      <c r="L38" s="44"/>
    </row>
    <row r="39" spans="1:12" ht="31" x14ac:dyDescent="0.35">
      <c r="B39" s="37" t="s">
        <v>243</v>
      </c>
      <c r="C39" s="45" t="s">
        <v>244</v>
      </c>
      <c r="D39" s="39">
        <v>10000</v>
      </c>
      <c r="E39" s="39"/>
      <c r="F39" s="39"/>
      <c r="G39" s="40">
        <f t="shared" si="3"/>
        <v>10000</v>
      </c>
      <c r="H39" s="41">
        <v>0.5</v>
      </c>
      <c r="I39" s="39">
        <v>0</v>
      </c>
      <c r="J39" s="42"/>
      <c r="K39" s="43"/>
      <c r="L39" s="44"/>
    </row>
    <row r="40" spans="1:12" x14ac:dyDescent="0.35">
      <c r="B40" s="37" t="s">
        <v>245</v>
      </c>
      <c r="C40" s="45" t="s">
        <v>246</v>
      </c>
      <c r="D40" s="39">
        <v>15000</v>
      </c>
      <c r="E40" s="39"/>
      <c r="F40" s="39"/>
      <c r="G40" s="40">
        <f t="shared" si="3"/>
        <v>15000</v>
      </c>
      <c r="H40" s="41">
        <v>0.5</v>
      </c>
      <c r="I40" s="39">
        <v>0</v>
      </c>
      <c r="J40" s="42"/>
      <c r="K40" s="43"/>
      <c r="L40" s="44"/>
    </row>
    <row r="41" spans="1:12" ht="31" x14ac:dyDescent="0.35">
      <c r="B41" s="37" t="s">
        <v>247</v>
      </c>
      <c r="C41" s="52" t="s">
        <v>248</v>
      </c>
      <c r="D41" s="39">
        <v>20000</v>
      </c>
      <c r="E41" s="39"/>
      <c r="F41" s="39"/>
      <c r="G41" s="40">
        <f t="shared" si="3"/>
        <v>20000</v>
      </c>
      <c r="H41" s="41">
        <v>0.5</v>
      </c>
      <c r="I41" s="39">
        <v>0</v>
      </c>
      <c r="J41" s="42"/>
      <c r="K41" s="43"/>
      <c r="L41" s="44"/>
    </row>
    <row r="42" spans="1:12" x14ac:dyDescent="0.35">
      <c r="A42" s="105"/>
      <c r="B42" s="37" t="s">
        <v>177</v>
      </c>
      <c r="C42" s="45" t="s">
        <v>249</v>
      </c>
      <c r="D42" s="39">
        <v>20000</v>
      </c>
      <c r="E42" s="39"/>
      <c r="F42" s="39"/>
      <c r="G42" s="40">
        <f t="shared" si="3"/>
        <v>20000</v>
      </c>
      <c r="H42" s="41">
        <v>1</v>
      </c>
      <c r="I42" s="39">
        <v>0</v>
      </c>
      <c r="J42" s="42"/>
      <c r="K42" s="43"/>
      <c r="L42" s="44"/>
    </row>
    <row r="43" spans="1:12" s="105" customFormat="1" x14ac:dyDescent="0.35">
      <c r="A43" s="101"/>
      <c r="B43" s="37" t="s">
        <v>250</v>
      </c>
      <c r="C43" s="46"/>
      <c r="D43" s="42"/>
      <c r="E43" s="42"/>
      <c r="F43" s="42"/>
      <c r="G43" s="40">
        <f t="shared" si="3"/>
        <v>0</v>
      </c>
      <c r="H43" s="47"/>
      <c r="I43" s="42"/>
      <c r="J43" s="42"/>
      <c r="K43" s="48"/>
      <c r="L43" s="44"/>
    </row>
    <row r="44" spans="1:12" x14ac:dyDescent="0.35">
      <c r="B44" s="37" t="s">
        <v>178</v>
      </c>
      <c r="C44" s="46"/>
      <c r="D44" s="42"/>
      <c r="E44" s="42"/>
      <c r="F44" s="42"/>
      <c r="G44" s="40">
        <f t="shared" si="3"/>
        <v>0</v>
      </c>
      <c r="H44" s="47"/>
      <c r="I44" s="42"/>
      <c r="J44" s="42"/>
      <c r="K44" s="48"/>
      <c r="L44" s="44"/>
    </row>
    <row r="45" spans="1:12" x14ac:dyDescent="0.35">
      <c r="C45" s="34" t="s">
        <v>219</v>
      </c>
      <c r="D45" s="49">
        <f>SUM(D37:D44)</f>
        <v>215000</v>
      </c>
      <c r="E45" s="49">
        <f>SUM(E37:E44)</f>
        <v>0</v>
      </c>
      <c r="F45" s="49">
        <f>SUM(F37:F44)</f>
        <v>0</v>
      </c>
      <c r="G45" s="49">
        <f>SUM(G37:G44)</f>
        <v>215000</v>
      </c>
      <c r="H45" s="49">
        <f>(H37*G37)+(H38*G38)+(H39*G39)+(H40*G40)+(H41*G41)+(H42*G42)+(H43*G43)+(H44*G44)</f>
        <v>117500</v>
      </c>
      <c r="I45" s="49">
        <f>SUM(I37:I44)</f>
        <v>0</v>
      </c>
      <c r="J45" s="49">
        <f>SUM(J37:J44)</f>
        <v>0</v>
      </c>
      <c r="K45" s="48"/>
      <c r="L45" s="50"/>
    </row>
    <row r="46" spans="1:12" x14ac:dyDescent="0.35">
      <c r="B46" s="53"/>
      <c r="C46" s="54"/>
      <c r="D46" s="55"/>
      <c r="E46" s="55"/>
      <c r="F46" s="55"/>
      <c r="G46" s="55"/>
      <c r="H46" s="55"/>
      <c r="I46" s="55"/>
      <c r="J46" s="55"/>
      <c r="K46" s="55"/>
      <c r="L46" s="44"/>
    </row>
    <row r="47" spans="1:12" ht="28.5" customHeight="1" x14ac:dyDescent="0.35">
      <c r="B47" s="34" t="s">
        <v>251</v>
      </c>
      <c r="C47" s="179" t="s">
        <v>252</v>
      </c>
      <c r="D47" s="180"/>
      <c r="E47" s="180"/>
      <c r="F47" s="180"/>
      <c r="G47" s="180"/>
      <c r="H47" s="180"/>
      <c r="I47" s="180"/>
      <c r="J47" s="180"/>
      <c r="K47" s="181"/>
      <c r="L47" s="35"/>
    </row>
    <row r="48" spans="1:12" ht="23" customHeight="1" x14ac:dyDescent="0.35">
      <c r="B48" s="34" t="s">
        <v>253</v>
      </c>
      <c r="C48" s="167" t="s">
        <v>254</v>
      </c>
      <c r="D48" s="168"/>
      <c r="E48" s="168"/>
      <c r="F48" s="168"/>
      <c r="G48" s="168"/>
      <c r="H48" s="168"/>
      <c r="I48" s="168"/>
      <c r="J48" s="168"/>
      <c r="K48" s="169"/>
      <c r="L48" s="36"/>
    </row>
    <row r="49" spans="1:12" ht="46.5" x14ac:dyDescent="0.35">
      <c r="B49" s="37" t="s">
        <v>81</v>
      </c>
      <c r="C49" s="45" t="s">
        <v>255</v>
      </c>
      <c r="D49" s="39">
        <v>15000</v>
      </c>
      <c r="E49" s="39"/>
      <c r="F49" s="39"/>
      <c r="G49" s="40">
        <f>SUM(D49:F49)</f>
        <v>15000</v>
      </c>
      <c r="H49" s="41">
        <v>0.2</v>
      </c>
      <c r="I49" s="117">
        <v>34722.97</v>
      </c>
      <c r="J49" s="234">
        <f>I49*42.95%</f>
        <v>14913.515615000002</v>
      </c>
      <c r="K49" s="43"/>
      <c r="L49" s="44">
        <v>34722.97</v>
      </c>
    </row>
    <row r="50" spans="1:12" ht="31" x14ac:dyDescent="0.35">
      <c r="B50" s="37" t="s">
        <v>82</v>
      </c>
      <c r="C50" s="45" t="s">
        <v>256</v>
      </c>
      <c r="D50" s="39">
        <v>20000</v>
      </c>
      <c r="E50" s="39"/>
      <c r="F50" s="39"/>
      <c r="G50" s="40">
        <f t="shared" ref="G50:G56" si="4">SUM(D50:F50)</f>
        <v>20000</v>
      </c>
      <c r="H50" s="41">
        <v>0.3</v>
      </c>
      <c r="I50" s="39"/>
      <c r="J50" s="42"/>
      <c r="K50" s="43"/>
      <c r="L50" s="44"/>
    </row>
    <row r="51" spans="1:12" x14ac:dyDescent="0.35">
      <c r="B51" s="37" t="s">
        <v>83</v>
      </c>
      <c r="C51" s="45"/>
      <c r="D51" s="39"/>
      <c r="E51" s="39"/>
      <c r="F51" s="39"/>
      <c r="G51" s="40">
        <f t="shared" si="4"/>
        <v>0</v>
      </c>
      <c r="H51" s="41"/>
      <c r="I51" s="39"/>
      <c r="J51" s="42"/>
      <c r="K51" s="43"/>
      <c r="L51" s="44"/>
    </row>
    <row r="52" spans="1:12" x14ac:dyDescent="0.35">
      <c r="B52" s="37" t="s">
        <v>114</v>
      </c>
      <c r="C52" s="45"/>
      <c r="D52" s="39"/>
      <c r="E52" s="39"/>
      <c r="F52" s="39"/>
      <c r="G52" s="40">
        <f t="shared" si="4"/>
        <v>0</v>
      </c>
      <c r="H52" s="41"/>
      <c r="I52" s="39"/>
      <c r="J52" s="42"/>
      <c r="K52" s="43"/>
      <c r="L52" s="44"/>
    </row>
    <row r="53" spans="1:12" x14ac:dyDescent="0.35">
      <c r="B53" s="37" t="s">
        <v>257</v>
      </c>
      <c r="C53" s="45"/>
      <c r="D53" s="39"/>
      <c r="E53" s="39"/>
      <c r="F53" s="39"/>
      <c r="G53" s="40">
        <f t="shared" si="4"/>
        <v>0</v>
      </c>
      <c r="H53" s="41"/>
      <c r="I53" s="39"/>
      <c r="J53" s="42"/>
      <c r="K53" s="43"/>
      <c r="L53" s="44"/>
    </row>
    <row r="54" spans="1:12" x14ac:dyDescent="0.35">
      <c r="B54" s="37" t="s">
        <v>115</v>
      </c>
      <c r="C54" s="45"/>
      <c r="D54" s="39"/>
      <c r="E54" s="39"/>
      <c r="F54" s="39"/>
      <c r="G54" s="40">
        <f t="shared" si="4"/>
        <v>0</v>
      </c>
      <c r="H54" s="41"/>
      <c r="I54" s="39"/>
      <c r="J54" s="42"/>
      <c r="K54" s="43"/>
      <c r="L54" s="44"/>
    </row>
    <row r="55" spans="1:12" x14ac:dyDescent="0.35">
      <c r="A55" s="105"/>
      <c r="B55" s="37" t="s">
        <v>258</v>
      </c>
      <c r="C55" s="46"/>
      <c r="D55" s="42"/>
      <c r="E55" s="42"/>
      <c r="F55" s="42"/>
      <c r="G55" s="40">
        <f t="shared" si="4"/>
        <v>0</v>
      </c>
      <c r="H55" s="47"/>
      <c r="I55" s="42"/>
      <c r="J55" s="42"/>
      <c r="K55" s="48"/>
      <c r="L55" s="44"/>
    </row>
    <row r="56" spans="1:12" s="105" customFormat="1" x14ac:dyDescent="0.35">
      <c r="B56" s="37" t="s">
        <v>259</v>
      </c>
      <c r="C56" s="46"/>
      <c r="D56" s="42"/>
      <c r="E56" s="42"/>
      <c r="F56" s="42"/>
      <c r="G56" s="40">
        <f t="shared" si="4"/>
        <v>0</v>
      </c>
      <c r="H56" s="47"/>
      <c r="I56" s="42"/>
      <c r="J56" s="42"/>
      <c r="K56" s="48"/>
      <c r="L56" s="44"/>
    </row>
    <row r="57" spans="1:12" s="105" customFormat="1" x14ac:dyDescent="0.35">
      <c r="A57" s="101"/>
      <c r="B57" s="101"/>
      <c r="C57" s="34" t="s">
        <v>219</v>
      </c>
      <c r="D57" s="49">
        <f>SUM(D49:D56)</f>
        <v>35000</v>
      </c>
      <c r="E57" s="49">
        <f>SUM(E49:E56)</f>
        <v>0</v>
      </c>
      <c r="F57" s="49">
        <f>SUM(F49:F56)</f>
        <v>0</v>
      </c>
      <c r="G57" s="51">
        <f>SUM(G49:G56)</f>
        <v>35000</v>
      </c>
      <c r="H57" s="49">
        <f>(H49*G49)+(H50*G50)+(H51*G51)+(H52*G52)+(H53*G53)+(H54*G54)+(H55*G55)+(H56*G56)</f>
        <v>9000</v>
      </c>
      <c r="I57" s="118">
        <f>SUM(I49:I56)</f>
        <v>34722.97</v>
      </c>
      <c r="J57" s="118">
        <f>SUM(J49:J56)</f>
        <v>14913.515615000002</v>
      </c>
      <c r="K57" s="48"/>
      <c r="L57" s="50"/>
    </row>
    <row r="58" spans="1:12" ht="51" customHeight="1" x14ac:dyDescent="0.35">
      <c r="B58" s="34" t="s">
        <v>260</v>
      </c>
      <c r="C58" s="167" t="s">
        <v>261</v>
      </c>
      <c r="D58" s="168"/>
      <c r="E58" s="168"/>
      <c r="F58" s="168"/>
      <c r="G58" s="168"/>
      <c r="H58" s="168"/>
      <c r="I58" s="168"/>
      <c r="J58" s="168"/>
      <c r="K58" s="169"/>
      <c r="L58" s="36"/>
    </row>
    <row r="59" spans="1:12" ht="31" x14ac:dyDescent="0.35">
      <c r="B59" s="37" t="s">
        <v>60</v>
      </c>
      <c r="C59" s="45" t="s">
        <v>262</v>
      </c>
      <c r="D59" s="39">
        <v>15000</v>
      </c>
      <c r="E59" s="39"/>
      <c r="F59" s="39"/>
      <c r="G59" s="40">
        <f>SUM(D59:F59)</f>
        <v>15000</v>
      </c>
      <c r="H59" s="41">
        <v>0.3</v>
      </c>
      <c r="I59" s="117">
        <v>588.91</v>
      </c>
      <c r="J59" s="234">
        <f>I59*42.95%</f>
        <v>252.93684500000001</v>
      </c>
      <c r="K59" s="43"/>
      <c r="L59" s="44"/>
    </row>
    <row r="60" spans="1:12" ht="31" x14ac:dyDescent="0.35">
      <c r="B60" s="37" t="s">
        <v>61</v>
      </c>
      <c r="C60" s="106" t="s">
        <v>263</v>
      </c>
      <c r="D60" s="39">
        <v>20000</v>
      </c>
      <c r="E60" s="39"/>
      <c r="F60" s="39"/>
      <c r="G60" s="40">
        <f t="shared" ref="G60:G66" si="5">SUM(D60:F60)</f>
        <v>20000</v>
      </c>
      <c r="H60" s="41">
        <v>0.3</v>
      </c>
      <c r="I60" s="117">
        <v>16576.98</v>
      </c>
      <c r="J60" s="234">
        <f>I60*42.95%</f>
        <v>7119.8129100000006</v>
      </c>
      <c r="K60" s="43"/>
      <c r="L60" s="44"/>
    </row>
    <row r="61" spans="1:12" x14ac:dyDescent="0.35">
      <c r="B61" s="37" t="s">
        <v>63</v>
      </c>
      <c r="C61" s="45"/>
      <c r="D61" s="39"/>
      <c r="E61" s="39"/>
      <c r="F61" s="39"/>
      <c r="G61" s="40">
        <f t="shared" si="5"/>
        <v>0</v>
      </c>
      <c r="H61" s="41"/>
      <c r="I61" s="117"/>
      <c r="J61" s="42"/>
      <c r="K61" s="43"/>
      <c r="L61" s="44"/>
    </row>
    <row r="62" spans="1:12" x14ac:dyDescent="0.35">
      <c r="B62" s="37" t="s">
        <v>264</v>
      </c>
      <c r="C62" s="45"/>
      <c r="D62" s="39"/>
      <c r="E62" s="39"/>
      <c r="F62" s="39"/>
      <c r="G62" s="40">
        <f t="shared" si="5"/>
        <v>0</v>
      </c>
      <c r="H62" s="41"/>
      <c r="I62" s="117"/>
      <c r="J62" s="42"/>
      <c r="K62" s="43"/>
      <c r="L62" s="44"/>
    </row>
    <row r="63" spans="1:12" x14ac:dyDescent="0.35">
      <c r="B63" s="37" t="s">
        <v>265</v>
      </c>
      <c r="C63" s="45"/>
      <c r="D63" s="39"/>
      <c r="E63" s="39"/>
      <c r="F63" s="39"/>
      <c r="G63" s="40">
        <f t="shared" si="5"/>
        <v>0</v>
      </c>
      <c r="H63" s="41"/>
      <c r="I63" s="117"/>
      <c r="J63" s="42"/>
      <c r="K63" s="43"/>
      <c r="L63" s="44"/>
    </row>
    <row r="64" spans="1:12" x14ac:dyDescent="0.35">
      <c r="B64" s="37" t="s">
        <v>266</v>
      </c>
      <c r="C64" s="45"/>
      <c r="D64" s="39"/>
      <c r="E64" s="39"/>
      <c r="F64" s="39"/>
      <c r="G64" s="40">
        <f t="shared" si="5"/>
        <v>0</v>
      </c>
      <c r="H64" s="41"/>
      <c r="I64" s="117"/>
      <c r="J64" s="42"/>
      <c r="K64" s="43"/>
      <c r="L64" s="44"/>
    </row>
    <row r="65" spans="1:12" x14ac:dyDescent="0.35">
      <c r="B65" s="37" t="s">
        <v>267</v>
      </c>
      <c r="C65" s="46"/>
      <c r="D65" s="42"/>
      <c r="E65" s="42"/>
      <c r="F65" s="42"/>
      <c r="G65" s="40">
        <f t="shared" si="5"/>
        <v>0</v>
      </c>
      <c r="H65" s="47"/>
      <c r="I65" s="119"/>
      <c r="J65" s="42"/>
      <c r="K65" s="48"/>
      <c r="L65" s="44"/>
    </row>
    <row r="66" spans="1:12" x14ac:dyDescent="0.35">
      <c r="B66" s="37" t="s">
        <v>268</v>
      </c>
      <c r="C66" s="46"/>
      <c r="D66" s="42"/>
      <c r="E66" s="42"/>
      <c r="F66" s="42"/>
      <c r="G66" s="40">
        <f t="shared" si="5"/>
        <v>0</v>
      </c>
      <c r="H66" s="47"/>
      <c r="I66" s="119"/>
      <c r="J66" s="42"/>
      <c r="K66" s="48"/>
      <c r="L66" s="44"/>
    </row>
    <row r="67" spans="1:12" x14ac:dyDescent="0.35">
      <c r="C67" s="34" t="s">
        <v>219</v>
      </c>
      <c r="D67" s="51">
        <f>SUM(D59:D66)</f>
        <v>35000</v>
      </c>
      <c r="E67" s="51">
        <f>SUM(E59:E66)</f>
        <v>0</v>
      </c>
      <c r="F67" s="51">
        <f>SUM(F59:F66)</f>
        <v>0</v>
      </c>
      <c r="G67" s="51">
        <f>SUM(G59:G66)</f>
        <v>35000</v>
      </c>
      <c r="H67" s="49">
        <f>(H59*G59)+(H60*G60)+(H61*G61)+(H62*G62)+(H63*G63)+(H64*G64)+(H65*G65)+(H66*G66)</f>
        <v>10500</v>
      </c>
      <c r="I67" s="120">
        <f>SUM(I59:I66)</f>
        <v>17165.89</v>
      </c>
      <c r="J67" s="120">
        <f>SUM(J59:J66)</f>
        <v>7372.7497550000007</v>
      </c>
      <c r="K67" s="48"/>
      <c r="L67" s="50"/>
    </row>
    <row r="68" spans="1:12" ht="51" customHeight="1" x14ac:dyDescent="0.35">
      <c r="B68" s="34" t="s">
        <v>269</v>
      </c>
      <c r="C68" s="167" t="s">
        <v>270</v>
      </c>
      <c r="D68" s="168"/>
      <c r="E68" s="168"/>
      <c r="F68" s="168"/>
      <c r="G68" s="168"/>
      <c r="H68" s="168"/>
      <c r="I68" s="168"/>
      <c r="J68" s="168"/>
      <c r="K68" s="169"/>
      <c r="L68" s="36"/>
    </row>
    <row r="69" spans="1:12" ht="31" x14ac:dyDescent="0.35">
      <c r="B69" s="34" t="s">
        <v>116</v>
      </c>
      <c r="C69" s="45" t="s">
        <v>271</v>
      </c>
      <c r="D69" s="39">
        <v>10000</v>
      </c>
      <c r="E69" s="39"/>
      <c r="F69" s="39"/>
      <c r="G69" s="40">
        <f>SUM(D69:F69)</f>
        <v>10000</v>
      </c>
      <c r="H69" s="41">
        <v>0.4</v>
      </c>
      <c r="I69" s="117">
        <v>1121.54</v>
      </c>
      <c r="J69" s="234">
        <f>I69*42.95%</f>
        <v>481.70143000000002</v>
      </c>
      <c r="K69" s="43"/>
      <c r="L69" s="44"/>
    </row>
    <row r="70" spans="1:12" x14ac:dyDescent="0.35">
      <c r="B70" s="37" t="s">
        <v>117</v>
      </c>
      <c r="C70" s="45"/>
      <c r="D70" s="39"/>
      <c r="E70" s="39"/>
      <c r="F70" s="39"/>
      <c r="G70" s="40">
        <f t="shared" ref="G70:G76" si="6">SUM(D70:F70)</f>
        <v>0</v>
      </c>
      <c r="H70" s="41"/>
      <c r="I70" s="39"/>
      <c r="J70" s="42"/>
      <c r="K70" s="43"/>
      <c r="L70" s="44"/>
    </row>
    <row r="71" spans="1:12" x14ac:dyDescent="0.35">
      <c r="B71" s="37" t="s">
        <v>119</v>
      </c>
      <c r="C71" s="45"/>
      <c r="D71" s="39"/>
      <c r="E71" s="39"/>
      <c r="F71" s="39"/>
      <c r="G71" s="40">
        <f t="shared" si="6"/>
        <v>0</v>
      </c>
      <c r="H71" s="41"/>
      <c r="I71" s="39"/>
      <c r="J71" s="42"/>
      <c r="K71" s="43"/>
      <c r="L71" s="44"/>
    </row>
    <row r="72" spans="1:12" x14ac:dyDescent="0.35">
      <c r="A72" s="105"/>
      <c r="B72" s="37" t="s">
        <v>120</v>
      </c>
      <c r="C72" s="45"/>
      <c r="D72" s="39"/>
      <c r="E72" s="39"/>
      <c r="F72" s="39"/>
      <c r="G72" s="40">
        <f t="shared" si="6"/>
        <v>0</v>
      </c>
      <c r="H72" s="41"/>
      <c r="I72" s="39"/>
      <c r="J72" s="42"/>
      <c r="K72" s="43"/>
      <c r="L72" s="44"/>
    </row>
    <row r="73" spans="1:12" s="105" customFormat="1" x14ac:dyDescent="0.35">
      <c r="A73" s="101"/>
      <c r="B73" s="37" t="s">
        <v>121</v>
      </c>
      <c r="C73" s="45"/>
      <c r="D73" s="39"/>
      <c r="E73" s="39"/>
      <c r="F73" s="39"/>
      <c r="G73" s="40">
        <f t="shared" si="6"/>
        <v>0</v>
      </c>
      <c r="H73" s="41"/>
      <c r="I73" s="39"/>
      <c r="J73" s="42"/>
      <c r="K73" s="43"/>
      <c r="L73" s="44"/>
    </row>
    <row r="74" spans="1:12" x14ac:dyDescent="0.35">
      <c r="B74" s="37" t="s">
        <v>122</v>
      </c>
      <c r="C74" s="45"/>
      <c r="D74" s="39"/>
      <c r="E74" s="39"/>
      <c r="F74" s="39"/>
      <c r="G74" s="40">
        <f t="shared" si="6"/>
        <v>0</v>
      </c>
      <c r="H74" s="41"/>
      <c r="I74" s="39"/>
      <c r="J74" s="42"/>
      <c r="K74" s="43"/>
      <c r="L74" s="44"/>
    </row>
    <row r="75" spans="1:12" x14ac:dyDescent="0.35">
      <c r="B75" s="37" t="s">
        <v>272</v>
      </c>
      <c r="C75" s="46"/>
      <c r="D75" s="42"/>
      <c r="E75" s="42"/>
      <c r="F75" s="42"/>
      <c r="G75" s="40">
        <f t="shared" si="6"/>
        <v>0</v>
      </c>
      <c r="H75" s="47"/>
      <c r="I75" s="42"/>
      <c r="J75" s="42"/>
      <c r="K75" s="48"/>
      <c r="L75" s="44"/>
    </row>
    <row r="76" spans="1:12" x14ac:dyDescent="0.35">
      <c r="B76" s="37" t="s">
        <v>273</v>
      </c>
      <c r="C76" s="46"/>
      <c r="D76" s="42"/>
      <c r="E76" s="42"/>
      <c r="F76" s="42"/>
      <c r="G76" s="40">
        <f t="shared" si="6"/>
        <v>0</v>
      </c>
      <c r="H76" s="47"/>
      <c r="I76" s="42"/>
      <c r="J76" s="42"/>
      <c r="K76" s="48"/>
      <c r="L76" s="44"/>
    </row>
    <row r="77" spans="1:12" x14ac:dyDescent="0.35">
      <c r="C77" s="34" t="s">
        <v>219</v>
      </c>
      <c r="D77" s="51">
        <f>SUM(D69:D76)</f>
        <v>10000</v>
      </c>
      <c r="E77" s="51">
        <f>SUM(E69:E76)</f>
        <v>0</v>
      </c>
      <c r="F77" s="51">
        <f>SUM(F69:F76)</f>
        <v>0</v>
      </c>
      <c r="G77" s="51">
        <f>SUM(G69:G76)</f>
        <v>10000</v>
      </c>
      <c r="H77" s="49">
        <f>(H69*G69)+(H70*G70)+(H71*G71)+(H72*G72)+(H73*G73)+(H74*G74)+(H75*G75)+(H76*G76)</f>
        <v>4000</v>
      </c>
      <c r="I77" s="120">
        <f>SUM(I69:I76)</f>
        <v>1121.54</v>
      </c>
      <c r="J77" s="120">
        <f>SUM(J69:J76)</f>
        <v>481.70143000000002</v>
      </c>
      <c r="K77" s="48"/>
      <c r="L77" s="50"/>
    </row>
    <row r="78" spans="1:12" ht="14" customHeight="1" x14ac:dyDescent="0.35">
      <c r="B78" s="34" t="s">
        <v>274</v>
      </c>
      <c r="C78" s="167" t="s">
        <v>275</v>
      </c>
      <c r="D78" s="168"/>
      <c r="E78" s="168"/>
      <c r="F78" s="168"/>
      <c r="G78" s="168"/>
      <c r="H78" s="168"/>
      <c r="I78" s="168"/>
      <c r="J78" s="168"/>
      <c r="K78" s="169"/>
      <c r="L78" s="36"/>
    </row>
    <row r="79" spans="1:12" ht="31" x14ac:dyDescent="0.35">
      <c r="B79" s="37" t="s">
        <v>84</v>
      </c>
      <c r="C79" s="45" t="s">
        <v>276</v>
      </c>
      <c r="D79" s="39">
        <v>30000</v>
      </c>
      <c r="E79" s="39"/>
      <c r="F79" s="39"/>
      <c r="G79" s="40">
        <f>SUM(D79:F79)</f>
        <v>30000</v>
      </c>
      <c r="H79" s="41">
        <v>0.3</v>
      </c>
      <c r="I79" s="117">
        <v>51230.36</v>
      </c>
      <c r="J79" s="234">
        <f>I79*42.95%</f>
        <v>22003.439620000001</v>
      </c>
      <c r="K79" s="43"/>
      <c r="L79" s="44"/>
    </row>
    <row r="80" spans="1:12" x14ac:dyDescent="0.35">
      <c r="B80" s="37" t="s">
        <v>85</v>
      </c>
      <c r="C80" s="45"/>
      <c r="D80" s="39"/>
      <c r="E80" s="39"/>
      <c r="F80" s="39"/>
      <c r="G80" s="40">
        <f t="shared" ref="G80:G86" si="7">SUM(D80:F80)</f>
        <v>0</v>
      </c>
      <c r="H80" s="41"/>
      <c r="I80" s="39"/>
      <c r="J80" s="42"/>
      <c r="K80" s="43"/>
      <c r="L80" s="44"/>
    </row>
    <row r="81" spans="2:12" x14ac:dyDescent="0.35">
      <c r="B81" s="37" t="s">
        <v>86</v>
      </c>
      <c r="C81" s="45"/>
      <c r="D81" s="39"/>
      <c r="E81" s="39"/>
      <c r="F81" s="39"/>
      <c r="G81" s="40">
        <f t="shared" si="7"/>
        <v>0</v>
      </c>
      <c r="H81" s="41"/>
      <c r="I81" s="39"/>
      <c r="J81" s="42"/>
      <c r="K81" s="43"/>
      <c r="L81" s="44"/>
    </row>
    <row r="82" spans="2:12" x14ac:dyDescent="0.35">
      <c r="B82" s="37" t="s">
        <v>87</v>
      </c>
      <c r="C82" s="45"/>
      <c r="D82" s="39"/>
      <c r="E82" s="39"/>
      <c r="F82" s="39"/>
      <c r="G82" s="40">
        <f t="shared" si="7"/>
        <v>0</v>
      </c>
      <c r="H82" s="41"/>
      <c r="I82" s="39"/>
      <c r="J82" s="42"/>
      <c r="K82" s="43"/>
      <c r="L82" s="44"/>
    </row>
    <row r="83" spans="2:12" x14ac:dyDescent="0.35">
      <c r="B83" s="37" t="s">
        <v>277</v>
      </c>
      <c r="C83" s="45"/>
      <c r="D83" s="39"/>
      <c r="E83" s="39"/>
      <c r="F83" s="39"/>
      <c r="G83" s="40">
        <f t="shared" si="7"/>
        <v>0</v>
      </c>
      <c r="H83" s="41"/>
      <c r="I83" s="39"/>
      <c r="J83" s="42"/>
      <c r="K83" s="43"/>
      <c r="L83" s="44"/>
    </row>
    <row r="84" spans="2:12" x14ac:dyDescent="0.35">
      <c r="B84" s="37" t="s">
        <v>278</v>
      </c>
      <c r="C84" s="45"/>
      <c r="D84" s="39"/>
      <c r="E84" s="39"/>
      <c r="F84" s="39"/>
      <c r="G84" s="40">
        <f t="shared" si="7"/>
        <v>0</v>
      </c>
      <c r="H84" s="41"/>
      <c r="I84" s="39"/>
      <c r="J84" s="42"/>
      <c r="K84" s="43"/>
      <c r="L84" s="44"/>
    </row>
    <row r="85" spans="2:12" x14ac:dyDescent="0.35">
      <c r="B85" s="37" t="s">
        <v>279</v>
      </c>
      <c r="C85" s="46"/>
      <c r="D85" s="42"/>
      <c r="E85" s="42"/>
      <c r="F85" s="42"/>
      <c r="G85" s="40">
        <f t="shared" si="7"/>
        <v>0</v>
      </c>
      <c r="H85" s="47"/>
      <c r="I85" s="42"/>
      <c r="J85" s="42"/>
      <c r="K85" s="48"/>
      <c r="L85" s="44"/>
    </row>
    <row r="86" spans="2:12" x14ac:dyDescent="0.35">
      <c r="B86" s="37" t="s">
        <v>280</v>
      </c>
      <c r="C86" s="46"/>
      <c r="D86" s="42"/>
      <c r="E86" s="42"/>
      <c r="F86" s="42"/>
      <c r="G86" s="40">
        <f t="shared" si="7"/>
        <v>0</v>
      </c>
      <c r="H86" s="47"/>
      <c r="I86" s="42"/>
      <c r="J86" s="42"/>
      <c r="K86" s="48"/>
      <c r="L86" s="44"/>
    </row>
    <row r="87" spans="2:12" x14ac:dyDescent="0.35">
      <c r="C87" s="34" t="s">
        <v>219</v>
      </c>
      <c r="D87" s="49">
        <f>SUM(D79:D86)</f>
        <v>30000</v>
      </c>
      <c r="E87" s="49">
        <f>SUM(E79:E86)</f>
        <v>0</v>
      </c>
      <c r="F87" s="49">
        <f>SUM(F79:F86)</f>
        <v>0</v>
      </c>
      <c r="G87" s="49">
        <f>SUM(G79:G86)</f>
        <v>30000</v>
      </c>
      <c r="H87" s="49">
        <f>(H79*G79)+(H80*G80)+(H81*G81)+(H82*G82)+(H83*G83)+(H84*G84)+(H85*G85)+(H86*G86)</f>
        <v>9000</v>
      </c>
      <c r="I87" s="120">
        <f>SUM(I79:I86)</f>
        <v>51230.36</v>
      </c>
      <c r="J87" s="120">
        <f>SUM(J79:J86)</f>
        <v>22003.439620000001</v>
      </c>
      <c r="K87" s="48"/>
      <c r="L87" s="50"/>
    </row>
    <row r="88" spans="2:12" ht="15.75" customHeight="1" x14ac:dyDescent="0.35">
      <c r="B88" s="57"/>
      <c r="C88" s="53"/>
      <c r="D88" s="58"/>
      <c r="E88" s="58"/>
      <c r="F88" s="58"/>
      <c r="G88" s="58"/>
      <c r="H88" s="58"/>
      <c r="I88" s="58"/>
      <c r="J88" s="58"/>
      <c r="K88" s="53"/>
      <c r="L88" s="59"/>
    </row>
    <row r="89" spans="2:12" ht="27" customHeight="1" x14ac:dyDescent="0.35">
      <c r="B89" s="34" t="s">
        <v>281</v>
      </c>
      <c r="C89" s="179"/>
      <c r="D89" s="180"/>
      <c r="E89" s="180"/>
      <c r="F89" s="180"/>
      <c r="G89" s="180"/>
      <c r="H89" s="180"/>
      <c r="I89" s="180"/>
      <c r="J89" s="180"/>
      <c r="K89" s="181"/>
      <c r="L89" s="35"/>
    </row>
    <row r="90" spans="2:12" ht="22" customHeight="1" x14ac:dyDescent="0.35">
      <c r="B90" s="34" t="s">
        <v>282</v>
      </c>
      <c r="C90" s="167"/>
      <c r="D90" s="168"/>
      <c r="E90" s="168"/>
      <c r="F90" s="168"/>
      <c r="G90" s="168"/>
      <c r="H90" s="168"/>
      <c r="I90" s="168"/>
      <c r="J90" s="168"/>
      <c r="K90" s="169"/>
      <c r="L90" s="36"/>
    </row>
    <row r="91" spans="2:12" x14ac:dyDescent="0.35">
      <c r="B91" s="37" t="s">
        <v>88</v>
      </c>
      <c r="C91" s="45"/>
      <c r="D91" s="39"/>
      <c r="E91" s="39"/>
      <c r="F91" s="39"/>
      <c r="G91" s="40">
        <f>SUM(D91:F91)</f>
        <v>0</v>
      </c>
      <c r="H91" s="41"/>
      <c r="I91" s="39"/>
      <c r="J91" s="42"/>
      <c r="K91" s="43"/>
      <c r="L91" s="44"/>
    </row>
    <row r="92" spans="2:12" x14ac:dyDescent="0.35">
      <c r="B92" s="37" t="s">
        <v>89</v>
      </c>
      <c r="C92" s="45"/>
      <c r="D92" s="39"/>
      <c r="E92" s="39"/>
      <c r="F92" s="39"/>
      <c r="G92" s="40">
        <f t="shared" ref="G92:G98" si="8">SUM(D92:F92)</f>
        <v>0</v>
      </c>
      <c r="H92" s="41"/>
      <c r="I92" s="39"/>
      <c r="J92" s="42"/>
      <c r="K92" s="43"/>
      <c r="L92" s="44"/>
    </row>
    <row r="93" spans="2:12" x14ac:dyDescent="0.35">
      <c r="B93" s="37" t="s">
        <v>90</v>
      </c>
      <c r="C93" s="45"/>
      <c r="D93" s="39"/>
      <c r="E93" s="39"/>
      <c r="F93" s="39"/>
      <c r="G93" s="40">
        <f t="shared" si="8"/>
        <v>0</v>
      </c>
      <c r="H93" s="41"/>
      <c r="I93" s="39"/>
      <c r="J93" s="42"/>
      <c r="K93" s="43"/>
      <c r="L93" s="44"/>
    </row>
    <row r="94" spans="2:12" x14ac:dyDescent="0.35">
      <c r="B94" s="37" t="s">
        <v>123</v>
      </c>
      <c r="C94" s="45"/>
      <c r="D94" s="39"/>
      <c r="E94" s="39"/>
      <c r="F94" s="39"/>
      <c r="G94" s="40">
        <f t="shared" si="8"/>
        <v>0</v>
      </c>
      <c r="H94" s="41"/>
      <c r="I94" s="39"/>
      <c r="J94" s="42"/>
      <c r="K94" s="43"/>
      <c r="L94" s="44"/>
    </row>
    <row r="95" spans="2:12" x14ac:dyDescent="0.35">
      <c r="B95" s="37" t="s">
        <v>124</v>
      </c>
      <c r="C95" s="45"/>
      <c r="D95" s="39"/>
      <c r="E95" s="39"/>
      <c r="F95" s="39"/>
      <c r="G95" s="40">
        <f t="shared" si="8"/>
        <v>0</v>
      </c>
      <c r="H95" s="41"/>
      <c r="I95" s="39"/>
      <c r="J95" s="42"/>
      <c r="K95" s="43"/>
      <c r="L95" s="44"/>
    </row>
    <row r="96" spans="2:12" x14ac:dyDescent="0.35">
      <c r="B96" s="37" t="s">
        <v>125</v>
      </c>
      <c r="C96" s="45"/>
      <c r="D96" s="39"/>
      <c r="E96" s="39"/>
      <c r="F96" s="39"/>
      <c r="G96" s="40">
        <f t="shared" si="8"/>
        <v>0</v>
      </c>
      <c r="H96" s="41"/>
      <c r="I96" s="39"/>
      <c r="J96" s="42"/>
      <c r="K96" s="43"/>
      <c r="L96" s="44"/>
    </row>
    <row r="97" spans="2:12" x14ac:dyDescent="0.35">
      <c r="B97" s="37" t="s">
        <v>283</v>
      </c>
      <c r="C97" s="46"/>
      <c r="D97" s="42"/>
      <c r="E97" s="42"/>
      <c r="F97" s="42"/>
      <c r="G97" s="40">
        <f t="shared" si="8"/>
        <v>0</v>
      </c>
      <c r="H97" s="47"/>
      <c r="I97" s="42"/>
      <c r="J97" s="42"/>
      <c r="K97" s="48"/>
      <c r="L97" s="44"/>
    </row>
    <row r="98" spans="2:12" x14ac:dyDescent="0.35">
      <c r="B98" s="37" t="s">
        <v>126</v>
      </c>
      <c r="C98" s="46"/>
      <c r="D98" s="42"/>
      <c r="E98" s="42"/>
      <c r="F98" s="42"/>
      <c r="G98" s="40">
        <f t="shared" si="8"/>
        <v>0</v>
      </c>
      <c r="H98" s="47"/>
      <c r="I98" s="42"/>
      <c r="J98" s="42"/>
      <c r="K98" s="48"/>
      <c r="L98" s="44"/>
    </row>
    <row r="99" spans="2:12" x14ac:dyDescent="0.35">
      <c r="C99" s="34" t="s">
        <v>219</v>
      </c>
      <c r="D99" s="49">
        <f>SUM(D91:D98)</f>
        <v>0</v>
      </c>
      <c r="E99" s="49">
        <f>SUM(E91:E98)</f>
        <v>0</v>
      </c>
      <c r="F99" s="49">
        <f>SUM(F91:F98)</f>
        <v>0</v>
      </c>
      <c r="G99" s="51">
        <f>SUM(G91:G98)</f>
        <v>0</v>
      </c>
      <c r="H99" s="49">
        <f>(H91*G91)+(H92*G92)+(H93*G93)+(H94*G94)+(H95*G95)+(H96*G96)+(H97*G97)+(H98*G98)</f>
        <v>0</v>
      </c>
      <c r="I99" s="56">
        <f>SUM(I91:I98)</f>
        <v>0</v>
      </c>
      <c r="J99" s="56">
        <f>SUM(J91:J98)</f>
        <v>0</v>
      </c>
      <c r="K99" s="48"/>
      <c r="L99" s="50"/>
    </row>
    <row r="100" spans="2:12" ht="51" customHeight="1" x14ac:dyDescent="0.35">
      <c r="B100" s="34" t="s">
        <v>284</v>
      </c>
      <c r="C100" s="167"/>
      <c r="D100" s="168"/>
      <c r="E100" s="168"/>
      <c r="F100" s="168"/>
      <c r="G100" s="168"/>
      <c r="H100" s="168"/>
      <c r="I100" s="168"/>
      <c r="J100" s="168"/>
      <c r="K100" s="169"/>
      <c r="L100" s="36"/>
    </row>
    <row r="101" spans="2:12" x14ac:dyDescent="0.35">
      <c r="B101" s="37" t="s">
        <v>64</v>
      </c>
      <c r="C101" s="45"/>
      <c r="D101" s="39"/>
      <c r="E101" s="39"/>
      <c r="F101" s="39"/>
      <c r="G101" s="40">
        <f>SUM(D101:F101)</f>
        <v>0</v>
      </c>
      <c r="H101" s="41"/>
      <c r="I101" s="39"/>
      <c r="J101" s="42"/>
      <c r="K101" s="43"/>
      <c r="L101" s="44"/>
    </row>
    <row r="102" spans="2:12" x14ac:dyDescent="0.35">
      <c r="B102" s="37" t="s">
        <v>65</v>
      </c>
      <c r="C102" s="45"/>
      <c r="D102" s="39"/>
      <c r="E102" s="39"/>
      <c r="F102" s="39"/>
      <c r="G102" s="40">
        <f t="shared" ref="G102:G108" si="9">SUM(D102:F102)</f>
        <v>0</v>
      </c>
      <c r="H102" s="41"/>
      <c r="I102" s="39"/>
      <c r="J102" s="42"/>
      <c r="K102" s="43"/>
      <c r="L102" s="44"/>
    </row>
    <row r="103" spans="2:12" x14ac:dyDescent="0.35">
      <c r="B103" s="37" t="s">
        <v>188</v>
      </c>
      <c r="C103" s="45"/>
      <c r="D103" s="39"/>
      <c r="E103" s="39"/>
      <c r="F103" s="39"/>
      <c r="G103" s="40">
        <f t="shared" si="9"/>
        <v>0</v>
      </c>
      <c r="H103" s="41"/>
      <c r="I103" s="39"/>
      <c r="J103" s="42"/>
      <c r="K103" s="43"/>
      <c r="L103" s="44"/>
    </row>
    <row r="104" spans="2:12" x14ac:dyDescent="0.35">
      <c r="B104" s="37" t="s">
        <v>285</v>
      </c>
      <c r="C104" s="45"/>
      <c r="D104" s="39"/>
      <c r="E104" s="39"/>
      <c r="F104" s="39"/>
      <c r="G104" s="40">
        <f t="shared" si="9"/>
        <v>0</v>
      </c>
      <c r="H104" s="41"/>
      <c r="I104" s="39"/>
      <c r="J104" s="42"/>
      <c r="K104" s="43"/>
      <c r="L104" s="44"/>
    </row>
    <row r="105" spans="2:12" x14ac:dyDescent="0.35">
      <c r="B105" s="37" t="s">
        <v>286</v>
      </c>
      <c r="C105" s="45"/>
      <c r="D105" s="39"/>
      <c r="E105" s="39"/>
      <c r="F105" s="39"/>
      <c r="G105" s="40">
        <f t="shared" si="9"/>
        <v>0</v>
      </c>
      <c r="H105" s="41"/>
      <c r="I105" s="39"/>
      <c r="J105" s="42"/>
      <c r="K105" s="43"/>
      <c r="L105" s="44"/>
    </row>
    <row r="106" spans="2:12" x14ac:dyDescent="0.35">
      <c r="B106" s="37" t="s">
        <v>287</v>
      </c>
      <c r="C106" s="45"/>
      <c r="D106" s="39"/>
      <c r="E106" s="39"/>
      <c r="F106" s="39"/>
      <c r="G106" s="40">
        <f t="shared" si="9"/>
        <v>0</v>
      </c>
      <c r="H106" s="41"/>
      <c r="I106" s="39"/>
      <c r="J106" s="42"/>
      <c r="K106" s="43"/>
      <c r="L106" s="44"/>
    </row>
    <row r="107" spans="2:12" x14ac:dyDescent="0.35">
      <c r="B107" s="37" t="s">
        <v>288</v>
      </c>
      <c r="C107" s="46"/>
      <c r="D107" s="42"/>
      <c r="E107" s="42"/>
      <c r="F107" s="42"/>
      <c r="G107" s="40">
        <f t="shared" si="9"/>
        <v>0</v>
      </c>
      <c r="H107" s="47"/>
      <c r="I107" s="42"/>
      <c r="J107" s="42"/>
      <c r="K107" s="48"/>
      <c r="L107" s="44"/>
    </row>
    <row r="108" spans="2:12" x14ac:dyDescent="0.35">
      <c r="B108" s="37" t="s">
        <v>289</v>
      </c>
      <c r="C108" s="46"/>
      <c r="D108" s="42"/>
      <c r="E108" s="42"/>
      <c r="F108" s="42"/>
      <c r="G108" s="40">
        <f t="shared" si="9"/>
        <v>0</v>
      </c>
      <c r="H108" s="47"/>
      <c r="I108" s="42"/>
      <c r="J108" s="42"/>
      <c r="K108" s="48"/>
      <c r="L108" s="44"/>
    </row>
    <row r="109" spans="2:12" x14ac:dyDescent="0.35">
      <c r="C109" s="34" t="s">
        <v>219</v>
      </c>
      <c r="D109" s="51">
        <f>SUM(D101:D108)</f>
        <v>0</v>
      </c>
      <c r="E109" s="51">
        <f>SUM(E101:E108)</f>
        <v>0</v>
      </c>
      <c r="F109" s="51">
        <f>SUM(F101:F108)</f>
        <v>0</v>
      </c>
      <c r="G109" s="51">
        <f>SUM(G101:G108)</f>
        <v>0</v>
      </c>
      <c r="H109" s="49">
        <f>(H101*G101)+(H102*G102)+(H103*G103)+(H104*G104)+(H105*G105)+(H106*G106)+(H107*G107)+(H108*G108)</f>
        <v>0</v>
      </c>
      <c r="I109" s="56">
        <f>SUM(I101:I108)</f>
        <v>0</v>
      </c>
      <c r="J109" s="56">
        <f>SUM(J101:J108)</f>
        <v>0</v>
      </c>
      <c r="K109" s="48"/>
      <c r="L109" s="50"/>
    </row>
    <row r="110" spans="2:12" ht="25.5" customHeight="1" x14ac:dyDescent="0.35">
      <c r="B110" s="34" t="s">
        <v>290</v>
      </c>
      <c r="C110" s="167"/>
      <c r="D110" s="168"/>
      <c r="E110" s="168"/>
      <c r="F110" s="168"/>
      <c r="G110" s="168"/>
      <c r="H110" s="168"/>
      <c r="I110" s="168"/>
      <c r="J110" s="168"/>
      <c r="K110" s="169"/>
      <c r="L110" s="36"/>
    </row>
    <row r="111" spans="2:12" x14ac:dyDescent="0.35">
      <c r="B111" s="37" t="s">
        <v>91</v>
      </c>
      <c r="C111" s="45"/>
      <c r="D111" s="39"/>
      <c r="E111" s="39"/>
      <c r="F111" s="39"/>
      <c r="G111" s="40">
        <f>SUM(D111:F111)</f>
        <v>0</v>
      </c>
      <c r="H111" s="41"/>
      <c r="I111" s="39"/>
      <c r="J111" s="42"/>
      <c r="K111" s="43"/>
      <c r="L111" s="44"/>
    </row>
    <row r="112" spans="2:12" x14ac:dyDescent="0.35">
      <c r="B112" s="37" t="s">
        <v>92</v>
      </c>
      <c r="C112" s="45"/>
      <c r="D112" s="39"/>
      <c r="E112" s="39"/>
      <c r="F112" s="39"/>
      <c r="G112" s="40">
        <f t="shared" ref="G112:G118" si="10">SUM(D112:F112)</f>
        <v>0</v>
      </c>
      <c r="H112" s="41"/>
      <c r="I112" s="39"/>
      <c r="J112" s="42"/>
      <c r="K112" s="43"/>
      <c r="L112" s="44"/>
    </row>
    <row r="113" spans="2:12" x14ac:dyDescent="0.35">
      <c r="B113" s="37" t="s">
        <v>291</v>
      </c>
      <c r="C113" s="45"/>
      <c r="D113" s="39"/>
      <c r="E113" s="39"/>
      <c r="F113" s="39"/>
      <c r="G113" s="40">
        <f t="shared" si="10"/>
        <v>0</v>
      </c>
      <c r="H113" s="41"/>
      <c r="I113" s="39"/>
      <c r="J113" s="42"/>
      <c r="K113" s="43"/>
      <c r="L113" s="44"/>
    </row>
    <row r="114" spans="2:12" x14ac:dyDescent="0.35">
      <c r="B114" s="37" t="s">
        <v>292</v>
      </c>
      <c r="C114" s="45"/>
      <c r="D114" s="39"/>
      <c r="E114" s="39"/>
      <c r="F114" s="39"/>
      <c r="G114" s="40">
        <f t="shared" si="10"/>
        <v>0</v>
      </c>
      <c r="H114" s="41"/>
      <c r="I114" s="39"/>
      <c r="J114" s="42"/>
      <c r="K114" s="43"/>
      <c r="L114" s="44"/>
    </row>
    <row r="115" spans="2:12" x14ac:dyDescent="0.35">
      <c r="B115" s="37" t="s">
        <v>173</v>
      </c>
      <c r="C115" s="45"/>
      <c r="D115" s="39"/>
      <c r="E115" s="39"/>
      <c r="F115" s="39"/>
      <c r="G115" s="40">
        <f t="shared" si="10"/>
        <v>0</v>
      </c>
      <c r="H115" s="41"/>
      <c r="I115" s="39"/>
      <c r="J115" s="42"/>
      <c r="K115" s="43"/>
      <c r="L115" s="44"/>
    </row>
    <row r="116" spans="2:12" x14ac:dyDescent="0.35">
      <c r="B116" s="37" t="s">
        <v>174</v>
      </c>
      <c r="C116" s="45"/>
      <c r="D116" s="39"/>
      <c r="E116" s="39"/>
      <c r="F116" s="39"/>
      <c r="G116" s="40">
        <f t="shared" si="10"/>
        <v>0</v>
      </c>
      <c r="H116" s="41"/>
      <c r="I116" s="39"/>
      <c r="J116" s="42"/>
      <c r="K116" s="43"/>
      <c r="L116" s="44"/>
    </row>
    <row r="117" spans="2:12" x14ac:dyDescent="0.35">
      <c r="B117" s="37" t="s">
        <v>293</v>
      </c>
      <c r="C117" s="46"/>
      <c r="D117" s="42"/>
      <c r="E117" s="42"/>
      <c r="F117" s="42"/>
      <c r="G117" s="40">
        <f t="shared" si="10"/>
        <v>0</v>
      </c>
      <c r="H117" s="47"/>
      <c r="I117" s="42"/>
      <c r="J117" s="42"/>
      <c r="K117" s="48"/>
      <c r="L117" s="44"/>
    </row>
    <row r="118" spans="2:12" x14ac:dyDescent="0.35">
      <c r="B118" s="37" t="s">
        <v>294</v>
      </c>
      <c r="C118" s="46"/>
      <c r="D118" s="42"/>
      <c r="E118" s="42"/>
      <c r="F118" s="42"/>
      <c r="G118" s="40">
        <f t="shared" si="10"/>
        <v>0</v>
      </c>
      <c r="H118" s="47"/>
      <c r="I118" s="42"/>
      <c r="J118" s="42"/>
      <c r="K118" s="48"/>
      <c r="L118" s="44"/>
    </row>
    <row r="119" spans="2:12" x14ac:dyDescent="0.35">
      <c r="C119" s="34" t="s">
        <v>219</v>
      </c>
      <c r="D119" s="51">
        <f>SUM(D111:D118)</f>
        <v>0</v>
      </c>
      <c r="E119" s="51">
        <f>SUM(E111:E118)</f>
        <v>0</v>
      </c>
      <c r="F119" s="51">
        <f>SUM(F111:F118)</f>
        <v>0</v>
      </c>
      <c r="G119" s="51">
        <f>SUM(G111:G118)</f>
        <v>0</v>
      </c>
      <c r="H119" s="49">
        <f>(H111*G111)+(H112*G112)+(H113*G113)+(H114*G114)+(H115*G115)+(H116*G116)+(H117*G117)+(H118*G118)</f>
        <v>0</v>
      </c>
      <c r="I119" s="56">
        <f>SUM(I111:I118)</f>
        <v>0</v>
      </c>
      <c r="J119" s="56">
        <f>SUM(J111:J118)</f>
        <v>0</v>
      </c>
      <c r="K119" s="48"/>
      <c r="L119" s="50"/>
    </row>
    <row r="120" spans="2:12" ht="34.5" customHeight="1" x14ac:dyDescent="0.35">
      <c r="B120" s="34" t="s">
        <v>295</v>
      </c>
      <c r="C120" s="167"/>
      <c r="D120" s="168"/>
      <c r="E120" s="168"/>
      <c r="F120" s="168"/>
      <c r="G120" s="168"/>
      <c r="H120" s="168"/>
      <c r="I120" s="168"/>
      <c r="J120" s="168"/>
      <c r="K120" s="169"/>
      <c r="L120" s="36"/>
    </row>
    <row r="121" spans="2:12" x14ac:dyDescent="0.35">
      <c r="B121" s="37" t="s">
        <v>179</v>
      </c>
      <c r="C121" s="45"/>
      <c r="D121" s="39"/>
      <c r="E121" s="39"/>
      <c r="F121" s="39"/>
      <c r="G121" s="40">
        <f>SUM(D121:F121)</f>
        <v>0</v>
      </c>
      <c r="H121" s="41"/>
      <c r="I121" s="39"/>
      <c r="J121" s="42"/>
      <c r="K121" s="43"/>
      <c r="L121" s="44"/>
    </row>
    <row r="122" spans="2:12" x14ac:dyDescent="0.35">
      <c r="B122" s="37" t="s">
        <v>66</v>
      </c>
      <c r="C122" s="45"/>
      <c r="D122" s="39"/>
      <c r="E122" s="39"/>
      <c r="F122" s="39"/>
      <c r="G122" s="40">
        <f t="shared" ref="G122:G128" si="11">SUM(D122:F122)</f>
        <v>0</v>
      </c>
      <c r="H122" s="41"/>
      <c r="I122" s="39"/>
      <c r="J122" s="42"/>
      <c r="K122" s="43"/>
      <c r="L122" s="44"/>
    </row>
    <row r="123" spans="2:12" x14ac:dyDescent="0.35">
      <c r="B123" s="37" t="s">
        <v>67</v>
      </c>
      <c r="C123" s="45"/>
      <c r="D123" s="39"/>
      <c r="E123" s="39"/>
      <c r="F123" s="39"/>
      <c r="G123" s="40">
        <f t="shared" si="11"/>
        <v>0</v>
      </c>
      <c r="H123" s="41"/>
      <c r="I123" s="39"/>
      <c r="J123" s="42"/>
      <c r="K123" s="43"/>
      <c r="L123" s="44"/>
    </row>
    <row r="124" spans="2:12" x14ac:dyDescent="0.35">
      <c r="B124" s="37" t="s">
        <v>189</v>
      </c>
      <c r="C124" s="45"/>
      <c r="D124" s="39"/>
      <c r="E124" s="39"/>
      <c r="F124" s="39"/>
      <c r="G124" s="40">
        <f t="shared" si="11"/>
        <v>0</v>
      </c>
      <c r="H124" s="41"/>
      <c r="I124" s="39"/>
      <c r="J124" s="42"/>
      <c r="K124" s="43"/>
      <c r="L124" s="44"/>
    </row>
    <row r="125" spans="2:12" x14ac:dyDescent="0.35">
      <c r="B125" s="37" t="s">
        <v>296</v>
      </c>
      <c r="C125" s="45"/>
      <c r="D125" s="39"/>
      <c r="E125" s="39"/>
      <c r="F125" s="39"/>
      <c r="G125" s="40">
        <f t="shared" si="11"/>
        <v>0</v>
      </c>
      <c r="H125" s="41"/>
      <c r="I125" s="39"/>
      <c r="J125" s="42"/>
      <c r="K125" s="43"/>
      <c r="L125" s="44"/>
    </row>
    <row r="126" spans="2:12" x14ac:dyDescent="0.35">
      <c r="B126" s="37" t="s">
        <v>297</v>
      </c>
      <c r="C126" s="45"/>
      <c r="D126" s="39"/>
      <c r="E126" s="39"/>
      <c r="F126" s="39"/>
      <c r="G126" s="40">
        <f t="shared" si="11"/>
        <v>0</v>
      </c>
      <c r="H126" s="41"/>
      <c r="I126" s="39"/>
      <c r="J126" s="42"/>
      <c r="K126" s="43"/>
      <c r="L126" s="44"/>
    </row>
    <row r="127" spans="2:12" x14ac:dyDescent="0.35">
      <c r="B127" s="37" t="s">
        <v>298</v>
      </c>
      <c r="C127" s="46"/>
      <c r="D127" s="42"/>
      <c r="E127" s="42"/>
      <c r="F127" s="42"/>
      <c r="G127" s="40">
        <f t="shared" si="11"/>
        <v>0</v>
      </c>
      <c r="H127" s="47"/>
      <c r="I127" s="42"/>
      <c r="J127" s="42"/>
      <c r="K127" s="48"/>
      <c r="L127" s="44"/>
    </row>
    <row r="128" spans="2:12" x14ac:dyDescent="0.35">
      <c r="B128" s="37" t="s">
        <v>299</v>
      </c>
      <c r="C128" s="46"/>
      <c r="D128" s="42"/>
      <c r="E128" s="42"/>
      <c r="F128" s="42"/>
      <c r="G128" s="40">
        <f t="shared" si="11"/>
        <v>0</v>
      </c>
      <c r="H128" s="47"/>
      <c r="I128" s="42"/>
      <c r="J128" s="42"/>
      <c r="K128" s="48"/>
      <c r="L128" s="44"/>
    </row>
    <row r="129" spans="2:12" x14ac:dyDescent="0.35">
      <c r="C129" s="34" t="s">
        <v>219</v>
      </c>
      <c r="D129" s="49">
        <f>SUM(D121:D128)</f>
        <v>0</v>
      </c>
      <c r="E129" s="49">
        <f>SUM(E121:E128)</f>
        <v>0</v>
      </c>
      <c r="F129" s="49">
        <f>SUM(F121:F128)</f>
        <v>0</v>
      </c>
      <c r="G129" s="49">
        <f>SUM(G121:G128)</f>
        <v>0</v>
      </c>
      <c r="H129" s="49">
        <f>(H121*G121)+(H122*G122)+(H123*G123)+(H124*G124)+(H125*G125)+(H126*G126)+(H127*G127)+(H128*G128)</f>
        <v>0</v>
      </c>
      <c r="I129" s="56">
        <f>SUM(I121:I128)</f>
        <v>0</v>
      </c>
      <c r="J129" s="56">
        <f>SUM(J121:J128)</f>
        <v>0</v>
      </c>
      <c r="K129" s="48"/>
      <c r="L129" s="50"/>
    </row>
    <row r="130" spans="2:12" ht="15.75" customHeight="1" x14ac:dyDescent="0.35">
      <c r="B130" s="57"/>
      <c r="C130" s="53"/>
      <c r="D130" s="58"/>
      <c r="E130" s="58"/>
      <c r="F130" s="58"/>
      <c r="G130" s="58"/>
      <c r="H130" s="58"/>
      <c r="I130" s="58"/>
      <c r="J130" s="58"/>
      <c r="K130" s="60"/>
      <c r="L130" s="59"/>
    </row>
    <row r="131" spans="2:12" ht="34.5" customHeight="1" x14ac:dyDescent="0.35">
      <c r="B131" s="34" t="s">
        <v>300</v>
      </c>
      <c r="C131" s="179"/>
      <c r="D131" s="180"/>
      <c r="E131" s="180"/>
      <c r="F131" s="180"/>
      <c r="G131" s="180"/>
      <c r="H131" s="180"/>
      <c r="I131" s="180"/>
      <c r="J131" s="180"/>
      <c r="K131" s="181"/>
      <c r="L131" s="35"/>
    </row>
    <row r="132" spans="2:12" ht="33" customHeight="1" x14ac:dyDescent="0.35">
      <c r="B132" s="34" t="s">
        <v>301</v>
      </c>
      <c r="C132" s="167"/>
      <c r="D132" s="168"/>
      <c r="E132" s="168"/>
      <c r="F132" s="168"/>
      <c r="G132" s="168"/>
      <c r="H132" s="168"/>
      <c r="I132" s="168"/>
      <c r="J132" s="168"/>
      <c r="K132" s="169"/>
      <c r="L132" s="36"/>
    </row>
    <row r="133" spans="2:12" x14ac:dyDescent="0.35">
      <c r="B133" s="37" t="s">
        <v>68</v>
      </c>
      <c r="C133" s="45"/>
      <c r="D133" s="39"/>
      <c r="E133" s="39"/>
      <c r="F133" s="39"/>
      <c r="G133" s="40">
        <f>SUM(D133:F133)</f>
        <v>0</v>
      </c>
      <c r="H133" s="41"/>
      <c r="I133" s="39"/>
      <c r="J133" s="42"/>
      <c r="K133" s="43"/>
      <c r="L133" s="44"/>
    </row>
    <row r="134" spans="2:12" x14ac:dyDescent="0.35">
      <c r="B134" s="37" t="s">
        <v>69</v>
      </c>
      <c r="C134" s="45"/>
      <c r="D134" s="39"/>
      <c r="E134" s="39"/>
      <c r="F134" s="39"/>
      <c r="G134" s="40">
        <f t="shared" ref="G134:G140" si="12">SUM(D134:F134)</f>
        <v>0</v>
      </c>
      <c r="H134" s="41"/>
      <c r="I134" s="39"/>
      <c r="J134" s="42"/>
      <c r="K134" s="43"/>
      <c r="L134" s="44"/>
    </row>
    <row r="135" spans="2:12" x14ac:dyDescent="0.35">
      <c r="B135" s="37" t="s">
        <v>70</v>
      </c>
      <c r="C135" s="45"/>
      <c r="D135" s="39"/>
      <c r="E135" s="39"/>
      <c r="F135" s="39"/>
      <c r="G135" s="40">
        <f t="shared" si="12"/>
        <v>0</v>
      </c>
      <c r="H135" s="41"/>
      <c r="I135" s="39"/>
      <c r="J135" s="42"/>
      <c r="K135" s="43"/>
      <c r="L135" s="44"/>
    </row>
    <row r="136" spans="2:12" x14ac:dyDescent="0.35">
      <c r="B136" s="37" t="s">
        <v>127</v>
      </c>
      <c r="C136" s="45"/>
      <c r="D136" s="39"/>
      <c r="E136" s="39"/>
      <c r="F136" s="39"/>
      <c r="G136" s="40">
        <f t="shared" si="12"/>
        <v>0</v>
      </c>
      <c r="H136" s="41"/>
      <c r="I136" s="39"/>
      <c r="J136" s="42"/>
      <c r="K136" s="43"/>
      <c r="L136" s="44"/>
    </row>
    <row r="137" spans="2:12" x14ac:dyDescent="0.35">
      <c r="B137" s="37" t="s">
        <v>128</v>
      </c>
      <c r="C137" s="45"/>
      <c r="D137" s="39"/>
      <c r="E137" s="39"/>
      <c r="F137" s="39"/>
      <c r="G137" s="40">
        <f t="shared" si="12"/>
        <v>0</v>
      </c>
      <c r="H137" s="41"/>
      <c r="I137" s="39"/>
      <c r="J137" s="42"/>
      <c r="K137" s="43"/>
      <c r="L137" s="44"/>
    </row>
    <row r="138" spans="2:12" x14ac:dyDescent="0.35">
      <c r="B138" s="37" t="s">
        <v>302</v>
      </c>
      <c r="C138" s="45"/>
      <c r="D138" s="39"/>
      <c r="E138" s="39"/>
      <c r="F138" s="39"/>
      <c r="G138" s="40">
        <f t="shared" si="12"/>
        <v>0</v>
      </c>
      <c r="H138" s="41"/>
      <c r="I138" s="39"/>
      <c r="J138" s="42"/>
      <c r="K138" s="43"/>
      <c r="L138" s="44"/>
    </row>
    <row r="139" spans="2:12" x14ac:dyDescent="0.35">
      <c r="B139" s="37" t="s">
        <v>303</v>
      </c>
      <c r="C139" s="46"/>
      <c r="D139" s="42"/>
      <c r="E139" s="42"/>
      <c r="F139" s="42"/>
      <c r="G139" s="40">
        <f t="shared" si="12"/>
        <v>0</v>
      </c>
      <c r="H139" s="47"/>
      <c r="I139" s="42"/>
      <c r="J139" s="42"/>
      <c r="K139" s="48"/>
      <c r="L139" s="44"/>
    </row>
    <row r="140" spans="2:12" x14ac:dyDescent="0.35">
      <c r="B140" s="37" t="s">
        <v>304</v>
      </c>
      <c r="C140" s="46"/>
      <c r="D140" s="42"/>
      <c r="E140" s="42"/>
      <c r="F140" s="42"/>
      <c r="G140" s="40">
        <f t="shared" si="12"/>
        <v>0</v>
      </c>
      <c r="H140" s="47"/>
      <c r="I140" s="42"/>
      <c r="J140" s="42"/>
      <c r="K140" s="48"/>
      <c r="L140" s="44"/>
    </row>
    <row r="141" spans="2:12" x14ac:dyDescent="0.35">
      <c r="C141" s="34" t="s">
        <v>219</v>
      </c>
      <c r="D141" s="49">
        <f>SUM(D133:D140)</f>
        <v>0</v>
      </c>
      <c r="E141" s="49">
        <f>SUM(E133:E140)</f>
        <v>0</v>
      </c>
      <c r="F141" s="49">
        <f>SUM(F133:F140)</f>
        <v>0</v>
      </c>
      <c r="G141" s="51">
        <f>SUM(G133:G140)</f>
        <v>0</v>
      </c>
      <c r="H141" s="49">
        <f>(H133*G133)+(H134*G134)+(H135*G135)+(H136*G136)+(H137*G137)+(H138*G138)+(H139*G139)+(H140*G140)</f>
        <v>0</v>
      </c>
      <c r="I141" s="56">
        <f>SUM(I133:I140)</f>
        <v>0</v>
      </c>
      <c r="J141" s="56">
        <f>SUM(J133:J140)</f>
        <v>0</v>
      </c>
      <c r="K141" s="48"/>
      <c r="L141" s="50"/>
    </row>
    <row r="142" spans="2:12" ht="51" customHeight="1" x14ac:dyDescent="0.35">
      <c r="B142" s="34" t="s">
        <v>305</v>
      </c>
      <c r="C142" s="167"/>
      <c r="D142" s="168"/>
      <c r="E142" s="168"/>
      <c r="F142" s="168"/>
      <c r="G142" s="168"/>
      <c r="H142" s="168"/>
      <c r="I142" s="168"/>
      <c r="J142" s="168"/>
      <c r="K142" s="169"/>
      <c r="L142" s="36"/>
    </row>
    <row r="143" spans="2:12" x14ac:dyDescent="0.35">
      <c r="B143" s="37" t="s">
        <v>71</v>
      </c>
      <c r="C143" s="45"/>
      <c r="D143" s="39"/>
      <c r="E143" s="39"/>
      <c r="F143" s="39"/>
      <c r="G143" s="40">
        <f>SUM(D143:F143)</f>
        <v>0</v>
      </c>
      <c r="H143" s="41"/>
      <c r="I143" s="39"/>
      <c r="J143" s="42"/>
      <c r="K143" s="43"/>
      <c r="L143" s="44"/>
    </row>
    <row r="144" spans="2:12" x14ac:dyDescent="0.35">
      <c r="B144" s="37" t="s">
        <v>72</v>
      </c>
      <c r="C144" s="45"/>
      <c r="D144" s="39"/>
      <c r="E144" s="39"/>
      <c r="F144" s="39"/>
      <c r="G144" s="40">
        <f t="shared" ref="G144:G150" si="13">SUM(D144:F144)</f>
        <v>0</v>
      </c>
      <c r="H144" s="41"/>
      <c r="I144" s="39"/>
      <c r="J144" s="42"/>
      <c r="K144" s="43"/>
      <c r="L144" s="44"/>
    </row>
    <row r="145" spans="2:12" x14ac:dyDescent="0.35">
      <c r="B145" s="37" t="s">
        <v>180</v>
      </c>
      <c r="C145" s="45"/>
      <c r="D145" s="39"/>
      <c r="E145" s="39"/>
      <c r="F145" s="39"/>
      <c r="G145" s="40">
        <f t="shared" si="13"/>
        <v>0</v>
      </c>
      <c r="H145" s="41"/>
      <c r="I145" s="39"/>
      <c r="J145" s="42"/>
      <c r="K145" s="43"/>
      <c r="L145" s="44"/>
    </row>
    <row r="146" spans="2:12" x14ac:dyDescent="0.35">
      <c r="B146" s="37" t="s">
        <v>181</v>
      </c>
      <c r="C146" s="45"/>
      <c r="D146" s="39"/>
      <c r="E146" s="39"/>
      <c r="F146" s="39"/>
      <c r="G146" s="40">
        <f t="shared" si="13"/>
        <v>0</v>
      </c>
      <c r="H146" s="41"/>
      <c r="I146" s="39"/>
      <c r="J146" s="42"/>
      <c r="K146" s="43"/>
      <c r="L146" s="44"/>
    </row>
    <row r="147" spans="2:12" x14ac:dyDescent="0.35">
      <c r="B147" s="37" t="s">
        <v>306</v>
      </c>
      <c r="C147" s="45"/>
      <c r="D147" s="39"/>
      <c r="E147" s="39"/>
      <c r="F147" s="39"/>
      <c r="G147" s="40">
        <f t="shared" si="13"/>
        <v>0</v>
      </c>
      <c r="H147" s="41"/>
      <c r="I147" s="39"/>
      <c r="J147" s="42"/>
      <c r="K147" s="43"/>
      <c r="L147" s="44"/>
    </row>
    <row r="148" spans="2:12" x14ac:dyDescent="0.35">
      <c r="B148" s="37" t="s">
        <v>307</v>
      </c>
      <c r="C148" s="45"/>
      <c r="D148" s="39"/>
      <c r="E148" s="39"/>
      <c r="F148" s="39"/>
      <c r="G148" s="40">
        <f t="shared" si="13"/>
        <v>0</v>
      </c>
      <c r="H148" s="41"/>
      <c r="I148" s="39"/>
      <c r="J148" s="42"/>
      <c r="K148" s="43"/>
      <c r="L148" s="44"/>
    </row>
    <row r="149" spans="2:12" x14ac:dyDescent="0.35">
      <c r="B149" s="37" t="s">
        <v>308</v>
      </c>
      <c r="C149" s="46"/>
      <c r="D149" s="42"/>
      <c r="E149" s="42"/>
      <c r="F149" s="42"/>
      <c r="G149" s="40">
        <f t="shared" si="13"/>
        <v>0</v>
      </c>
      <c r="H149" s="47"/>
      <c r="I149" s="42"/>
      <c r="J149" s="42"/>
      <c r="K149" s="48"/>
      <c r="L149" s="44"/>
    </row>
    <row r="150" spans="2:12" x14ac:dyDescent="0.35">
      <c r="B150" s="37" t="s">
        <v>309</v>
      </c>
      <c r="C150" s="46"/>
      <c r="D150" s="42"/>
      <c r="E150" s="42"/>
      <c r="F150" s="42"/>
      <c r="G150" s="40">
        <f t="shared" si="13"/>
        <v>0</v>
      </c>
      <c r="H150" s="47"/>
      <c r="I150" s="42"/>
      <c r="J150" s="42"/>
      <c r="K150" s="48"/>
      <c r="L150" s="44"/>
    </row>
    <row r="151" spans="2:12" x14ac:dyDescent="0.35">
      <c r="C151" s="34" t="s">
        <v>219</v>
      </c>
      <c r="D151" s="51">
        <f>SUM(D143:D150)</f>
        <v>0</v>
      </c>
      <c r="E151" s="51">
        <f>SUM(E143:E150)</f>
        <v>0</v>
      </c>
      <c r="F151" s="51">
        <f>SUM(F143:F150)</f>
        <v>0</v>
      </c>
      <c r="G151" s="51">
        <f>SUM(G143:G150)</f>
        <v>0</v>
      </c>
      <c r="H151" s="49">
        <f>(H143*G143)+(H144*G144)+(H145*G145)+(H146*G146)+(H147*G147)+(H148*G148)+(H149*G149)+(H150*G150)</f>
        <v>0</v>
      </c>
      <c r="I151" s="56">
        <f>SUM(I143:I150)</f>
        <v>0</v>
      </c>
      <c r="J151" s="56">
        <f>SUM(J143:J150)</f>
        <v>0</v>
      </c>
      <c r="K151" s="48"/>
      <c r="L151" s="50"/>
    </row>
    <row r="152" spans="2:12" ht="51" customHeight="1" x14ac:dyDescent="0.35">
      <c r="B152" s="34" t="s">
        <v>310</v>
      </c>
      <c r="C152" s="167"/>
      <c r="D152" s="168"/>
      <c r="E152" s="168"/>
      <c r="F152" s="168"/>
      <c r="G152" s="168"/>
      <c r="H152" s="168"/>
      <c r="I152" s="168"/>
      <c r="J152" s="168"/>
      <c r="K152" s="169"/>
      <c r="L152" s="36"/>
    </row>
    <row r="153" spans="2:12" x14ac:dyDescent="0.35">
      <c r="B153" s="37" t="s">
        <v>182</v>
      </c>
      <c r="C153" s="45"/>
      <c r="D153" s="39"/>
      <c r="E153" s="39"/>
      <c r="F153" s="39"/>
      <c r="G153" s="40">
        <f>SUM(D153:F153)</f>
        <v>0</v>
      </c>
      <c r="H153" s="41"/>
      <c r="I153" s="39"/>
      <c r="J153" s="42"/>
      <c r="K153" s="43"/>
      <c r="L153" s="44"/>
    </row>
    <row r="154" spans="2:12" x14ac:dyDescent="0.35">
      <c r="B154" s="37" t="s">
        <v>183</v>
      </c>
      <c r="C154" s="45"/>
      <c r="D154" s="39"/>
      <c r="E154" s="39"/>
      <c r="F154" s="39"/>
      <c r="G154" s="40">
        <f t="shared" ref="G154:G160" si="14">SUM(D154:F154)</f>
        <v>0</v>
      </c>
      <c r="H154" s="41"/>
      <c r="I154" s="39"/>
      <c r="J154" s="42"/>
      <c r="K154" s="43"/>
      <c r="L154" s="44"/>
    </row>
    <row r="155" spans="2:12" x14ac:dyDescent="0.35">
      <c r="B155" s="37" t="s">
        <v>311</v>
      </c>
      <c r="C155" s="45"/>
      <c r="D155" s="39"/>
      <c r="E155" s="39"/>
      <c r="F155" s="39"/>
      <c r="G155" s="40">
        <f t="shared" si="14"/>
        <v>0</v>
      </c>
      <c r="H155" s="41"/>
      <c r="I155" s="39"/>
      <c r="J155" s="42"/>
      <c r="K155" s="43"/>
      <c r="L155" s="44"/>
    </row>
    <row r="156" spans="2:12" x14ac:dyDescent="0.35">
      <c r="B156" s="37" t="s">
        <v>312</v>
      </c>
      <c r="C156" s="45"/>
      <c r="D156" s="39"/>
      <c r="E156" s="39"/>
      <c r="F156" s="39"/>
      <c r="G156" s="40">
        <f t="shared" si="14"/>
        <v>0</v>
      </c>
      <c r="H156" s="41"/>
      <c r="I156" s="39"/>
      <c r="J156" s="42"/>
      <c r="K156" s="43"/>
      <c r="L156" s="44"/>
    </row>
    <row r="157" spans="2:12" x14ac:dyDescent="0.35">
      <c r="B157" s="37" t="s">
        <v>313</v>
      </c>
      <c r="C157" s="45"/>
      <c r="D157" s="39"/>
      <c r="E157" s="39"/>
      <c r="F157" s="39"/>
      <c r="G157" s="40">
        <f t="shared" si="14"/>
        <v>0</v>
      </c>
      <c r="H157" s="41"/>
      <c r="I157" s="39"/>
      <c r="J157" s="42"/>
      <c r="K157" s="43"/>
      <c r="L157" s="44"/>
    </row>
    <row r="158" spans="2:12" x14ac:dyDescent="0.35">
      <c r="B158" s="37" t="s">
        <v>314</v>
      </c>
      <c r="C158" s="45"/>
      <c r="D158" s="39"/>
      <c r="E158" s="39"/>
      <c r="F158" s="39"/>
      <c r="G158" s="40">
        <f t="shared" si="14"/>
        <v>0</v>
      </c>
      <c r="H158" s="41"/>
      <c r="I158" s="39"/>
      <c r="J158" s="42"/>
      <c r="K158" s="43"/>
      <c r="L158" s="44"/>
    </row>
    <row r="159" spans="2:12" x14ac:dyDescent="0.35">
      <c r="B159" s="37" t="s">
        <v>315</v>
      </c>
      <c r="C159" s="46"/>
      <c r="D159" s="42"/>
      <c r="E159" s="42"/>
      <c r="F159" s="42"/>
      <c r="G159" s="40">
        <f t="shared" si="14"/>
        <v>0</v>
      </c>
      <c r="H159" s="47"/>
      <c r="I159" s="42"/>
      <c r="J159" s="42"/>
      <c r="K159" s="48"/>
      <c r="L159" s="44"/>
    </row>
    <row r="160" spans="2:12" x14ac:dyDescent="0.35">
      <c r="B160" s="37" t="s">
        <v>316</v>
      </c>
      <c r="C160" s="46"/>
      <c r="D160" s="42"/>
      <c r="E160" s="42"/>
      <c r="F160" s="42"/>
      <c r="G160" s="40">
        <f t="shared" si="14"/>
        <v>0</v>
      </c>
      <c r="H160" s="47"/>
      <c r="I160" s="42"/>
      <c r="J160" s="42"/>
      <c r="K160" s="48"/>
      <c r="L160" s="44"/>
    </row>
    <row r="161" spans="2:12" x14ac:dyDescent="0.35">
      <c r="C161" s="34" t="s">
        <v>219</v>
      </c>
      <c r="D161" s="51">
        <f>SUM(D153:D160)</f>
        <v>0</v>
      </c>
      <c r="E161" s="51">
        <f>SUM(E153:E160)</f>
        <v>0</v>
      </c>
      <c r="F161" s="51">
        <f>SUM(F153:F160)</f>
        <v>0</v>
      </c>
      <c r="G161" s="51">
        <f>SUM(G153:G160)</f>
        <v>0</v>
      </c>
      <c r="H161" s="49">
        <f>(H153*G153)+(H154*G154)+(H155*G155)+(H156*G156)+(H157*G157)+(H158*G158)+(H159*G159)+(H160*G160)</f>
        <v>0</v>
      </c>
      <c r="I161" s="56">
        <f>SUM(I153:I160)</f>
        <v>0</v>
      </c>
      <c r="J161" s="56">
        <f>SUM(J153:J160)</f>
        <v>0</v>
      </c>
      <c r="K161" s="48"/>
      <c r="L161" s="50"/>
    </row>
    <row r="162" spans="2:12" ht="51" customHeight="1" x14ac:dyDescent="0.35">
      <c r="B162" s="34" t="s">
        <v>317</v>
      </c>
      <c r="C162" s="167"/>
      <c r="D162" s="168"/>
      <c r="E162" s="168"/>
      <c r="F162" s="168"/>
      <c r="G162" s="168"/>
      <c r="H162" s="168"/>
      <c r="I162" s="168"/>
      <c r="J162" s="168"/>
      <c r="K162" s="169"/>
      <c r="L162" s="36"/>
    </row>
    <row r="163" spans="2:12" x14ac:dyDescent="0.35">
      <c r="B163" s="37" t="s">
        <v>184</v>
      </c>
      <c r="C163" s="45"/>
      <c r="D163" s="39"/>
      <c r="E163" s="39"/>
      <c r="F163" s="39"/>
      <c r="G163" s="40">
        <f>SUM(D163:F163)</f>
        <v>0</v>
      </c>
      <c r="H163" s="41"/>
      <c r="I163" s="39"/>
      <c r="J163" s="42"/>
      <c r="K163" s="43"/>
      <c r="L163" s="44"/>
    </row>
    <row r="164" spans="2:12" x14ac:dyDescent="0.35">
      <c r="B164" s="37" t="s">
        <v>185</v>
      </c>
      <c r="C164" s="45"/>
      <c r="D164" s="39"/>
      <c r="E164" s="39"/>
      <c r="F164" s="39"/>
      <c r="G164" s="40">
        <f t="shared" ref="G164:G170" si="15">SUM(D164:F164)</f>
        <v>0</v>
      </c>
      <c r="H164" s="41"/>
      <c r="I164" s="39"/>
      <c r="J164" s="42"/>
      <c r="K164" s="43"/>
      <c r="L164" s="44"/>
    </row>
    <row r="165" spans="2:12" x14ac:dyDescent="0.35">
      <c r="B165" s="37" t="s">
        <v>186</v>
      </c>
      <c r="C165" s="45"/>
      <c r="D165" s="39"/>
      <c r="E165" s="39"/>
      <c r="F165" s="39"/>
      <c r="G165" s="40">
        <f t="shared" si="15"/>
        <v>0</v>
      </c>
      <c r="H165" s="41"/>
      <c r="I165" s="39"/>
      <c r="J165" s="42"/>
      <c r="K165" s="43"/>
      <c r="L165" s="44"/>
    </row>
    <row r="166" spans="2:12" x14ac:dyDescent="0.35">
      <c r="B166" s="37" t="s">
        <v>318</v>
      </c>
      <c r="C166" s="45"/>
      <c r="D166" s="39"/>
      <c r="E166" s="39"/>
      <c r="F166" s="39"/>
      <c r="G166" s="40">
        <f t="shared" si="15"/>
        <v>0</v>
      </c>
      <c r="H166" s="41"/>
      <c r="I166" s="39"/>
      <c r="J166" s="42"/>
      <c r="K166" s="43"/>
      <c r="L166" s="44"/>
    </row>
    <row r="167" spans="2:12" x14ac:dyDescent="0.35">
      <c r="B167" s="37" t="s">
        <v>319</v>
      </c>
      <c r="C167" s="45"/>
      <c r="D167" s="39"/>
      <c r="E167" s="39"/>
      <c r="F167" s="39"/>
      <c r="G167" s="40">
        <f>SUM(D167:F167)</f>
        <v>0</v>
      </c>
      <c r="H167" s="41"/>
      <c r="I167" s="39"/>
      <c r="J167" s="42"/>
      <c r="K167" s="43"/>
      <c r="L167" s="44"/>
    </row>
    <row r="168" spans="2:12" x14ac:dyDescent="0.35">
      <c r="B168" s="37" t="s">
        <v>320</v>
      </c>
      <c r="C168" s="45"/>
      <c r="D168" s="39"/>
      <c r="E168" s="39"/>
      <c r="F168" s="39"/>
      <c r="G168" s="40">
        <f t="shared" si="15"/>
        <v>0</v>
      </c>
      <c r="H168" s="41"/>
      <c r="I168" s="39"/>
      <c r="J168" s="42"/>
      <c r="K168" s="43"/>
      <c r="L168" s="44"/>
    </row>
    <row r="169" spans="2:12" x14ac:dyDescent="0.35">
      <c r="B169" s="37" t="s">
        <v>321</v>
      </c>
      <c r="C169" s="46"/>
      <c r="D169" s="42"/>
      <c r="E169" s="42"/>
      <c r="F169" s="42"/>
      <c r="G169" s="40">
        <f t="shared" si="15"/>
        <v>0</v>
      </c>
      <c r="H169" s="47"/>
      <c r="I169" s="42"/>
      <c r="J169" s="42"/>
      <c r="K169" s="48"/>
      <c r="L169" s="44"/>
    </row>
    <row r="170" spans="2:12" x14ac:dyDescent="0.35">
      <c r="B170" s="37" t="s">
        <v>322</v>
      </c>
      <c r="C170" s="46"/>
      <c r="D170" s="42"/>
      <c r="E170" s="42"/>
      <c r="F170" s="42"/>
      <c r="G170" s="40">
        <f t="shared" si="15"/>
        <v>0</v>
      </c>
      <c r="H170" s="47"/>
      <c r="I170" s="42"/>
      <c r="J170" s="42"/>
      <c r="K170" s="48"/>
      <c r="L170" s="44"/>
    </row>
    <row r="171" spans="2:12" x14ac:dyDescent="0.35">
      <c r="C171" s="34" t="s">
        <v>219</v>
      </c>
      <c r="D171" s="49">
        <f>SUM(D163:D170)</f>
        <v>0</v>
      </c>
      <c r="E171" s="49">
        <f>SUM(E163:E170)</f>
        <v>0</v>
      </c>
      <c r="F171" s="49">
        <f>SUM(F163:F170)</f>
        <v>0</v>
      </c>
      <c r="G171" s="49">
        <f>SUM(G163:G170)</f>
        <v>0</v>
      </c>
      <c r="H171" s="49">
        <f>(H163*G163)+(H164*G164)+(H165*G165)+(H166*G166)+(H167*G167)+(H168*G168)+(H169*G169)+(H170*G170)</f>
        <v>0</v>
      </c>
      <c r="I171" s="56">
        <f>SUM(I163:I170)</f>
        <v>0</v>
      </c>
      <c r="J171" s="56">
        <f>SUM(J163:J170)</f>
        <v>0</v>
      </c>
      <c r="K171" s="48"/>
      <c r="L171" s="50"/>
    </row>
    <row r="172" spans="2:12" ht="15.75" customHeight="1" x14ac:dyDescent="0.35">
      <c r="B172" s="57"/>
      <c r="C172" s="53"/>
      <c r="D172" s="58"/>
      <c r="E172" s="58"/>
      <c r="F172" s="58"/>
      <c r="G172" s="58"/>
      <c r="H172" s="58"/>
      <c r="I172" s="58"/>
      <c r="J172" s="58"/>
      <c r="K172" s="53"/>
      <c r="L172" s="59"/>
    </row>
    <row r="173" spans="2:12" ht="15.75" customHeight="1" x14ac:dyDescent="0.35">
      <c r="B173" s="57"/>
      <c r="C173" s="53"/>
      <c r="D173" s="58"/>
      <c r="E173" s="58"/>
      <c r="F173" s="58"/>
      <c r="G173" s="58"/>
      <c r="H173" s="58"/>
      <c r="I173" s="58"/>
      <c r="J173" s="58"/>
      <c r="K173" s="53"/>
      <c r="L173" s="59"/>
    </row>
    <row r="174" spans="2:12" ht="38" customHeight="1" x14ac:dyDescent="0.35">
      <c r="B174" s="34" t="s">
        <v>323</v>
      </c>
      <c r="C174" s="61" t="s">
        <v>324</v>
      </c>
      <c r="D174" s="62">
        <v>604974</v>
      </c>
      <c r="E174" s="62"/>
      <c r="F174" s="62"/>
      <c r="G174" s="63">
        <f>SUM(D174:F174)</f>
        <v>604974</v>
      </c>
      <c r="H174" s="64"/>
      <c r="I174" s="115">
        <f>392974.69+32478.22+28332.89</f>
        <v>453785.80000000005</v>
      </c>
      <c r="J174" s="235">
        <f>I174*42.95%</f>
        <v>194901.00110000005</v>
      </c>
      <c r="K174" s="66"/>
      <c r="L174" s="50"/>
    </row>
    <row r="175" spans="2:12" ht="38" customHeight="1" x14ac:dyDescent="0.35">
      <c r="B175" s="34" t="s">
        <v>325</v>
      </c>
      <c r="C175" s="61" t="s">
        <v>326</v>
      </c>
      <c r="D175" s="62">
        <v>75000</v>
      </c>
      <c r="E175" s="62"/>
      <c r="F175" s="62"/>
      <c r="G175" s="63">
        <f>SUM(D175:F175)</f>
        <v>75000</v>
      </c>
      <c r="H175" s="64"/>
      <c r="I175" s="62"/>
      <c r="J175" s="65"/>
      <c r="K175" s="66"/>
      <c r="L175" s="50"/>
    </row>
    <row r="176" spans="2:12" ht="38" customHeight="1" x14ac:dyDescent="0.35">
      <c r="B176" s="34" t="s">
        <v>327</v>
      </c>
      <c r="C176" s="67" t="s">
        <v>328</v>
      </c>
      <c r="D176" s="62">
        <v>35000</v>
      </c>
      <c r="E176" s="62"/>
      <c r="F176" s="62"/>
      <c r="G176" s="63">
        <f>SUM(D176:F176)</f>
        <v>35000</v>
      </c>
      <c r="H176" s="64"/>
      <c r="I176" s="62"/>
      <c r="J176" s="65"/>
      <c r="K176" s="66"/>
      <c r="L176" s="50"/>
    </row>
    <row r="177" spans="2:12" ht="38" customHeight="1" x14ac:dyDescent="0.35">
      <c r="B177" s="68" t="s">
        <v>329</v>
      </c>
      <c r="C177" s="61"/>
      <c r="D177" s="69">
        <v>50000</v>
      </c>
      <c r="E177" s="62"/>
      <c r="F177" s="62"/>
      <c r="G177" s="63">
        <f>SUM(D177:F177)</f>
        <v>50000</v>
      </c>
      <c r="H177" s="64"/>
      <c r="I177" s="62"/>
      <c r="J177" s="65"/>
      <c r="K177" s="66"/>
      <c r="L177" s="50"/>
    </row>
    <row r="178" spans="2:12" ht="21.75" customHeight="1" x14ac:dyDescent="0.35">
      <c r="B178" s="57"/>
      <c r="C178" s="70" t="s">
        <v>330</v>
      </c>
      <c r="D178" s="71">
        <f>SUM(D174:D177)</f>
        <v>764974</v>
      </c>
      <c r="E178" s="71">
        <f>SUM(E174:E177)</f>
        <v>0</v>
      </c>
      <c r="F178" s="71">
        <f>SUM(F174:F177)</f>
        <v>0</v>
      </c>
      <c r="G178" s="71">
        <f>SUM(G174:G177)</f>
        <v>764974</v>
      </c>
      <c r="H178" s="49">
        <f>(H174*G174)+(H175*G175)+(H176*G176)+(H177*G177)</f>
        <v>0</v>
      </c>
      <c r="I178" s="120">
        <f>SUM(I174:I177)</f>
        <v>453785.80000000005</v>
      </c>
      <c r="J178" s="120">
        <f>SUM(J174:J177)</f>
        <v>194901.00110000005</v>
      </c>
      <c r="K178" s="61"/>
      <c r="L178" s="72"/>
    </row>
    <row r="179" spans="2:12" ht="15.75" customHeight="1" x14ac:dyDescent="0.35">
      <c r="B179" s="57"/>
      <c r="C179" s="53"/>
      <c r="D179" s="58"/>
      <c r="E179" s="58"/>
      <c r="F179" s="58"/>
      <c r="G179" s="58"/>
      <c r="H179" s="58"/>
      <c r="I179" s="58"/>
      <c r="J179" s="58"/>
      <c r="K179" s="53"/>
      <c r="L179" s="72"/>
    </row>
    <row r="180" spans="2:12" ht="15.75" customHeight="1" x14ac:dyDescent="0.35">
      <c r="B180" s="57"/>
      <c r="C180" s="53"/>
      <c r="D180" s="58"/>
      <c r="E180" s="58"/>
      <c r="F180" s="58"/>
      <c r="G180" s="58"/>
      <c r="H180" s="58"/>
      <c r="I180" s="58"/>
      <c r="J180" s="58"/>
      <c r="K180" s="53"/>
      <c r="L180" s="72"/>
    </row>
    <row r="181" spans="2:12" ht="15.75" customHeight="1" x14ac:dyDescent="0.35">
      <c r="B181" s="57"/>
      <c r="C181" s="53"/>
      <c r="D181" s="58"/>
      <c r="E181" s="58"/>
      <c r="F181" s="58"/>
      <c r="G181" s="58"/>
      <c r="H181" s="58"/>
      <c r="I181" s="58"/>
      <c r="J181" s="58"/>
      <c r="K181" s="53"/>
      <c r="L181" s="72"/>
    </row>
    <row r="182" spans="2:12" ht="15.75" customHeight="1" x14ac:dyDescent="0.35">
      <c r="B182" s="57"/>
      <c r="C182" s="53"/>
      <c r="D182" s="58"/>
      <c r="E182" s="58"/>
      <c r="F182" s="58"/>
      <c r="G182" s="58"/>
      <c r="H182" s="58"/>
      <c r="I182" s="58"/>
      <c r="J182" s="58"/>
      <c r="K182" s="53"/>
      <c r="L182" s="72"/>
    </row>
    <row r="183" spans="2:12" ht="15.75" customHeight="1" x14ac:dyDescent="0.35">
      <c r="B183" s="57"/>
      <c r="C183" s="53"/>
      <c r="D183" s="58"/>
      <c r="E183" s="58"/>
      <c r="F183" s="58"/>
      <c r="G183" s="58"/>
      <c r="H183" s="58"/>
      <c r="I183" s="58"/>
      <c r="J183" s="58"/>
      <c r="K183" s="53"/>
      <c r="L183" s="72"/>
    </row>
    <row r="184" spans="2:12" ht="15.75" customHeight="1" x14ac:dyDescent="0.35">
      <c r="B184" s="57"/>
      <c r="C184" s="53"/>
      <c r="D184" s="58"/>
      <c r="E184" s="58"/>
      <c r="F184" s="58"/>
      <c r="G184" s="58"/>
      <c r="H184" s="58"/>
      <c r="I184" s="58"/>
      <c r="J184" s="236">
        <f>J178+J87+J77+J67+J57+J35+J25+J15</f>
        <v>329566.62008000008</v>
      </c>
      <c r="K184" s="53"/>
      <c r="L184" s="72"/>
    </row>
    <row r="185" spans="2:12" ht="15.75" customHeight="1" thickBot="1" x14ac:dyDescent="0.4">
      <c r="B185" s="57"/>
      <c r="C185" s="53"/>
      <c r="D185" s="58"/>
      <c r="E185" s="58"/>
      <c r="F185" s="58"/>
      <c r="G185" s="58"/>
      <c r="H185" s="58"/>
      <c r="I185" s="58"/>
      <c r="J185" s="58"/>
      <c r="K185" s="53"/>
      <c r="L185" s="72"/>
    </row>
    <row r="186" spans="2:12" x14ac:dyDescent="0.35">
      <c r="B186" s="57"/>
      <c r="C186" s="170" t="s">
        <v>331</v>
      </c>
      <c r="D186" s="171"/>
      <c r="E186" s="171"/>
      <c r="F186" s="171"/>
      <c r="G186" s="172"/>
      <c r="H186" s="72"/>
      <c r="I186" s="58"/>
      <c r="J186" s="58"/>
      <c r="K186" s="72"/>
    </row>
    <row r="187" spans="2:12" ht="40.5" customHeight="1" x14ac:dyDescent="0.35">
      <c r="B187" s="57"/>
      <c r="C187" s="173"/>
      <c r="D187" s="175" t="str">
        <f>D4</f>
        <v>Recipient Organization 1</v>
      </c>
      <c r="E187" s="175" t="str">
        <f>E4</f>
        <v>Recipient Organization 2</v>
      </c>
      <c r="F187" s="175" t="str">
        <f>F4</f>
        <v>Recipient Organization 3</v>
      </c>
      <c r="G187" s="177" t="s">
        <v>199</v>
      </c>
      <c r="H187" s="53"/>
      <c r="I187" s="58"/>
      <c r="J187" s="58"/>
      <c r="K187" s="72"/>
    </row>
    <row r="188" spans="2:12" ht="24.75" customHeight="1" x14ac:dyDescent="0.35">
      <c r="B188" s="57"/>
      <c r="C188" s="174"/>
      <c r="D188" s="176"/>
      <c r="E188" s="176"/>
      <c r="F188" s="176"/>
      <c r="G188" s="178"/>
      <c r="H188" s="53"/>
      <c r="I188" s="58"/>
      <c r="J188" s="58"/>
      <c r="K188" s="72"/>
    </row>
    <row r="189" spans="2:12" ht="41.25" customHeight="1" x14ac:dyDescent="0.35">
      <c r="B189" s="73"/>
      <c r="C189" s="74" t="s">
        <v>332</v>
      </c>
      <c r="D189" s="37">
        <f>SUM(D15,D25,D35,D45,D57,D67,D77,D87,D99,D109,D119,D129,D141,D151,D161,D171,D174,D175,D176,D177)</f>
        <v>1264974</v>
      </c>
      <c r="E189" s="37">
        <f>SUM(E15,E25,E35,E45,E57,E67,E77,E87,E99,E109,E119,E129,E141,E151,E161,E171,E174,E175,E176,E177)</f>
        <v>0</v>
      </c>
      <c r="F189" s="37">
        <f>SUM(F15,F25,F35,F45,F57,F67,F77,F87,F99,F109,F119,F129,F141,F151,F161,F171,F174,F175,F176,F177)</f>
        <v>0</v>
      </c>
      <c r="G189" s="75">
        <f>SUM(D189:F189)</f>
        <v>1264974</v>
      </c>
      <c r="H189" s="53"/>
      <c r="I189" s="76"/>
      <c r="J189" s="58"/>
      <c r="K189" s="73"/>
    </row>
    <row r="190" spans="2:12" ht="51.75" customHeight="1" x14ac:dyDescent="0.35">
      <c r="B190" s="77"/>
      <c r="C190" s="74" t="s">
        <v>333</v>
      </c>
      <c r="D190" s="37">
        <f>D189*0.07</f>
        <v>88548.180000000008</v>
      </c>
      <c r="E190" s="37">
        <f>E189*0.07</f>
        <v>0</v>
      </c>
      <c r="F190" s="37">
        <f>F189*0.07</f>
        <v>0</v>
      </c>
      <c r="G190" s="75">
        <f>G189*0.07</f>
        <v>88548.180000000008</v>
      </c>
      <c r="H190" s="77"/>
      <c r="I190" s="76"/>
      <c r="J190" s="58"/>
      <c r="K190" s="78"/>
    </row>
    <row r="191" spans="2:12" ht="51.75" customHeight="1" thickBot="1" x14ac:dyDescent="0.4">
      <c r="B191" s="77"/>
      <c r="C191" s="79" t="s">
        <v>199</v>
      </c>
      <c r="D191" s="80">
        <f>SUM(D189:D190)</f>
        <v>1353522.18</v>
      </c>
      <c r="E191" s="80">
        <f>SUM(E189:E190)</f>
        <v>0</v>
      </c>
      <c r="F191" s="80">
        <f>SUM(F189:F190)</f>
        <v>0</v>
      </c>
      <c r="G191" s="81">
        <f>SUM(G189:G190)</f>
        <v>1353522.18</v>
      </c>
      <c r="H191" s="77"/>
      <c r="K191" s="78"/>
    </row>
    <row r="192" spans="2:12" ht="42" customHeight="1" x14ac:dyDescent="0.35">
      <c r="B192" s="77"/>
      <c r="I192" s="82"/>
      <c r="J192" s="82"/>
      <c r="K192" s="59"/>
      <c r="L192" s="78"/>
    </row>
    <row r="193" spans="2:12" s="105" customFormat="1" ht="29.25" customHeight="1" thickBot="1" x14ac:dyDescent="0.4">
      <c r="B193" s="53"/>
      <c r="C193" s="57"/>
      <c r="D193" s="57"/>
      <c r="E193" s="57"/>
      <c r="F193" s="57"/>
      <c r="G193" s="57"/>
      <c r="H193" s="57"/>
      <c r="I193" s="83"/>
      <c r="J193" s="83"/>
      <c r="K193" s="72"/>
      <c r="L193" s="73"/>
    </row>
    <row r="194" spans="2:12" ht="23.25" customHeight="1" x14ac:dyDescent="0.35">
      <c r="B194" s="78"/>
      <c r="C194" s="158" t="s">
        <v>334</v>
      </c>
      <c r="D194" s="159"/>
      <c r="E194" s="159"/>
      <c r="F194" s="159"/>
      <c r="G194" s="159"/>
      <c r="H194" s="160"/>
      <c r="I194" s="83"/>
      <c r="J194" s="83"/>
      <c r="K194" s="78"/>
    </row>
    <row r="195" spans="2:12" ht="27" customHeight="1" x14ac:dyDescent="0.35">
      <c r="B195" s="78"/>
      <c r="C195" s="84"/>
      <c r="D195" s="161" t="str">
        <f>D4</f>
        <v>Recipient Organization 1</v>
      </c>
      <c r="E195" s="161" t="str">
        <f>E4</f>
        <v>Recipient Organization 2</v>
      </c>
      <c r="F195" s="161" t="str">
        <f>F4</f>
        <v>Recipient Organization 3</v>
      </c>
      <c r="G195" s="163" t="s">
        <v>199</v>
      </c>
      <c r="H195" s="165" t="s">
        <v>335</v>
      </c>
      <c r="I195" s="83"/>
      <c r="J195" s="83"/>
      <c r="K195" s="78"/>
    </row>
    <row r="196" spans="2:12" ht="15" customHeight="1" x14ac:dyDescent="0.35">
      <c r="B196" s="78"/>
      <c r="C196" s="84"/>
      <c r="D196" s="162"/>
      <c r="E196" s="162"/>
      <c r="F196" s="162"/>
      <c r="G196" s="164"/>
      <c r="H196" s="166"/>
      <c r="I196" s="85"/>
      <c r="J196" s="85"/>
      <c r="K196" s="78"/>
    </row>
    <row r="197" spans="2:12" ht="35" customHeight="1" x14ac:dyDescent="0.35">
      <c r="B197" s="78"/>
      <c r="C197" s="86" t="s">
        <v>336</v>
      </c>
      <c r="D197" s="226">
        <f>$D$191*H197</f>
        <v>947465.52599999984</v>
      </c>
      <c r="E197" s="88">
        <f>$E$191*H197</f>
        <v>0</v>
      </c>
      <c r="F197" s="88">
        <f>$F$191*H197</f>
        <v>0</v>
      </c>
      <c r="G197" s="218">
        <f>SUM(D197:F197)</f>
        <v>947465.52599999984</v>
      </c>
      <c r="H197" s="89">
        <v>0.7</v>
      </c>
      <c r="I197" s="85"/>
      <c r="J197" s="85"/>
      <c r="K197" s="78"/>
    </row>
    <row r="198" spans="2:12" ht="35" customHeight="1" x14ac:dyDescent="0.35">
      <c r="B198" s="153"/>
      <c r="C198" s="90" t="s">
        <v>337</v>
      </c>
      <c r="D198" s="226">
        <f>$D$191*H198</f>
        <v>406056.65399999998</v>
      </c>
      <c r="E198" s="88">
        <f>$E$191*H198</f>
        <v>0</v>
      </c>
      <c r="F198" s="88">
        <f>$F$191*H198</f>
        <v>0</v>
      </c>
      <c r="G198" s="219">
        <f>SUM(D198:F198)</f>
        <v>406056.65399999998</v>
      </c>
      <c r="H198" s="92">
        <v>0.3</v>
      </c>
      <c r="I198" s="93"/>
      <c r="J198" s="93"/>
    </row>
    <row r="199" spans="2:12" ht="35" customHeight="1" x14ac:dyDescent="0.35">
      <c r="B199" s="153"/>
      <c r="C199" s="90" t="s">
        <v>338</v>
      </c>
      <c r="D199" s="87">
        <f>$D$191*H199</f>
        <v>0</v>
      </c>
      <c r="E199" s="88">
        <f>$E$191*H199</f>
        <v>0</v>
      </c>
      <c r="F199" s="88">
        <f>$F$191*H199</f>
        <v>0</v>
      </c>
      <c r="G199" s="91">
        <f>SUM(D199:F199)</f>
        <v>0</v>
      </c>
      <c r="H199" s="94">
        <v>0</v>
      </c>
      <c r="I199" s="95"/>
      <c r="J199" s="95"/>
    </row>
    <row r="200" spans="2:12" ht="22.5" customHeight="1" thickBot="1" x14ac:dyDescent="0.4">
      <c r="B200" s="153"/>
      <c r="C200" s="79" t="s">
        <v>339</v>
      </c>
      <c r="D200" s="116">
        <f>SUM(D197:D199)</f>
        <v>1353522.1799999997</v>
      </c>
      <c r="E200" s="80">
        <f>SUM(E197:E199)</f>
        <v>0</v>
      </c>
      <c r="F200" s="80">
        <f>SUM(F197:F199)</f>
        <v>0</v>
      </c>
      <c r="G200" s="116">
        <f>SUM(G197:G199)</f>
        <v>1353522.1799999997</v>
      </c>
      <c r="H200" s="123">
        <f>SUM(H197:H199)</f>
        <v>1</v>
      </c>
      <c r="I200" s="96"/>
      <c r="J200" s="82"/>
    </row>
    <row r="201" spans="2:12" ht="21.75" customHeight="1" thickBot="1" x14ac:dyDescent="0.4">
      <c r="B201" s="153"/>
      <c r="C201" s="97"/>
      <c r="D201" s="97"/>
      <c r="E201" s="97"/>
      <c r="F201" s="97"/>
      <c r="G201" s="97"/>
      <c r="H201" s="97"/>
      <c r="I201" s="96"/>
      <c r="J201" s="82"/>
    </row>
    <row r="202" spans="2:12" ht="44" customHeight="1" x14ac:dyDescent="0.35">
      <c r="B202" s="153"/>
      <c r="C202" s="107" t="s">
        <v>350</v>
      </c>
      <c r="D202" s="224">
        <f>SUM(H15,H25,H35,H45,H57,H67,H77,H87,H99,H109,H119,H129,H141,H151,H161,H171,H178)*1.07</f>
        <v>235400</v>
      </c>
      <c r="E202" s="57"/>
      <c r="F202" s="57"/>
      <c r="G202" s="57"/>
      <c r="H202" s="98" t="s">
        <v>340</v>
      </c>
      <c r="I202" s="121">
        <f>SUM(I178,I171,I161,I151,I141,I129,I119,I109,I99,I87,I77,I67,I57,I45,I35,I25,I15)</f>
        <v>767326.24</v>
      </c>
      <c r="J202" s="108"/>
    </row>
    <row r="203" spans="2:12" ht="28.5" customHeight="1" thickBot="1" x14ac:dyDescent="0.4">
      <c r="B203" s="153"/>
      <c r="C203" s="109" t="s">
        <v>341</v>
      </c>
      <c r="D203" s="99">
        <f>D202/G191</f>
        <v>0.17391661804906663</v>
      </c>
      <c r="E203" s="100"/>
      <c r="F203" s="100"/>
      <c r="G203" s="100"/>
      <c r="H203" s="110" t="s">
        <v>342</v>
      </c>
      <c r="I203" s="150">
        <f>I202/G200</f>
        <v>0.56691072472857462</v>
      </c>
      <c r="J203" s="111"/>
    </row>
    <row r="204" spans="2:12" ht="15.5" customHeight="1" x14ac:dyDescent="0.35">
      <c r="B204" s="153"/>
      <c r="C204" s="154"/>
      <c r="D204" s="155"/>
      <c r="E204" s="112"/>
      <c r="F204" s="112"/>
      <c r="G204" s="112"/>
    </row>
    <row r="205" spans="2:12" ht="32.25" customHeight="1" x14ac:dyDescent="0.35">
      <c r="B205" s="153"/>
      <c r="C205" s="109" t="s">
        <v>351</v>
      </c>
      <c r="D205" s="225">
        <f>SUM(D176:F177)*1.07</f>
        <v>90950</v>
      </c>
      <c r="E205" s="100"/>
      <c r="F205" s="100"/>
      <c r="G205" s="100"/>
      <c r="H205" s="151" t="s">
        <v>366</v>
      </c>
      <c r="I205" s="220">
        <f>I202/G197</f>
        <v>0.80987246389796363</v>
      </c>
    </row>
    <row r="206" spans="2:12" ht="23.25" customHeight="1" x14ac:dyDescent="0.35">
      <c r="B206" s="153"/>
      <c r="C206" s="109" t="s">
        <v>343</v>
      </c>
      <c r="D206" s="99">
        <f>D205/G191</f>
        <v>6.7195056973503017E-2</v>
      </c>
      <c r="E206" s="100"/>
      <c r="F206" s="100"/>
      <c r="G206" s="100"/>
      <c r="I206" s="113"/>
    </row>
    <row r="207" spans="2:12" ht="66.75" customHeight="1" thickBot="1" x14ac:dyDescent="0.4">
      <c r="B207" s="153"/>
      <c r="C207" s="156" t="s">
        <v>352</v>
      </c>
      <c r="D207" s="157"/>
      <c r="E207" s="114"/>
      <c r="F207" s="114"/>
      <c r="G207" s="114"/>
    </row>
    <row r="208" spans="2:12" ht="55.5" customHeight="1" x14ac:dyDescent="0.35">
      <c r="B208" s="153"/>
      <c r="L208" s="105"/>
    </row>
    <row r="209" spans="2:2" ht="42.75" customHeight="1" x14ac:dyDescent="0.35">
      <c r="B209" s="153"/>
    </row>
    <row r="210" spans="2:2" ht="21.75" customHeight="1" x14ac:dyDescent="0.35">
      <c r="B210" s="153"/>
    </row>
    <row r="211" spans="2:2" ht="21.75" customHeight="1" x14ac:dyDescent="0.35">
      <c r="B211" s="153"/>
    </row>
    <row r="212" spans="2:2" ht="23.25" customHeight="1" x14ac:dyDescent="0.35">
      <c r="B212" s="153"/>
    </row>
    <row r="213" spans="2:2" ht="23.25" customHeight="1" x14ac:dyDescent="0.35"/>
    <row r="214" spans="2:2" ht="21.75" customHeight="1" x14ac:dyDescent="0.35"/>
    <row r="215" spans="2:2" ht="16.5" customHeight="1" x14ac:dyDescent="0.35"/>
    <row r="216" spans="2:2" ht="29.25" customHeight="1" x14ac:dyDescent="0.35"/>
    <row r="217" spans="2:2" ht="24.75" customHeight="1" x14ac:dyDescent="0.35"/>
    <row r="218" spans="2:2" ht="33" customHeight="1" x14ac:dyDescent="0.35"/>
    <row r="220" spans="2:2" ht="15" customHeight="1" x14ac:dyDescent="0.35"/>
    <row r="221" spans="2:2" ht="25.5" customHeight="1" x14ac:dyDescent="0.35"/>
  </sheetData>
  <mergeCells count="37">
    <mergeCell ref="C26:K26"/>
    <mergeCell ref="B1:E1"/>
    <mergeCell ref="B2:E2"/>
    <mergeCell ref="C5:K5"/>
    <mergeCell ref="C6:K6"/>
    <mergeCell ref="C16:K16"/>
    <mergeCell ref="C131:K131"/>
    <mergeCell ref="C36:K36"/>
    <mergeCell ref="C47:K47"/>
    <mergeCell ref="C48:K48"/>
    <mergeCell ref="C58:K58"/>
    <mergeCell ref="C68:K68"/>
    <mergeCell ref="C78:K78"/>
    <mergeCell ref="C89:K89"/>
    <mergeCell ref="C90:K90"/>
    <mergeCell ref="C100:K100"/>
    <mergeCell ref="C110:K110"/>
    <mergeCell ref="C120:K120"/>
    <mergeCell ref="C187:C188"/>
    <mergeCell ref="D187:D188"/>
    <mergeCell ref="E187:E188"/>
    <mergeCell ref="F187:F188"/>
    <mergeCell ref="G187:G188"/>
    <mergeCell ref="C132:K132"/>
    <mergeCell ref="C142:K142"/>
    <mergeCell ref="C152:K152"/>
    <mergeCell ref="C162:K162"/>
    <mergeCell ref="C186:G186"/>
    <mergeCell ref="B198:B212"/>
    <mergeCell ref="C204:D204"/>
    <mergeCell ref="C207:D207"/>
    <mergeCell ref="C194:H194"/>
    <mergeCell ref="D195:D196"/>
    <mergeCell ref="E195:E196"/>
    <mergeCell ref="F195:F196"/>
    <mergeCell ref="G195:G196"/>
    <mergeCell ref="H195:H196"/>
  </mergeCells>
  <conditionalFormatting sqref="D203">
    <cfRule type="cellIs" dxfId="2" priority="3" operator="lessThan">
      <formula>0.15</formula>
    </cfRule>
  </conditionalFormatting>
  <conditionalFormatting sqref="D206">
    <cfRule type="cellIs" dxfId="1" priority="2" operator="lessThan">
      <formula>0.05</formula>
    </cfRule>
  </conditionalFormatting>
  <conditionalFormatting sqref="I199:J199 H200">
    <cfRule type="cellIs" dxfId="0" priority="1" operator="greaterThan">
      <formula>1</formula>
    </cfRule>
  </conditionalFormatting>
  <dataValidations count="6">
    <dataValidation allowBlank="1" showErrorMessage="1" prompt="% Towards Gender Equality and Women's Empowerment Must be Higher than 15%_x000a_" sqref="D205:G205" xr:uid="{BF5BE350-2C00-4B2E-BC69-3CA33812E204}"/>
    <dataValidation allowBlank="1" showInputMessage="1" showErrorMessage="1" prompt="Insert *text* description of Activity here" sqref="C7 C17 C27 C37 C49 C69 C79 C91 C101 C111 C121 C133 C143 C153 C163" xr:uid="{3748A235-1B6B-47D9-9BEA-538CC2460450}"/>
    <dataValidation allowBlank="1" showInputMessage="1" showErrorMessage="1" prompt="Insert *text* description of Output here" sqref="C6 C16 C26 C36 C48 C58 C68 C78 C90 C100 C110 C120 C132 C142 C152 C162" xr:uid="{90B3E3C5-06CC-455A-B073-64A73DBC55F0}"/>
    <dataValidation allowBlank="1" showInputMessage="1" showErrorMessage="1" prompt="Insert *text* description of Outcome here" sqref="C5:K5 C47:K47 C89:K89 C131:K131" xr:uid="{E3652A4A-476F-454A-9BF4-742DFD6B32FF}"/>
    <dataValidation allowBlank="1" showInputMessage="1" showErrorMessage="1" prompt="M&amp;E Budget Cannot be Less than 5%_x000a_" sqref="D206:G206" xr:uid="{954C73B0-A064-4626-9E60-5276B930E6FC}"/>
    <dataValidation allowBlank="1" showInputMessage="1" showErrorMessage="1" prompt="% Towards Gender Equality and Women's Empowerment Must be Higher than 15%_x000a_" sqref="D203:G203" xr:uid="{E9D43E4A-F55A-4EF4-B885-922F8587FACD}"/>
  </dataValidations>
  <pageMargins left="0.7" right="0.7" top="0.75" bottom="0.75" header="0.3" footer="0.3"/>
  <ignoredErrors>
    <ignoredError sqref="I174:J174 J7 J17 J27 J37 J49 J59:J60 J69 J79" unlockedFormula="1"/>
    <ignoredError sqref="H178 H99"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E86BF-0F54-496A-BE85-77E27A5F0371}">
  <dimension ref="A2:D18"/>
  <sheetViews>
    <sheetView workbookViewId="0">
      <selection activeCell="C6" sqref="C6"/>
    </sheetView>
  </sheetViews>
  <sheetFormatPr defaultRowHeight="17.5" x14ac:dyDescent="0.35"/>
  <cols>
    <col min="1" max="1" width="40.453125" customWidth="1"/>
    <col min="2" max="2" width="17.1796875" customWidth="1"/>
    <col min="3" max="3" width="19" customWidth="1"/>
  </cols>
  <sheetData>
    <row r="2" spans="1:4" ht="31" x14ac:dyDescent="0.35">
      <c r="A2" s="152" t="s">
        <v>200</v>
      </c>
      <c r="B2" s="152"/>
      <c r="C2" s="152"/>
      <c r="D2" s="152"/>
    </row>
    <row r="3" spans="1:4" ht="18.5" x14ac:dyDescent="0.45">
      <c r="A3" s="190" t="s">
        <v>201</v>
      </c>
      <c r="B3" s="190"/>
      <c r="C3" s="190"/>
      <c r="D3" s="15"/>
    </row>
    <row r="4" spans="1:4" ht="16" x14ac:dyDescent="0.35">
      <c r="A4" s="23"/>
      <c r="B4" s="23"/>
      <c r="C4" s="24"/>
      <c r="D4" s="23"/>
    </row>
    <row r="5" spans="1:4" ht="32" x14ac:dyDescent="0.45">
      <c r="A5" s="16"/>
      <c r="B5" s="22" t="s">
        <v>202</v>
      </c>
      <c r="C5" s="228" t="s">
        <v>203</v>
      </c>
      <c r="D5" s="15"/>
    </row>
    <row r="6" spans="1:4" ht="36" customHeight="1" x14ac:dyDescent="0.4">
      <c r="A6" s="10" t="s">
        <v>190</v>
      </c>
      <c r="B6" s="18">
        <v>619974</v>
      </c>
      <c r="C6" s="124">
        <v>532000.01</v>
      </c>
      <c r="D6" s="13"/>
    </row>
    <row r="7" spans="1:4" ht="36" customHeight="1" x14ac:dyDescent="0.35">
      <c r="A7" s="10" t="s">
        <v>191</v>
      </c>
      <c r="B7" s="26">
        <v>100000</v>
      </c>
      <c r="C7" s="124">
        <v>10468.530000000001</v>
      </c>
      <c r="D7" s="13"/>
    </row>
    <row r="8" spans="1:4" ht="36" customHeight="1" x14ac:dyDescent="0.35">
      <c r="A8" s="10" t="s">
        <v>192</v>
      </c>
      <c r="B8" s="26">
        <v>70000</v>
      </c>
      <c r="C8" s="124">
        <v>76523.37</v>
      </c>
      <c r="D8" s="13">
        <v>76523.369999999923</v>
      </c>
    </row>
    <row r="9" spans="1:4" ht="25" customHeight="1" x14ac:dyDescent="0.35">
      <c r="A9" s="11" t="s">
        <v>193</v>
      </c>
      <c r="B9" s="26">
        <v>420000</v>
      </c>
      <c r="C9" s="124">
        <v>25036.240000000002</v>
      </c>
      <c r="D9" s="13"/>
    </row>
    <row r="10" spans="1:4" ht="28" customHeight="1" x14ac:dyDescent="0.35">
      <c r="A10" s="10" t="s">
        <v>194</v>
      </c>
      <c r="B10" s="26">
        <v>50000</v>
      </c>
      <c r="C10" s="124">
        <v>24964.98</v>
      </c>
      <c r="D10" s="13">
        <v>24135.030000000002</v>
      </c>
    </row>
    <row r="11" spans="1:4" ht="36" customHeight="1" x14ac:dyDescent="0.35">
      <c r="A11" s="10" t="s">
        <v>195</v>
      </c>
      <c r="B11" s="25">
        <v>0</v>
      </c>
      <c r="C11" s="124"/>
      <c r="D11" s="13"/>
    </row>
    <row r="12" spans="1:4" ht="36" customHeight="1" x14ac:dyDescent="0.35">
      <c r="A12" s="10" t="s">
        <v>196</v>
      </c>
      <c r="B12" s="25">
        <v>5000</v>
      </c>
      <c r="C12" s="124">
        <v>48134.2</v>
      </c>
      <c r="D12" s="13"/>
    </row>
    <row r="13" spans="1:4" ht="15.5" x14ac:dyDescent="0.35">
      <c r="A13" s="19" t="s">
        <v>204</v>
      </c>
      <c r="B13" s="20">
        <f>SUM(B6:B12)</f>
        <v>1264974</v>
      </c>
      <c r="C13" s="21">
        <f>SUM(C6:C12)</f>
        <v>717127.33</v>
      </c>
      <c r="D13" s="14"/>
    </row>
    <row r="14" spans="1:4" ht="15.5" x14ac:dyDescent="0.35">
      <c r="A14" s="10" t="s">
        <v>205</v>
      </c>
      <c r="B14" s="222">
        <f>+B13*0.07</f>
        <v>88548.180000000008</v>
      </c>
      <c r="C14" s="227">
        <f>C13*0.07</f>
        <v>50198.913100000005</v>
      </c>
      <c r="D14" s="14"/>
    </row>
    <row r="15" spans="1:4" ht="15.5" x14ac:dyDescent="0.35">
      <c r="A15" s="19" t="s">
        <v>199</v>
      </c>
      <c r="B15" s="221">
        <f>SUM(B13:B14)</f>
        <v>1353522.18</v>
      </c>
      <c r="C15" s="21">
        <f>SUM(C13:C14)</f>
        <v>767326.24309999996</v>
      </c>
      <c r="D15" s="14"/>
    </row>
    <row r="16" spans="1:4" x14ac:dyDescent="0.35">
      <c r="C16" s="7"/>
    </row>
    <row r="17" spans="1:4" ht="26.5" customHeight="1" x14ac:dyDescent="0.35">
      <c r="A17" s="230" t="s">
        <v>197</v>
      </c>
      <c r="B17" s="229">
        <v>947465.53</v>
      </c>
      <c r="C17" s="231">
        <f>C15/B17</f>
        <v>0.80987246375073929</v>
      </c>
      <c r="D17" s="229"/>
    </row>
    <row r="18" spans="1:4" ht="26.5" customHeight="1" x14ac:dyDescent="0.35">
      <c r="A18" s="230" t="s">
        <v>198</v>
      </c>
      <c r="B18" s="232">
        <v>1353522</v>
      </c>
      <c r="C18" s="231">
        <f>C15/B18</f>
        <v>0.56691080241030434</v>
      </c>
      <c r="D18" s="12"/>
    </row>
  </sheetData>
  <mergeCells count="2">
    <mergeCell ref="A2:D2"/>
    <mergeCell ref="A3:C3"/>
  </mergeCells>
  <dataValidations count="7">
    <dataValidation allowBlank="1" showInputMessage="1" showErrorMessage="1" prompt="Includes all related staff and temporary staff costs including base salary, post adjustment and all staff entitlements." sqref="A6" xr:uid="{B4A39BD7-F0EE-4082-A3AA-F0EAB74314C3}"/>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A7" xr:uid="{B5A39995-AD59-4221-9C70-9B32443D75C1}"/>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A8" xr:uid="{159F0ED5-5E89-429D-BEE1-1211DC1E3ACD}"/>
    <dataValidation allowBlank="1" showInputMessage="1" showErrorMessage="1" prompt="Includes staff and non-staff travel paid for by the organization directly related to a project." sqref="A10" xr:uid="{BF309D27-3134-468D-9CC5-8AFC23AB4F79}"/>
    <dataValidation allowBlank="1" showInputMessage="1" showErrorMessage="1" prompt="Services contracted by an organization which follow the normal procurement processes." sqref="A9" xr:uid="{CD1F6589-12C7-490B-9A8E-6346F8202FB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A11:B11" xr:uid="{AA28B596-153E-4D64-BE7D-C0FF930E7B9C}"/>
    <dataValidation allowBlank="1" showInputMessage="1" showErrorMessage="1" prompt=" Includes all general operating costs for running an office. Examples include telecommunication, rents, finance charges and other costs which cannot be mapped to other expense categories." sqref="A12:B12" xr:uid="{921A7B0D-EF89-4796-A9E6-7BE0EF090D82}"/>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7FF83-D159-4A37-8687-00DD9A531339}">
  <dimension ref="B1:G25"/>
  <sheetViews>
    <sheetView topLeftCell="A21" workbookViewId="0">
      <selection activeCell="F8" sqref="F8"/>
    </sheetView>
  </sheetViews>
  <sheetFormatPr defaultColWidth="8.81640625" defaultRowHeight="14.5" x14ac:dyDescent="0.35"/>
  <cols>
    <col min="1" max="1" width="12.453125" customWidth="1"/>
    <col min="2" max="2" width="20.453125" customWidth="1"/>
    <col min="3" max="5" width="25.453125" customWidth="1"/>
    <col min="6" max="6" width="24.453125" customWidth="1"/>
    <col min="7" max="7" width="18.453125" customWidth="1"/>
    <col min="8" max="8" width="21.7265625" customWidth="1"/>
    <col min="9" max="10" width="15.81640625" bestFit="1" customWidth="1"/>
    <col min="11" max="11" width="11.1796875" bestFit="1" customWidth="1"/>
  </cols>
  <sheetData>
    <row r="1" spans="2:6" ht="15" thickBot="1" x14ac:dyDescent="0.4"/>
    <row r="2" spans="2:6" s="125" customFormat="1" ht="16" x14ac:dyDescent="0.4">
      <c r="B2" s="200" t="s">
        <v>354</v>
      </c>
      <c r="C2" s="201"/>
      <c r="D2" s="201"/>
      <c r="E2" s="201"/>
      <c r="F2" s="202"/>
    </row>
    <row r="3" spans="2:6" s="125" customFormat="1" ht="16.5" thickBot="1" x14ac:dyDescent="0.45">
      <c r="B3" s="203"/>
      <c r="C3" s="204"/>
      <c r="D3" s="204"/>
      <c r="E3" s="204"/>
      <c r="F3" s="205"/>
    </row>
    <row r="4" spans="2:6" s="125" customFormat="1" ht="16.5" thickBot="1" x14ac:dyDescent="0.45"/>
    <row r="5" spans="2:6" s="125" customFormat="1" ht="16.5" thickBot="1" x14ac:dyDescent="0.45">
      <c r="B5" s="206" t="s">
        <v>331</v>
      </c>
      <c r="C5" s="207"/>
      <c r="D5" s="207"/>
      <c r="E5" s="207"/>
      <c r="F5" s="208"/>
    </row>
    <row r="6" spans="2:6" s="125" customFormat="1" ht="16" x14ac:dyDescent="0.4">
      <c r="B6" s="126"/>
      <c r="C6" s="209" t="str">
        <f>'[1]1) Budget Table'!D4</f>
        <v>Recipient Organization 1</v>
      </c>
      <c r="D6" s="209" t="str">
        <f>'[1]1) Budget Table'!E4</f>
        <v>Recipient Organization 2</v>
      </c>
      <c r="E6" s="209" t="str">
        <f>'[1]1) Budget Table'!F4</f>
        <v>Recipient Organization 3</v>
      </c>
      <c r="F6" s="211" t="s">
        <v>331</v>
      </c>
    </row>
    <row r="7" spans="2:6" s="125" customFormat="1" ht="16" x14ac:dyDescent="0.4">
      <c r="B7" s="126"/>
      <c r="C7" s="210"/>
      <c r="D7" s="210"/>
      <c r="E7" s="210"/>
      <c r="F7" s="192"/>
    </row>
    <row r="8" spans="2:6" s="125" customFormat="1" ht="31" x14ac:dyDescent="0.4">
      <c r="B8" s="127" t="s">
        <v>355</v>
      </c>
      <c r="C8" s="17">
        <f>'[1]2) By Category'!D199</f>
        <v>619974</v>
      </c>
      <c r="D8" s="17">
        <f>'[1]2) By Category'!E199</f>
        <v>0</v>
      </c>
      <c r="E8" s="17">
        <f>'[1]2) By Category'!F199</f>
        <v>0</v>
      </c>
      <c r="F8" s="128">
        <f t="shared" ref="F8:F15" si="0">SUM(C8:E8)</f>
        <v>619974</v>
      </c>
    </row>
    <row r="9" spans="2:6" s="125" customFormat="1" ht="46.5" x14ac:dyDescent="0.4">
      <c r="B9" s="127" t="s">
        <v>356</v>
      </c>
      <c r="C9" s="17">
        <f>'[1]2) By Category'!D200</f>
        <v>100000</v>
      </c>
      <c r="D9" s="17">
        <f>'[1]2) By Category'!E200</f>
        <v>0</v>
      </c>
      <c r="E9" s="17">
        <f>'[1]2) By Category'!F200</f>
        <v>0</v>
      </c>
      <c r="F9" s="129">
        <f t="shared" si="0"/>
        <v>100000</v>
      </c>
    </row>
    <row r="10" spans="2:6" s="125" customFormat="1" ht="62" x14ac:dyDescent="0.4">
      <c r="B10" s="127" t="s">
        <v>357</v>
      </c>
      <c r="C10" s="17">
        <f>'[1]2) By Category'!D201</f>
        <v>70000</v>
      </c>
      <c r="D10" s="17">
        <f>'[1]2) By Category'!E201</f>
        <v>0</v>
      </c>
      <c r="E10" s="17">
        <f>'[1]2) By Category'!F201</f>
        <v>0</v>
      </c>
      <c r="F10" s="129">
        <f t="shared" si="0"/>
        <v>70000</v>
      </c>
    </row>
    <row r="11" spans="2:6" s="125" customFormat="1" ht="31" x14ac:dyDescent="0.4">
      <c r="B11" s="130" t="s">
        <v>358</v>
      </c>
      <c r="C11" s="17">
        <f>'[1]2) By Category'!D202</f>
        <v>420000</v>
      </c>
      <c r="D11" s="17">
        <f>'[1]2) By Category'!E202</f>
        <v>0</v>
      </c>
      <c r="E11" s="17">
        <f>'[1]2) By Category'!F202</f>
        <v>0</v>
      </c>
      <c r="F11" s="129">
        <f t="shared" si="0"/>
        <v>420000</v>
      </c>
    </row>
    <row r="12" spans="2:6" s="125" customFormat="1" ht="16" x14ac:dyDescent="0.4">
      <c r="B12" s="127" t="s">
        <v>359</v>
      </c>
      <c r="C12" s="17">
        <f>'[1]2) By Category'!D203</f>
        <v>50000</v>
      </c>
      <c r="D12" s="17">
        <f>'[1]2) By Category'!E203</f>
        <v>0</v>
      </c>
      <c r="E12" s="17">
        <f>'[1]2) By Category'!F203</f>
        <v>0</v>
      </c>
      <c r="F12" s="129">
        <f t="shared" si="0"/>
        <v>50000</v>
      </c>
    </row>
    <row r="13" spans="2:6" s="125" customFormat="1" ht="46.5" x14ac:dyDescent="0.4">
      <c r="B13" s="127" t="s">
        <v>360</v>
      </c>
      <c r="C13" s="17">
        <f>'[1]2) By Category'!D204</f>
        <v>0</v>
      </c>
      <c r="D13" s="17">
        <f>'[1]2) By Category'!E204</f>
        <v>0</v>
      </c>
      <c r="E13" s="17">
        <f>'[1]2) By Category'!F204</f>
        <v>0</v>
      </c>
      <c r="F13" s="129">
        <f t="shared" si="0"/>
        <v>0</v>
      </c>
    </row>
    <row r="14" spans="2:6" s="125" customFormat="1" ht="31.5" thickBot="1" x14ac:dyDescent="0.45">
      <c r="B14" s="131" t="s">
        <v>361</v>
      </c>
      <c r="C14" s="132">
        <f>'[1]2) By Category'!D205</f>
        <v>5000</v>
      </c>
      <c r="D14" s="132">
        <f>'[1]2) By Category'!E205</f>
        <v>0</v>
      </c>
      <c r="E14" s="132">
        <f>'[1]2) By Category'!F205</f>
        <v>0</v>
      </c>
      <c r="F14" s="133">
        <f t="shared" si="0"/>
        <v>5000</v>
      </c>
    </row>
    <row r="15" spans="2:6" s="139" customFormat="1" ht="16" x14ac:dyDescent="0.4">
      <c r="B15" s="146" t="s">
        <v>362</v>
      </c>
      <c r="C15" s="147">
        <f>SUM(C8:C14)</f>
        <v>1264974</v>
      </c>
      <c r="D15" s="147">
        <f>SUM(D8:D14)</f>
        <v>0</v>
      </c>
      <c r="E15" s="147">
        <f>SUM(E8:E14)</f>
        <v>0</v>
      </c>
      <c r="F15" s="148">
        <f t="shared" si="0"/>
        <v>1264974</v>
      </c>
    </row>
    <row r="16" spans="2:6" s="139" customFormat="1" ht="16" x14ac:dyDescent="0.4">
      <c r="B16" s="138" t="s">
        <v>363</v>
      </c>
      <c r="C16" s="149">
        <f>C15*0.07</f>
        <v>88548.180000000008</v>
      </c>
      <c r="D16" s="149">
        <f t="shared" ref="D16:F16" si="1">D15*0.07</f>
        <v>0</v>
      </c>
      <c r="E16" s="149">
        <f t="shared" si="1"/>
        <v>0</v>
      </c>
      <c r="F16" s="149">
        <f t="shared" si="1"/>
        <v>88548.180000000008</v>
      </c>
    </row>
    <row r="17" spans="2:7" s="139" customFormat="1" ht="16.5" thickBot="1" x14ac:dyDescent="0.45">
      <c r="B17" s="140" t="s">
        <v>199</v>
      </c>
      <c r="C17" s="141">
        <f>C15+C16</f>
        <v>1353522.18</v>
      </c>
      <c r="D17" s="141">
        <f t="shared" ref="D17:F17" si="2">D15+D16</f>
        <v>0</v>
      </c>
      <c r="E17" s="141">
        <f t="shared" si="2"/>
        <v>0</v>
      </c>
      <c r="F17" s="141">
        <f t="shared" si="2"/>
        <v>1353522.18</v>
      </c>
    </row>
    <row r="18" spans="2:7" s="125" customFormat="1" ht="16.5" thickBot="1" x14ac:dyDescent="0.45"/>
    <row r="19" spans="2:7" s="125" customFormat="1" ht="16" x14ac:dyDescent="0.4">
      <c r="B19" s="193" t="s">
        <v>334</v>
      </c>
      <c r="C19" s="194"/>
      <c r="D19" s="194"/>
      <c r="E19" s="194"/>
      <c r="F19" s="195"/>
      <c r="G19" s="134"/>
    </row>
    <row r="20" spans="2:7" ht="15.75" customHeight="1" x14ac:dyDescent="0.35">
      <c r="B20" s="196"/>
      <c r="C20" s="198" t="str">
        <f>'[1]1) Budget Table'!D4</f>
        <v>Recipient Organization 1</v>
      </c>
      <c r="D20" s="198" t="str">
        <f>'[1]1) Budget Table'!E4</f>
        <v>Recipient Organization 2</v>
      </c>
      <c r="E20" s="198" t="str">
        <f>'[1]1) Budget Table'!F4</f>
        <v>Recipient Organization 3</v>
      </c>
      <c r="F20" s="198" t="s">
        <v>364</v>
      </c>
      <c r="G20" s="191" t="s">
        <v>335</v>
      </c>
    </row>
    <row r="21" spans="2:7" ht="15.75" customHeight="1" x14ac:dyDescent="0.35">
      <c r="B21" s="197"/>
      <c r="C21" s="199"/>
      <c r="D21" s="199"/>
      <c r="E21" s="199"/>
      <c r="F21" s="199"/>
      <c r="G21" s="192"/>
    </row>
    <row r="22" spans="2:7" s="145" customFormat="1" ht="16" x14ac:dyDescent="0.35">
      <c r="B22" s="28" t="s">
        <v>336</v>
      </c>
      <c r="C22" s="142">
        <f>'[1]1) Budget Table'!D197</f>
        <v>947465.52599999984</v>
      </c>
      <c r="D22" s="142">
        <f>'[1]1) Budget Table'!E197</f>
        <v>0</v>
      </c>
      <c r="E22" s="142">
        <f>'[1]1) Budget Table'!F197</f>
        <v>0</v>
      </c>
      <c r="F22" s="143">
        <f>'[1]1) Budget Table'!G197</f>
        <v>947465.52599999984</v>
      </c>
      <c r="G22" s="144">
        <f>'[1]1) Budget Table'!H197</f>
        <v>0.7</v>
      </c>
    </row>
    <row r="23" spans="2:7" s="145" customFormat="1" ht="16" x14ac:dyDescent="0.35">
      <c r="B23" s="28" t="s">
        <v>337</v>
      </c>
      <c r="C23" s="142">
        <f>'[1]1) Budget Table'!D198</f>
        <v>406056.65399999998</v>
      </c>
      <c r="D23" s="142">
        <f>'[1]1) Budget Table'!E198</f>
        <v>0</v>
      </c>
      <c r="E23" s="142">
        <f>'[1]1) Budget Table'!F198</f>
        <v>0</v>
      </c>
      <c r="F23" s="143">
        <f>'[1]1) Budget Table'!G198</f>
        <v>406056.65399999998</v>
      </c>
      <c r="G23" s="144">
        <f>'[1]1) Budget Table'!H198</f>
        <v>0.3</v>
      </c>
    </row>
    <row r="24" spans="2:7" s="145" customFormat="1" ht="16" x14ac:dyDescent="0.35">
      <c r="B24" s="28" t="s">
        <v>365</v>
      </c>
      <c r="C24" s="142">
        <f>'[1]1) Budget Table'!D199</f>
        <v>0</v>
      </c>
      <c r="D24" s="142">
        <f>'[1]1) Budget Table'!E199</f>
        <v>0</v>
      </c>
      <c r="E24" s="142">
        <f>'[1]1) Budget Table'!F199</f>
        <v>0</v>
      </c>
      <c r="F24" s="143">
        <f>'[1]1) Budget Table'!G199</f>
        <v>0</v>
      </c>
      <c r="G24" s="144">
        <f>'[1]1) Budget Table'!H199</f>
        <v>0</v>
      </c>
    </row>
    <row r="25" spans="2:7" ht="16.5" thickBot="1" x14ac:dyDescent="0.4">
      <c r="B25" s="27" t="s">
        <v>364</v>
      </c>
      <c r="C25" s="135">
        <f>'[1]1) Budget Table'!D200</f>
        <v>1353522.1799999997</v>
      </c>
      <c r="D25" s="135">
        <f>'[1]1) Budget Table'!E200</f>
        <v>0</v>
      </c>
      <c r="E25" s="135">
        <f>'[1]1) Budget Table'!F200</f>
        <v>0</v>
      </c>
      <c r="F25" s="136">
        <f>'[1]1) Budget Table'!G200</f>
        <v>1353522.1799999997</v>
      </c>
      <c r="G25" s="137"/>
    </row>
  </sheetData>
  <mergeCells count="13">
    <mergeCell ref="B2:F3"/>
    <mergeCell ref="B5:F5"/>
    <mergeCell ref="C6:C7"/>
    <mergeCell ref="D6:D7"/>
    <mergeCell ref="E6:E7"/>
    <mergeCell ref="F6:F7"/>
    <mergeCell ref="G20:G21"/>
    <mergeCell ref="B19:F19"/>
    <mergeCell ref="B20:B21"/>
    <mergeCell ref="C20:C21"/>
    <mergeCell ref="D20:D21"/>
    <mergeCell ref="E20:E21"/>
    <mergeCell ref="F20:F21"/>
  </mergeCells>
  <dataValidations count="7">
    <dataValidation allowBlank="1" showInputMessage="1" showErrorMessage="1" prompt=" Includes all general operating costs for running an office. Examples include telecommunication, rents, finance charges and other costs which cannot be mapped to other expense categories." sqref="B14" xr:uid="{64B67B34-3201-4913-9E16-C1DCFF797463}"/>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C940706C-5796-40AE-9665-66B652BBBFDC}"/>
    <dataValidation allowBlank="1" showInputMessage="1" showErrorMessage="1" prompt="Services contracted by an organization which follow the normal procurement processes." sqref="B11" xr:uid="{9639398B-A907-480E-9961-E67CA1E70F4F}"/>
    <dataValidation allowBlank="1" showInputMessage="1" showErrorMessage="1" prompt="Includes staff and non-staff travel paid for by the organization directly related to a project." sqref="B12" xr:uid="{CD12223D-609F-457A-889D-C9136490994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F9A975B5-10A8-486F-B84D-54311EA7099A}"/>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502DE3AA-3192-4FBD-838D-9850C2ED7722}"/>
    <dataValidation allowBlank="1" showInputMessage="1" showErrorMessage="1" prompt="Includes all related staff and temporary staff costs including base salary, post adjustment and all staff entitlements." sqref="B8" xr:uid="{BA91C48A-A753-4D2F-BDA4-02B080AAEA67}"/>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330FB-F659-4B7A-BBA8-B6FF7196E268}">
  <dimension ref="A1:W190"/>
  <sheetViews>
    <sheetView workbookViewId="0">
      <pane ySplit="2" topLeftCell="A183" activePane="bottomLeft" state="frozen"/>
      <selection pane="bottomLeft" activeCell="Q187" sqref="Q187"/>
    </sheetView>
  </sheetViews>
  <sheetFormatPr defaultColWidth="9.1796875" defaultRowHeight="14.5" x14ac:dyDescent="0.35"/>
  <cols>
    <col min="1" max="1" width="7.7265625" bestFit="1" customWidth="1"/>
    <col min="2" max="2" width="7.453125" bestFit="1" customWidth="1"/>
    <col min="3" max="3" width="16.54296875" hidden="1" customWidth="1"/>
    <col min="4" max="4" width="19.1796875" customWidth="1"/>
    <col min="5" max="5" width="8.453125" bestFit="1" customWidth="1"/>
    <col min="6" max="6" width="24.81640625" hidden="1" customWidth="1"/>
    <col min="7" max="7" width="34.81640625" hidden="1" customWidth="1"/>
    <col min="8" max="8" width="15.81640625" customWidth="1"/>
    <col min="9" max="9" width="34.81640625" hidden="1" customWidth="1"/>
    <col min="10" max="10" width="19.1796875" bestFit="1" customWidth="1"/>
    <col min="11" max="11" width="14.54296875" bestFit="1" customWidth="1"/>
    <col min="12" max="12" width="11.54296875" bestFit="1" customWidth="1"/>
    <col min="13" max="13" width="9" bestFit="1" customWidth="1"/>
    <col min="14" max="14" width="19" customWidth="1"/>
    <col min="15" max="15" width="13.54296875" bestFit="1" customWidth="1"/>
    <col min="16" max="16" width="14.453125" bestFit="1" customWidth="1"/>
    <col min="17" max="17" width="11.81640625" bestFit="1" customWidth="1"/>
    <col min="18" max="18" width="11.7265625" bestFit="1" customWidth="1"/>
    <col min="19" max="19" width="13.54296875" bestFit="1" customWidth="1"/>
    <col min="20" max="20" width="9.453125" bestFit="1" customWidth="1"/>
    <col min="21" max="21" width="15.81640625" bestFit="1" customWidth="1"/>
    <col min="22" max="22" width="14" bestFit="1" customWidth="1"/>
    <col min="23" max="23" width="20.453125" bestFit="1" customWidth="1"/>
  </cols>
  <sheetData>
    <row r="1" spans="1:23" ht="83.65" customHeight="1" x14ac:dyDescent="0.4">
      <c r="A1" s="212" t="s">
        <v>0</v>
      </c>
      <c r="B1" s="213"/>
      <c r="C1" s="213"/>
      <c r="D1" s="213"/>
      <c r="E1" s="213"/>
      <c r="F1" s="213"/>
      <c r="G1" s="213"/>
      <c r="H1" s="213"/>
      <c r="I1" s="213"/>
      <c r="J1" s="213"/>
      <c r="K1" s="213"/>
      <c r="L1" s="213"/>
      <c r="M1" s="213"/>
      <c r="N1" s="213"/>
      <c r="O1" s="213"/>
      <c r="P1" s="213"/>
      <c r="Q1" s="213"/>
      <c r="R1" s="214"/>
      <c r="S1" s="215" t="s">
        <v>367</v>
      </c>
      <c r="T1" s="216"/>
      <c r="U1" s="216"/>
      <c r="V1" s="216"/>
      <c r="W1" s="217"/>
    </row>
    <row r="2" spans="1:23" ht="39.25" customHeight="1" x14ac:dyDescent="0.35">
      <c r="A2" s="1" t="s">
        <v>1</v>
      </c>
      <c r="B2" s="1" t="s">
        <v>2</v>
      </c>
      <c r="C2" s="1" t="s">
        <v>3</v>
      </c>
      <c r="D2" s="1" t="s">
        <v>4</v>
      </c>
      <c r="E2" s="1" t="s">
        <v>5</v>
      </c>
      <c r="F2" s="2" t="s">
        <v>6</v>
      </c>
      <c r="G2" s="2" t="s">
        <v>7</v>
      </c>
      <c r="H2" s="1" t="s">
        <v>8</v>
      </c>
      <c r="I2" s="1" t="s">
        <v>9</v>
      </c>
      <c r="J2" s="1" t="s">
        <v>10</v>
      </c>
      <c r="K2" s="1" t="s">
        <v>11</v>
      </c>
      <c r="L2" s="1" t="s">
        <v>12</v>
      </c>
      <c r="M2" s="3" t="s">
        <v>13</v>
      </c>
      <c r="N2" s="3" t="s">
        <v>14</v>
      </c>
      <c r="O2" s="1" t="s">
        <v>15</v>
      </c>
      <c r="P2" s="1" t="s">
        <v>16</v>
      </c>
      <c r="Q2" s="1" t="s">
        <v>17</v>
      </c>
      <c r="R2" s="2" t="s">
        <v>18</v>
      </c>
      <c r="S2" s="1" t="s">
        <v>19</v>
      </c>
      <c r="T2" s="1" t="s">
        <v>20</v>
      </c>
      <c r="U2" s="1" t="s">
        <v>21</v>
      </c>
      <c r="V2" s="1" t="s">
        <v>22</v>
      </c>
      <c r="W2" s="1" t="s">
        <v>23</v>
      </c>
    </row>
    <row r="3" spans="1:23" ht="32.5" customHeight="1" x14ac:dyDescent="0.35">
      <c r="A3" s="4" t="s">
        <v>24</v>
      </c>
      <c r="B3" s="4" t="s">
        <v>93</v>
      </c>
      <c r="C3" s="4" t="s">
        <v>94</v>
      </c>
      <c r="D3" s="4" t="s">
        <v>25</v>
      </c>
      <c r="E3" s="4" t="s">
        <v>98</v>
      </c>
      <c r="F3" s="4" t="s">
        <v>95</v>
      </c>
      <c r="G3" s="4" t="s">
        <v>96</v>
      </c>
      <c r="H3" s="4" t="s">
        <v>368</v>
      </c>
      <c r="I3" s="4" t="s">
        <v>97</v>
      </c>
      <c r="J3" s="4" t="s">
        <v>25</v>
      </c>
      <c r="K3" s="4" t="s">
        <v>26</v>
      </c>
      <c r="L3" s="4">
        <v>2024</v>
      </c>
      <c r="M3" s="4">
        <v>30000</v>
      </c>
      <c r="N3" s="4" t="s">
        <v>56</v>
      </c>
      <c r="O3" s="4" t="s">
        <v>57</v>
      </c>
      <c r="P3" s="4" t="s">
        <v>50</v>
      </c>
      <c r="Q3" s="4"/>
      <c r="R3" s="4">
        <v>0</v>
      </c>
      <c r="S3" s="4">
        <v>55</v>
      </c>
      <c r="T3" s="4">
        <v>0</v>
      </c>
      <c r="U3" s="4">
        <v>55</v>
      </c>
      <c r="V3" s="4">
        <v>-55</v>
      </c>
      <c r="W3" s="5"/>
    </row>
    <row r="4" spans="1:23" ht="32.5" customHeight="1" x14ac:dyDescent="0.35">
      <c r="A4" s="4" t="s">
        <v>24</v>
      </c>
      <c r="B4" s="4" t="s">
        <v>93</v>
      </c>
      <c r="C4" s="4" t="s">
        <v>94</v>
      </c>
      <c r="D4" s="4" t="s">
        <v>25</v>
      </c>
      <c r="E4" s="4" t="s">
        <v>98</v>
      </c>
      <c r="F4" s="4" t="s">
        <v>95</v>
      </c>
      <c r="G4" s="4" t="s">
        <v>96</v>
      </c>
      <c r="H4" s="4" t="s">
        <v>368</v>
      </c>
      <c r="I4" s="4" t="s">
        <v>97</v>
      </c>
      <c r="J4" s="4" t="s">
        <v>25</v>
      </c>
      <c r="K4" s="4" t="s">
        <v>26</v>
      </c>
      <c r="L4" s="4">
        <v>2024</v>
      </c>
      <c r="M4" s="4">
        <v>30000</v>
      </c>
      <c r="N4" s="4" t="s">
        <v>56</v>
      </c>
      <c r="O4" s="4" t="s">
        <v>57</v>
      </c>
      <c r="P4" s="4" t="s">
        <v>46</v>
      </c>
      <c r="Q4" s="4">
        <v>0</v>
      </c>
      <c r="R4" s="4">
        <v>0</v>
      </c>
      <c r="S4" s="4">
        <v>1328.04</v>
      </c>
      <c r="T4" s="4">
        <v>0</v>
      </c>
      <c r="U4" s="4">
        <v>1328.04</v>
      </c>
      <c r="V4" s="4">
        <v>-1328.04</v>
      </c>
      <c r="W4" s="5"/>
    </row>
    <row r="5" spans="1:23" ht="32.5" customHeight="1" x14ac:dyDescent="0.35">
      <c r="A5" s="4" t="s">
        <v>24</v>
      </c>
      <c r="B5" s="4" t="s">
        <v>93</v>
      </c>
      <c r="C5" s="4" t="s">
        <v>94</v>
      </c>
      <c r="D5" s="4" t="s">
        <v>25</v>
      </c>
      <c r="E5" s="4" t="s">
        <v>98</v>
      </c>
      <c r="F5" s="4" t="s">
        <v>95</v>
      </c>
      <c r="G5" s="4" t="s">
        <v>96</v>
      </c>
      <c r="H5" s="4" t="s">
        <v>368</v>
      </c>
      <c r="I5" s="4" t="s">
        <v>97</v>
      </c>
      <c r="J5" s="4" t="s">
        <v>25</v>
      </c>
      <c r="K5" s="4" t="s">
        <v>26</v>
      </c>
      <c r="L5" s="4">
        <v>2024</v>
      </c>
      <c r="M5" s="4">
        <v>30000</v>
      </c>
      <c r="N5" s="4" t="s">
        <v>56</v>
      </c>
      <c r="O5" s="4" t="s">
        <v>57</v>
      </c>
      <c r="P5" s="4" t="s">
        <v>30</v>
      </c>
      <c r="Q5" s="4">
        <v>0</v>
      </c>
      <c r="R5" s="4">
        <v>0</v>
      </c>
      <c r="S5" s="4">
        <v>583.27</v>
      </c>
      <c r="T5" s="4">
        <v>0</v>
      </c>
      <c r="U5" s="4">
        <v>583.27</v>
      </c>
      <c r="V5" s="4">
        <v>-583.27</v>
      </c>
      <c r="W5" s="5"/>
    </row>
    <row r="6" spans="1:23" ht="32.5" customHeight="1" x14ac:dyDescent="0.35">
      <c r="A6" s="4" t="s">
        <v>24</v>
      </c>
      <c r="B6" s="4" t="s">
        <v>93</v>
      </c>
      <c r="C6" s="4" t="s">
        <v>94</v>
      </c>
      <c r="D6" s="4" t="s">
        <v>25</v>
      </c>
      <c r="E6" s="4" t="s">
        <v>98</v>
      </c>
      <c r="F6" s="4" t="s">
        <v>95</v>
      </c>
      <c r="G6" s="4" t="s">
        <v>96</v>
      </c>
      <c r="H6" s="4" t="s">
        <v>368</v>
      </c>
      <c r="I6" s="4" t="s">
        <v>97</v>
      </c>
      <c r="J6" s="4" t="s">
        <v>25</v>
      </c>
      <c r="K6" s="4" t="s">
        <v>26</v>
      </c>
      <c r="L6" s="4">
        <v>2024</v>
      </c>
      <c r="M6" s="4">
        <v>30000</v>
      </c>
      <c r="N6" s="4" t="s">
        <v>56</v>
      </c>
      <c r="O6" s="4" t="s">
        <v>57</v>
      </c>
      <c r="P6" s="4" t="s">
        <v>28</v>
      </c>
      <c r="Q6" s="4">
        <v>0</v>
      </c>
      <c r="R6" s="4">
        <v>0</v>
      </c>
      <c r="S6" s="4">
        <v>632.41</v>
      </c>
      <c r="T6" s="4">
        <v>0</v>
      </c>
      <c r="U6" s="4">
        <v>632.41</v>
      </c>
      <c r="V6" s="4">
        <v>-632.41</v>
      </c>
      <c r="W6" s="5"/>
    </row>
    <row r="7" spans="1:23" ht="32.5" customHeight="1" x14ac:dyDescent="0.35">
      <c r="A7" s="4" t="s">
        <v>24</v>
      </c>
      <c r="B7" s="4" t="s">
        <v>93</v>
      </c>
      <c r="C7" s="4" t="s">
        <v>94</v>
      </c>
      <c r="D7" s="4" t="s">
        <v>25</v>
      </c>
      <c r="E7" s="4" t="s">
        <v>98</v>
      </c>
      <c r="F7" s="4" t="s">
        <v>95</v>
      </c>
      <c r="G7" s="4" t="s">
        <v>96</v>
      </c>
      <c r="H7" s="4" t="s">
        <v>368</v>
      </c>
      <c r="I7" s="4" t="s">
        <v>97</v>
      </c>
      <c r="J7" s="4" t="s">
        <v>25</v>
      </c>
      <c r="K7" s="4" t="s">
        <v>26</v>
      </c>
      <c r="L7" s="4">
        <v>2024</v>
      </c>
      <c r="M7" s="4">
        <v>30000</v>
      </c>
      <c r="N7" s="4" t="s">
        <v>56</v>
      </c>
      <c r="O7" s="4" t="s">
        <v>57</v>
      </c>
      <c r="P7" s="4" t="s">
        <v>27</v>
      </c>
      <c r="Q7" s="4">
        <v>0</v>
      </c>
      <c r="R7" s="4">
        <v>0</v>
      </c>
      <c r="S7" s="4">
        <v>506.09</v>
      </c>
      <c r="T7" s="4">
        <v>0</v>
      </c>
      <c r="U7" s="4">
        <v>506.09</v>
      </c>
      <c r="V7" s="4">
        <v>-506.09</v>
      </c>
      <c r="W7" s="5"/>
    </row>
    <row r="8" spans="1:23" ht="32.5" customHeight="1" x14ac:dyDescent="0.35">
      <c r="A8" s="4" t="s">
        <v>24</v>
      </c>
      <c r="B8" s="4" t="s">
        <v>93</v>
      </c>
      <c r="C8" s="4" t="s">
        <v>94</v>
      </c>
      <c r="D8" s="4" t="s">
        <v>25</v>
      </c>
      <c r="E8" s="4" t="s">
        <v>98</v>
      </c>
      <c r="F8" s="4" t="s">
        <v>95</v>
      </c>
      <c r="G8" s="4" t="s">
        <v>96</v>
      </c>
      <c r="H8" s="4" t="s">
        <v>368</v>
      </c>
      <c r="I8" s="4" t="s">
        <v>97</v>
      </c>
      <c r="J8" s="4" t="s">
        <v>25</v>
      </c>
      <c r="K8" s="4" t="s">
        <v>26</v>
      </c>
      <c r="L8" s="4">
        <v>2024</v>
      </c>
      <c r="M8" s="4">
        <v>30000</v>
      </c>
      <c r="N8" s="4" t="s">
        <v>56</v>
      </c>
      <c r="O8" s="4" t="s">
        <v>57</v>
      </c>
      <c r="P8" s="4" t="s">
        <v>43</v>
      </c>
      <c r="Q8" s="4">
        <v>0</v>
      </c>
      <c r="R8" s="4">
        <v>0</v>
      </c>
      <c r="S8" s="4">
        <v>405.91</v>
      </c>
      <c r="T8" s="4">
        <v>0</v>
      </c>
      <c r="U8" s="4">
        <v>405.91</v>
      </c>
      <c r="V8" s="4">
        <v>-405.91</v>
      </c>
      <c r="W8" s="5"/>
    </row>
    <row r="9" spans="1:23" ht="32.5" customHeight="1" x14ac:dyDescent="0.35">
      <c r="A9" s="4" t="s">
        <v>24</v>
      </c>
      <c r="B9" s="4" t="s">
        <v>93</v>
      </c>
      <c r="C9" s="4" t="s">
        <v>94</v>
      </c>
      <c r="D9" s="4" t="s">
        <v>25</v>
      </c>
      <c r="E9" s="4" t="s">
        <v>98</v>
      </c>
      <c r="F9" s="4" t="s">
        <v>95</v>
      </c>
      <c r="G9" s="4" t="s">
        <v>96</v>
      </c>
      <c r="H9" s="4" t="s">
        <v>368</v>
      </c>
      <c r="I9" s="4" t="s">
        <v>97</v>
      </c>
      <c r="J9" s="4" t="s">
        <v>25</v>
      </c>
      <c r="K9" s="4" t="s">
        <v>26</v>
      </c>
      <c r="L9" s="4">
        <v>2024</v>
      </c>
      <c r="M9" s="4">
        <v>30000</v>
      </c>
      <c r="N9" s="4" t="s">
        <v>56</v>
      </c>
      <c r="O9" s="4" t="s">
        <v>57</v>
      </c>
      <c r="P9" s="4" t="s">
        <v>55</v>
      </c>
      <c r="Q9" s="4">
        <v>0</v>
      </c>
      <c r="R9" s="4">
        <v>0</v>
      </c>
      <c r="S9" s="4">
        <v>311.12</v>
      </c>
      <c r="T9" s="4">
        <v>0</v>
      </c>
      <c r="U9" s="4">
        <v>311.12</v>
      </c>
      <c r="V9" s="4">
        <v>-311.12</v>
      </c>
      <c r="W9" s="5"/>
    </row>
    <row r="10" spans="1:23" ht="32.5" customHeight="1" x14ac:dyDescent="0.35">
      <c r="A10" s="4" t="s">
        <v>24</v>
      </c>
      <c r="B10" s="4" t="s">
        <v>93</v>
      </c>
      <c r="C10" s="4" t="s">
        <v>94</v>
      </c>
      <c r="D10" s="4" t="s">
        <v>25</v>
      </c>
      <c r="E10" s="4" t="s">
        <v>98</v>
      </c>
      <c r="F10" s="4" t="s">
        <v>95</v>
      </c>
      <c r="G10" s="4" t="s">
        <v>96</v>
      </c>
      <c r="H10" s="4" t="s">
        <v>368</v>
      </c>
      <c r="I10" s="4" t="s">
        <v>97</v>
      </c>
      <c r="J10" s="4" t="s">
        <v>25</v>
      </c>
      <c r="K10" s="4" t="s">
        <v>26</v>
      </c>
      <c r="L10" s="4">
        <v>2024</v>
      </c>
      <c r="M10" s="4">
        <v>30000</v>
      </c>
      <c r="N10" s="4" t="s">
        <v>56</v>
      </c>
      <c r="O10" s="4" t="s">
        <v>57</v>
      </c>
      <c r="P10" s="4" t="s">
        <v>37</v>
      </c>
      <c r="Q10" s="4">
        <v>0</v>
      </c>
      <c r="R10" s="4">
        <v>0</v>
      </c>
      <c r="S10" s="4">
        <v>933.9</v>
      </c>
      <c r="T10" s="4">
        <v>0</v>
      </c>
      <c r="U10" s="4">
        <v>933.9</v>
      </c>
      <c r="V10" s="4">
        <v>-933.9</v>
      </c>
      <c r="W10" s="5"/>
    </row>
    <row r="11" spans="1:23" ht="32.5" customHeight="1" x14ac:dyDescent="0.35">
      <c r="A11" s="4" t="s">
        <v>24</v>
      </c>
      <c r="B11" s="4" t="s">
        <v>93</v>
      </c>
      <c r="C11" s="4" t="s">
        <v>94</v>
      </c>
      <c r="D11" s="4" t="s">
        <v>25</v>
      </c>
      <c r="E11" s="4" t="s">
        <v>98</v>
      </c>
      <c r="F11" s="4" t="s">
        <v>95</v>
      </c>
      <c r="G11" s="4" t="s">
        <v>96</v>
      </c>
      <c r="H11" s="4" t="s">
        <v>368</v>
      </c>
      <c r="I11" s="4" t="s">
        <v>97</v>
      </c>
      <c r="J11" s="4" t="s">
        <v>25</v>
      </c>
      <c r="K11" s="4" t="s">
        <v>26</v>
      </c>
      <c r="L11" s="4">
        <v>2024</v>
      </c>
      <c r="M11" s="4">
        <v>30000</v>
      </c>
      <c r="N11" s="4" t="s">
        <v>56</v>
      </c>
      <c r="O11" s="4" t="s">
        <v>57</v>
      </c>
      <c r="P11" s="4" t="s">
        <v>38</v>
      </c>
      <c r="Q11" s="4">
        <v>0</v>
      </c>
      <c r="R11" s="4">
        <v>0</v>
      </c>
      <c r="S11" s="4">
        <v>-22.25</v>
      </c>
      <c r="T11" s="4">
        <v>0</v>
      </c>
      <c r="U11" s="4">
        <v>-22.25</v>
      </c>
      <c r="V11" s="4">
        <v>22.25</v>
      </c>
      <c r="W11" s="5"/>
    </row>
    <row r="12" spans="1:23" ht="32.5" customHeight="1" x14ac:dyDescent="0.35">
      <c r="A12" s="4" t="s">
        <v>24</v>
      </c>
      <c r="B12" s="4" t="s">
        <v>93</v>
      </c>
      <c r="C12" s="4" t="s">
        <v>94</v>
      </c>
      <c r="D12" s="4" t="s">
        <v>25</v>
      </c>
      <c r="E12" s="4" t="s">
        <v>98</v>
      </c>
      <c r="F12" s="4" t="s">
        <v>106</v>
      </c>
      <c r="G12" s="4" t="s">
        <v>107</v>
      </c>
      <c r="H12" s="4" t="s">
        <v>369</v>
      </c>
      <c r="I12" s="4" t="s">
        <v>109</v>
      </c>
      <c r="J12" s="4" t="s">
        <v>25</v>
      </c>
      <c r="K12" s="4" t="s">
        <v>26</v>
      </c>
      <c r="L12" s="4">
        <v>2024</v>
      </c>
      <c r="M12" s="4">
        <v>30000</v>
      </c>
      <c r="N12" s="4" t="s">
        <v>56</v>
      </c>
      <c r="O12" s="4" t="s">
        <v>57</v>
      </c>
      <c r="P12" s="4" t="s">
        <v>47</v>
      </c>
      <c r="Q12" s="4">
        <v>0</v>
      </c>
      <c r="R12" s="4">
        <v>0</v>
      </c>
      <c r="S12" s="4">
        <v>41952.639999999999</v>
      </c>
      <c r="T12" s="4">
        <v>0</v>
      </c>
      <c r="U12" s="4">
        <v>41952.639999999999</v>
      </c>
      <c r="V12" s="4">
        <v>-41952.639999999999</v>
      </c>
      <c r="W12" s="5"/>
    </row>
    <row r="13" spans="1:23" ht="32.5" customHeight="1" x14ac:dyDescent="0.35">
      <c r="A13" s="4" t="s">
        <v>24</v>
      </c>
      <c r="B13" s="4" t="s">
        <v>93</v>
      </c>
      <c r="C13" s="4" t="s">
        <v>94</v>
      </c>
      <c r="D13" s="4" t="s">
        <v>25</v>
      </c>
      <c r="E13" s="4" t="s">
        <v>98</v>
      </c>
      <c r="F13" s="4" t="s">
        <v>106</v>
      </c>
      <c r="G13" s="4" t="s">
        <v>107</v>
      </c>
      <c r="H13" s="4" t="s">
        <v>369</v>
      </c>
      <c r="I13" s="4" t="s">
        <v>109</v>
      </c>
      <c r="J13" s="4" t="s">
        <v>25</v>
      </c>
      <c r="K13" s="4" t="s">
        <v>26</v>
      </c>
      <c r="L13" s="4">
        <v>2024</v>
      </c>
      <c r="M13" s="4">
        <v>30000</v>
      </c>
      <c r="N13" s="4" t="s">
        <v>56</v>
      </c>
      <c r="O13" s="4" t="s">
        <v>57</v>
      </c>
      <c r="P13" s="4" t="s">
        <v>48</v>
      </c>
      <c r="Q13" s="4">
        <v>0</v>
      </c>
      <c r="R13" s="4">
        <v>0</v>
      </c>
      <c r="S13" s="4">
        <v>16950.7</v>
      </c>
      <c r="T13" s="4">
        <v>0</v>
      </c>
      <c r="U13" s="4">
        <v>16950.7</v>
      </c>
      <c r="V13" s="4">
        <v>-16950.7</v>
      </c>
      <c r="W13" s="5"/>
    </row>
    <row r="14" spans="1:23" ht="32.5" customHeight="1" x14ac:dyDescent="0.35">
      <c r="A14" s="4" t="s">
        <v>24</v>
      </c>
      <c r="B14" s="4" t="s">
        <v>93</v>
      </c>
      <c r="C14" s="4" t="s">
        <v>94</v>
      </c>
      <c r="D14" s="4" t="s">
        <v>25</v>
      </c>
      <c r="E14" s="4" t="s">
        <v>98</v>
      </c>
      <c r="F14" s="4" t="s">
        <v>106</v>
      </c>
      <c r="G14" s="4" t="s">
        <v>107</v>
      </c>
      <c r="H14" s="4" t="s">
        <v>369</v>
      </c>
      <c r="I14" s="4" t="s">
        <v>109</v>
      </c>
      <c r="J14" s="4" t="s">
        <v>25</v>
      </c>
      <c r="K14" s="4" t="s">
        <v>26</v>
      </c>
      <c r="L14" s="4">
        <v>2024</v>
      </c>
      <c r="M14" s="4">
        <v>30000</v>
      </c>
      <c r="N14" s="4" t="s">
        <v>56</v>
      </c>
      <c r="O14" s="4" t="s">
        <v>57</v>
      </c>
      <c r="P14" s="4" t="s">
        <v>32</v>
      </c>
      <c r="Q14" s="4">
        <v>0</v>
      </c>
      <c r="R14" s="4">
        <v>0</v>
      </c>
      <c r="S14" s="4">
        <v>5946.92</v>
      </c>
      <c r="T14" s="4">
        <v>0</v>
      </c>
      <c r="U14" s="4">
        <v>5946.92</v>
      </c>
      <c r="V14" s="4">
        <v>-5946.92</v>
      </c>
      <c r="W14" s="5"/>
    </row>
    <row r="15" spans="1:23" ht="32.5" customHeight="1" x14ac:dyDescent="0.35">
      <c r="A15" s="4" t="s">
        <v>24</v>
      </c>
      <c r="B15" s="4" t="s">
        <v>93</v>
      </c>
      <c r="C15" s="4" t="s">
        <v>94</v>
      </c>
      <c r="D15" s="4" t="s">
        <v>25</v>
      </c>
      <c r="E15" s="4" t="s">
        <v>98</v>
      </c>
      <c r="F15" s="4" t="s">
        <v>106</v>
      </c>
      <c r="G15" s="4" t="s">
        <v>107</v>
      </c>
      <c r="H15" s="4" t="s">
        <v>369</v>
      </c>
      <c r="I15" s="4" t="s">
        <v>109</v>
      </c>
      <c r="J15" s="4" t="s">
        <v>25</v>
      </c>
      <c r="K15" s="4" t="s">
        <v>26</v>
      </c>
      <c r="L15" s="4">
        <v>2024</v>
      </c>
      <c r="M15" s="4">
        <v>30000</v>
      </c>
      <c r="N15" s="4" t="s">
        <v>56</v>
      </c>
      <c r="O15" s="4" t="s">
        <v>57</v>
      </c>
      <c r="P15" s="4" t="s">
        <v>49</v>
      </c>
      <c r="Q15" s="4">
        <v>20282</v>
      </c>
      <c r="R15" s="4">
        <v>0</v>
      </c>
      <c r="S15" s="4">
        <v>110766.73</v>
      </c>
      <c r="T15" s="4">
        <v>0</v>
      </c>
      <c r="U15" s="4">
        <v>110766.73</v>
      </c>
      <c r="V15" s="4">
        <v>-90484.73</v>
      </c>
      <c r="W15" s="4" t="s">
        <v>26</v>
      </c>
    </row>
    <row r="16" spans="1:23" ht="32.5" customHeight="1" x14ac:dyDescent="0.35">
      <c r="A16" s="4" t="s">
        <v>24</v>
      </c>
      <c r="B16" s="4" t="s">
        <v>93</v>
      </c>
      <c r="C16" s="4" t="s">
        <v>94</v>
      </c>
      <c r="D16" s="4" t="s">
        <v>25</v>
      </c>
      <c r="E16" s="4" t="s">
        <v>98</v>
      </c>
      <c r="F16" s="4" t="s">
        <v>106</v>
      </c>
      <c r="G16" s="4" t="s">
        <v>107</v>
      </c>
      <c r="H16" s="4" t="s">
        <v>369</v>
      </c>
      <c r="I16" s="4" t="s">
        <v>109</v>
      </c>
      <c r="J16" s="4" t="s">
        <v>25</v>
      </c>
      <c r="K16" s="4" t="s">
        <v>26</v>
      </c>
      <c r="L16" s="4">
        <v>2024</v>
      </c>
      <c r="M16" s="4">
        <v>30000</v>
      </c>
      <c r="N16" s="4" t="s">
        <v>56</v>
      </c>
      <c r="O16" s="4" t="s">
        <v>57</v>
      </c>
      <c r="P16" s="4" t="s">
        <v>55</v>
      </c>
      <c r="Q16" s="4">
        <v>0</v>
      </c>
      <c r="R16" s="4">
        <v>0</v>
      </c>
      <c r="S16" s="4">
        <v>12293.19</v>
      </c>
      <c r="T16" s="4">
        <v>0</v>
      </c>
      <c r="U16" s="4">
        <v>12293.19</v>
      </c>
      <c r="V16" s="4">
        <v>-12293.19</v>
      </c>
      <c r="W16" s="5"/>
    </row>
    <row r="17" spans="1:23" ht="32.5" customHeight="1" x14ac:dyDescent="0.35">
      <c r="A17" s="4" t="s">
        <v>24</v>
      </c>
      <c r="B17" s="4" t="s">
        <v>93</v>
      </c>
      <c r="C17" s="4" t="s">
        <v>94</v>
      </c>
      <c r="D17" s="4" t="s">
        <v>25</v>
      </c>
      <c r="E17" s="4" t="s">
        <v>98</v>
      </c>
      <c r="F17" s="4" t="s">
        <v>110</v>
      </c>
      <c r="G17" s="4" t="s">
        <v>370</v>
      </c>
      <c r="H17" s="4" t="s">
        <v>371</v>
      </c>
      <c r="I17" s="4" t="s">
        <v>372</v>
      </c>
      <c r="J17" s="4" t="s">
        <v>25</v>
      </c>
      <c r="K17" s="4" t="s">
        <v>26</v>
      </c>
      <c r="L17" s="4">
        <v>2024</v>
      </c>
      <c r="M17" s="4">
        <v>30000</v>
      </c>
      <c r="N17" s="4" t="s">
        <v>56</v>
      </c>
      <c r="O17" s="4" t="s">
        <v>57</v>
      </c>
      <c r="P17" s="4" t="s">
        <v>30</v>
      </c>
      <c r="Q17" s="4">
        <v>0</v>
      </c>
      <c r="R17" s="4">
        <v>0</v>
      </c>
      <c r="S17" s="4">
        <v>991.11</v>
      </c>
      <c r="T17" s="4">
        <v>0</v>
      </c>
      <c r="U17" s="4">
        <v>991.11</v>
      </c>
      <c r="V17" s="4">
        <v>-991.11</v>
      </c>
      <c r="W17" s="5"/>
    </row>
    <row r="18" spans="1:23" ht="32.5" customHeight="1" x14ac:dyDescent="0.35">
      <c r="A18" s="4" t="s">
        <v>24</v>
      </c>
      <c r="B18" s="4" t="s">
        <v>93</v>
      </c>
      <c r="C18" s="4" t="s">
        <v>94</v>
      </c>
      <c r="D18" s="4" t="s">
        <v>25</v>
      </c>
      <c r="E18" s="4" t="s">
        <v>98</v>
      </c>
      <c r="F18" s="4" t="s">
        <v>110</v>
      </c>
      <c r="G18" s="4" t="s">
        <v>370</v>
      </c>
      <c r="H18" s="4" t="s">
        <v>371</v>
      </c>
      <c r="I18" s="4" t="s">
        <v>372</v>
      </c>
      <c r="J18" s="4" t="s">
        <v>25</v>
      </c>
      <c r="K18" s="4" t="s">
        <v>26</v>
      </c>
      <c r="L18" s="4">
        <v>2024</v>
      </c>
      <c r="M18" s="4">
        <v>30000</v>
      </c>
      <c r="N18" s="4" t="s">
        <v>56</v>
      </c>
      <c r="O18" s="4" t="s">
        <v>57</v>
      </c>
      <c r="P18" s="4" t="s">
        <v>27</v>
      </c>
      <c r="Q18" s="4">
        <v>0</v>
      </c>
      <c r="R18" s="4">
        <v>0</v>
      </c>
      <c r="S18" s="4">
        <v>503.85</v>
      </c>
      <c r="T18" s="4">
        <v>0</v>
      </c>
      <c r="U18" s="4">
        <v>503.85</v>
      </c>
      <c r="V18" s="4">
        <v>-503.85</v>
      </c>
      <c r="W18" s="5"/>
    </row>
    <row r="19" spans="1:23" ht="32.5" customHeight="1" x14ac:dyDescent="0.35">
      <c r="A19" s="4" t="s">
        <v>24</v>
      </c>
      <c r="B19" s="4" t="s">
        <v>93</v>
      </c>
      <c r="C19" s="4" t="s">
        <v>94</v>
      </c>
      <c r="D19" s="4" t="s">
        <v>25</v>
      </c>
      <c r="E19" s="4" t="s">
        <v>98</v>
      </c>
      <c r="F19" s="4" t="s">
        <v>110</v>
      </c>
      <c r="G19" s="4" t="s">
        <v>370</v>
      </c>
      <c r="H19" s="4" t="s">
        <v>371</v>
      </c>
      <c r="I19" s="4" t="s">
        <v>372</v>
      </c>
      <c r="J19" s="4" t="s">
        <v>25</v>
      </c>
      <c r="K19" s="4" t="s">
        <v>26</v>
      </c>
      <c r="L19" s="4">
        <v>2024</v>
      </c>
      <c r="M19" s="4">
        <v>30000</v>
      </c>
      <c r="N19" s="4" t="s">
        <v>56</v>
      </c>
      <c r="O19" s="4" t="s">
        <v>57</v>
      </c>
      <c r="P19" s="4" t="s">
        <v>55</v>
      </c>
      <c r="Q19" s="4">
        <v>0</v>
      </c>
      <c r="R19" s="4">
        <v>0</v>
      </c>
      <c r="S19" s="4">
        <v>279.14999999999998</v>
      </c>
      <c r="T19" s="4">
        <v>0</v>
      </c>
      <c r="U19" s="4">
        <v>279.14999999999998</v>
      </c>
      <c r="V19" s="4">
        <v>-279.14999999999998</v>
      </c>
      <c r="W19" s="5"/>
    </row>
    <row r="20" spans="1:23" ht="32.5" customHeight="1" x14ac:dyDescent="0.35">
      <c r="A20" s="4" t="s">
        <v>24</v>
      </c>
      <c r="B20" s="4" t="s">
        <v>93</v>
      </c>
      <c r="C20" s="4" t="s">
        <v>94</v>
      </c>
      <c r="D20" s="4" t="s">
        <v>25</v>
      </c>
      <c r="E20" s="4" t="s">
        <v>98</v>
      </c>
      <c r="F20" s="4" t="s">
        <v>110</v>
      </c>
      <c r="G20" s="4" t="s">
        <v>370</v>
      </c>
      <c r="H20" s="4" t="s">
        <v>371</v>
      </c>
      <c r="I20" s="4" t="s">
        <v>372</v>
      </c>
      <c r="J20" s="4" t="s">
        <v>25</v>
      </c>
      <c r="K20" s="4" t="s">
        <v>26</v>
      </c>
      <c r="L20" s="4">
        <v>2024</v>
      </c>
      <c r="M20" s="4">
        <v>30000</v>
      </c>
      <c r="N20" s="4" t="s">
        <v>56</v>
      </c>
      <c r="O20" s="4" t="s">
        <v>57</v>
      </c>
      <c r="P20" s="4" t="s">
        <v>37</v>
      </c>
      <c r="Q20" s="4">
        <v>0</v>
      </c>
      <c r="R20" s="4">
        <v>0</v>
      </c>
      <c r="S20" s="4">
        <v>2491.4499999999998</v>
      </c>
      <c r="T20" s="4">
        <v>0</v>
      </c>
      <c r="U20" s="4">
        <v>2491.4499999999998</v>
      </c>
      <c r="V20" s="4">
        <v>-2491.4499999999998</v>
      </c>
      <c r="W20" s="5"/>
    </row>
    <row r="21" spans="1:23" ht="32.5" customHeight="1" x14ac:dyDescent="0.35">
      <c r="A21" s="4" t="s">
        <v>24</v>
      </c>
      <c r="B21" s="4" t="s">
        <v>93</v>
      </c>
      <c r="C21" s="4" t="s">
        <v>94</v>
      </c>
      <c r="D21" s="4" t="s">
        <v>25</v>
      </c>
      <c r="E21" s="4" t="s">
        <v>98</v>
      </c>
      <c r="F21" s="4" t="s">
        <v>110</v>
      </c>
      <c r="G21" s="4" t="s">
        <v>370</v>
      </c>
      <c r="H21" s="4" t="s">
        <v>371</v>
      </c>
      <c r="I21" s="4" t="s">
        <v>372</v>
      </c>
      <c r="J21" s="4" t="s">
        <v>25</v>
      </c>
      <c r="K21" s="4" t="s">
        <v>26</v>
      </c>
      <c r="L21" s="4">
        <v>2024</v>
      </c>
      <c r="M21" s="4">
        <v>30000</v>
      </c>
      <c r="N21" s="4" t="s">
        <v>56</v>
      </c>
      <c r="O21" s="4" t="s">
        <v>57</v>
      </c>
      <c r="P21" s="4" t="s">
        <v>38</v>
      </c>
      <c r="Q21" s="4">
        <v>0</v>
      </c>
      <c r="R21" s="4">
        <v>0</v>
      </c>
      <c r="S21" s="4">
        <v>-6.64</v>
      </c>
      <c r="T21" s="4">
        <v>0</v>
      </c>
      <c r="U21" s="4">
        <v>-6.64</v>
      </c>
      <c r="V21" s="4">
        <v>6.64</v>
      </c>
      <c r="W21" s="5"/>
    </row>
    <row r="22" spans="1:23" ht="32.5" customHeight="1" x14ac:dyDescent="0.35">
      <c r="A22" s="4" t="s">
        <v>24</v>
      </c>
      <c r="B22" s="4" t="s">
        <v>93</v>
      </c>
      <c r="C22" s="4" t="s">
        <v>94</v>
      </c>
      <c r="D22" s="4" t="s">
        <v>25</v>
      </c>
      <c r="E22" s="4" t="s">
        <v>98</v>
      </c>
      <c r="F22" s="4" t="s">
        <v>110</v>
      </c>
      <c r="G22" s="4" t="s">
        <v>370</v>
      </c>
      <c r="H22" s="4" t="s">
        <v>373</v>
      </c>
      <c r="I22" s="4" t="s">
        <v>113</v>
      </c>
      <c r="J22" s="4" t="s">
        <v>25</v>
      </c>
      <c r="K22" s="4" t="s">
        <v>26</v>
      </c>
      <c r="L22" s="4">
        <v>2024</v>
      </c>
      <c r="M22" s="4">
        <v>30000</v>
      </c>
      <c r="N22" s="4" t="s">
        <v>56</v>
      </c>
      <c r="O22" s="4" t="s">
        <v>57</v>
      </c>
      <c r="P22" s="4" t="s">
        <v>27</v>
      </c>
      <c r="Q22" s="4">
        <v>0</v>
      </c>
      <c r="R22" s="4">
        <v>0</v>
      </c>
      <c r="S22" s="4">
        <v>219.64</v>
      </c>
      <c r="T22" s="4">
        <v>0</v>
      </c>
      <c r="U22" s="4">
        <v>219.64</v>
      </c>
      <c r="V22" s="4">
        <v>-219.64</v>
      </c>
      <c r="W22" s="5"/>
    </row>
    <row r="23" spans="1:23" ht="32.5" customHeight="1" x14ac:dyDescent="0.35">
      <c r="A23" s="4" t="s">
        <v>24</v>
      </c>
      <c r="B23" s="4" t="s">
        <v>93</v>
      </c>
      <c r="C23" s="4" t="s">
        <v>94</v>
      </c>
      <c r="D23" s="4" t="s">
        <v>25</v>
      </c>
      <c r="E23" s="4" t="s">
        <v>98</v>
      </c>
      <c r="F23" s="4" t="s">
        <v>110</v>
      </c>
      <c r="G23" s="4" t="s">
        <v>370</v>
      </c>
      <c r="H23" s="4" t="s">
        <v>373</v>
      </c>
      <c r="I23" s="4" t="s">
        <v>113</v>
      </c>
      <c r="J23" s="4" t="s">
        <v>25</v>
      </c>
      <c r="K23" s="4" t="s">
        <v>26</v>
      </c>
      <c r="L23" s="4">
        <v>2024</v>
      </c>
      <c r="M23" s="4">
        <v>30000</v>
      </c>
      <c r="N23" s="4" t="s">
        <v>56</v>
      </c>
      <c r="O23" s="4" t="s">
        <v>57</v>
      </c>
      <c r="P23" s="4" t="s">
        <v>55</v>
      </c>
      <c r="Q23" s="4">
        <v>0</v>
      </c>
      <c r="R23" s="4">
        <v>0</v>
      </c>
      <c r="S23" s="4">
        <v>81.44</v>
      </c>
      <c r="T23" s="4">
        <v>0</v>
      </c>
      <c r="U23" s="4">
        <v>81.44</v>
      </c>
      <c r="V23" s="4">
        <v>-81.44</v>
      </c>
      <c r="W23" s="5"/>
    </row>
    <row r="24" spans="1:23" ht="32.5" customHeight="1" x14ac:dyDescent="0.35">
      <c r="A24" s="4" t="s">
        <v>24</v>
      </c>
      <c r="B24" s="4" t="s">
        <v>93</v>
      </c>
      <c r="C24" s="4" t="s">
        <v>94</v>
      </c>
      <c r="D24" s="4" t="s">
        <v>25</v>
      </c>
      <c r="E24" s="4" t="s">
        <v>98</v>
      </c>
      <c r="F24" s="4" t="s">
        <v>110</v>
      </c>
      <c r="G24" s="4" t="s">
        <v>370</v>
      </c>
      <c r="H24" s="4" t="s">
        <v>373</v>
      </c>
      <c r="I24" s="4" t="s">
        <v>113</v>
      </c>
      <c r="J24" s="4" t="s">
        <v>25</v>
      </c>
      <c r="K24" s="4" t="s">
        <v>26</v>
      </c>
      <c r="L24" s="4">
        <v>2024</v>
      </c>
      <c r="M24" s="4">
        <v>30000</v>
      </c>
      <c r="N24" s="4" t="s">
        <v>56</v>
      </c>
      <c r="O24" s="4" t="s">
        <v>57</v>
      </c>
      <c r="P24" s="4" t="s">
        <v>37</v>
      </c>
      <c r="Q24" s="4">
        <v>0</v>
      </c>
      <c r="R24" s="4">
        <v>0</v>
      </c>
      <c r="S24" s="4">
        <v>943.78</v>
      </c>
      <c r="T24" s="4">
        <v>0</v>
      </c>
      <c r="U24" s="4">
        <v>943.78</v>
      </c>
      <c r="V24" s="4">
        <v>-943.78</v>
      </c>
      <c r="W24" s="5"/>
    </row>
    <row r="25" spans="1:23" ht="32.5" customHeight="1" x14ac:dyDescent="0.35">
      <c r="A25" s="4" t="s">
        <v>24</v>
      </c>
      <c r="B25" s="4" t="s">
        <v>93</v>
      </c>
      <c r="C25" s="4" t="s">
        <v>94</v>
      </c>
      <c r="D25" s="4" t="s">
        <v>25</v>
      </c>
      <c r="E25" s="4" t="s">
        <v>98</v>
      </c>
      <c r="F25" s="4" t="s">
        <v>110</v>
      </c>
      <c r="G25" s="4" t="s">
        <v>370</v>
      </c>
      <c r="H25" s="4" t="s">
        <v>373</v>
      </c>
      <c r="I25" s="4" t="s">
        <v>113</v>
      </c>
      <c r="J25" s="4" t="s">
        <v>25</v>
      </c>
      <c r="K25" s="4" t="s">
        <v>26</v>
      </c>
      <c r="L25" s="4">
        <v>2024</v>
      </c>
      <c r="M25" s="4">
        <v>30000</v>
      </c>
      <c r="N25" s="4" t="s">
        <v>56</v>
      </c>
      <c r="O25" s="4" t="s">
        <v>57</v>
      </c>
      <c r="P25" s="4" t="s">
        <v>38</v>
      </c>
      <c r="Q25" s="4">
        <v>0</v>
      </c>
      <c r="R25" s="4">
        <v>0</v>
      </c>
      <c r="S25" s="4">
        <v>-1.92</v>
      </c>
      <c r="T25" s="4">
        <v>0</v>
      </c>
      <c r="U25" s="4">
        <v>-1.92</v>
      </c>
      <c r="V25" s="4">
        <v>1.92</v>
      </c>
      <c r="W25" s="5"/>
    </row>
    <row r="26" spans="1:23" ht="32.5" customHeight="1" x14ac:dyDescent="0.35">
      <c r="A26" s="4" t="s">
        <v>24</v>
      </c>
      <c r="B26" s="4" t="s">
        <v>93</v>
      </c>
      <c r="C26" s="4" t="s">
        <v>94</v>
      </c>
      <c r="D26" s="4" t="s">
        <v>25</v>
      </c>
      <c r="E26" s="4" t="s">
        <v>98</v>
      </c>
      <c r="F26" s="4" t="s">
        <v>110</v>
      </c>
      <c r="G26" s="4" t="s">
        <v>370</v>
      </c>
      <c r="H26" s="4" t="s">
        <v>374</v>
      </c>
      <c r="I26" s="4" t="s">
        <v>375</v>
      </c>
      <c r="J26" s="4" t="s">
        <v>25</v>
      </c>
      <c r="K26" s="4" t="s">
        <v>26</v>
      </c>
      <c r="L26" s="4">
        <v>2024</v>
      </c>
      <c r="M26" s="4">
        <v>30000</v>
      </c>
      <c r="N26" s="4" t="s">
        <v>56</v>
      </c>
      <c r="O26" s="4" t="s">
        <v>57</v>
      </c>
      <c r="P26" s="4" t="s">
        <v>55</v>
      </c>
      <c r="Q26" s="4">
        <v>0</v>
      </c>
      <c r="R26" s="4">
        <v>0</v>
      </c>
      <c r="S26" s="4">
        <v>2.93</v>
      </c>
      <c r="T26" s="4">
        <v>0</v>
      </c>
      <c r="U26" s="4">
        <v>2.93</v>
      </c>
      <c r="V26" s="4">
        <v>-2.93</v>
      </c>
      <c r="W26" s="5"/>
    </row>
    <row r="27" spans="1:23" ht="32.5" customHeight="1" x14ac:dyDescent="0.35">
      <c r="A27" s="4" t="s">
        <v>24</v>
      </c>
      <c r="B27" s="4" t="s">
        <v>93</v>
      </c>
      <c r="C27" s="4" t="s">
        <v>94</v>
      </c>
      <c r="D27" s="4" t="s">
        <v>25</v>
      </c>
      <c r="E27" s="4" t="s">
        <v>98</v>
      </c>
      <c r="F27" s="4" t="s">
        <v>110</v>
      </c>
      <c r="G27" s="4" t="s">
        <v>370</v>
      </c>
      <c r="H27" s="4" t="s">
        <v>374</v>
      </c>
      <c r="I27" s="4" t="s">
        <v>375</v>
      </c>
      <c r="J27" s="4" t="s">
        <v>25</v>
      </c>
      <c r="K27" s="4" t="s">
        <v>26</v>
      </c>
      <c r="L27" s="4">
        <v>2024</v>
      </c>
      <c r="M27" s="4">
        <v>30000</v>
      </c>
      <c r="N27" s="4" t="s">
        <v>56</v>
      </c>
      <c r="O27" s="4" t="s">
        <v>57</v>
      </c>
      <c r="P27" s="4" t="s">
        <v>37</v>
      </c>
      <c r="Q27" s="4">
        <v>0</v>
      </c>
      <c r="R27" s="4">
        <v>0</v>
      </c>
      <c r="S27" s="4">
        <v>41.8</v>
      </c>
      <c r="T27" s="4">
        <v>0</v>
      </c>
      <c r="U27" s="4">
        <v>41.8</v>
      </c>
      <c r="V27" s="4">
        <v>-41.8</v>
      </c>
      <c r="W27" s="5"/>
    </row>
    <row r="28" spans="1:23" ht="32.5" customHeight="1" x14ac:dyDescent="0.35">
      <c r="A28" s="4" t="s">
        <v>24</v>
      </c>
      <c r="B28" s="4" t="s">
        <v>93</v>
      </c>
      <c r="C28" s="4" t="s">
        <v>94</v>
      </c>
      <c r="D28" s="4" t="s">
        <v>25</v>
      </c>
      <c r="E28" s="4" t="s">
        <v>98</v>
      </c>
      <c r="F28" s="4" t="s">
        <v>129</v>
      </c>
      <c r="G28" s="4" t="s">
        <v>130</v>
      </c>
      <c r="H28" s="4" t="s">
        <v>376</v>
      </c>
      <c r="I28" s="4" t="s">
        <v>132</v>
      </c>
      <c r="J28" s="4" t="s">
        <v>25</v>
      </c>
      <c r="K28" s="4" t="s">
        <v>26</v>
      </c>
      <c r="L28" s="4">
        <v>2024</v>
      </c>
      <c r="M28" s="4">
        <v>30000</v>
      </c>
      <c r="N28" s="4" t="s">
        <v>56</v>
      </c>
      <c r="O28" s="4" t="s">
        <v>57</v>
      </c>
      <c r="P28" s="4" t="s">
        <v>33</v>
      </c>
      <c r="Q28" s="4">
        <v>0</v>
      </c>
      <c r="R28" s="4">
        <v>0</v>
      </c>
      <c r="S28" s="4">
        <v>13507.03</v>
      </c>
      <c r="T28" s="4">
        <v>0</v>
      </c>
      <c r="U28" s="4">
        <v>13507.03</v>
      </c>
      <c r="V28" s="4">
        <v>-13507.03</v>
      </c>
      <c r="W28" s="5"/>
    </row>
    <row r="29" spans="1:23" ht="32.5" customHeight="1" x14ac:dyDescent="0.35">
      <c r="A29" s="4" t="s">
        <v>24</v>
      </c>
      <c r="B29" s="4" t="s">
        <v>93</v>
      </c>
      <c r="C29" s="4" t="s">
        <v>94</v>
      </c>
      <c r="D29" s="4" t="s">
        <v>25</v>
      </c>
      <c r="E29" s="4" t="s">
        <v>98</v>
      </c>
      <c r="F29" s="4" t="s">
        <v>129</v>
      </c>
      <c r="G29" s="4" t="s">
        <v>130</v>
      </c>
      <c r="H29" s="4" t="s">
        <v>376</v>
      </c>
      <c r="I29" s="4" t="s">
        <v>132</v>
      </c>
      <c r="J29" s="4" t="s">
        <v>25</v>
      </c>
      <c r="K29" s="4" t="s">
        <v>26</v>
      </c>
      <c r="L29" s="4">
        <v>2024</v>
      </c>
      <c r="M29" s="4">
        <v>30000</v>
      </c>
      <c r="N29" s="4" t="s">
        <v>56</v>
      </c>
      <c r="O29" s="4" t="s">
        <v>57</v>
      </c>
      <c r="P29" s="4" t="s">
        <v>52</v>
      </c>
      <c r="Q29" s="4">
        <v>52875.58</v>
      </c>
      <c r="R29" s="4">
        <v>0</v>
      </c>
      <c r="S29" s="4">
        <v>0</v>
      </c>
      <c r="T29" s="4">
        <v>0</v>
      </c>
      <c r="U29" s="4">
        <v>0</v>
      </c>
      <c r="V29" s="4">
        <v>52875.58</v>
      </c>
      <c r="W29" s="4" t="s">
        <v>26</v>
      </c>
    </row>
    <row r="30" spans="1:23" ht="32.5" customHeight="1" x14ac:dyDescent="0.35">
      <c r="A30" s="4" t="s">
        <v>24</v>
      </c>
      <c r="B30" s="4" t="s">
        <v>93</v>
      </c>
      <c r="C30" s="4" t="s">
        <v>94</v>
      </c>
      <c r="D30" s="4" t="s">
        <v>25</v>
      </c>
      <c r="E30" s="4" t="s">
        <v>98</v>
      </c>
      <c r="F30" s="4" t="s">
        <v>129</v>
      </c>
      <c r="G30" s="4" t="s">
        <v>130</v>
      </c>
      <c r="H30" s="4" t="s">
        <v>376</v>
      </c>
      <c r="I30" s="4" t="s">
        <v>132</v>
      </c>
      <c r="J30" s="4" t="s">
        <v>25</v>
      </c>
      <c r="K30" s="4" t="s">
        <v>26</v>
      </c>
      <c r="L30" s="4">
        <v>2024</v>
      </c>
      <c r="M30" s="4">
        <v>30000</v>
      </c>
      <c r="N30" s="4" t="s">
        <v>56</v>
      </c>
      <c r="O30" s="4" t="s">
        <v>57</v>
      </c>
      <c r="P30" s="4" t="s">
        <v>30</v>
      </c>
      <c r="Q30" s="4">
        <v>0</v>
      </c>
      <c r="R30" s="4">
        <v>1290.42</v>
      </c>
      <c r="S30" s="4">
        <v>6589.34</v>
      </c>
      <c r="T30" s="4">
        <v>0</v>
      </c>
      <c r="U30" s="4">
        <v>7879.76</v>
      </c>
      <c r="V30" s="4">
        <v>-7879.76</v>
      </c>
      <c r="W30" s="5"/>
    </row>
    <row r="31" spans="1:23" ht="32.5" customHeight="1" x14ac:dyDescent="0.35">
      <c r="A31" s="4" t="s">
        <v>24</v>
      </c>
      <c r="B31" s="4" t="s">
        <v>93</v>
      </c>
      <c r="C31" s="4" t="s">
        <v>94</v>
      </c>
      <c r="D31" s="4" t="s">
        <v>25</v>
      </c>
      <c r="E31" s="4" t="s">
        <v>98</v>
      </c>
      <c r="F31" s="4" t="s">
        <v>129</v>
      </c>
      <c r="G31" s="4" t="s">
        <v>130</v>
      </c>
      <c r="H31" s="4" t="s">
        <v>376</v>
      </c>
      <c r="I31" s="4" t="s">
        <v>132</v>
      </c>
      <c r="J31" s="4" t="s">
        <v>25</v>
      </c>
      <c r="K31" s="4" t="s">
        <v>26</v>
      </c>
      <c r="L31" s="4">
        <v>2024</v>
      </c>
      <c r="M31" s="4">
        <v>30000</v>
      </c>
      <c r="N31" s="4" t="s">
        <v>56</v>
      </c>
      <c r="O31" s="4" t="s">
        <v>57</v>
      </c>
      <c r="P31" s="4" t="s">
        <v>44</v>
      </c>
      <c r="Q31" s="4">
        <v>0</v>
      </c>
      <c r="R31" s="4">
        <v>401.8</v>
      </c>
      <c r="S31" s="4">
        <v>0</v>
      </c>
      <c r="T31" s="4">
        <v>0</v>
      </c>
      <c r="U31" s="4">
        <v>401.8</v>
      </c>
      <c r="V31" s="4">
        <v>-401.8</v>
      </c>
      <c r="W31" s="5"/>
    </row>
    <row r="32" spans="1:23" ht="32.5" customHeight="1" x14ac:dyDescent="0.35">
      <c r="A32" s="4" t="s">
        <v>24</v>
      </c>
      <c r="B32" s="4" t="s">
        <v>93</v>
      </c>
      <c r="C32" s="4" t="s">
        <v>94</v>
      </c>
      <c r="D32" s="4" t="s">
        <v>25</v>
      </c>
      <c r="E32" s="4" t="s">
        <v>98</v>
      </c>
      <c r="F32" s="4" t="s">
        <v>129</v>
      </c>
      <c r="G32" s="4" t="s">
        <v>130</v>
      </c>
      <c r="H32" s="4" t="s">
        <v>376</v>
      </c>
      <c r="I32" s="4" t="s">
        <v>132</v>
      </c>
      <c r="J32" s="4" t="s">
        <v>25</v>
      </c>
      <c r="K32" s="4" t="s">
        <v>26</v>
      </c>
      <c r="L32" s="4">
        <v>2024</v>
      </c>
      <c r="M32" s="4">
        <v>30000</v>
      </c>
      <c r="N32" s="4" t="s">
        <v>56</v>
      </c>
      <c r="O32" s="4" t="s">
        <v>57</v>
      </c>
      <c r="P32" s="4" t="s">
        <v>40</v>
      </c>
      <c r="Q32" s="4">
        <v>0</v>
      </c>
      <c r="R32" s="4">
        <v>8828</v>
      </c>
      <c r="S32" s="4">
        <v>0</v>
      </c>
      <c r="T32" s="4">
        <v>0</v>
      </c>
      <c r="U32" s="4">
        <v>8828</v>
      </c>
      <c r="V32" s="4">
        <v>-8828</v>
      </c>
      <c r="W32" s="5"/>
    </row>
    <row r="33" spans="1:23" ht="32.5" customHeight="1" x14ac:dyDescent="0.35">
      <c r="A33" s="4" t="s">
        <v>24</v>
      </c>
      <c r="B33" s="4" t="s">
        <v>93</v>
      </c>
      <c r="C33" s="4" t="s">
        <v>94</v>
      </c>
      <c r="D33" s="4" t="s">
        <v>25</v>
      </c>
      <c r="E33" s="4" t="s">
        <v>98</v>
      </c>
      <c r="F33" s="4" t="s">
        <v>129</v>
      </c>
      <c r="G33" s="4" t="s">
        <v>130</v>
      </c>
      <c r="H33" s="4" t="s">
        <v>376</v>
      </c>
      <c r="I33" s="4" t="s">
        <v>132</v>
      </c>
      <c r="J33" s="4" t="s">
        <v>25</v>
      </c>
      <c r="K33" s="4" t="s">
        <v>26</v>
      </c>
      <c r="L33" s="4">
        <v>2024</v>
      </c>
      <c r="M33" s="4">
        <v>30000</v>
      </c>
      <c r="N33" s="4" t="s">
        <v>56</v>
      </c>
      <c r="O33" s="4" t="s">
        <v>57</v>
      </c>
      <c r="P33" s="4" t="s">
        <v>41</v>
      </c>
      <c r="Q33" s="4">
        <v>0</v>
      </c>
      <c r="R33" s="4">
        <v>0</v>
      </c>
      <c r="S33" s="4">
        <v>7817.53</v>
      </c>
      <c r="T33" s="4">
        <v>0</v>
      </c>
      <c r="U33" s="4">
        <v>7817.53</v>
      </c>
      <c r="V33" s="4">
        <v>-7817.53</v>
      </c>
      <c r="W33" s="5"/>
    </row>
    <row r="34" spans="1:23" ht="32.5" customHeight="1" x14ac:dyDescent="0.35">
      <c r="A34" s="4" t="s">
        <v>24</v>
      </c>
      <c r="B34" s="4" t="s">
        <v>93</v>
      </c>
      <c r="C34" s="4" t="s">
        <v>94</v>
      </c>
      <c r="D34" s="4" t="s">
        <v>25</v>
      </c>
      <c r="E34" s="4" t="s">
        <v>98</v>
      </c>
      <c r="F34" s="4" t="s">
        <v>129</v>
      </c>
      <c r="G34" s="4" t="s">
        <v>130</v>
      </c>
      <c r="H34" s="4" t="s">
        <v>376</v>
      </c>
      <c r="I34" s="4" t="s">
        <v>132</v>
      </c>
      <c r="J34" s="4" t="s">
        <v>25</v>
      </c>
      <c r="K34" s="4" t="s">
        <v>26</v>
      </c>
      <c r="L34" s="4">
        <v>2024</v>
      </c>
      <c r="M34" s="4">
        <v>30000</v>
      </c>
      <c r="N34" s="4" t="s">
        <v>56</v>
      </c>
      <c r="O34" s="4" t="s">
        <v>57</v>
      </c>
      <c r="P34" s="4" t="s">
        <v>42</v>
      </c>
      <c r="Q34" s="4">
        <v>0</v>
      </c>
      <c r="R34" s="4">
        <v>0</v>
      </c>
      <c r="S34" s="4">
        <v>25692.47</v>
      </c>
      <c r="T34" s="4">
        <v>0</v>
      </c>
      <c r="U34" s="4">
        <v>25692.47</v>
      </c>
      <c r="V34" s="4">
        <v>-25692.47</v>
      </c>
      <c r="W34" s="5"/>
    </row>
    <row r="35" spans="1:23" ht="32.5" customHeight="1" x14ac:dyDescent="0.35">
      <c r="A35" s="4" t="s">
        <v>24</v>
      </c>
      <c r="B35" s="4" t="s">
        <v>93</v>
      </c>
      <c r="C35" s="4" t="s">
        <v>94</v>
      </c>
      <c r="D35" s="4" t="s">
        <v>25</v>
      </c>
      <c r="E35" s="4" t="s">
        <v>98</v>
      </c>
      <c r="F35" s="4" t="s">
        <v>129</v>
      </c>
      <c r="G35" s="4" t="s">
        <v>130</v>
      </c>
      <c r="H35" s="4" t="s">
        <v>376</v>
      </c>
      <c r="I35" s="4" t="s">
        <v>132</v>
      </c>
      <c r="J35" s="4" t="s">
        <v>25</v>
      </c>
      <c r="K35" s="4" t="s">
        <v>26</v>
      </c>
      <c r="L35" s="4">
        <v>2024</v>
      </c>
      <c r="M35" s="4">
        <v>30000</v>
      </c>
      <c r="N35" s="4" t="s">
        <v>56</v>
      </c>
      <c r="O35" s="4" t="s">
        <v>57</v>
      </c>
      <c r="P35" s="4" t="s">
        <v>55</v>
      </c>
      <c r="Q35" s="4">
        <v>0</v>
      </c>
      <c r="R35" s="4">
        <v>0</v>
      </c>
      <c r="S35" s="4">
        <v>3775.85</v>
      </c>
      <c r="T35" s="4">
        <v>0</v>
      </c>
      <c r="U35" s="4">
        <v>3775.85</v>
      </c>
      <c r="V35" s="4">
        <v>-3775.85</v>
      </c>
      <c r="W35" s="5"/>
    </row>
    <row r="36" spans="1:23" ht="32.5" customHeight="1" x14ac:dyDescent="0.35">
      <c r="A36" s="4" t="s">
        <v>24</v>
      </c>
      <c r="B36" s="4" t="s">
        <v>93</v>
      </c>
      <c r="C36" s="4" t="s">
        <v>94</v>
      </c>
      <c r="D36" s="4" t="s">
        <v>25</v>
      </c>
      <c r="E36" s="4" t="s">
        <v>98</v>
      </c>
      <c r="F36" s="4" t="s">
        <v>129</v>
      </c>
      <c r="G36" s="4" t="s">
        <v>130</v>
      </c>
      <c r="H36" s="4" t="s">
        <v>376</v>
      </c>
      <c r="I36" s="4" t="s">
        <v>132</v>
      </c>
      <c r="J36" s="4" t="s">
        <v>25</v>
      </c>
      <c r="K36" s="4" t="s">
        <v>26</v>
      </c>
      <c r="L36" s="4">
        <v>2024</v>
      </c>
      <c r="M36" s="4">
        <v>30000</v>
      </c>
      <c r="N36" s="4" t="s">
        <v>56</v>
      </c>
      <c r="O36" s="4" t="s">
        <v>57</v>
      </c>
      <c r="P36" s="4" t="s">
        <v>37</v>
      </c>
      <c r="Q36" s="4">
        <v>0</v>
      </c>
      <c r="R36" s="4">
        <v>0</v>
      </c>
      <c r="S36" s="4">
        <v>335.88</v>
      </c>
      <c r="T36" s="4">
        <v>0</v>
      </c>
      <c r="U36" s="4">
        <v>335.88</v>
      </c>
      <c r="V36" s="4">
        <v>-335.88</v>
      </c>
      <c r="W36" s="5"/>
    </row>
    <row r="37" spans="1:23" ht="32.5" customHeight="1" x14ac:dyDescent="0.35">
      <c r="A37" s="4" t="s">
        <v>24</v>
      </c>
      <c r="B37" s="4" t="s">
        <v>93</v>
      </c>
      <c r="C37" s="4" t="s">
        <v>94</v>
      </c>
      <c r="D37" s="4" t="s">
        <v>25</v>
      </c>
      <c r="E37" s="4" t="s">
        <v>98</v>
      </c>
      <c r="F37" s="4" t="s">
        <v>129</v>
      </c>
      <c r="G37" s="4" t="s">
        <v>130</v>
      </c>
      <c r="H37" s="4" t="s">
        <v>376</v>
      </c>
      <c r="I37" s="4" t="s">
        <v>132</v>
      </c>
      <c r="J37" s="4" t="s">
        <v>25</v>
      </c>
      <c r="K37" s="4" t="s">
        <v>26</v>
      </c>
      <c r="L37" s="4">
        <v>2024</v>
      </c>
      <c r="M37" s="4">
        <v>30000</v>
      </c>
      <c r="N37" s="4" t="s">
        <v>56</v>
      </c>
      <c r="O37" s="4" t="s">
        <v>57</v>
      </c>
      <c r="P37" s="4" t="s">
        <v>38</v>
      </c>
      <c r="Q37" s="4">
        <v>0</v>
      </c>
      <c r="R37" s="4">
        <v>0</v>
      </c>
      <c r="S37" s="4">
        <v>-44.04</v>
      </c>
      <c r="T37" s="4">
        <v>0</v>
      </c>
      <c r="U37" s="4">
        <v>-44.04</v>
      </c>
      <c r="V37" s="4">
        <v>44.04</v>
      </c>
      <c r="W37" s="5"/>
    </row>
    <row r="38" spans="1:23" ht="32.5" customHeight="1" x14ac:dyDescent="0.35">
      <c r="A38" s="4" t="s">
        <v>24</v>
      </c>
      <c r="B38" s="4" t="s">
        <v>93</v>
      </c>
      <c r="C38" s="4" t="s">
        <v>94</v>
      </c>
      <c r="D38" s="4" t="s">
        <v>25</v>
      </c>
      <c r="E38" s="4" t="s">
        <v>98</v>
      </c>
      <c r="F38" s="4" t="s">
        <v>129</v>
      </c>
      <c r="G38" s="4" t="s">
        <v>130</v>
      </c>
      <c r="H38" s="4" t="s">
        <v>377</v>
      </c>
      <c r="I38" s="4" t="s">
        <v>136</v>
      </c>
      <c r="J38" s="4" t="s">
        <v>25</v>
      </c>
      <c r="K38" s="4" t="s">
        <v>26</v>
      </c>
      <c r="L38" s="4">
        <v>2024</v>
      </c>
      <c r="M38" s="4">
        <v>30000</v>
      </c>
      <c r="N38" s="4" t="s">
        <v>56</v>
      </c>
      <c r="O38" s="4" t="s">
        <v>57</v>
      </c>
      <c r="P38" s="4" t="s">
        <v>58</v>
      </c>
      <c r="Q38" s="4">
        <v>55714</v>
      </c>
      <c r="R38" s="4">
        <v>0</v>
      </c>
      <c r="S38" s="4">
        <v>0</v>
      </c>
      <c r="T38" s="4">
        <v>0</v>
      </c>
      <c r="U38" s="4">
        <v>0</v>
      </c>
      <c r="V38" s="4">
        <v>55714</v>
      </c>
      <c r="W38" s="4" t="s">
        <v>26</v>
      </c>
    </row>
    <row r="39" spans="1:23" ht="32.5" customHeight="1" x14ac:dyDescent="0.35">
      <c r="A39" s="4" t="s">
        <v>24</v>
      </c>
      <c r="B39" s="4" t="s">
        <v>93</v>
      </c>
      <c r="C39" s="4" t="s">
        <v>94</v>
      </c>
      <c r="D39" s="4" t="s">
        <v>25</v>
      </c>
      <c r="E39" s="4" t="s">
        <v>98</v>
      </c>
      <c r="F39" s="4" t="s">
        <v>129</v>
      </c>
      <c r="G39" s="4" t="s">
        <v>130</v>
      </c>
      <c r="H39" s="4" t="s">
        <v>378</v>
      </c>
      <c r="I39" s="4" t="s">
        <v>379</v>
      </c>
      <c r="J39" s="4" t="s">
        <v>25</v>
      </c>
      <c r="K39" s="4" t="s">
        <v>26</v>
      </c>
      <c r="L39" s="4">
        <v>2024</v>
      </c>
      <c r="M39" s="4">
        <v>30000</v>
      </c>
      <c r="N39" s="4" t="s">
        <v>56</v>
      </c>
      <c r="O39" s="4" t="s">
        <v>57</v>
      </c>
      <c r="P39" s="4" t="s">
        <v>29</v>
      </c>
      <c r="Q39" s="4">
        <v>8840</v>
      </c>
      <c r="R39" s="4">
        <v>0</v>
      </c>
      <c r="S39" s="4">
        <v>0</v>
      </c>
      <c r="T39" s="4">
        <v>0</v>
      </c>
      <c r="U39" s="4">
        <v>0</v>
      </c>
      <c r="V39" s="4">
        <v>8840</v>
      </c>
      <c r="W39" s="4" t="s">
        <v>26</v>
      </c>
    </row>
    <row r="40" spans="1:23" ht="32.5" customHeight="1" x14ac:dyDescent="0.35">
      <c r="A40" s="4" t="s">
        <v>24</v>
      </c>
      <c r="B40" s="4" t="s">
        <v>93</v>
      </c>
      <c r="C40" s="4" t="s">
        <v>94</v>
      </c>
      <c r="D40" s="4" t="s">
        <v>25</v>
      </c>
      <c r="E40" s="4" t="s">
        <v>98</v>
      </c>
      <c r="F40" s="4" t="s">
        <v>129</v>
      </c>
      <c r="G40" s="4" t="s">
        <v>130</v>
      </c>
      <c r="H40" s="4" t="s">
        <v>378</v>
      </c>
      <c r="I40" s="4" t="s">
        <v>379</v>
      </c>
      <c r="J40" s="4" t="s">
        <v>25</v>
      </c>
      <c r="K40" s="4" t="s">
        <v>26</v>
      </c>
      <c r="L40" s="4">
        <v>2024</v>
      </c>
      <c r="M40" s="4">
        <v>30000</v>
      </c>
      <c r="N40" s="4" t="s">
        <v>56</v>
      </c>
      <c r="O40" s="4" t="s">
        <v>57</v>
      </c>
      <c r="P40" s="4" t="s">
        <v>28</v>
      </c>
      <c r="Q40" s="4">
        <v>0</v>
      </c>
      <c r="R40" s="4">
        <v>0</v>
      </c>
      <c r="S40" s="4">
        <v>396.21</v>
      </c>
      <c r="T40" s="4">
        <v>0</v>
      </c>
      <c r="U40" s="4">
        <v>396.21</v>
      </c>
      <c r="V40" s="4">
        <v>-396.21</v>
      </c>
      <c r="W40" s="5"/>
    </row>
    <row r="41" spans="1:23" ht="32.5" customHeight="1" x14ac:dyDescent="0.35">
      <c r="A41" s="4" t="s">
        <v>24</v>
      </c>
      <c r="B41" s="4" t="s">
        <v>93</v>
      </c>
      <c r="C41" s="4" t="s">
        <v>94</v>
      </c>
      <c r="D41" s="4" t="s">
        <v>25</v>
      </c>
      <c r="E41" s="4" t="s">
        <v>98</v>
      </c>
      <c r="F41" s="4" t="s">
        <v>129</v>
      </c>
      <c r="G41" s="4" t="s">
        <v>130</v>
      </c>
      <c r="H41" s="4" t="s">
        <v>378</v>
      </c>
      <c r="I41" s="4" t="s">
        <v>379</v>
      </c>
      <c r="J41" s="4" t="s">
        <v>25</v>
      </c>
      <c r="K41" s="4" t="s">
        <v>26</v>
      </c>
      <c r="L41" s="4">
        <v>2024</v>
      </c>
      <c r="M41" s="4">
        <v>30000</v>
      </c>
      <c r="N41" s="4" t="s">
        <v>56</v>
      </c>
      <c r="O41" s="4" t="s">
        <v>57</v>
      </c>
      <c r="P41" s="4" t="s">
        <v>27</v>
      </c>
      <c r="Q41" s="4">
        <v>0</v>
      </c>
      <c r="R41" s="4">
        <v>0</v>
      </c>
      <c r="S41" s="4">
        <v>19.809999999999999</v>
      </c>
      <c r="T41" s="4">
        <v>0</v>
      </c>
      <c r="U41" s="4">
        <v>19.809999999999999</v>
      </c>
      <c r="V41" s="4">
        <v>-19.809999999999999</v>
      </c>
      <c r="W41" s="5"/>
    </row>
    <row r="42" spans="1:23" ht="32.5" customHeight="1" x14ac:dyDescent="0.35">
      <c r="A42" s="4" t="s">
        <v>24</v>
      </c>
      <c r="B42" s="4" t="s">
        <v>93</v>
      </c>
      <c r="C42" s="4" t="s">
        <v>94</v>
      </c>
      <c r="D42" s="4" t="s">
        <v>25</v>
      </c>
      <c r="E42" s="4" t="s">
        <v>98</v>
      </c>
      <c r="F42" s="4" t="s">
        <v>129</v>
      </c>
      <c r="G42" s="4" t="s">
        <v>130</v>
      </c>
      <c r="H42" s="4" t="s">
        <v>378</v>
      </c>
      <c r="I42" s="4" t="s">
        <v>379</v>
      </c>
      <c r="J42" s="4" t="s">
        <v>25</v>
      </c>
      <c r="K42" s="4" t="s">
        <v>26</v>
      </c>
      <c r="L42" s="4">
        <v>2024</v>
      </c>
      <c r="M42" s="4">
        <v>30000</v>
      </c>
      <c r="N42" s="4" t="s">
        <v>56</v>
      </c>
      <c r="O42" s="4" t="s">
        <v>57</v>
      </c>
      <c r="P42" s="4" t="s">
        <v>43</v>
      </c>
      <c r="Q42" s="4">
        <v>0</v>
      </c>
      <c r="R42" s="4">
        <v>222.47</v>
      </c>
      <c r="S42" s="4">
        <v>0</v>
      </c>
      <c r="T42" s="4">
        <v>0</v>
      </c>
      <c r="U42" s="4">
        <v>222.47</v>
      </c>
      <c r="V42" s="4">
        <v>-222.47</v>
      </c>
      <c r="W42" s="5"/>
    </row>
    <row r="43" spans="1:23" ht="32.5" customHeight="1" x14ac:dyDescent="0.35">
      <c r="A43" s="4" t="s">
        <v>24</v>
      </c>
      <c r="B43" s="4" t="s">
        <v>93</v>
      </c>
      <c r="C43" s="4" t="s">
        <v>94</v>
      </c>
      <c r="D43" s="4" t="s">
        <v>25</v>
      </c>
      <c r="E43" s="4" t="s">
        <v>98</v>
      </c>
      <c r="F43" s="4" t="s">
        <v>129</v>
      </c>
      <c r="G43" s="4" t="s">
        <v>130</v>
      </c>
      <c r="H43" s="4" t="s">
        <v>378</v>
      </c>
      <c r="I43" s="4" t="s">
        <v>379</v>
      </c>
      <c r="J43" s="4" t="s">
        <v>25</v>
      </c>
      <c r="K43" s="4" t="s">
        <v>26</v>
      </c>
      <c r="L43" s="4">
        <v>2024</v>
      </c>
      <c r="M43" s="4">
        <v>30000</v>
      </c>
      <c r="N43" s="4" t="s">
        <v>56</v>
      </c>
      <c r="O43" s="4" t="s">
        <v>57</v>
      </c>
      <c r="P43" s="4" t="s">
        <v>55</v>
      </c>
      <c r="Q43" s="4">
        <v>0</v>
      </c>
      <c r="R43" s="4">
        <v>0</v>
      </c>
      <c r="S43" s="4">
        <v>29.12</v>
      </c>
      <c r="T43" s="4">
        <v>0</v>
      </c>
      <c r="U43" s="4">
        <v>29.12</v>
      </c>
      <c r="V43" s="4">
        <v>-29.12</v>
      </c>
      <c r="W43" s="5"/>
    </row>
    <row r="44" spans="1:23" ht="32.5" customHeight="1" x14ac:dyDescent="0.35">
      <c r="A44" s="4" t="s">
        <v>24</v>
      </c>
      <c r="B44" s="4" t="s">
        <v>93</v>
      </c>
      <c r="C44" s="4" t="s">
        <v>94</v>
      </c>
      <c r="D44" s="4" t="s">
        <v>25</v>
      </c>
      <c r="E44" s="4" t="s">
        <v>98</v>
      </c>
      <c r="F44" s="4" t="s">
        <v>129</v>
      </c>
      <c r="G44" s="4" t="s">
        <v>130</v>
      </c>
      <c r="H44" s="4" t="s">
        <v>380</v>
      </c>
      <c r="I44" s="4" t="s">
        <v>140</v>
      </c>
      <c r="J44" s="4" t="s">
        <v>25</v>
      </c>
      <c r="K44" s="4" t="s">
        <v>26</v>
      </c>
      <c r="L44" s="4">
        <v>2024</v>
      </c>
      <c r="M44" s="4">
        <v>30000</v>
      </c>
      <c r="N44" s="4" t="s">
        <v>56</v>
      </c>
      <c r="O44" s="4" t="s">
        <v>57</v>
      </c>
      <c r="P44" s="4" t="s">
        <v>30</v>
      </c>
      <c r="Q44" s="4">
        <v>3010</v>
      </c>
      <c r="R44" s="4">
        <v>0</v>
      </c>
      <c r="S44" s="4">
        <v>1669.33</v>
      </c>
      <c r="T44" s="4">
        <v>0</v>
      </c>
      <c r="U44" s="4">
        <v>1669.33</v>
      </c>
      <c r="V44" s="4">
        <v>1340.67</v>
      </c>
      <c r="W44" s="4" t="s">
        <v>26</v>
      </c>
    </row>
    <row r="45" spans="1:23" ht="32.5" customHeight="1" x14ac:dyDescent="0.35">
      <c r="A45" s="4" t="s">
        <v>24</v>
      </c>
      <c r="B45" s="4" t="s">
        <v>93</v>
      </c>
      <c r="C45" s="4" t="s">
        <v>94</v>
      </c>
      <c r="D45" s="4" t="s">
        <v>25</v>
      </c>
      <c r="E45" s="4" t="s">
        <v>98</v>
      </c>
      <c r="F45" s="4" t="s">
        <v>129</v>
      </c>
      <c r="G45" s="4" t="s">
        <v>130</v>
      </c>
      <c r="H45" s="4" t="s">
        <v>380</v>
      </c>
      <c r="I45" s="4" t="s">
        <v>140</v>
      </c>
      <c r="J45" s="4" t="s">
        <v>25</v>
      </c>
      <c r="K45" s="4" t="s">
        <v>26</v>
      </c>
      <c r="L45" s="4">
        <v>2024</v>
      </c>
      <c r="M45" s="4">
        <v>30000</v>
      </c>
      <c r="N45" s="4" t="s">
        <v>56</v>
      </c>
      <c r="O45" s="4" t="s">
        <v>57</v>
      </c>
      <c r="P45" s="4" t="s">
        <v>55</v>
      </c>
      <c r="Q45" s="4">
        <v>0</v>
      </c>
      <c r="R45" s="4">
        <v>0</v>
      </c>
      <c r="S45" s="4">
        <v>752.36</v>
      </c>
      <c r="T45" s="4">
        <v>0</v>
      </c>
      <c r="U45" s="4">
        <v>752.36</v>
      </c>
      <c r="V45" s="4">
        <v>-752.36</v>
      </c>
      <c r="W45" s="5"/>
    </row>
    <row r="46" spans="1:23" ht="32.5" customHeight="1" x14ac:dyDescent="0.35">
      <c r="A46" s="4" t="s">
        <v>24</v>
      </c>
      <c r="B46" s="4" t="s">
        <v>93</v>
      </c>
      <c r="C46" s="4" t="s">
        <v>94</v>
      </c>
      <c r="D46" s="4" t="s">
        <v>25</v>
      </c>
      <c r="E46" s="4" t="s">
        <v>98</v>
      </c>
      <c r="F46" s="4" t="s">
        <v>129</v>
      </c>
      <c r="G46" s="4" t="s">
        <v>130</v>
      </c>
      <c r="H46" s="4" t="s">
        <v>380</v>
      </c>
      <c r="I46" s="4" t="s">
        <v>140</v>
      </c>
      <c r="J46" s="4" t="s">
        <v>25</v>
      </c>
      <c r="K46" s="4" t="s">
        <v>26</v>
      </c>
      <c r="L46" s="4">
        <v>2024</v>
      </c>
      <c r="M46" s="4">
        <v>30000</v>
      </c>
      <c r="N46" s="4" t="s">
        <v>56</v>
      </c>
      <c r="O46" s="4" t="s">
        <v>57</v>
      </c>
      <c r="P46" s="4" t="s">
        <v>37</v>
      </c>
      <c r="Q46" s="4">
        <v>5000</v>
      </c>
      <c r="R46" s="4">
        <v>0</v>
      </c>
      <c r="S46" s="4">
        <v>9078.7000000000007</v>
      </c>
      <c r="T46" s="4">
        <v>0</v>
      </c>
      <c r="U46" s="4">
        <v>9078.7000000000007</v>
      </c>
      <c r="V46" s="4">
        <v>-4078.7</v>
      </c>
      <c r="W46" s="4" t="s">
        <v>26</v>
      </c>
    </row>
    <row r="47" spans="1:23" ht="32.5" customHeight="1" x14ac:dyDescent="0.35">
      <c r="A47" s="4" t="s">
        <v>24</v>
      </c>
      <c r="B47" s="4" t="s">
        <v>93</v>
      </c>
      <c r="C47" s="4" t="s">
        <v>94</v>
      </c>
      <c r="D47" s="4" t="s">
        <v>25</v>
      </c>
      <c r="E47" s="4" t="s">
        <v>98</v>
      </c>
      <c r="F47" s="4" t="s">
        <v>129</v>
      </c>
      <c r="G47" s="4" t="s">
        <v>130</v>
      </c>
      <c r="H47" s="4" t="s">
        <v>380</v>
      </c>
      <c r="I47" s="4" t="s">
        <v>140</v>
      </c>
      <c r="J47" s="4" t="s">
        <v>25</v>
      </c>
      <c r="K47" s="4" t="s">
        <v>26</v>
      </c>
      <c r="L47" s="4">
        <v>2024</v>
      </c>
      <c r="M47" s="4">
        <v>30000</v>
      </c>
      <c r="N47" s="4" t="s">
        <v>56</v>
      </c>
      <c r="O47" s="4" t="s">
        <v>57</v>
      </c>
      <c r="P47" s="4" t="s">
        <v>38</v>
      </c>
      <c r="Q47" s="4">
        <v>0</v>
      </c>
      <c r="R47" s="4">
        <v>0</v>
      </c>
      <c r="S47" s="4">
        <v>-141.13999999999999</v>
      </c>
      <c r="T47" s="4">
        <v>0</v>
      </c>
      <c r="U47" s="4">
        <v>-141.13999999999999</v>
      </c>
      <c r="V47" s="4">
        <v>141.13999999999999</v>
      </c>
      <c r="W47" s="5"/>
    </row>
    <row r="48" spans="1:23" ht="32.5" customHeight="1" x14ac:dyDescent="0.35">
      <c r="A48" s="4" t="s">
        <v>24</v>
      </c>
      <c r="B48" s="4" t="s">
        <v>93</v>
      </c>
      <c r="C48" s="4" t="s">
        <v>94</v>
      </c>
      <c r="D48" s="4" t="s">
        <v>25</v>
      </c>
      <c r="E48" s="4" t="s">
        <v>98</v>
      </c>
      <c r="F48" s="4" t="s">
        <v>129</v>
      </c>
      <c r="G48" s="4" t="s">
        <v>130</v>
      </c>
      <c r="H48" s="4" t="s">
        <v>381</v>
      </c>
      <c r="I48" s="4" t="s">
        <v>142</v>
      </c>
      <c r="J48" s="4" t="s">
        <v>25</v>
      </c>
      <c r="K48" s="4" t="s">
        <v>26</v>
      </c>
      <c r="L48" s="4">
        <v>2024</v>
      </c>
      <c r="M48" s="4">
        <v>30000</v>
      </c>
      <c r="N48" s="4" t="s">
        <v>56</v>
      </c>
      <c r="O48" s="4" t="s">
        <v>57</v>
      </c>
      <c r="P48" s="4" t="s">
        <v>33</v>
      </c>
      <c r="Q48" s="4">
        <v>2000</v>
      </c>
      <c r="R48" s="4">
        <v>0</v>
      </c>
      <c r="S48" s="4">
        <v>0</v>
      </c>
      <c r="T48" s="4">
        <v>0</v>
      </c>
      <c r="U48" s="4">
        <v>0</v>
      </c>
      <c r="V48" s="4">
        <v>2000</v>
      </c>
      <c r="W48" s="4" t="s">
        <v>26</v>
      </c>
    </row>
    <row r="49" spans="1:23" ht="32.5" customHeight="1" x14ac:dyDescent="0.35">
      <c r="A49" s="4" t="s">
        <v>24</v>
      </c>
      <c r="B49" s="4" t="s">
        <v>93</v>
      </c>
      <c r="C49" s="4" t="s">
        <v>94</v>
      </c>
      <c r="D49" s="4" t="s">
        <v>25</v>
      </c>
      <c r="E49" s="4" t="s">
        <v>98</v>
      </c>
      <c r="F49" s="4" t="s">
        <v>129</v>
      </c>
      <c r="G49" s="4" t="s">
        <v>130</v>
      </c>
      <c r="H49" s="4" t="s">
        <v>382</v>
      </c>
      <c r="I49" s="4" t="s">
        <v>144</v>
      </c>
      <c r="J49" s="4" t="s">
        <v>25</v>
      </c>
      <c r="K49" s="4" t="s">
        <v>26</v>
      </c>
      <c r="L49" s="4">
        <v>2024</v>
      </c>
      <c r="M49" s="4">
        <v>30000</v>
      </c>
      <c r="N49" s="4" t="s">
        <v>56</v>
      </c>
      <c r="O49" s="4" t="s">
        <v>57</v>
      </c>
      <c r="P49" s="4" t="s">
        <v>37</v>
      </c>
      <c r="Q49" s="4">
        <v>4835</v>
      </c>
      <c r="R49" s="4">
        <v>167.59</v>
      </c>
      <c r="S49" s="4">
        <v>0</v>
      </c>
      <c r="T49" s="4">
        <v>0</v>
      </c>
      <c r="U49" s="4">
        <v>167.59</v>
      </c>
      <c r="V49" s="4">
        <v>4667.41</v>
      </c>
      <c r="W49" s="4" t="s">
        <v>26</v>
      </c>
    </row>
    <row r="50" spans="1:23" ht="32.5" customHeight="1" x14ac:dyDescent="0.35">
      <c r="A50" s="4" t="s">
        <v>24</v>
      </c>
      <c r="B50" s="4" t="s">
        <v>93</v>
      </c>
      <c r="C50" s="4" t="s">
        <v>94</v>
      </c>
      <c r="D50" s="4" t="s">
        <v>25</v>
      </c>
      <c r="E50" s="4" t="s">
        <v>98</v>
      </c>
      <c r="F50" s="4" t="s">
        <v>129</v>
      </c>
      <c r="G50" s="4" t="s">
        <v>130</v>
      </c>
      <c r="H50" s="4" t="s">
        <v>383</v>
      </c>
      <c r="I50" s="4" t="s">
        <v>145</v>
      </c>
      <c r="J50" s="4" t="s">
        <v>25</v>
      </c>
      <c r="K50" s="4" t="s">
        <v>26</v>
      </c>
      <c r="L50" s="4">
        <v>2024</v>
      </c>
      <c r="M50" s="4">
        <v>30000</v>
      </c>
      <c r="N50" s="4" t="s">
        <v>56</v>
      </c>
      <c r="O50" s="4" t="s">
        <v>57</v>
      </c>
      <c r="P50" s="4" t="s">
        <v>30</v>
      </c>
      <c r="Q50" s="4">
        <v>15000</v>
      </c>
      <c r="R50" s="4">
        <v>0</v>
      </c>
      <c r="S50" s="4">
        <v>0</v>
      </c>
      <c r="T50" s="4">
        <v>0</v>
      </c>
      <c r="U50" s="4">
        <v>0</v>
      </c>
      <c r="V50" s="4">
        <v>15000</v>
      </c>
      <c r="W50" s="4" t="s">
        <v>26</v>
      </c>
    </row>
    <row r="51" spans="1:23" ht="32.5" customHeight="1" x14ac:dyDescent="0.35">
      <c r="A51" s="4" t="s">
        <v>24</v>
      </c>
      <c r="B51" s="4" t="s">
        <v>93</v>
      </c>
      <c r="C51" s="4" t="s">
        <v>94</v>
      </c>
      <c r="D51" s="4" t="s">
        <v>25</v>
      </c>
      <c r="E51" s="4" t="s">
        <v>98</v>
      </c>
      <c r="F51" s="4" t="s">
        <v>129</v>
      </c>
      <c r="G51" s="4" t="s">
        <v>130</v>
      </c>
      <c r="H51" s="4" t="s">
        <v>384</v>
      </c>
      <c r="I51" s="4" t="s">
        <v>147</v>
      </c>
      <c r="J51" s="4" t="s">
        <v>25</v>
      </c>
      <c r="K51" s="4" t="s">
        <v>26</v>
      </c>
      <c r="L51" s="4">
        <v>2024</v>
      </c>
      <c r="M51" s="4">
        <v>30000</v>
      </c>
      <c r="N51" s="4" t="s">
        <v>56</v>
      </c>
      <c r="O51" s="4" t="s">
        <v>57</v>
      </c>
      <c r="P51" s="4" t="s">
        <v>31</v>
      </c>
      <c r="Q51" s="4">
        <v>10000</v>
      </c>
      <c r="R51" s="4">
        <v>0</v>
      </c>
      <c r="S51" s="4">
        <v>0</v>
      </c>
      <c r="T51" s="4">
        <v>0</v>
      </c>
      <c r="U51" s="4">
        <v>0</v>
      </c>
      <c r="V51" s="4">
        <v>10000</v>
      </c>
      <c r="W51" s="4" t="s">
        <v>26</v>
      </c>
    </row>
    <row r="52" spans="1:23" ht="32.5" customHeight="1" x14ac:dyDescent="0.35">
      <c r="A52" s="4" t="s">
        <v>24</v>
      </c>
      <c r="B52" s="4" t="s">
        <v>93</v>
      </c>
      <c r="C52" s="4" t="s">
        <v>94</v>
      </c>
      <c r="D52" s="4" t="s">
        <v>25</v>
      </c>
      <c r="E52" s="4" t="s">
        <v>98</v>
      </c>
      <c r="F52" s="4" t="s">
        <v>129</v>
      </c>
      <c r="G52" s="4" t="s">
        <v>130</v>
      </c>
      <c r="H52" s="4" t="s">
        <v>384</v>
      </c>
      <c r="I52" s="4" t="s">
        <v>147</v>
      </c>
      <c r="J52" s="4" t="s">
        <v>25</v>
      </c>
      <c r="K52" s="4" t="s">
        <v>26</v>
      </c>
      <c r="L52" s="4">
        <v>2024</v>
      </c>
      <c r="M52" s="4">
        <v>30000</v>
      </c>
      <c r="N52" s="4" t="s">
        <v>56</v>
      </c>
      <c r="O52" s="4" t="s">
        <v>57</v>
      </c>
      <c r="P52" s="4" t="s">
        <v>37</v>
      </c>
      <c r="Q52" s="4">
        <v>10000</v>
      </c>
      <c r="R52" s="4">
        <v>0</v>
      </c>
      <c r="S52" s="4">
        <v>0</v>
      </c>
      <c r="T52" s="4">
        <v>0</v>
      </c>
      <c r="U52" s="4">
        <v>0</v>
      </c>
      <c r="V52" s="4">
        <v>10000</v>
      </c>
      <c r="W52" s="4" t="s">
        <v>26</v>
      </c>
    </row>
    <row r="53" spans="1:23" ht="32.5" customHeight="1" x14ac:dyDescent="0.35">
      <c r="A53" s="4" t="s">
        <v>24</v>
      </c>
      <c r="B53" s="4" t="s">
        <v>93</v>
      </c>
      <c r="C53" s="4" t="s">
        <v>94</v>
      </c>
      <c r="D53" s="4" t="s">
        <v>25</v>
      </c>
      <c r="E53" s="4" t="s">
        <v>98</v>
      </c>
      <c r="F53" s="4" t="s">
        <v>129</v>
      </c>
      <c r="G53" s="4" t="s">
        <v>130</v>
      </c>
      <c r="H53" s="4" t="s">
        <v>385</v>
      </c>
      <c r="I53" s="4" t="s">
        <v>149</v>
      </c>
      <c r="J53" s="4" t="s">
        <v>25</v>
      </c>
      <c r="K53" s="4" t="s">
        <v>26</v>
      </c>
      <c r="L53" s="4">
        <v>2024</v>
      </c>
      <c r="M53" s="4">
        <v>30000</v>
      </c>
      <c r="N53" s="4" t="s">
        <v>56</v>
      </c>
      <c r="O53" s="4" t="s">
        <v>57</v>
      </c>
      <c r="P53" s="4" t="s">
        <v>53</v>
      </c>
      <c r="Q53" s="4">
        <v>2000</v>
      </c>
      <c r="R53" s="4">
        <v>0</v>
      </c>
      <c r="S53" s="4">
        <v>0</v>
      </c>
      <c r="T53" s="4">
        <v>0</v>
      </c>
      <c r="U53" s="4">
        <v>0</v>
      </c>
      <c r="V53" s="4">
        <v>2000</v>
      </c>
      <c r="W53" s="4" t="s">
        <v>26</v>
      </c>
    </row>
    <row r="54" spans="1:23" ht="32.5" customHeight="1" x14ac:dyDescent="0.35">
      <c r="A54" s="233" t="s">
        <v>24</v>
      </c>
      <c r="B54" s="233" t="s">
        <v>93</v>
      </c>
      <c r="C54" s="233" t="s">
        <v>94</v>
      </c>
      <c r="D54" s="233" t="s">
        <v>25</v>
      </c>
      <c r="E54" s="233" t="s">
        <v>98</v>
      </c>
      <c r="F54" s="233" t="s">
        <v>129</v>
      </c>
      <c r="G54" s="233" t="s">
        <v>130</v>
      </c>
      <c r="H54" s="233" t="s">
        <v>386</v>
      </c>
      <c r="I54" s="233" t="s">
        <v>151</v>
      </c>
      <c r="J54" s="233" t="s">
        <v>25</v>
      </c>
      <c r="K54" s="233" t="s">
        <v>26</v>
      </c>
      <c r="L54" s="233">
        <v>2024</v>
      </c>
      <c r="M54" s="233">
        <v>30000</v>
      </c>
      <c r="N54" s="233" t="s">
        <v>56</v>
      </c>
      <c r="O54" s="233" t="s">
        <v>57</v>
      </c>
      <c r="P54" s="233" t="s">
        <v>37</v>
      </c>
      <c r="Q54" s="233">
        <v>10000</v>
      </c>
      <c r="R54" s="233">
        <v>0</v>
      </c>
      <c r="S54" s="233">
        <v>0</v>
      </c>
      <c r="T54" s="233">
        <v>0</v>
      </c>
      <c r="U54" s="233">
        <v>0</v>
      </c>
      <c r="V54" s="233">
        <v>10000</v>
      </c>
      <c r="W54" s="233" t="s">
        <v>26</v>
      </c>
    </row>
    <row r="55" spans="1:23" ht="32.5" customHeight="1" x14ac:dyDescent="0.35">
      <c r="A55" s="4" t="s">
        <v>24</v>
      </c>
      <c r="B55" s="4" t="s">
        <v>93</v>
      </c>
      <c r="C55" s="4" t="s">
        <v>94</v>
      </c>
      <c r="D55" s="4" t="s">
        <v>25</v>
      </c>
      <c r="E55" s="4" t="s">
        <v>98</v>
      </c>
      <c r="F55" s="4" t="s">
        <v>129</v>
      </c>
      <c r="G55" s="4" t="s">
        <v>130</v>
      </c>
      <c r="H55" s="4" t="s">
        <v>387</v>
      </c>
      <c r="I55" s="4" t="s">
        <v>153</v>
      </c>
      <c r="J55" s="4" t="s">
        <v>25</v>
      </c>
      <c r="K55" s="4" t="s">
        <v>26</v>
      </c>
      <c r="L55" s="4">
        <v>2024</v>
      </c>
      <c r="M55" s="4">
        <v>30000</v>
      </c>
      <c r="N55" s="4" t="s">
        <v>56</v>
      </c>
      <c r="O55" s="4" t="s">
        <v>57</v>
      </c>
      <c r="P55" s="4" t="s">
        <v>33</v>
      </c>
      <c r="Q55" s="4">
        <v>5000</v>
      </c>
      <c r="R55" s="4">
        <v>0</v>
      </c>
      <c r="S55" s="4">
        <v>0</v>
      </c>
      <c r="T55" s="4">
        <v>0</v>
      </c>
      <c r="U55" s="4">
        <v>0</v>
      </c>
      <c r="V55" s="4">
        <v>5000</v>
      </c>
      <c r="W55" s="4" t="s">
        <v>26</v>
      </c>
    </row>
    <row r="56" spans="1:23" ht="32.5" customHeight="1" x14ac:dyDescent="0.35">
      <c r="A56" s="4" t="s">
        <v>24</v>
      </c>
      <c r="B56" s="4" t="s">
        <v>93</v>
      </c>
      <c r="C56" s="4" t="s">
        <v>94</v>
      </c>
      <c r="D56" s="4" t="s">
        <v>25</v>
      </c>
      <c r="E56" s="4" t="s">
        <v>98</v>
      </c>
      <c r="F56" s="4" t="s">
        <v>129</v>
      </c>
      <c r="G56" s="4" t="s">
        <v>130</v>
      </c>
      <c r="H56" s="4" t="s">
        <v>387</v>
      </c>
      <c r="I56" s="4" t="s">
        <v>153</v>
      </c>
      <c r="J56" s="4" t="s">
        <v>25</v>
      </c>
      <c r="K56" s="4" t="s">
        <v>26</v>
      </c>
      <c r="L56" s="4">
        <v>2024</v>
      </c>
      <c r="M56" s="4">
        <v>30000</v>
      </c>
      <c r="N56" s="4" t="s">
        <v>56</v>
      </c>
      <c r="O56" s="4" t="s">
        <v>57</v>
      </c>
      <c r="P56" s="4" t="s">
        <v>30</v>
      </c>
      <c r="Q56" s="4">
        <v>0</v>
      </c>
      <c r="R56" s="4">
        <v>0</v>
      </c>
      <c r="S56" s="4">
        <v>377.52</v>
      </c>
      <c r="T56" s="4">
        <v>0</v>
      </c>
      <c r="U56" s="4">
        <v>377.52</v>
      </c>
      <c r="V56" s="4">
        <v>-377.52</v>
      </c>
      <c r="W56" s="5"/>
    </row>
    <row r="57" spans="1:23" ht="32.5" customHeight="1" x14ac:dyDescent="0.35">
      <c r="A57" s="4" t="s">
        <v>24</v>
      </c>
      <c r="B57" s="4" t="s">
        <v>93</v>
      </c>
      <c r="C57" s="4" t="s">
        <v>94</v>
      </c>
      <c r="D57" s="4" t="s">
        <v>25</v>
      </c>
      <c r="E57" s="4" t="s">
        <v>98</v>
      </c>
      <c r="F57" s="4" t="s">
        <v>129</v>
      </c>
      <c r="G57" s="4" t="s">
        <v>130</v>
      </c>
      <c r="H57" s="4" t="s">
        <v>387</v>
      </c>
      <c r="I57" s="4" t="s">
        <v>153</v>
      </c>
      <c r="J57" s="4" t="s">
        <v>25</v>
      </c>
      <c r="K57" s="4" t="s">
        <v>26</v>
      </c>
      <c r="L57" s="4">
        <v>2024</v>
      </c>
      <c r="M57" s="4">
        <v>30000</v>
      </c>
      <c r="N57" s="4" t="s">
        <v>56</v>
      </c>
      <c r="O57" s="4" t="s">
        <v>57</v>
      </c>
      <c r="P57" s="4" t="s">
        <v>53</v>
      </c>
      <c r="Q57" s="4">
        <v>0</v>
      </c>
      <c r="R57" s="4">
        <v>22.54</v>
      </c>
      <c r="S57" s="4">
        <v>0</v>
      </c>
      <c r="T57" s="4">
        <v>0</v>
      </c>
      <c r="U57" s="4">
        <v>22.54</v>
      </c>
      <c r="V57" s="4">
        <v>-22.54</v>
      </c>
      <c r="W57" s="5"/>
    </row>
    <row r="58" spans="1:23" ht="32.5" customHeight="1" x14ac:dyDescent="0.35">
      <c r="A58" s="4" t="s">
        <v>24</v>
      </c>
      <c r="B58" s="4" t="s">
        <v>93</v>
      </c>
      <c r="C58" s="4" t="s">
        <v>94</v>
      </c>
      <c r="D58" s="4" t="s">
        <v>25</v>
      </c>
      <c r="E58" s="4" t="s">
        <v>98</v>
      </c>
      <c r="F58" s="4" t="s">
        <v>129</v>
      </c>
      <c r="G58" s="4" t="s">
        <v>130</v>
      </c>
      <c r="H58" s="4" t="s">
        <v>387</v>
      </c>
      <c r="I58" s="4" t="s">
        <v>153</v>
      </c>
      <c r="J58" s="4" t="s">
        <v>25</v>
      </c>
      <c r="K58" s="4" t="s">
        <v>26</v>
      </c>
      <c r="L58" s="4">
        <v>2024</v>
      </c>
      <c r="M58" s="4">
        <v>30000</v>
      </c>
      <c r="N58" s="4" t="s">
        <v>56</v>
      </c>
      <c r="O58" s="4" t="s">
        <v>57</v>
      </c>
      <c r="P58" s="4" t="s">
        <v>55</v>
      </c>
      <c r="Q58" s="4">
        <v>0</v>
      </c>
      <c r="R58" s="4">
        <v>0</v>
      </c>
      <c r="S58" s="4">
        <v>26.44</v>
      </c>
      <c r="T58" s="4">
        <v>0</v>
      </c>
      <c r="U58" s="4">
        <v>26.44</v>
      </c>
      <c r="V58" s="4">
        <v>-26.44</v>
      </c>
      <c r="W58" s="5"/>
    </row>
    <row r="59" spans="1:23" ht="32.5" customHeight="1" x14ac:dyDescent="0.35">
      <c r="A59" s="4" t="s">
        <v>24</v>
      </c>
      <c r="B59" s="4" t="s">
        <v>93</v>
      </c>
      <c r="C59" s="4" t="s">
        <v>94</v>
      </c>
      <c r="D59" s="4" t="s">
        <v>25</v>
      </c>
      <c r="E59" s="4" t="s">
        <v>98</v>
      </c>
      <c r="F59" s="4" t="s">
        <v>129</v>
      </c>
      <c r="G59" s="4" t="s">
        <v>130</v>
      </c>
      <c r="H59" s="4" t="s">
        <v>387</v>
      </c>
      <c r="I59" s="4" t="s">
        <v>153</v>
      </c>
      <c r="J59" s="4" t="s">
        <v>25</v>
      </c>
      <c r="K59" s="4" t="s">
        <v>26</v>
      </c>
      <c r="L59" s="4">
        <v>2024</v>
      </c>
      <c r="M59" s="4">
        <v>30000</v>
      </c>
      <c r="N59" s="4" t="s">
        <v>56</v>
      </c>
      <c r="O59" s="4" t="s">
        <v>57</v>
      </c>
      <c r="P59" s="4" t="s">
        <v>37</v>
      </c>
      <c r="Q59" s="4">
        <v>10000</v>
      </c>
      <c r="R59" s="4">
        <v>0</v>
      </c>
      <c r="S59" s="4">
        <v>0</v>
      </c>
      <c r="T59" s="4">
        <v>0</v>
      </c>
      <c r="U59" s="4">
        <v>0</v>
      </c>
      <c r="V59" s="4">
        <v>10000</v>
      </c>
      <c r="W59" s="4" t="s">
        <v>26</v>
      </c>
    </row>
    <row r="60" spans="1:23" ht="32.5" customHeight="1" x14ac:dyDescent="0.35">
      <c r="A60" s="4" t="s">
        <v>24</v>
      </c>
      <c r="B60" s="4" t="s">
        <v>93</v>
      </c>
      <c r="C60" s="4" t="s">
        <v>94</v>
      </c>
      <c r="D60" s="4" t="s">
        <v>25</v>
      </c>
      <c r="E60" s="4" t="s">
        <v>98</v>
      </c>
      <c r="F60" s="4" t="s">
        <v>129</v>
      </c>
      <c r="G60" s="4" t="s">
        <v>130</v>
      </c>
      <c r="H60" s="4" t="s">
        <v>388</v>
      </c>
      <c r="I60" s="4" t="s">
        <v>155</v>
      </c>
      <c r="J60" s="4" t="s">
        <v>25</v>
      </c>
      <c r="K60" s="4" t="s">
        <v>26</v>
      </c>
      <c r="L60" s="4">
        <v>2024</v>
      </c>
      <c r="M60" s="4">
        <v>30000</v>
      </c>
      <c r="N60" s="4" t="s">
        <v>56</v>
      </c>
      <c r="O60" s="4" t="s">
        <v>57</v>
      </c>
      <c r="P60" s="4" t="s">
        <v>30</v>
      </c>
      <c r="Q60" s="4">
        <v>20000</v>
      </c>
      <c r="R60" s="4">
        <v>0</v>
      </c>
      <c r="S60" s="4">
        <v>1791.16</v>
      </c>
      <c r="T60" s="4">
        <v>0</v>
      </c>
      <c r="U60" s="4">
        <v>1791.16</v>
      </c>
      <c r="V60" s="4">
        <v>18208.84</v>
      </c>
      <c r="W60" s="4" t="s">
        <v>26</v>
      </c>
    </row>
    <row r="61" spans="1:23" ht="32.5" customHeight="1" x14ac:dyDescent="0.35">
      <c r="A61" s="4" t="s">
        <v>24</v>
      </c>
      <c r="B61" s="4" t="s">
        <v>93</v>
      </c>
      <c r="C61" s="4" t="s">
        <v>94</v>
      </c>
      <c r="D61" s="4" t="s">
        <v>25</v>
      </c>
      <c r="E61" s="4" t="s">
        <v>98</v>
      </c>
      <c r="F61" s="4" t="s">
        <v>129</v>
      </c>
      <c r="G61" s="4" t="s">
        <v>130</v>
      </c>
      <c r="H61" s="4" t="s">
        <v>388</v>
      </c>
      <c r="I61" s="4" t="s">
        <v>155</v>
      </c>
      <c r="J61" s="4" t="s">
        <v>25</v>
      </c>
      <c r="K61" s="4" t="s">
        <v>26</v>
      </c>
      <c r="L61" s="4">
        <v>2024</v>
      </c>
      <c r="M61" s="4">
        <v>30000</v>
      </c>
      <c r="N61" s="4" t="s">
        <v>56</v>
      </c>
      <c r="O61" s="4" t="s">
        <v>57</v>
      </c>
      <c r="P61" s="4" t="s">
        <v>34</v>
      </c>
      <c r="Q61" s="4">
        <v>0</v>
      </c>
      <c r="R61" s="4">
        <v>0</v>
      </c>
      <c r="S61" s="4">
        <v>1578.33</v>
      </c>
      <c r="T61" s="4">
        <v>0</v>
      </c>
      <c r="U61" s="4">
        <v>1578.33</v>
      </c>
      <c r="V61" s="4">
        <v>-1578.33</v>
      </c>
      <c r="W61" s="5"/>
    </row>
    <row r="62" spans="1:23" ht="32.5" customHeight="1" x14ac:dyDescent="0.35">
      <c r="A62" s="4" t="s">
        <v>24</v>
      </c>
      <c r="B62" s="4" t="s">
        <v>93</v>
      </c>
      <c r="C62" s="4" t="s">
        <v>94</v>
      </c>
      <c r="D62" s="4" t="s">
        <v>25</v>
      </c>
      <c r="E62" s="4" t="s">
        <v>98</v>
      </c>
      <c r="F62" s="4" t="s">
        <v>129</v>
      </c>
      <c r="G62" s="4" t="s">
        <v>130</v>
      </c>
      <c r="H62" s="4" t="s">
        <v>388</v>
      </c>
      <c r="I62" s="4" t="s">
        <v>155</v>
      </c>
      <c r="J62" s="4" t="s">
        <v>25</v>
      </c>
      <c r="K62" s="4" t="s">
        <v>26</v>
      </c>
      <c r="L62" s="4">
        <v>2024</v>
      </c>
      <c r="M62" s="4">
        <v>30000</v>
      </c>
      <c r="N62" s="4" t="s">
        <v>56</v>
      </c>
      <c r="O62" s="4" t="s">
        <v>57</v>
      </c>
      <c r="P62" s="4" t="s">
        <v>55</v>
      </c>
      <c r="Q62" s="4">
        <v>0</v>
      </c>
      <c r="R62" s="4">
        <v>0</v>
      </c>
      <c r="S62" s="4">
        <v>400.14</v>
      </c>
      <c r="T62" s="4">
        <v>0</v>
      </c>
      <c r="U62" s="4">
        <v>400.14</v>
      </c>
      <c r="V62" s="4">
        <v>-400.14</v>
      </c>
      <c r="W62" s="5"/>
    </row>
    <row r="63" spans="1:23" ht="32.5" customHeight="1" x14ac:dyDescent="0.35">
      <c r="A63" s="4" t="s">
        <v>24</v>
      </c>
      <c r="B63" s="4" t="s">
        <v>93</v>
      </c>
      <c r="C63" s="4" t="s">
        <v>94</v>
      </c>
      <c r="D63" s="4" t="s">
        <v>25</v>
      </c>
      <c r="E63" s="4" t="s">
        <v>98</v>
      </c>
      <c r="F63" s="4" t="s">
        <v>129</v>
      </c>
      <c r="G63" s="4" t="s">
        <v>130</v>
      </c>
      <c r="H63" s="4" t="s">
        <v>388</v>
      </c>
      <c r="I63" s="4" t="s">
        <v>155</v>
      </c>
      <c r="J63" s="4" t="s">
        <v>25</v>
      </c>
      <c r="K63" s="4" t="s">
        <v>26</v>
      </c>
      <c r="L63" s="4">
        <v>2024</v>
      </c>
      <c r="M63" s="4">
        <v>30000</v>
      </c>
      <c r="N63" s="4" t="s">
        <v>56</v>
      </c>
      <c r="O63" s="4" t="s">
        <v>57</v>
      </c>
      <c r="P63" s="4" t="s">
        <v>37</v>
      </c>
      <c r="Q63" s="4">
        <v>0</v>
      </c>
      <c r="R63" s="4">
        <v>0</v>
      </c>
      <c r="S63" s="4">
        <v>2344.29</v>
      </c>
      <c r="T63" s="4">
        <v>0</v>
      </c>
      <c r="U63" s="4">
        <v>2344.29</v>
      </c>
      <c r="V63" s="4">
        <v>-2344.29</v>
      </c>
      <c r="W63" s="5"/>
    </row>
    <row r="64" spans="1:23" ht="32.5" customHeight="1" x14ac:dyDescent="0.35">
      <c r="A64" s="4" t="s">
        <v>24</v>
      </c>
      <c r="B64" s="4" t="s">
        <v>93</v>
      </c>
      <c r="C64" s="4" t="s">
        <v>94</v>
      </c>
      <c r="D64" s="4" t="s">
        <v>25</v>
      </c>
      <c r="E64" s="4" t="s">
        <v>98</v>
      </c>
      <c r="F64" s="4" t="s">
        <v>129</v>
      </c>
      <c r="G64" s="4" t="s">
        <v>130</v>
      </c>
      <c r="H64" s="4" t="s">
        <v>388</v>
      </c>
      <c r="I64" s="4" t="s">
        <v>155</v>
      </c>
      <c r="J64" s="4" t="s">
        <v>25</v>
      </c>
      <c r="K64" s="4" t="s">
        <v>26</v>
      </c>
      <c r="L64" s="4">
        <v>2024</v>
      </c>
      <c r="M64" s="4">
        <v>30000</v>
      </c>
      <c r="N64" s="4" t="s">
        <v>56</v>
      </c>
      <c r="O64" s="4" t="s">
        <v>57</v>
      </c>
      <c r="P64" s="4" t="s">
        <v>38</v>
      </c>
      <c r="Q64" s="4">
        <v>0</v>
      </c>
      <c r="R64" s="4">
        <v>0</v>
      </c>
      <c r="S64" s="4">
        <v>-6.51</v>
      </c>
      <c r="T64" s="4">
        <v>0</v>
      </c>
      <c r="U64" s="4">
        <v>-6.51</v>
      </c>
      <c r="V64" s="4">
        <v>6.51</v>
      </c>
      <c r="W64" s="5"/>
    </row>
    <row r="65" spans="1:23" ht="32.5" customHeight="1" x14ac:dyDescent="0.35">
      <c r="A65" s="4" t="s">
        <v>24</v>
      </c>
      <c r="B65" s="4" t="s">
        <v>93</v>
      </c>
      <c r="C65" s="4" t="s">
        <v>94</v>
      </c>
      <c r="D65" s="4" t="s">
        <v>25</v>
      </c>
      <c r="E65" s="4" t="s">
        <v>98</v>
      </c>
      <c r="F65" s="4" t="s">
        <v>129</v>
      </c>
      <c r="G65" s="4" t="s">
        <v>130</v>
      </c>
      <c r="H65" s="4" t="s">
        <v>389</v>
      </c>
      <c r="I65" s="4" t="s">
        <v>157</v>
      </c>
      <c r="J65" s="4" t="s">
        <v>25</v>
      </c>
      <c r="K65" s="4" t="s">
        <v>26</v>
      </c>
      <c r="L65" s="4">
        <v>2024</v>
      </c>
      <c r="M65" s="4">
        <v>30000</v>
      </c>
      <c r="N65" s="4" t="s">
        <v>56</v>
      </c>
      <c r="O65" s="4" t="s">
        <v>57</v>
      </c>
      <c r="P65" s="4" t="s">
        <v>30</v>
      </c>
      <c r="Q65" s="4">
        <v>500</v>
      </c>
      <c r="R65" s="4">
        <v>0</v>
      </c>
      <c r="S65" s="4">
        <v>0</v>
      </c>
      <c r="T65" s="4">
        <v>0</v>
      </c>
      <c r="U65" s="4">
        <v>0</v>
      </c>
      <c r="V65" s="4">
        <v>500</v>
      </c>
      <c r="W65" s="4" t="s">
        <v>26</v>
      </c>
    </row>
    <row r="66" spans="1:23" ht="32.5" customHeight="1" x14ac:dyDescent="0.35">
      <c r="A66" s="4" t="s">
        <v>24</v>
      </c>
      <c r="B66" s="4" t="s">
        <v>93</v>
      </c>
      <c r="C66" s="4" t="s">
        <v>94</v>
      </c>
      <c r="D66" s="4" t="s">
        <v>25</v>
      </c>
      <c r="E66" s="4" t="s">
        <v>98</v>
      </c>
      <c r="F66" s="4" t="s">
        <v>129</v>
      </c>
      <c r="G66" s="4" t="s">
        <v>130</v>
      </c>
      <c r="H66" s="4" t="s">
        <v>389</v>
      </c>
      <c r="I66" s="4" t="s">
        <v>157</v>
      </c>
      <c r="J66" s="4" t="s">
        <v>25</v>
      </c>
      <c r="K66" s="4" t="s">
        <v>26</v>
      </c>
      <c r="L66" s="4">
        <v>2024</v>
      </c>
      <c r="M66" s="4">
        <v>30000</v>
      </c>
      <c r="N66" s="4" t="s">
        <v>56</v>
      </c>
      <c r="O66" s="4" t="s">
        <v>57</v>
      </c>
      <c r="P66" s="4" t="s">
        <v>42</v>
      </c>
      <c r="Q66" s="4">
        <v>0</v>
      </c>
      <c r="R66" s="4">
        <v>0</v>
      </c>
      <c r="S66" s="4">
        <v>1490.65</v>
      </c>
      <c r="T66" s="4">
        <v>0</v>
      </c>
      <c r="U66" s="4">
        <v>1490.65</v>
      </c>
      <c r="V66" s="4">
        <v>-1490.65</v>
      </c>
      <c r="W66" s="5"/>
    </row>
    <row r="67" spans="1:23" ht="32.5" customHeight="1" x14ac:dyDescent="0.35">
      <c r="A67" s="4" t="s">
        <v>24</v>
      </c>
      <c r="B67" s="4" t="s">
        <v>93</v>
      </c>
      <c r="C67" s="4" t="s">
        <v>94</v>
      </c>
      <c r="D67" s="4" t="s">
        <v>25</v>
      </c>
      <c r="E67" s="4" t="s">
        <v>98</v>
      </c>
      <c r="F67" s="4" t="s">
        <v>129</v>
      </c>
      <c r="G67" s="4" t="s">
        <v>130</v>
      </c>
      <c r="H67" s="4" t="s">
        <v>389</v>
      </c>
      <c r="I67" s="4" t="s">
        <v>157</v>
      </c>
      <c r="J67" s="4" t="s">
        <v>25</v>
      </c>
      <c r="K67" s="4" t="s">
        <v>26</v>
      </c>
      <c r="L67" s="4">
        <v>2024</v>
      </c>
      <c r="M67" s="4">
        <v>30000</v>
      </c>
      <c r="N67" s="4" t="s">
        <v>56</v>
      </c>
      <c r="O67" s="4" t="s">
        <v>57</v>
      </c>
      <c r="P67" s="4" t="s">
        <v>55</v>
      </c>
      <c r="Q67" s="4">
        <v>0</v>
      </c>
      <c r="R67" s="4">
        <v>0</v>
      </c>
      <c r="S67" s="4">
        <v>104</v>
      </c>
      <c r="T67" s="4">
        <v>0</v>
      </c>
      <c r="U67" s="4">
        <v>104</v>
      </c>
      <c r="V67" s="4">
        <v>-104</v>
      </c>
      <c r="W67" s="5"/>
    </row>
    <row r="68" spans="1:23" ht="32.5" customHeight="1" x14ac:dyDescent="0.35">
      <c r="A68" s="4" t="s">
        <v>24</v>
      </c>
      <c r="B68" s="4" t="s">
        <v>93</v>
      </c>
      <c r="C68" s="4" t="s">
        <v>94</v>
      </c>
      <c r="D68" s="4" t="s">
        <v>25</v>
      </c>
      <c r="E68" s="4" t="s">
        <v>98</v>
      </c>
      <c r="F68" s="4" t="s">
        <v>129</v>
      </c>
      <c r="G68" s="4" t="s">
        <v>130</v>
      </c>
      <c r="H68" s="4" t="s">
        <v>389</v>
      </c>
      <c r="I68" s="4" t="s">
        <v>157</v>
      </c>
      <c r="J68" s="4" t="s">
        <v>25</v>
      </c>
      <c r="K68" s="4" t="s">
        <v>26</v>
      </c>
      <c r="L68" s="4">
        <v>2024</v>
      </c>
      <c r="M68" s="4">
        <v>30000</v>
      </c>
      <c r="N68" s="4" t="s">
        <v>56</v>
      </c>
      <c r="O68" s="4" t="s">
        <v>57</v>
      </c>
      <c r="P68" s="4" t="s">
        <v>38</v>
      </c>
      <c r="Q68" s="4">
        <v>0</v>
      </c>
      <c r="R68" s="4">
        <v>0</v>
      </c>
      <c r="S68" s="4">
        <v>-8.8000000000000007</v>
      </c>
      <c r="T68" s="4">
        <v>0</v>
      </c>
      <c r="U68" s="4">
        <v>-8.8000000000000007</v>
      </c>
      <c r="V68" s="4">
        <v>8.8000000000000007</v>
      </c>
      <c r="W68" s="5"/>
    </row>
    <row r="69" spans="1:23" ht="32.5" customHeight="1" x14ac:dyDescent="0.35">
      <c r="A69" s="4" t="s">
        <v>24</v>
      </c>
      <c r="B69" s="4" t="s">
        <v>93</v>
      </c>
      <c r="C69" s="4" t="s">
        <v>94</v>
      </c>
      <c r="D69" s="4" t="s">
        <v>25</v>
      </c>
      <c r="E69" s="4" t="s">
        <v>98</v>
      </c>
      <c r="F69" s="4" t="s">
        <v>129</v>
      </c>
      <c r="G69" s="4" t="s">
        <v>130</v>
      </c>
      <c r="H69" s="4" t="s">
        <v>390</v>
      </c>
      <c r="I69" s="4" t="s">
        <v>159</v>
      </c>
      <c r="J69" s="4" t="s">
        <v>25</v>
      </c>
      <c r="K69" s="4" t="s">
        <v>26</v>
      </c>
      <c r="L69" s="4">
        <v>2024</v>
      </c>
      <c r="M69" s="4">
        <v>30000</v>
      </c>
      <c r="N69" s="4" t="s">
        <v>56</v>
      </c>
      <c r="O69" s="4" t="s">
        <v>57</v>
      </c>
      <c r="P69" s="4" t="s">
        <v>30</v>
      </c>
      <c r="Q69" s="4">
        <v>0</v>
      </c>
      <c r="R69" s="4">
        <v>0</v>
      </c>
      <c r="S69" s="4">
        <v>551.66</v>
      </c>
      <c r="T69" s="4">
        <v>0</v>
      </c>
      <c r="U69" s="4">
        <v>551.66</v>
      </c>
      <c r="V69" s="4">
        <v>-551.66</v>
      </c>
      <c r="W69" s="5"/>
    </row>
    <row r="70" spans="1:23" ht="32.5" customHeight="1" x14ac:dyDescent="0.35">
      <c r="A70" s="4" t="s">
        <v>24</v>
      </c>
      <c r="B70" s="4" t="s">
        <v>93</v>
      </c>
      <c r="C70" s="4" t="s">
        <v>94</v>
      </c>
      <c r="D70" s="4" t="s">
        <v>25</v>
      </c>
      <c r="E70" s="4" t="s">
        <v>98</v>
      </c>
      <c r="F70" s="4" t="s">
        <v>129</v>
      </c>
      <c r="G70" s="4" t="s">
        <v>130</v>
      </c>
      <c r="H70" s="4" t="s">
        <v>390</v>
      </c>
      <c r="I70" s="4" t="s">
        <v>159</v>
      </c>
      <c r="J70" s="4" t="s">
        <v>25</v>
      </c>
      <c r="K70" s="4" t="s">
        <v>26</v>
      </c>
      <c r="L70" s="4">
        <v>2024</v>
      </c>
      <c r="M70" s="4">
        <v>30000</v>
      </c>
      <c r="N70" s="4" t="s">
        <v>56</v>
      </c>
      <c r="O70" s="4" t="s">
        <v>57</v>
      </c>
      <c r="P70" s="4" t="s">
        <v>55</v>
      </c>
      <c r="Q70" s="4">
        <v>0</v>
      </c>
      <c r="R70" s="4">
        <v>0</v>
      </c>
      <c r="S70" s="4">
        <v>38.619999999999997</v>
      </c>
      <c r="T70" s="4">
        <v>0</v>
      </c>
      <c r="U70" s="4">
        <v>38.619999999999997</v>
      </c>
      <c r="V70" s="4">
        <v>-38.619999999999997</v>
      </c>
      <c r="W70" s="5"/>
    </row>
    <row r="71" spans="1:23" ht="32.5" customHeight="1" x14ac:dyDescent="0.35">
      <c r="A71" s="4" t="s">
        <v>24</v>
      </c>
      <c r="B71" s="4" t="s">
        <v>93</v>
      </c>
      <c r="C71" s="4" t="s">
        <v>94</v>
      </c>
      <c r="D71" s="4" t="s">
        <v>25</v>
      </c>
      <c r="E71" s="4" t="s">
        <v>98</v>
      </c>
      <c r="F71" s="4" t="s">
        <v>129</v>
      </c>
      <c r="G71" s="4" t="s">
        <v>130</v>
      </c>
      <c r="H71" s="4" t="s">
        <v>390</v>
      </c>
      <c r="I71" s="4" t="s">
        <v>159</v>
      </c>
      <c r="J71" s="4" t="s">
        <v>25</v>
      </c>
      <c r="K71" s="4" t="s">
        <v>26</v>
      </c>
      <c r="L71" s="4">
        <v>2024</v>
      </c>
      <c r="M71" s="4">
        <v>30000</v>
      </c>
      <c r="N71" s="4" t="s">
        <v>56</v>
      </c>
      <c r="O71" s="4" t="s">
        <v>57</v>
      </c>
      <c r="P71" s="4" t="s">
        <v>37</v>
      </c>
      <c r="Q71" s="4">
        <v>10000</v>
      </c>
      <c r="R71" s="4">
        <v>0</v>
      </c>
      <c r="S71" s="4">
        <v>0</v>
      </c>
      <c r="T71" s="4">
        <v>0</v>
      </c>
      <c r="U71" s="4">
        <v>0</v>
      </c>
      <c r="V71" s="4">
        <v>10000</v>
      </c>
      <c r="W71" s="4" t="s">
        <v>26</v>
      </c>
    </row>
    <row r="72" spans="1:23" ht="32.5" customHeight="1" x14ac:dyDescent="0.35">
      <c r="A72" s="4" t="s">
        <v>24</v>
      </c>
      <c r="B72" s="4" t="s">
        <v>93</v>
      </c>
      <c r="C72" s="4" t="s">
        <v>94</v>
      </c>
      <c r="D72" s="4" t="s">
        <v>25</v>
      </c>
      <c r="E72" s="4" t="s">
        <v>98</v>
      </c>
      <c r="F72" s="4" t="s">
        <v>129</v>
      </c>
      <c r="G72" s="4" t="s">
        <v>130</v>
      </c>
      <c r="H72" s="4" t="s">
        <v>390</v>
      </c>
      <c r="I72" s="4" t="s">
        <v>159</v>
      </c>
      <c r="J72" s="4" t="s">
        <v>25</v>
      </c>
      <c r="K72" s="4" t="s">
        <v>26</v>
      </c>
      <c r="L72" s="4">
        <v>2024</v>
      </c>
      <c r="M72" s="4">
        <v>30000</v>
      </c>
      <c r="N72" s="4" t="s">
        <v>56</v>
      </c>
      <c r="O72" s="4" t="s">
        <v>57</v>
      </c>
      <c r="P72" s="4" t="s">
        <v>38</v>
      </c>
      <c r="Q72" s="4">
        <v>0</v>
      </c>
      <c r="R72" s="4">
        <v>0</v>
      </c>
      <c r="S72" s="4">
        <v>-1.37</v>
      </c>
      <c r="T72" s="4">
        <v>0</v>
      </c>
      <c r="U72" s="4">
        <v>-1.37</v>
      </c>
      <c r="V72" s="4">
        <v>1.37</v>
      </c>
      <c r="W72" s="5"/>
    </row>
    <row r="73" spans="1:23" ht="32.5" customHeight="1" x14ac:dyDescent="0.35">
      <c r="A73" s="4" t="s">
        <v>24</v>
      </c>
      <c r="B73" s="4" t="s">
        <v>93</v>
      </c>
      <c r="C73" s="4" t="s">
        <v>94</v>
      </c>
      <c r="D73" s="4" t="s">
        <v>25</v>
      </c>
      <c r="E73" s="4" t="s">
        <v>98</v>
      </c>
      <c r="F73" s="4" t="s">
        <v>129</v>
      </c>
      <c r="G73" s="4" t="s">
        <v>130</v>
      </c>
      <c r="H73" s="4" t="s">
        <v>391</v>
      </c>
      <c r="I73" s="4" t="s">
        <v>161</v>
      </c>
      <c r="J73" s="4" t="s">
        <v>25</v>
      </c>
      <c r="K73" s="4" t="s">
        <v>26</v>
      </c>
      <c r="L73" s="4">
        <v>2024</v>
      </c>
      <c r="M73" s="4">
        <v>30000</v>
      </c>
      <c r="N73" s="4" t="s">
        <v>56</v>
      </c>
      <c r="O73" s="4" t="s">
        <v>57</v>
      </c>
      <c r="P73" s="4" t="s">
        <v>37</v>
      </c>
      <c r="Q73" s="4">
        <v>19000</v>
      </c>
      <c r="R73" s="4">
        <v>0</v>
      </c>
      <c r="S73" s="4">
        <v>0</v>
      </c>
      <c r="T73" s="4">
        <v>0</v>
      </c>
      <c r="U73" s="4">
        <v>0</v>
      </c>
      <c r="V73" s="4">
        <v>19000</v>
      </c>
      <c r="W73" s="4" t="s">
        <v>26</v>
      </c>
    </row>
    <row r="74" spans="1:23" ht="32.5" customHeight="1" x14ac:dyDescent="0.35">
      <c r="A74" s="4" t="s">
        <v>24</v>
      </c>
      <c r="B74" s="4" t="s">
        <v>93</v>
      </c>
      <c r="C74" s="4" t="s">
        <v>94</v>
      </c>
      <c r="D74" s="4" t="s">
        <v>25</v>
      </c>
      <c r="E74" s="4" t="s">
        <v>98</v>
      </c>
      <c r="F74" s="4" t="s">
        <v>129</v>
      </c>
      <c r="G74" s="4" t="s">
        <v>130</v>
      </c>
      <c r="H74" s="4" t="s">
        <v>392</v>
      </c>
      <c r="I74" s="4" t="s">
        <v>163</v>
      </c>
      <c r="J74" s="4" t="s">
        <v>25</v>
      </c>
      <c r="K74" s="4" t="s">
        <v>26</v>
      </c>
      <c r="L74" s="4">
        <v>2024</v>
      </c>
      <c r="M74" s="4">
        <v>30000</v>
      </c>
      <c r="N74" s="4" t="s">
        <v>56</v>
      </c>
      <c r="O74" s="4" t="s">
        <v>57</v>
      </c>
      <c r="P74" s="4" t="s">
        <v>37</v>
      </c>
      <c r="Q74" s="4">
        <v>20000</v>
      </c>
      <c r="R74" s="4">
        <v>0</v>
      </c>
      <c r="S74" s="4">
        <v>0</v>
      </c>
      <c r="T74" s="4">
        <v>0</v>
      </c>
      <c r="U74" s="4">
        <v>0</v>
      </c>
      <c r="V74" s="4">
        <v>20000</v>
      </c>
      <c r="W74" s="4" t="s">
        <v>26</v>
      </c>
    </row>
    <row r="75" spans="1:23" ht="32.5" customHeight="1" x14ac:dyDescent="0.35">
      <c r="A75" s="4" t="s">
        <v>24</v>
      </c>
      <c r="B75" s="4" t="s">
        <v>93</v>
      </c>
      <c r="C75" s="4" t="s">
        <v>94</v>
      </c>
      <c r="D75" s="4" t="s">
        <v>25</v>
      </c>
      <c r="E75" s="4" t="s">
        <v>98</v>
      </c>
      <c r="F75" s="4" t="s">
        <v>129</v>
      </c>
      <c r="G75" s="4" t="s">
        <v>130</v>
      </c>
      <c r="H75" s="4" t="s">
        <v>393</v>
      </c>
      <c r="I75" s="4" t="s">
        <v>164</v>
      </c>
      <c r="J75" s="4" t="s">
        <v>25</v>
      </c>
      <c r="K75" s="4" t="s">
        <v>26</v>
      </c>
      <c r="L75" s="4">
        <v>2024</v>
      </c>
      <c r="M75" s="4">
        <v>30000</v>
      </c>
      <c r="N75" s="4" t="s">
        <v>56</v>
      </c>
      <c r="O75" s="4" t="s">
        <v>57</v>
      </c>
      <c r="P75" s="4" t="s">
        <v>37</v>
      </c>
      <c r="Q75" s="4">
        <v>5000</v>
      </c>
      <c r="R75" s="4">
        <v>0</v>
      </c>
      <c r="S75" s="4">
        <v>0</v>
      </c>
      <c r="T75" s="4">
        <v>0</v>
      </c>
      <c r="U75" s="4">
        <v>0</v>
      </c>
      <c r="V75" s="4">
        <v>5000</v>
      </c>
      <c r="W75" s="4" t="s">
        <v>26</v>
      </c>
    </row>
    <row r="76" spans="1:23" ht="32.5" customHeight="1" x14ac:dyDescent="0.35">
      <c r="A76" s="4" t="s">
        <v>24</v>
      </c>
      <c r="B76" s="4" t="s">
        <v>93</v>
      </c>
      <c r="C76" s="4" t="s">
        <v>94</v>
      </c>
      <c r="D76" s="4" t="s">
        <v>25</v>
      </c>
      <c r="E76" s="4" t="s">
        <v>98</v>
      </c>
      <c r="F76" s="4" t="s">
        <v>129</v>
      </c>
      <c r="G76" s="4" t="s">
        <v>130</v>
      </c>
      <c r="H76" s="4" t="s">
        <v>394</v>
      </c>
      <c r="I76" s="4" t="s">
        <v>166</v>
      </c>
      <c r="J76" s="4" t="s">
        <v>25</v>
      </c>
      <c r="K76" s="4" t="s">
        <v>26</v>
      </c>
      <c r="L76" s="4">
        <v>2024</v>
      </c>
      <c r="M76" s="4">
        <v>30000</v>
      </c>
      <c r="N76" s="4" t="s">
        <v>56</v>
      </c>
      <c r="O76" s="4" t="s">
        <v>57</v>
      </c>
      <c r="P76" s="4" t="s">
        <v>30</v>
      </c>
      <c r="Q76" s="4">
        <v>5099.75</v>
      </c>
      <c r="R76" s="4">
        <v>0</v>
      </c>
      <c r="S76" s="4">
        <v>0</v>
      </c>
      <c r="T76" s="4">
        <v>0</v>
      </c>
      <c r="U76" s="4">
        <v>0</v>
      </c>
      <c r="V76" s="4">
        <v>5099.75</v>
      </c>
      <c r="W76" s="4" t="s">
        <v>26</v>
      </c>
    </row>
    <row r="77" spans="1:23" ht="32.5" customHeight="1" x14ac:dyDescent="0.35">
      <c r="A77" s="4" t="s">
        <v>24</v>
      </c>
      <c r="B77" s="4" t="s">
        <v>93</v>
      </c>
      <c r="C77" s="4" t="s">
        <v>94</v>
      </c>
      <c r="D77" s="4" t="s">
        <v>25</v>
      </c>
      <c r="E77" s="4" t="s">
        <v>98</v>
      </c>
      <c r="F77" s="4" t="s">
        <v>129</v>
      </c>
      <c r="G77" s="4" t="s">
        <v>130</v>
      </c>
      <c r="H77" s="4" t="s">
        <v>394</v>
      </c>
      <c r="I77" s="4" t="s">
        <v>166</v>
      </c>
      <c r="J77" s="4" t="s">
        <v>25</v>
      </c>
      <c r="K77" s="4" t="s">
        <v>26</v>
      </c>
      <c r="L77" s="4">
        <v>2024</v>
      </c>
      <c r="M77" s="4">
        <v>30000</v>
      </c>
      <c r="N77" s="4" t="s">
        <v>56</v>
      </c>
      <c r="O77" s="4" t="s">
        <v>57</v>
      </c>
      <c r="P77" s="4" t="s">
        <v>37</v>
      </c>
      <c r="Q77" s="4">
        <v>2000</v>
      </c>
      <c r="R77" s="4">
        <v>0</v>
      </c>
      <c r="S77" s="4">
        <v>0</v>
      </c>
      <c r="T77" s="4">
        <v>0</v>
      </c>
      <c r="U77" s="4">
        <v>0</v>
      </c>
      <c r="V77" s="4">
        <v>2000</v>
      </c>
      <c r="W77" s="4" t="s">
        <v>26</v>
      </c>
    </row>
    <row r="78" spans="1:23" ht="32.5" customHeight="1" x14ac:dyDescent="0.35">
      <c r="A78" s="4" t="s">
        <v>24</v>
      </c>
      <c r="B78" s="4" t="s">
        <v>93</v>
      </c>
      <c r="C78" s="4" t="s">
        <v>94</v>
      </c>
      <c r="D78" s="4" t="s">
        <v>25</v>
      </c>
      <c r="E78" s="4" t="s">
        <v>98</v>
      </c>
      <c r="F78" s="4" t="s">
        <v>129</v>
      </c>
      <c r="G78" s="4" t="s">
        <v>130</v>
      </c>
      <c r="H78" s="4" t="s">
        <v>395</v>
      </c>
      <c r="I78" s="4" t="s">
        <v>167</v>
      </c>
      <c r="J78" s="4" t="s">
        <v>25</v>
      </c>
      <c r="K78" s="4" t="s">
        <v>26</v>
      </c>
      <c r="L78" s="4">
        <v>2024</v>
      </c>
      <c r="M78" s="4">
        <v>30000</v>
      </c>
      <c r="N78" s="4" t="s">
        <v>56</v>
      </c>
      <c r="O78" s="4" t="s">
        <v>57</v>
      </c>
      <c r="P78" s="4" t="s">
        <v>30</v>
      </c>
      <c r="Q78" s="4">
        <v>0</v>
      </c>
      <c r="R78" s="4">
        <v>0</v>
      </c>
      <c r="S78" s="4">
        <v>503.9</v>
      </c>
      <c r="T78" s="4">
        <v>0</v>
      </c>
      <c r="U78" s="4">
        <v>503.9</v>
      </c>
      <c r="V78" s="4">
        <v>-503.9</v>
      </c>
      <c r="W78" s="5"/>
    </row>
    <row r="79" spans="1:23" ht="32.5" customHeight="1" x14ac:dyDescent="0.35">
      <c r="A79" s="4" t="s">
        <v>24</v>
      </c>
      <c r="B79" s="4" t="s">
        <v>93</v>
      </c>
      <c r="C79" s="4" t="s">
        <v>94</v>
      </c>
      <c r="D79" s="4" t="s">
        <v>25</v>
      </c>
      <c r="E79" s="4" t="s">
        <v>98</v>
      </c>
      <c r="F79" s="4" t="s">
        <v>129</v>
      </c>
      <c r="G79" s="4" t="s">
        <v>130</v>
      </c>
      <c r="H79" s="4" t="s">
        <v>395</v>
      </c>
      <c r="I79" s="4" t="s">
        <v>167</v>
      </c>
      <c r="J79" s="4" t="s">
        <v>25</v>
      </c>
      <c r="K79" s="4" t="s">
        <v>26</v>
      </c>
      <c r="L79" s="4">
        <v>2024</v>
      </c>
      <c r="M79" s="4">
        <v>30000</v>
      </c>
      <c r="N79" s="4" t="s">
        <v>56</v>
      </c>
      <c r="O79" s="4" t="s">
        <v>57</v>
      </c>
      <c r="P79" s="4" t="s">
        <v>55</v>
      </c>
      <c r="Q79" s="4">
        <v>0</v>
      </c>
      <c r="R79" s="4">
        <v>0</v>
      </c>
      <c r="S79" s="4">
        <v>35.270000000000003</v>
      </c>
      <c r="T79" s="4">
        <v>0</v>
      </c>
      <c r="U79" s="4">
        <v>35.270000000000003</v>
      </c>
      <c r="V79" s="4">
        <v>-35.270000000000003</v>
      </c>
      <c r="W79" s="5"/>
    </row>
    <row r="80" spans="1:23" ht="32.5" customHeight="1" x14ac:dyDescent="0.35">
      <c r="A80" s="4" t="s">
        <v>24</v>
      </c>
      <c r="B80" s="4" t="s">
        <v>93</v>
      </c>
      <c r="C80" s="4" t="s">
        <v>94</v>
      </c>
      <c r="D80" s="4" t="s">
        <v>25</v>
      </c>
      <c r="E80" s="4" t="s">
        <v>98</v>
      </c>
      <c r="F80" s="4" t="s">
        <v>129</v>
      </c>
      <c r="G80" s="4" t="s">
        <v>130</v>
      </c>
      <c r="H80" s="4" t="s">
        <v>395</v>
      </c>
      <c r="I80" s="4" t="s">
        <v>167</v>
      </c>
      <c r="J80" s="4" t="s">
        <v>25</v>
      </c>
      <c r="K80" s="4" t="s">
        <v>26</v>
      </c>
      <c r="L80" s="4">
        <v>2024</v>
      </c>
      <c r="M80" s="4">
        <v>30000</v>
      </c>
      <c r="N80" s="4" t="s">
        <v>56</v>
      </c>
      <c r="O80" s="4" t="s">
        <v>57</v>
      </c>
      <c r="P80" s="4" t="s">
        <v>37</v>
      </c>
      <c r="Q80" s="4">
        <v>5000</v>
      </c>
      <c r="R80" s="4">
        <v>0</v>
      </c>
      <c r="S80" s="4">
        <v>0</v>
      </c>
      <c r="T80" s="4">
        <v>0</v>
      </c>
      <c r="U80" s="4">
        <v>0</v>
      </c>
      <c r="V80" s="4">
        <v>5000</v>
      </c>
      <c r="W80" s="4" t="s">
        <v>26</v>
      </c>
    </row>
    <row r="81" spans="1:23" ht="32.5" customHeight="1" x14ac:dyDescent="0.35">
      <c r="A81" s="4" t="s">
        <v>24</v>
      </c>
      <c r="B81" s="4" t="s">
        <v>93</v>
      </c>
      <c r="C81" s="4" t="s">
        <v>94</v>
      </c>
      <c r="D81" s="4" t="s">
        <v>25</v>
      </c>
      <c r="E81" s="4" t="s">
        <v>98</v>
      </c>
      <c r="F81" s="4" t="s">
        <v>129</v>
      </c>
      <c r="G81" s="4" t="s">
        <v>130</v>
      </c>
      <c r="H81" s="4" t="s">
        <v>396</v>
      </c>
      <c r="I81" s="4" t="s">
        <v>169</v>
      </c>
      <c r="J81" s="4" t="s">
        <v>25</v>
      </c>
      <c r="K81" s="4" t="s">
        <v>26</v>
      </c>
      <c r="L81" s="4">
        <v>2024</v>
      </c>
      <c r="M81" s="4">
        <v>30000</v>
      </c>
      <c r="N81" s="4" t="s">
        <v>56</v>
      </c>
      <c r="O81" s="4" t="s">
        <v>57</v>
      </c>
      <c r="P81" s="4" t="s">
        <v>37</v>
      </c>
      <c r="Q81" s="4">
        <v>3500</v>
      </c>
      <c r="R81" s="4">
        <v>0</v>
      </c>
      <c r="S81" s="4">
        <v>0</v>
      </c>
      <c r="T81" s="4">
        <v>0</v>
      </c>
      <c r="U81" s="4">
        <v>0</v>
      </c>
      <c r="V81" s="4">
        <v>3500</v>
      </c>
      <c r="W81" s="4" t="s">
        <v>26</v>
      </c>
    </row>
    <row r="82" spans="1:23" ht="32.5" customHeight="1" x14ac:dyDescent="0.35">
      <c r="A82" s="4" t="s">
        <v>24</v>
      </c>
      <c r="B82" s="4" t="s">
        <v>93</v>
      </c>
      <c r="C82" s="4" t="s">
        <v>94</v>
      </c>
      <c r="D82" s="4" t="s">
        <v>25</v>
      </c>
      <c r="E82" s="4" t="s">
        <v>98</v>
      </c>
      <c r="F82" s="4" t="s">
        <v>129</v>
      </c>
      <c r="G82" s="4" t="s">
        <v>130</v>
      </c>
      <c r="H82" s="4" t="s">
        <v>397</v>
      </c>
      <c r="I82" s="4" t="s">
        <v>171</v>
      </c>
      <c r="J82" s="4" t="s">
        <v>25</v>
      </c>
      <c r="K82" s="4" t="s">
        <v>26</v>
      </c>
      <c r="L82" s="4">
        <v>2024</v>
      </c>
      <c r="M82" s="4">
        <v>30000</v>
      </c>
      <c r="N82" s="4" t="s">
        <v>56</v>
      </c>
      <c r="O82" s="4" t="s">
        <v>57</v>
      </c>
      <c r="P82" s="4" t="s">
        <v>54</v>
      </c>
      <c r="Q82" s="4">
        <v>35000</v>
      </c>
      <c r="R82" s="4">
        <v>0</v>
      </c>
      <c r="S82" s="4">
        <v>0</v>
      </c>
      <c r="T82" s="4">
        <v>0</v>
      </c>
      <c r="U82" s="4">
        <v>0</v>
      </c>
      <c r="V82" s="4">
        <v>35000</v>
      </c>
      <c r="W82" s="4" t="s">
        <v>26</v>
      </c>
    </row>
    <row r="83" spans="1:23" ht="32.5" customHeight="1" x14ac:dyDescent="0.35">
      <c r="A83" s="4" t="s">
        <v>24</v>
      </c>
      <c r="B83" s="4" t="s">
        <v>93</v>
      </c>
      <c r="C83" s="4" t="s">
        <v>94</v>
      </c>
      <c r="D83" s="4" t="s">
        <v>25</v>
      </c>
      <c r="E83" s="4" t="s">
        <v>98</v>
      </c>
      <c r="F83" s="4" t="s">
        <v>129</v>
      </c>
      <c r="G83" s="4" t="s">
        <v>130</v>
      </c>
      <c r="H83" s="4" t="s">
        <v>397</v>
      </c>
      <c r="I83" s="4" t="s">
        <v>171</v>
      </c>
      <c r="J83" s="4" t="s">
        <v>25</v>
      </c>
      <c r="K83" s="4" t="s">
        <v>26</v>
      </c>
      <c r="L83" s="4">
        <v>2024</v>
      </c>
      <c r="M83" s="4">
        <v>30000</v>
      </c>
      <c r="N83" s="4" t="s">
        <v>56</v>
      </c>
      <c r="O83" s="4" t="s">
        <v>57</v>
      </c>
      <c r="P83" s="4" t="s">
        <v>55</v>
      </c>
      <c r="Q83" s="4">
        <v>0</v>
      </c>
      <c r="R83" s="4">
        <v>0</v>
      </c>
      <c r="S83" s="4">
        <v>71.930000000000007</v>
      </c>
      <c r="T83" s="4">
        <v>0</v>
      </c>
      <c r="U83" s="4">
        <v>71.930000000000007</v>
      </c>
      <c r="V83" s="4">
        <v>-71.930000000000007</v>
      </c>
      <c r="W83" s="5"/>
    </row>
    <row r="84" spans="1:23" ht="32.5" customHeight="1" x14ac:dyDescent="0.35">
      <c r="A84" s="4" t="s">
        <v>24</v>
      </c>
      <c r="B84" s="4" t="s">
        <v>93</v>
      </c>
      <c r="C84" s="4" t="s">
        <v>94</v>
      </c>
      <c r="D84" s="4" t="s">
        <v>25</v>
      </c>
      <c r="E84" s="4" t="s">
        <v>98</v>
      </c>
      <c r="F84" s="4" t="s">
        <v>129</v>
      </c>
      <c r="G84" s="4" t="s">
        <v>130</v>
      </c>
      <c r="H84" s="4" t="s">
        <v>397</v>
      </c>
      <c r="I84" s="4" t="s">
        <v>171</v>
      </c>
      <c r="J84" s="4" t="s">
        <v>25</v>
      </c>
      <c r="K84" s="4" t="s">
        <v>26</v>
      </c>
      <c r="L84" s="4">
        <v>2024</v>
      </c>
      <c r="M84" s="4">
        <v>30000</v>
      </c>
      <c r="N84" s="4" t="s">
        <v>56</v>
      </c>
      <c r="O84" s="4" t="s">
        <v>57</v>
      </c>
      <c r="P84" s="4" t="s">
        <v>37</v>
      </c>
      <c r="Q84" s="4">
        <v>10000</v>
      </c>
      <c r="R84" s="4">
        <v>0</v>
      </c>
      <c r="S84" s="4">
        <v>1027.67</v>
      </c>
      <c r="T84" s="4">
        <v>0</v>
      </c>
      <c r="U84" s="4">
        <v>1027.67</v>
      </c>
      <c r="V84" s="4">
        <v>8972.33</v>
      </c>
      <c r="W84" s="4" t="s">
        <v>26</v>
      </c>
    </row>
    <row r="85" spans="1:23" ht="32.5" customHeight="1" x14ac:dyDescent="0.35">
      <c r="A85" s="4" t="s">
        <v>24</v>
      </c>
      <c r="B85" s="4" t="s">
        <v>93</v>
      </c>
      <c r="C85" s="4" t="s">
        <v>94</v>
      </c>
      <c r="D85" s="4" t="s">
        <v>25</v>
      </c>
      <c r="E85" s="4" t="s">
        <v>98</v>
      </c>
      <c r="F85" s="4" t="s">
        <v>129</v>
      </c>
      <c r="G85" s="4" t="s">
        <v>130</v>
      </c>
      <c r="H85" s="4" t="s">
        <v>397</v>
      </c>
      <c r="I85" s="4" t="s">
        <v>171</v>
      </c>
      <c r="J85" s="4" t="s">
        <v>25</v>
      </c>
      <c r="K85" s="4" t="s">
        <v>26</v>
      </c>
      <c r="L85" s="4">
        <v>2024</v>
      </c>
      <c r="M85" s="4">
        <v>30000</v>
      </c>
      <c r="N85" s="4" t="s">
        <v>56</v>
      </c>
      <c r="O85" s="4" t="s">
        <v>57</v>
      </c>
      <c r="P85" s="4" t="s">
        <v>38</v>
      </c>
      <c r="Q85" s="4">
        <v>0</v>
      </c>
      <c r="R85" s="4">
        <v>0</v>
      </c>
      <c r="S85" s="4">
        <v>-5.21</v>
      </c>
      <c r="T85" s="4">
        <v>0</v>
      </c>
      <c r="U85" s="4">
        <v>-5.21</v>
      </c>
      <c r="V85" s="4">
        <v>5.21</v>
      </c>
      <c r="W85" s="5"/>
    </row>
    <row r="86" spans="1:23" ht="32.5" customHeight="1" x14ac:dyDescent="0.35">
      <c r="A86" s="4" t="s">
        <v>24</v>
      </c>
      <c r="B86" s="4" t="s">
        <v>93</v>
      </c>
      <c r="C86" s="4" t="s">
        <v>94</v>
      </c>
      <c r="D86" s="4" t="s">
        <v>25</v>
      </c>
      <c r="E86" s="4" t="s">
        <v>98</v>
      </c>
      <c r="F86" s="4" t="s">
        <v>129</v>
      </c>
      <c r="G86" s="4" t="s">
        <v>130</v>
      </c>
      <c r="H86" s="4" t="s">
        <v>59</v>
      </c>
      <c r="I86" s="4" t="s">
        <v>172</v>
      </c>
      <c r="J86" s="4" t="s">
        <v>25</v>
      </c>
      <c r="K86" s="4" t="s">
        <v>26</v>
      </c>
      <c r="L86" s="4">
        <v>2024</v>
      </c>
      <c r="M86" s="4">
        <v>30000</v>
      </c>
      <c r="N86" s="4" t="s">
        <v>56</v>
      </c>
      <c r="O86" s="4" t="s">
        <v>57</v>
      </c>
      <c r="P86" s="4" t="s">
        <v>55</v>
      </c>
      <c r="Q86" s="4">
        <v>12009</v>
      </c>
      <c r="R86" s="4">
        <v>0</v>
      </c>
      <c r="S86" s="4">
        <v>0</v>
      </c>
      <c r="T86" s="4">
        <v>0</v>
      </c>
      <c r="U86" s="4">
        <v>0</v>
      </c>
      <c r="V86" s="4">
        <v>12009</v>
      </c>
      <c r="W86" s="4" t="s">
        <v>26</v>
      </c>
    </row>
    <row r="87" spans="1:23" ht="32.65" customHeight="1" x14ac:dyDescent="0.35">
      <c r="A87" s="4" t="s">
        <v>24</v>
      </c>
      <c r="B87" s="4" t="s">
        <v>93</v>
      </c>
      <c r="C87" s="4" t="s">
        <v>94</v>
      </c>
      <c r="D87" s="4" t="s">
        <v>25</v>
      </c>
      <c r="E87" s="4" t="s">
        <v>98</v>
      </c>
      <c r="F87" s="4" t="s">
        <v>95</v>
      </c>
      <c r="G87" s="4" t="s">
        <v>96</v>
      </c>
      <c r="H87" s="4" t="s">
        <v>73</v>
      </c>
      <c r="I87" s="4" t="s">
        <v>97</v>
      </c>
      <c r="J87" s="4" t="s">
        <v>25</v>
      </c>
      <c r="K87" s="4" t="s">
        <v>26</v>
      </c>
      <c r="L87" s="4">
        <v>2025</v>
      </c>
      <c r="M87" s="4">
        <v>30000</v>
      </c>
      <c r="N87" s="4" t="s">
        <v>56</v>
      </c>
      <c r="O87" s="4" t="s">
        <v>57</v>
      </c>
      <c r="P87" s="4" t="s">
        <v>398</v>
      </c>
      <c r="Q87" s="4">
        <v>0</v>
      </c>
      <c r="R87" s="4">
        <v>0</v>
      </c>
      <c r="S87" s="6">
        <v>4415.04</v>
      </c>
      <c r="T87" s="4">
        <v>0</v>
      </c>
      <c r="U87" s="6">
        <v>4415.04</v>
      </c>
      <c r="V87" s="6">
        <v>-4415.04</v>
      </c>
      <c r="W87" s="5"/>
    </row>
    <row r="88" spans="1:23" ht="32.65" customHeight="1" x14ac:dyDescent="0.35">
      <c r="A88" s="4" t="s">
        <v>24</v>
      </c>
      <c r="B88" s="4" t="s">
        <v>93</v>
      </c>
      <c r="C88" s="4" t="s">
        <v>94</v>
      </c>
      <c r="D88" s="4" t="s">
        <v>25</v>
      </c>
      <c r="E88" s="4" t="s">
        <v>98</v>
      </c>
      <c r="F88" s="4" t="s">
        <v>95</v>
      </c>
      <c r="G88" s="4" t="s">
        <v>96</v>
      </c>
      <c r="H88" s="4" t="s">
        <v>73</v>
      </c>
      <c r="I88" s="4" t="s">
        <v>97</v>
      </c>
      <c r="J88" s="4" t="s">
        <v>25</v>
      </c>
      <c r="K88" s="4" t="s">
        <v>26</v>
      </c>
      <c r="L88" s="4">
        <v>2025</v>
      </c>
      <c r="M88" s="4">
        <v>30000</v>
      </c>
      <c r="N88" s="4" t="s">
        <v>56</v>
      </c>
      <c r="O88" s="4" t="s">
        <v>57</v>
      </c>
      <c r="P88" s="4" t="s">
        <v>46</v>
      </c>
      <c r="Q88" s="4">
        <v>0</v>
      </c>
      <c r="R88" s="4">
        <v>0</v>
      </c>
      <c r="S88" s="6">
        <v>1968.93</v>
      </c>
      <c r="T88" s="4">
        <v>0</v>
      </c>
      <c r="U88" s="6">
        <v>1968.93</v>
      </c>
      <c r="V88" s="6">
        <v>-1968.93</v>
      </c>
      <c r="W88" s="5"/>
    </row>
    <row r="89" spans="1:23" ht="32.65" customHeight="1" x14ac:dyDescent="0.35">
      <c r="A89" s="4" t="s">
        <v>24</v>
      </c>
      <c r="B89" s="4" t="s">
        <v>93</v>
      </c>
      <c r="C89" s="4" t="s">
        <v>94</v>
      </c>
      <c r="D89" s="4" t="s">
        <v>25</v>
      </c>
      <c r="E89" s="4" t="s">
        <v>98</v>
      </c>
      <c r="F89" s="4" t="s">
        <v>95</v>
      </c>
      <c r="G89" s="4" t="s">
        <v>96</v>
      </c>
      <c r="H89" s="4" t="s">
        <v>73</v>
      </c>
      <c r="I89" s="4" t="s">
        <v>97</v>
      </c>
      <c r="J89" s="4" t="s">
        <v>25</v>
      </c>
      <c r="K89" s="4" t="s">
        <v>26</v>
      </c>
      <c r="L89" s="4">
        <v>2025</v>
      </c>
      <c r="M89" s="4">
        <v>30000</v>
      </c>
      <c r="N89" s="4" t="s">
        <v>56</v>
      </c>
      <c r="O89" s="4" t="s">
        <v>57</v>
      </c>
      <c r="P89" s="4" t="s">
        <v>30</v>
      </c>
      <c r="Q89" s="4">
        <v>0</v>
      </c>
      <c r="R89" s="4">
        <v>0</v>
      </c>
      <c r="S89" s="4">
        <v>377.94</v>
      </c>
      <c r="T89" s="4">
        <v>0</v>
      </c>
      <c r="U89" s="4">
        <v>377.94</v>
      </c>
      <c r="V89" s="4">
        <v>-377.94</v>
      </c>
      <c r="W89" s="5"/>
    </row>
    <row r="90" spans="1:23" ht="32.65" customHeight="1" x14ac:dyDescent="0.35">
      <c r="A90" s="4" t="s">
        <v>24</v>
      </c>
      <c r="B90" s="4" t="s">
        <v>93</v>
      </c>
      <c r="C90" s="4" t="s">
        <v>94</v>
      </c>
      <c r="D90" s="4" t="s">
        <v>25</v>
      </c>
      <c r="E90" s="4" t="s">
        <v>98</v>
      </c>
      <c r="F90" s="4" t="s">
        <v>95</v>
      </c>
      <c r="G90" s="4" t="s">
        <v>96</v>
      </c>
      <c r="H90" s="4" t="s">
        <v>73</v>
      </c>
      <c r="I90" s="4" t="s">
        <v>97</v>
      </c>
      <c r="J90" s="4" t="s">
        <v>25</v>
      </c>
      <c r="K90" s="4" t="s">
        <v>26</v>
      </c>
      <c r="L90" s="4">
        <v>2025</v>
      </c>
      <c r="M90" s="4">
        <v>30000</v>
      </c>
      <c r="N90" s="4" t="s">
        <v>56</v>
      </c>
      <c r="O90" s="4" t="s">
        <v>57</v>
      </c>
      <c r="P90" s="4" t="s">
        <v>35</v>
      </c>
      <c r="Q90" s="4">
        <v>0</v>
      </c>
      <c r="R90" s="4">
        <v>0</v>
      </c>
      <c r="S90" s="6">
        <v>10484.77</v>
      </c>
      <c r="T90" s="4">
        <v>0</v>
      </c>
      <c r="U90" s="6">
        <v>10484.77</v>
      </c>
      <c r="V90" s="6">
        <v>-10484.77</v>
      </c>
      <c r="W90" s="5"/>
    </row>
    <row r="91" spans="1:23" ht="32.65" customHeight="1" x14ac:dyDescent="0.35">
      <c r="A91" s="4" t="s">
        <v>24</v>
      </c>
      <c r="B91" s="4" t="s">
        <v>93</v>
      </c>
      <c r="C91" s="4" t="s">
        <v>94</v>
      </c>
      <c r="D91" s="4" t="s">
        <v>25</v>
      </c>
      <c r="E91" s="4" t="s">
        <v>98</v>
      </c>
      <c r="F91" s="4" t="s">
        <v>95</v>
      </c>
      <c r="G91" s="4" t="s">
        <v>96</v>
      </c>
      <c r="H91" s="4" t="s">
        <v>73</v>
      </c>
      <c r="I91" s="4" t="s">
        <v>97</v>
      </c>
      <c r="J91" s="4" t="s">
        <v>25</v>
      </c>
      <c r="K91" s="4" t="s">
        <v>26</v>
      </c>
      <c r="L91" s="4">
        <v>2025</v>
      </c>
      <c r="M91" s="4">
        <v>30000</v>
      </c>
      <c r="N91" s="4" t="s">
        <v>56</v>
      </c>
      <c r="O91" s="4" t="s">
        <v>57</v>
      </c>
      <c r="P91" s="4" t="s">
        <v>399</v>
      </c>
      <c r="Q91" s="4">
        <v>0</v>
      </c>
      <c r="R91" s="4">
        <v>0</v>
      </c>
      <c r="S91" s="6">
        <v>1579.05</v>
      </c>
      <c r="T91" s="4">
        <v>0</v>
      </c>
      <c r="U91" s="6">
        <v>1579.05</v>
      </c>
      <c r="V91" s="6">
        <v>-1579.05</v>
      </c>
      <c r="W91" s="5"/>
    </row>
    <row r="92" spans="1:23" ht="32.65" customHeight="1" x14ac:dyDescent="0.35">
      <c r="A92" s="4" t="s">
        <v>24</v>
      </c>
      <c r="B92" s="4" t="s">
        <v>93</v>
      </c>
      <c r="C92" s="4" t="s">
        <v>94</v>
      </c>
      <c r="D92" s="4" t="s">
        <v>25</v>
      </c>
      <c r="E92" s="4" t="s">
        <v>98</v>
      </c>
      <c r="F92" s="4" t="s">
        <v>95</v>
      </c>
      <c r="G92" s="4" t="s">
        <v>96</v>
      </c>
      <c r="H92" s="4" t="s">
        <v>73</v>
      </c>
      <c r="I92" s="4" t="s">
        <v>97</v>
      </c>
      <c r="J92" s="4" t="s">
        <v>25</v>
      </c>
      <c r="K92" s="4" t="s">
        <v>26</v>
      </c>
      <c r="L92" s="4">
        <v>2025</v>
      </c>
      <c r="M92" s="4">
        <v>30000</v>
      </c>
      <c r="N92" s="4" t="s">
        <v>56</v>
      </c>
      <c r="O92" s="4" t="s">
        <v>57</v>
      </c>
      <c r="P92" s="4" t="s">
        <v>27</v>
      </c>
      <c r="Q92" s="4">
        <v>0</v>
      </c>
      <c r="R92" s="4">
        <v>0</v>
      </c>
      <c r="S92" s="4">
        <v>173.88</v>
      </c>
      <c r="T92" s="4">
        <v>0</v>
      </c>
      <c r="U92" s="4">
        <v>173.88</v>
      </c>
      <c r="V92" s="4">
        <v>-173.88</v>
      </c>
      <c r="W92" s="5"/>
    </row>
    <row r="93" spans="1:23" ht="32.65" customHeight="1" x14ac:dyDescent="0.35">
      <c r="A93" s="4" t="s">
        <v>24</v>
      </c>
      <c r="B93" s="4" t="s">
        <v>93</v>
      </c>
      <c r="C93" s="4" t="s">
        <v>94</v>
      </c>
      <c r="D93" s="4" t="s">
        <v>25</v>
      </c>
      <c r="E93" s="4" t="s">
        <v>98</v>
      </c>
      <c r="F93" s="4" t="s">
        <v>95</v>
      </c>
      <c r="G93" s="4" t="s">
        <v>96</v>
      </c>
      <c r="H93" s="4" t="s">
        <v>73</v>
      </c>
      <c r="I93" s="4" t="s">
        <v>97</v>
      </c>
      <c r="J93" s="4" t="s">
        <v>25</v>
      </c>
      <c r="K93" s="4" t="s">
        <v>26</v>
      </c>
      <c r="L93" s="4">
        <v>2025</v>
      </c>
      <c r="M93" s="4">
        <v>30000</v>
      </c>
      <c r="N93" s="4" t="s">
        <v>56</v>
      </c>
      <c r="O93" s="4" t="s">
        <v>57</v>
      </c>
      <c r="P93" s="4" t="s">
        <v>55</v>
      </c>
      <c r="Q93" s="4">
        <v>0</v>
      </c>
      <c r="R93" s="4">
        <v>0</v>
      </c>
      <c r="S93" s="6">
        <v>1329.94</v>
      </c>
      <c r="T93" s="4">
        <v>0</v>
      </c>
      <c r="U93" s="6">
        <v>1329.94</v>
      </c>
      <c r="V93" s="6">
        <v>-1329.94</v>
      </c>
      <c r="W93" s="5"/>
    </row>
    <row r="94" spans="1:23" ht="32.65" customHeight="1" x14ac:dyDescent="0.35">
      <c r="A94" s="4" t="s">
        <v>24</v>
      </c>
      <c r="B94" s="4" t="s">
        <v>93</v>
      </c>
      <c r="C94" s="4" t="s">
        <v>94</v>
      </c>
      <c r="D94" s="4" t="s">
        <v>25</v>
      </c>
      <c r="E94" s="4" t="s">
        <v>98</v>
      </c>
      <c r="F94" s="4" t="s">
        <v>95</v>
      </c>
      <c r="G94" s="4" t="s">
        <v>96</v>
      </c>
      <c r="H94" s="4" t="s">
        <v>73</v>
      </c>
      <c r="I94" s="4" t="s">
        <v>97</v>
      </c>
      <c r="J94" s="4" t="s">
        <v>25</v>
      </c>
      <c r="K94" s="4" t="s">
        <v>26</v>
      </c>
      <c r="L94" s="4">
        <v>2025</v>
      </c>
      <c r="M94" s="4">
        <v>30000</v>
      </c>
      <c r="N94" s="4" t="s">
        <v>56</v>
      </c>
      <c r="O94" s="4" t="s">
        <v>57</v>
      </c>
      <c r="P94" s="4" t="s">
        <v>38</v>
      </c>
      <c r="Q94" s="4">
        <v>0</v>
      </c>
      <c r="R94" s="4">
        <v>0</v>
      </c>
      <c r="S94" s="4">
        <v>-2.73</v>
      </c>
      <c r="T94" s="4">
        <v>0</v>
      </c>
      <c r="U94" s="4">
        <v>-2.73</v>
      </c>
      <c r="V94" s="4">
        <v>2.73</v>
      </c>
      <c r="W94" s="5"/>
    </row>
    <row r="95" spans="1:23" ht="32.65" customHeight="1" x14ac:dyDescent="0.35">
      <c r="A95" s="4" t="s">
        <v>24</v>
      </c>
      <c r="B95" s="4" t="s">
        <v>93</v>
      </c>
      <c r="C95" s="4" t="s">
        <v>94</v>
      </c>
      <c r="D95" s="4" t="s">
        <v>25</v>
      </c>
      <c r="E95" s="4" t="s">
        <v>98</v>
      </c>
      <c r="F95" s="4" t="s">
        <v>102</v>
      </c>
      <c r="G95" s="4" t="s">
        <v>103</v>
      </c>
      <c r="H95" s="4" t="s">
        <v>104</v>
      </c>
      <c r="I95" s="4" t="s">
        <v>105</v>
      </c>
      <c r="J95" s="4" t="s">
        <v>25</v>
      </c>
      <c r="K95" s="4" t="s">
        <v>26</v>
      </c>
      <c r="L95" s="4">
        <v>2025</v>
      </c>
      <c r="M95" s="4">
        <v>30000</v>
      </c>
      <c r="N95" s="4" t="s">
        <v>56</v>
      </c>
      <c r="O95" s="4" t="s">
        <v>57</v>
      </c>
      <c r="P95" s="4" t="s">
        <v>46</v>
      </c>
      <c r="Q95" s="4">
        <v>0</v>
      </c>
      <c r="R95" s="4">
        <v>0</v>
      </c>
      <c r="S95" s="4">
        <v>439.99</v>
      </c>
      <c r="T95" s="4">
        <v>0</v>
      </c>
      <c r="U95" s="4">
        <v>439.99</v>
      </c>
      <c r="V95" s="4">
        <v>-439.99</v>
      </c>
      <c r="W95" s="5"/>
    </row>
    <row r="96" spans="1:23" ht="32.65" customHeight="1" x14ac:dyDescent="0.35">
      <c r="A96" s="4" t="s">
        <v>24</v>
      </c>
      <c r="B96" s="4" t="s">
        <v>93</v>
      </c>
      <c r="C96" s="4" t="s">
        <v>94</v>
      </c>
      <c r="D96" s="4" t="s">
        <v>25</v>
      </c>
      <c r="E96" s="4" t="s">
        <v>98</v>
      </c>
      <c r="F96" s="4" t="s">
        <v>102</v>
      </c>
      <c r="G96" s="4" t="s">
        <v>103</v>
      </c>
      <c r="H96" s="4" t="s">
        <v>104</v>
      </c>
      <c r="I96" s="4" t="s">
        <v>105</v>
      </c>
      <c r="J96" s="4" t="s">
        <v>25</v>
      </c>
      <c r="K96" s="4" t="s">
        <v>26</v>
      </c>
      <c r="L96" s="4">
        <v>2025</v>
      </c>
      <c r="M96" s="4">
        <v>30000</v>
      </c>
      <c r="N96" s="4" t="s">
        <v>56</v>
      </c>
      <c r="O96" s="4" t="s">
        <v>57</v>
      </c>
      <c r="P96" s="4" t="s">
        <v>55</v>
      </c>
      <c r="Q96" s="4">
        <v>0</v>
      </c>
      <c r="R96" s="4">
        <v>0</v>
      </c>
      <c r="S96" s="4">
        <v>30.8</v>
      </c>
      <c r="T96" s="4">
        <v>0</v>
      </c>
      <c r="U96" s="4">
        <v>30.8</v>
      </c>
      <c r="V96" s="4">
        <v>-30.8</v>
      </c>
      <c r="W96" s="5"/>
    </row>
    <row r="97" spans="1:23" ht="32.65" customHeight="1" x14ac:dyDescent="0.35">
      <c r="A97" s="4" t="s">
        <v>24</v>
      </c>
      <c r="B97" s="4" t="s">
        <v>93</v>
      </c>
      <c r="C97" s="4" t="s">
        <v>94</v>
      </c>
      <c r="D97" s="4" t="s">
        <v>25</v>
      </c>
      <c r="E97" s="4" t="s">
        <v>98</v>
      </c>
      <c r="F97" s="4" t="s">
        <v>102</v>
      </c>
      <c r="G97" s="4" t="s">
        <v>103</v>
      </c>
      <c r="H97" s="4" t="s">
        <v>104</v>
      </c>
      <c r="I97" s="4" t="s">
        <v>105</v>
      </c>
      <c r="J97" s="4" t="s">
        <v>25</v>
      </c>
      <c r="K97" s="4" t="s">
        <v>26</v>
      </c>
      <c r="L97" s="4">
        <v>2025</v>
      </c>
      <c r="M97" s="4">
        <v>30000</v>
      </c>
      <c r="N97" s="4" t="s">
        <v>56</v>
      </c>
      <c r="O97" s="4" t="s">
        <v>57</v>
      </c>
      <c r="P97" s="4" t="s">
        <v>38</v>
      </c>
      <c r="Q97" s="4">
        <v>0</v>
      </c>
      <c r="R97" s="4">
        <v>0</v>
      </c>
      <c r="S97" s="4">
        <v>-0.28000000000000003</v>
      </c>
      <c r="T97" s="4">
        <v>0</v>
      </c>
      <c r="U97" s="4">
        <v>-0.28000000000000003</v>
      </c>
      <c r="V97" s="4">
        <v>0.28000000000000003</v>
      </c>
      <c r="W97" s="5"/>
    </row>
    <row r="98" spans="1:23" ht="32.65" customHeight="1" x14ac:dyDescent="0.35">
      <c r="A98" s="4" t="s">
        <v>24</v>
      </c>
      <c r="B98" s="4" t="s">
        <v>93</v>
      </c>
      <c r="C98" s="4" t="s">
        <v>94</v>
      </c>
      <c r="D98" s="4" t="s">
        <v>25</v>
      </c>
      <c r="E98" s="4" t="s">
        <v>98</v>
      </c>
      <c r="F98" s="4" t="s">
        <v>106</v>
      </c>
      <c r="G98" s="4" t="s">
        <v>107</v>
      </c>
      <c r="H98" s="4" t="s">
        <v>108</v>
      </c>
      <c r="I98" s="4" t="s">
        <v>109</v>
      </c>
      <c r="J98" s="4" t="s">
        <v>25</v>
      </c>
      <c r="K98" s="4" t="s">
        <v>26</v>
      </c>
      <c r="L98" s="4">
        <v>2025</v>
      </c>
      <c r="M98" s="4">
        <v>30000</v>
      </c>
      <c r="N98" s="4" t="s">
        <v>56</v>
      </c>
      <c r="O98" s="4" t="s">
        <v>57</v>
      </c>
      <c r="P98" s="4" t="s">
        <v>51</v>
      </c>
      <c r="Q98" s="4">
        <v>0</v>
      </c>
      <c r="R98" s="4">
        <v>0</v>
      </c>
      <c r="S98" s="6">
        <v>12246.93</v>
      </c>
      <c r="T98" s="4">
        <v>0</v>
      </c>
      <c r="U98" s="6">
        <v>12246.93</v>
      </c>
      <c r="V98" s="6">
        <v>-12246.93</v>
      </c>
      <c r="W98" s="5"/>
    </row>
    <row r="99" spans="1:23" ht="32.65" customHeight="1" x14ac:dyDescent="0.35">
      <c r="A99" s="4" t="s">
        <v>24</v>
      </c>
      <c r="B99" s="4" t="s">
        <v>93</v>
      </c>
      <c r="C99" s="4" t="s">
        <v>94</v>
      </c>
      <c r="D99" s="4" t="s">
        <v>25</v>
      </c>
      <c r="E99" s="4" t="s">
        <v>98</v>
      </c>
      <c r="F99" s="4" t="s">
        <v>106</v>
      </c>
      <c r="G99" s="4" t="s">
        <v>107</v>
      </c>
      <c r="H99" s="4" t="s">
        <v>108</v>
      </c>
      <c r="I99" s="4" t="s">
        <v>109</v>
      </c>
      <c r="J99" s="4" t="s">
        <v>25</v>
      </c>
      <c r="K99" s="4" t="s">
        <v>26</v>
      </c>
      <c r="L99" s="4">
        <v>2025</v>
      </c>
      <c r="M99" s="4">
        <v>30000</v>
      </c>
      <c r="N99" s="4" t="s">
        <v>56</v>
      </c>
      <c r="O99" s="4" t="s">
        <v>57</v>
      </c>
      <c r="P99" s="4" t="s">
        <v>47</v>
      </c>
      <c r="Q99" s="4">
        <v>0</v>
      </c>
      <c r="R99" s="4">
        <v>0</v>
      </c>
      <c r="S99" s="6">
        <v>15203</v>
      </c>
      <c r="T99" s="4">
        <v>0</v>
      </c>
      <c r="U99" s="6">
        <v>15203</v>
      </c>
      <c r="V99" s="6">
        <v>-15203</v>
      </c>
      <c r="W99" s="5"/>
    </row>
    <row r="100" spans="1:23" ht="32.65" customHeight="1" x14ac:dyDescent="0.35">
      <c r="A100" s="4" t="s">
        <v>24</v>
      </c>
      <c r="B100" s="4" t="s">
        <v>93</v>
      </c>
      <c r="C100" s="4" t="s">
        <v>94</v>
      </c>
      <c r="D100" s="4" t="s">
        <v>25</v>
      </c>
      <c r="E100" s="4" t="s">
        <v>98</v>
      </c>
      <c r="F100" s="4" t="s">
        <v>106</v>
      </c>
      <c r="G100" s="4" t="s">
        <v>107</v>
      </c>
      <c r="H100" s="4" t="s">
        <v>108</v>
      </c>
      <c r="I100" s="4" t="s">
        <v>109</v>
      </c>
      <c r="J100" s="4" t="s">
        <v>25</v>
      </c>
      <c r="K100" s="4" t="s">
        <v>26</v>
      </c>
      <c r="L100" s="4">
        <v>2025</v>
      </c>
      <c r="M100" s="4">
        <v>30000</v>
      </c>
      <c r="N100" s="4" t="s">
        <v>56</v>
      </c>
      <c r="O100" s="4" t="s">
        <v>57</v>
      </c>
      <c r="P100" s="4" t="s">
        <v>48</v>
      </c>
      <c r="Q100" s="4">
        <v>0</v>
      </c>
      <c r="R100" s="4">
        <v>0</v>
      </c>
      <c r="S100" s="6">
        <v>27880.6</v>
      </c>
      <c r="T100" s="4">
        <v>0</v>
      </c>
      <c r="U100" s="6">
        <v>27880.6</v>
      </c>
      <c r="V100" s="6">
        <v>-27880.6</v>
      </c>
      <c r="W100" s="5"/>
    </row>
    <row r="101" spans="1:23" ht="32.65" customHeight="1" x14ac:dyDescent="0.35">
      <c r="A101" s="4" t="s">
        <v>24</v>
      </c>
      <c r="B101" s="4" t="s">
        <v>93</v>
      </c>
      <c r="C101" s="4" t="s">
        <v>94</v>
      </c>
      <c r="D101" s="4" t="s">
        <v>25</v>
      </c>
      <c r="E101" s="4" t="s">
        <v>98</v>
      </c>
      <c r="F101" s="4" t="s">
        <v>106</v>
      </c>
      <c r="G101" s="4" t="s">
        <v>107</v>
      </c>
      <c r="H101" s="4" t="s">
        <v>108</v>
      </c>
      <c r="I101" s="4" t="s">
        <v>109</v>
      </c>
      <c r="J101" s="4" t="s">
        <v>25</v>
      </c>
      <c r="K101" s="4" t="s">
        <v>26</v>
      </c>
      <c r="L101" s="4">
        <v>2025</v>
      </c>
      <c r="M101" s="4">
        <v>30000</v>
      </c>
      <c r="N101" s="4" t="s">
        <v>56</v>
      </c>
      <c r="O101" s="4" t="s">
        <v>57</v>
      </c>
      <c r="P101" s="4" t="s">
        <v>32</v>
      </c>
      <c r="Q101" s="4">
        <v>0</v>
      </c>
      <c r="R101" s="4">
        <v>0</v>
      </c>
      <c r="S101" s="6">
        <v>52623.24</v>
      </c>
      <c r="T101" s="4">
        <v>0</v>
      </c>
      <c r="U101" s="6">
        <v>52623.24</v>
      </c>
      <c r="V101" s="6">
        <v>-52623.24</v>
      </c>
      <c r="W101" s="5"/>
    </row>
    <row r="102" spans="1:23" ht="32.65" customHeight="1" x14ac:dyDescent="0.35">
      <c r="A102" s="4" t="s">
        <v>24</v>
      </c>
      <c r="B102" s="4" t="s">
        <v>93</v>
      </c>
      <c r="C102" s="4" t="s">
        <v>94</v>
      </c>
      <c r="D102" s="4" t="s">
        <v>25</v>
      </c>
      <c r="E102" s="4" t="s">
        <v>98</v>
      </c>
      <c r="F102" s="4" t="s">
        <v>106</v>
      </c>
      <c r="G102" s="4" t="s">
        <v>107</v>
      </c>
      <c r="H102" s="4" t="s">
        <v>108</v>
      </c>
      <c r="I102" s="4" t="s">
        <v>109</v>
      </c>
      <c r="J102" s="4" t="s">
        <v>25</v>
      </c>
      <c r="K102" s="4" t="s">
        <v>26</v>
      </c>
      <c r="L102" s="4">
        <v>2025</v>
      </c>
      <c r="M102" s="4">
        <v>30000</v>
      </c>
      <c r="N102" s="4" t="s">
        <v>56</v>
      </c>
      <c r="O102" s="4" t="s">
        <v>57</v>
      </c>
      <c r="P102" s="4" t="s">
        <v>49</v>
      </c>
      <c r="Q102" s="4">
        <v>0</v>
      </c>
      <c r="R102" s="4">
        <v>0</v>
      </c>
      <c r="S102" s="6">
        <v>148305.39000000001</v>
      </c>
      <c r="T102" s="4">
        <v>0</v>
      </c>
      <c r="U102" s="6">
        <v>148305.39000000001</v>
      </c>
      <c r="V102" s="6">
        <v>-148305.39000000001</v>
      </c>
      <c r="W102" s="5"/>
    </row>
    <row r="103" spans="1:23" ht="32.65" customHeight="1" x14ac:dyDescent="0.35">
      <c r="A103" s="4" t="s">
        <v>24</v>
      </c>
      <c r="B103" s="4" t="s">
        <v>93</v>
      </c>
      <c r="C103" s="4" t="s">
        <v>94</v>
      </c>
      <c r="D103" s="4" t="s">
        <v>25</v>
      </c>
      <c r="E103" s="4" t="s">
        <v>98</v>
      </c>
      <c r="F103" s="4" t="s">
        <v>106</v>
      </c>
      <c r="G103" s="4" t="s">
        <v>107</v>
      </c>
      <c r="H103" s="4" t="s">
        <v>108</v>
      </c>
      <c r="I103" s="4" t="s">
        <v>109</v>
      </c>
      <c r="J103" s="4" t="s">
        <v>25</v>
      </c>
      <c r="K103" s="4" t="s">
        <v>26</v>
      </c>
      <c r="L103" s="4">
        <v>2025</v>
      </c>
      <c r="M103" s="4">
        <v>30000</v>
      </c>
      <c r="N103" s="4" t="s">
        <v>56</v>
      </c>
      <c r="O103" s="4" t="s">
        <v>57</v>
      </c>
      <c r="P103" s="4" t="s">
        <v>55</v>
      </c>
      <c r="Q103" s="4">
        <v>0</v>
      </c>
      <c r="R103" s="4">
        <v>0</v>
      </c>
      <c r="S103" s="6">
        <v>17938.13</v>
      </c>
      <c r="T103" s="4">
        <v>0</v>
      </c>
      <c r="U103" s="6">
        <v>17938.13</v>
      </c>
      <c r="V103" s="6">
        <v>-17938.13</v>
      </c>
      <c r="W103" s="5"/>
    </row>
    <row r="104" spans="1:23" ht="32.65" customHeight="1" x14ac:dyDescent="0.35">
      <c r="A104" s="4" t="s">
        <v>24</v>
      </c>
      <c r="B104" s="4" t="s">
        <v>93</v>
      </c>
      <c r="C104" s="4" t="s">
        <v>94</v>
      </c>
      <c r="D104" s="4" t="s">
        <v>25</v>
      </c>
      <c r="E104" s="4" t="s">
        <v>98</v>
      </c>
      <c r="F104" s="4" t="s">
        <v>110</v>
      </c>
      <c r="G104" s="4" t="s">
        <v>111</v>
      </c>
      <c r="H104" s="4" t="s">
        <v>81</v>
      </c>
      <c r="I104" s="4" t="s">
        <v>112</v>
      </c>
      <c r="J104" s="4" t="s">
        <v>25</v>
      </c>
      <c r="K104" s="4" t="s">
        <v>26</v>
      </c>
      <c r="L104" s="4">
        <v>2025</v>
      </c>
      <c r="M104" s="4">
        <v>30000</v>
      </c>
      <c r="N104" s="4" t="s">
        <v>56</v>
      </c>
      <c r="O104" s="4" t="s">
        <v>57</v>
      </c>
      <c r="P104" s="4" t="s">
        <v>28</v>
      </c>
      <c r="Q104" s="4">
        <v>0</v>
      </c>
      <c r="R104" s="4">
        <v>0</v>
      </c>
      <c r="S104" s="4">
        <v>271.83</v>
      </c>
      <c r="T104" s="4">
        <v>0</v>
      </c>
      <c r="U104" s="4">
        <v>271.83</v>
      </c>
      <c r="V104" s="4">
        <v>-271.83</v>
      </c>
      <c r="W104" s="5"/>
    </row>
    <row r="105" spans="1:23" ht="32.65" customHeight="1" x14ac:dyDescent="0.35">
      <c r="A105" s="4" t="s">
        <v>24</v>
      </c>
      <c r="B105" s="4" t="s">
        <v>93</v>
      </c>
      <c r="C105" s="4" t="s">
        <v>94</v>
      </c>
      <c r="D105" s="4" t="s">
        <v>25</v>
      </c>
      <c r="E105" s="4" t="s">
        <v>98</v>
      </c>
      <c r="F105" s="4" t="s">
        <v>110</v>
      </c>
      <c r="G105" s="4" t="s">
        <v>111</v>
      </c>
      <c r="H105" s="4" t="s">
        <v>81</v>
      </c>
      <c r="I105" s="4" t="s">
        <v>112</v>
      </c>
      <c r="J105" s="4" t="s">
        <v>25</v>
      </c>
      <c r="K105" s="4" t="s">
        <v>26</v>
      </c>
      <c r="L105" s="4">
        <v>2025</v>
      </c>
      <c r="M105" s="4">
        <v>30000</v>
      </c>
      <c r="N105" s="4" t="s">
        <v>56</v>
      </c>
      <c r="O105" s="4" t="s">
        <v>57</v>
      </c>
      <c r="P105" s="4" t="s">
        <v>42</v>
      </c>
      <c r="Q105" s="4">
        <v>0</v>
      </c>
      <c r="R105" s="4">
        <v>901.85</v>
      </c>
      <c r="S105" s="4">
        <v>0</v>
      </c>
      <c r="T105" s="4">
        <v>0</v>
      </c>
      <c r="U105" s="4">
        <v>901.85</v>
      </c>
      <c r="V105" s="4">
        <v>-901.85</v>
      </c>
      <c r="W105" s="5"/>
    </row>
    <row r="106" spans="1:23" ht="32.65" customHeight="1" x14ac:dyDescent="0.35">
      <c r="A106" s="4" t="s">
        <v>24</v>
      </c>
      <c r="B106" s="4" t="s">
        <v>93</v>
      </c>
      <c r="C106" s="4" t="s">
        <v>94</v>
      </c>
      <c r="D106" s="4" t="s">
        <v>25</v>
      </c>
      <c r="E106" s="4" t="s">
        <v>98</v>
      </c>
      <c r="F106" s="4" t="s">
        <v>110</v>
      </c>
      <c r="G106" s="4" t="s">
        <v>111</v>
      </c>
      <c r="H106" s="4" t="s">
        <v>81</v>
      </c>
      <c r="I106" s="4" t="s">
        <v>112</v>
      </c>
      <c r="J106" s="4" t="s">
        <v>25</v>
      </c>
      <c r="K106" s="4" t="s">
        <v>26</v>
      </c>
      <c r="L106" s="4">
        <v>2025</v>
      </c>
      <c r="M106" s="4">
        <v>30000</v>
      </c>
      <c r="N106" s="4" t="s">
        <v>56</v>
      </c>
      <c r="O106" s="4" t="s">
        <v>57</v>
      </c>
      <c r="P106" s="4" t="s">
        <v>36</v>
      </c>
      <c r="Q106" s="4">
        <v>0</v>
      </c>
      <c r="R106" s="4">
        <v>0</v>
      </c>
      <c r="S106" s="4">
        <v>126</v>
      </c>
      <c r="T106" s="4">
        <v>0</v>
      </c>
      <c r="U106" s="4">
        <v>126</v>
      </c>
      <c r="V106" s="4">
        <v>-126</v>
      </c>
      <c r="W106" s="5"/>
    </row>
    <row r="107" spans="1:23" ht="32.65" customHeight="1" x14ac:dyDescent="0.35">
      <c r="A107" s="4" t="s">
        <v>24</v>
      </c>
      <c r="B107" s="4" t="s">
        <v>93</v>
      </c>
      <c r="C107" s="4" t="s">
        <v>94</v>
      </c>
      <c r="D107" s="4" t="s">
        <v>25</v>
      </c>
      <c r="E107" s="4" t="s">
        <v>98</v>
      </c>
      <c r="F107" s="4" t="s">
        <v>110</v>
      </c>
      <c r="G107" s="4" t="s">
        <v>111</v>
      </c>
      <c r="H107" s="4" t="s">
        <v>81</v>
      </c>
      <c r="I107" s="4" t="s">
        <v>112</v>
      </c>
      <c r="J107" s="4" t="s">
        <v>25</v>
      </c>
      <c r="K107" s="4" t="s">
        <v>26</v>
      </c>
      <c r="L107" s="4">
        <v>2025</v>
      </c>
      <c r="M107" s="4">
        <v>30000</v>
      </c>
      <c r="N107" s="4" t="s">
        <v>56</v>
      </c>
      <c r="O107" s="4" t="s">
        <v>57</v>
      </c>
      <c r="P107" s="4" t="s">
        <v>55</v>
      </c>
      <c r="Q107" s="4">
        <v>0</v>
      </c>
      <c r="R107" s="4">
        <v>0</v>
      </c>
      <c r="S107" s="4">
        <v>107.06</v>
      </c>
      <c r="T107" s="4">
        <v>0</v>
      </c>
      <c r="U107" s="4">
        <v>107.06</v>
      </c>
      <c r="V107" s="4">
        <v>-107.06</v>
      </c>
      <c r="W107" s="5"/>
    </row>
    <row r="108" spans="1:23" ht="32.65" customHeight="1" x14ac:dyDescent="0.35">
      <c r="A108" s="4" t="s">
        <v>24</v>
      </c>
      <c r="B108" s="4" t="s">
        <v>93</v>
      </c>
      <c r="C108" s="4" t="s">
        <v>94</v>
      </c>
      <c r="D108" s="4" t="s">
        <v>25</v>
      </c>
      <c r="E108" s="4" t="s">
        <v>98</v>
      </c>
      <c r="F108" s="4" t="s">
        <v>110</v>
      </c>
      <c r="G108" s="4" t="s">
        <v>111</v>
      </c>
      <c r="H108" s="4" t="s">
        <v>81</v>
      </c>
      <c r="I108" s="4" t="s">
        <v>112</v>
      </c>
      <c r="J108" s="4" t="s">
        <v>25</v>
      </c>
      <c r="K108" s="4" t="s">
        <v>26</v>
      </c>
      <c r="L108" s="4">
        <v>2025</v>
      </c>
      <c r="M108" s="4">
        <v>30000</v>
      </c>
      <c r="N108" s="4" t="s">
        <v>56</v>
      </c>
      <c r="O108" s="4" t="s">
        <v>57</v>
      </c>
      <c r="P108" s="4" t="s">
        <v>37</v>
      </c>
      <c r="Q108" s="4">
        <v>0</v>
      </c>
      <c r="R108" s="4">
        <v>0</v>
      </c>
      <c r="S108" s="6">
        <v>1133.28</v>
      </c>
      <c r="T108" s="4">
        <v>0</v>
      </c>
      <c r="U108" s="6">
        <v>1133.28</v>
      </c>
      <c r="V108" s="6">
        <v>-1133.28</v>
      </c>
      <c r="W108" s="5"/>
    </row>
    <row r="109" spans="1:23" ht="32.65" customHeight="1" x14ac:dyDescent="0.35">
      <c r="A109" s="4" t="s">
        <v>24</v>
      </c>
      <c r="B109" s="4" t="s">
        <v>93</v>
      </c>
      <c r="C109" s="4" t="s">
        <v>94</v>
      </c>
      <c r="D109" s="4" t="s">
        <v>25</v>
      </c>
      <c r="E109" s="4" t="s">
        <v>98</v>
      </c>
      <c r="F109" s="4" t="s">
        <v>110</v>
      </c>
      <c r="G109" s="4" t="s">
        <v>111</v>
      </c>
      <c r="H109" s="4" t="s">
        <v>82</v>
      </c>
      <c r="I109" s="4" t="s">
        <v>113</v>
      </c>
      <c r="J109" s="4" t="s">
        <v>25</v>
      </c>
      <c r="K109" s="4" t="s">
        <v>26</v>
      </c>
      <c r="L109" s="4">
        <v>2025</v>
      </c>
      <c r="M109" s="4">
        <v>30000</v>
      </c>
      <c r="N109" s="4" t="s">
        <v>56</v>
      </c>
      <c r="O109" s="4" t="s">
        <v>57</v>
      </c>
      <c r="P109" s="4" t="s">
        <v>42</v>
      </c>
      <c r="Q109" s="4">
        <v>0</v>
      </c>
      <c r="R109" s="4">
        <v>0</v>
      </c>
      <c r="S109" s="4">
        <v>0</v>
      </c>
      <c r="T109" s="4">
        <v>0</v>
      </c>
      <c r="U109" s="4">
        <v>0</v>
      </c>
      <c r="V109" s="4">
        <v>0</v>
      </c>
      <c r="W109" s="5"/>
    </row>
    <row r="110" spans="1:23" ht="32.65" customHeight="1" x14ac:dyDescent="0.35">
      <c r="A110" s="4" t="s">
        <v>24</v>
      </c>
      <c r="B110" s="4" t="s">
        <v>93</v>
      </c>
      <c r="C110" s="4" t="s">
        <v>94</v>
      </c>
      <c r="D110" s="4" t="s">
        <v>25</v>
      </c>
      <c r="E110" s="4" t="s">
        <v>98</v>
      </c>
      <c r="F110" s="4" t="s">
        <v>110</v>
      </c>
      <c r="G110" s="4" t="s">
        <v>111</v>
      </c>
      <c r="H110" s="4" t="s">
        <v>82</v>
      </c>
      <c r="I110" s="4" t="s">
        <v>113</v>
      </c>
      <c r="J110" s="4" t="s">
        <v>25</v>
      </c>
      <c r="K110" s="4" t="s">
        <v>26</v>
      </c>
      <c r="L110" s="4">
        <v>2025</v>
      </c>
      <c r="M110" s="4">
        <v>30000</v>
      </c>
      <c r="N110" s="4" t="s">
        <v>56</v>
      </c>
      <c r="O110" s="4" t="s">
        <v>57</v>
      </c>
      <c r="P110" s="4" t="s">
        <v>27</v>
      </c>
      <c r="Q110" s="4">
        <v>0</v>
      </c>
      <c r="R110" s="4">
        <v>0</v>
      </c>
      <c r="S110" s="4">
        <v>34.799999999999997</v>
      </c>
      <c r="T110" s="4">
        <v>0</v>
      </c>
      <c r="U110" s="4">
        <v>34.799999999999997</v>
      </c>
      <c r="V110" s="4">
        <v>-34.799999999999997</v>
      </c>
      <c r="W110" s="5"/>
    </row>
    <row r="111" spans="1:23" ht="32.65" customHeight="1" x14ac:dyDescent="0.35">
      <c r="A111" s="4" t="s">
        <v>24</v>
      </c>
      <c r="B111" s="4" t="s">
        <v>93</v>
      </c>
      <c r="C111" s="4" t="s">
        <v>94</v>
      </c>
      <c r="D111" s="4" t="s">
        <v>25</v>
      </c>
      <c r="E111" s="4" t="s">
        <v>98</v>
      </c>
      <c r="F111" s="4" t="s">
        <v>110</v>
      </c>
      <c r="G111" s="4" t="s">
        <v>111</v>
      </c>
      <c r="H111" s="4" t="s">
        <v>82</v>
      </c>
      <c r="I111" s="4" t="s">
        <v>113</v>
      </c>
      <c r="J111" s="4" t="s">
        <v>25</v>
      </c>
      <c r="K111" s="4" t="s">
        <v>26</v>
      </c>
      <c r="L111" s="4">
        <v>2025</v>
      </c>
      <c r="M111" s="4">
        <v>30000</v>
      </c>
      <c r="N111" s="4" t="s">
        <v>56</v>
      </c>
      <c r="O111" s="4" t="s">
        <v>57</v>
      </c>
      <c r="P111" s="4" t="s">
        <v>55</v>
      </c>
      <c r="Q111" s="4">
        <v>0</v>
      </c>
      <c r="R111" s="4">
        <v>0</v>
      </c>
      <c r="S111" s="4">
        <v>2.4300000000000002</v>
      </c>
      <c r="T111" s="4">
        <v>0</v>
      </c>
      <c r="U111" s="4">
        <v>2.4300000000000002</v>
      </c>
      <c r="V111" s="4">
        <v>-2.4300000000000002</v>
      </c>
      <c r="W111" s="5"/>
    </row>
    <row r="112" spans="1:23" ht="32.65" customHeight="1" x14ac:dyDescent="0.35">
      <c r="A112" s="4" t="s">
        <v>24</v>
      </c>
      <c r="B112" s="4" t="s">
        <v>93</v>
      </c>
      <c r="C112" s="4" t="s">
        <v>94</v>
      </c>
      <c r="D112" s="4" t="s">
        <v>25</v>
      </c>
      <c r="E112" s="4" t="s">
        <v>98</v>
      </c>
      <c r="F112" s="4" t="s">
        <v>110</v>
      </c>
      <c r="G112" s="4" t="s">
        <v>111</v>
      </c>
      <c r="H112" s="4" t="s">
        <v>117</v>
      </c>
      <c r="I112" s="4" t="s">
        <v>118</v>
      </c>
      <c r="J112" s="4" t="s">
        <v>25</v>
      </c>
      <c r="K112" s="4" t="s">
        <v>26</v>
      </c>
      <c r="L112" s="4">
        <v>2025</v>
      </c>
      <c r="M112" s="4">
        <v>30000</v>
      </c>
      <c r="N112" s="4" t="s">
        <v>56</v>
      </c>
      <c r="O112" s="4" t="s">
        <v>57</v>
      </c>
      <c r="P112" s="4" t="s">
        <v>30</v>
      </c>
      <c r="Q112" s="4">
        <v>0</v>
      </c>
      <c r="R112" s="4">
        <v>0</v>
      </c>
      <c r="S112" s="4">
        <v>502.47</v>
      </c>
      <c r="T112" s="4">
        <v>0</v>
      </c>
      <c r="U112" s="4">
        <v>502.47</v>
      </c>
      <c r="V112" s="4">
        <v>-502.47</v>
      </c>
      <c r="W112" s="5"/>
    </row>
    <row r="113" spans="1:23" ht="32.65" customHeight="1" x14ac:dyDescent="0.35">
      <c r="A113" s="4" t="s">
        <v>24</v>
      </c>
      <c r="B113" s="4" t="s">
        <v>93</v>
      </c>
      <c r="C113" s="4" t="s">
        <v>94</v>
      </c>
      <c r="D113" s="4" t="s">
        <v>25</v>
      </c>
      <c r="E113" s="4" t="s">
        <v>98</v>
      </c>
      <c r="F113" s="4" t="s">
        <v>110</v>
      </c>
      <c r="G113" s="4" t="s">
        <v>111</v>
      </c>
      <c r="H113" s="4" t="s">
        <v>117</v>
      </c>
      <c r="I113" s="4" t="s">
        <v>118</v>
      </c>
      <c r="J113" s="4" t="s">
        <v>25</v>
      </c>
      <c r="K113" s="4" t="s">
        <v>26</v>
      </c>
      <c r="L113" s="4">
        <v>2025</v>
      </c>
      <c r="M113" s="4">
        <v>30000</v>
      </c>
      <c r="N113" s="4" t="s">
        <v>56</v>
      </c>
      <c r="O113" s="4" t="s">
        <v>57</v>
      </c>
      <c r="P113" s="4" t="s">
        <v>55</v>
      </c>
      <c r="Q113" s="4">
        <v>0</v>
      </c>
      <c r="R113" s="4">
        <v>0</v>
      </c>
      <c r="S113" s="4">
        <v>35.17</v>
      </c>
      <c r="T113" s="4">
        <v>0</v>
      </c>
      <c r="U113" s="4">
        <v>35.17</v>
      </c>
      <c r="V113" s="4">
        <v>-35.17</v>
      </c>
      <c r="W113" s="5"/>
    </row>
    <row r="114" spans="1:23" ht="32.65" customHeight="1" x14ac:dyDescent="0.35">
      <c r="A114" s="4" t="s">
        <v>24</v>
      </c>
      <c r="B114" s="4" t="s">
        <v>93</v>
      </c>
      <c r="C114" s="4" t="s">
        <v>94</v>
      </c>
      <c r="D114" s="4" t="s">
        <v>25</v>
      </c>
      <c r="E114" s="4" t="s">
        <v>98</v>
      </c>
      <c r="F114" s="4" t="s">
        <v>129</v>
      </c>
      <c r="G114" s="4" t="s">
        <v>130</v>
      </c>
      <c r="H114" s="4" t="s">
        <v>131</v>
      </c>
      <c r="I114" s="4" t="s">
        <v>132</v>
      </c>
      <c r="J114" s="4" t="s">
        <v>25</v>
      </c>
      <c r="K114" s="4" t="s">
        <v>26</v>
      </c>
      <c r="L114" s="4">
        <v>2025</v>
      </c>
      <c r="M114" s="4">
        <v>30000</v>
      </c>
      <c r="N114" s="4" t="s">
        <v>56</v>
      </c>
      <c r="O114" s="4" t="s">
        <v>57</v>
      </c>
      <c r="P114" s="4" t="s">
        <v>39</v>
      </c>
      <c r="Q114" s="4">
        <v>0</v>
      </c>
      <c r="R114" s="4">
        <v>0</v>
      </c>
      <c r="S114" s="4">
        <v>125.64</v>
      </c>
      <c r="T114" s="4">
        <v>0</v>
      </c>
      <c r="U114" s="4">
        <v>125.64</v>
      </c>
      <c r="V114" s="4">
        <v>-125.64</v>
      </c>
      <c r="W114" s="5"/>
    </row>
    <row r="115" spans="1:23" ht="32.65" customHeight="1" x14ac:dyDescent="0.35">
      <c r="A115" s="4" t="s">
        <v>24</v>
      </c>
      <c r="B115" s="4" t="s">
        <v>93</v>
      </c>
      <c r="C115" s="4" t="s">
        <v>94</v>
      </c>
      <c r="D115" s="4" t="s">
        <v>25</v>
      </c>
      <c r="E115" s="4" t="s">
        <v>98</v>
      </c>
      <c r="F115" s="4" t="s">
        <v>129</v>
      </c>
      <c r="G115" s="4" t="s">
        <v>130</v>
      </c>
      <c r="H115" s="4" t="s">
        <v>131</v>
      </c>
      <c r="I115" s="4" t="s">
        <v>132</v>
      </c>
      <c r="J115" s="4" t="s">
        <v>25</v>
      </c>
      <c r="K115" s="4" t="s">
        <v>26</v>
      </c>
      <c r="L115" s="4">
        <v>2025</v>
      </c>
      <c r="M115" s="4">
        <v>30000</v>
      </c>
      <c r="N115" s="4" t="s">
        <v>56</v>
      </c>
      <c r="O115" s="4" t="s">
        <v>57</v>
      </c>
      <c r="P115" s="4" t="s">
        <v>52</v>
      </c>
      <c r="Q115" s="6">
        <v>197002</v>
      </c>
      <c r="R115" s="4">
        <v>0</v>
      </c>
      <c r="S115" s="4">
        <v>0</v>
      </c>
      <c r="T115" s="4">
        <v>0</v>
      </c>
      <c r="U115" s="4">
        <v>0</v>
      </c>
      <c r="V115" s="6">
        <v>197002</v>
      </c>
      <c r="W115" s="4" t="s">
        <v>26</v>
      </c>
    </row>
    <row r="116" spans="1:23" ht="32.65" customHeight="1" x14ac:dyDescent="0.35">
      <c r="A116" s="4" t="s">
        <v>24</v>
      </c>
      <c r="B116" s="4" t="s">
        <v>93</v>
      </c>
      <c r="C116" s="4" t="s">
        <v>94</v>
      </c>
      <c r="D116" s="4" t="s">
        <v>25</v>
      </c>
      <c r="E116" s="4" t="s">
        <v>98</v>
      </c>
      <c r="F116" s="4" t="s">
        <v>129</v>
      </c>
      <c r="G116" s="4" t="s">
        <v>130</v>
      </c>
      <c r="H116" s="4" t="s">
        <v>131</v>
      </c>
      <c r="I116" s="4" t="s">
        <v>132</v>
      </c>
      <c r="J116" s="4" t="s">
        <v>25</v>
      </c>
      <c r="K116" s="4" t="s">
        <v>26</v>
      </c>
      <c r="L116" s="4">
        <v>2025</v>
      </c>
      <c r="M116" s="4">
        <v>30000</v>
      </c>
      <c r="N116" s="4" t="s">
        <v>56</v>
      </c>
      <c r="O116" s="4" t="s">
        <v>57</v>
      </c>
      <c r="P116" s="4" t="s">
        <v>30</v>
      </c>
      <c r="Q116" s="4">
        <v>0</v>
      </c>
      <c r="R116" s="6">
        <v>2247</v>
      </c>
      <c r="S116" s="6">
        <v>1225.9000000000001</v>
      </c>
      <c r="T116" s="4">
        <v>0</v>
      </c>
      <c r="U116" s="6">
        <v>3472.9</v>
      </c>
      <c r="V116" s="6">
        <v>-3472.9</v>
      </c>
      <c r="W116" s="5"/>
    </row>
    <row r="117" spans="1:23" ht="32.65" customHeight="1" x14ac:dyDescent="0.35">
      <c r="A117" s="4" t="s">
        <v>24</v>
      </c>
      <c r="B117" s="4" t="s">
        <v>93</v>
      </c>
      <c r="C117" s="4" t="s">
        <v>94</v>
      </c>
      <c r="D117" s="4" t="s">
        <v>25</v>
      </c>
      <c r="E117" s="4" t="s">
        <v>98</v>
      </c>
      <c r="F117" s="4" t="s">
        <v>129</v>
      </c>
      <c r="G117" s="4" t="s">
        <v>130</v>
      </c>
      <c r="H117" s="4" t="s">
        <v>131</v>
      </c>
      <c r="I117" s="4" t="s">
        <v>132</v>
      </c>
      <c r="J117" s="4" t="s">
        <v>25</v>
      </c>
      <c r="K117" s="4" t="s">
        <v>26</v>
      </c>
      <c r="L117" s="4">
        <v>2025</v>
      </c>
      <c r="M117" s="4">
        <v>30000</v>
      </c>
      <c r="N117" s="4" t="s">
        <v>56</v>
      </c>
      <c r="O117" s="4" t="s">
        <v>57</v>
      </c>
      <c r="P117" s="4" t="s">
        <v>29</v>
      </c>
      <c r="Q117" s="4">
        <v>0</v>
      </c>
      <c r="R117" s="6">
        <v>2755.25</v>
      </c>
      <c r="S117" s="4">
        <v>0</v>
      </c>
      <c r="T117" s="4">
        <v>0</v>
      </c>
      <c r="U117" s="6">
        <v>2755.25</v>
      </c>
      <c r="V117" s="6">
        <v>-2755.25</v>
      </c>
      <c r="W117" s="5"/>
    </row>
    <row r="118" spans="1:23" ht="32.65" customHeight="1" x14ac:dyDescent="0.35">
      <c r="A118" s="4" t="s">
        <v>24</v>
      </c>
      <c r="B118" s="4" t="s">
        <v>93</v>
      </c>
      <c r="C118" s="4" t="s">
        <v>94</v>
      </c>
      <c r="D118" s="4" t="s">
        <v>25</v>
      </c>
      <c r="E118" s="4" t="s">
        <v>98</v>
      </c>
      <c r="F118" s="4" t="s">
        <v>129</v>
      </c>
      <c r="G118" s="4" t="s">
        <v>130</v>
      </c>
      <c r="H118" s="4" t="s">
        <v>131</v>
      </c>
      <c r="I118" s="4" t="s">
        <v>132</v>
      </c>
      <c r="J118" s="4" t="s">
        <v>25</v>
      </c>
      <c r="K118" s="4" t="s">
        <v>26</v>
      </c>
      <c r="L118" s="4">
        <v>2025</v>
      </c>
      <c r="M118" s="4">
        <v>30000</v>
      </c>
      <c r="N118" s="4" t="s">
        <v>56</v>
      </c>
      <c r="O118" s="4" t="s">
        <v>57</v>
      </c>
      <c r="P118" s="4" t="s">
        <v>45</v>
      </c>
      <c r="Q118" s="4">
        <v>0</v>
      </c>
      <c r="R118" s="4">
        <v>0</v>
      </c>
      <c r="S118" s="4">
        <v>172.39</v>
      </c>
      <c r="T118" s="4">
        <v>0</v>
      </c>
      <c r="U118" s="4">
        <v>172.39</v>
      </c>
      <c r="V118" s="4">
        <v>-172.39</v>
      </c>
      <c r="W118" s="5"/>
    </row>
    <row r="119" spans="1:23" ht="32.65" customHeight="1" x14ac:dyDescent="0.35">
      <c r="A119" s="4" t="s">
        <v>24</v>
      </c>
      <c r="B119" s="4" t="s">
        <v>93</v>
      </c>
      <c r="C119" s="4" t="s">
        <v>94</v>
      </c>
      <c r="D119" s="4" t="s">
        <v>25</v>
      </c>
      <c r="E119" s="4" t="s">
        <v>98</v>
      </c>
      <c r="F119" s="4" t="s">
        <v>129</v>
      </c>
      <c r="G119" s="4" t="s">
        <v>130</v>
      </c>
      <c r="H119" s="4" t="s">
        <v>131</v>
      </c>
      <c r="I119" s="4" t="s">
        <v>132</v>
      </c>
      <c r="J119" s="4" t="s">
        <v>25</v>
      </c>
      <c r="K119" s="4" t="s">
        <v>26</v>
      </c>
      <c r="L119" s="4">
        <v>2025</v>
      </c>
      <c r="M119" s="4">
        <v>30000</v>
      </c>
      <c r="N119" s="4" t="s">
        <v>56</v>
      </c>
      <c r="O119" s="4" t="s">
        <v>57</v>
      </c>
      <c r="P119" s="4" t="s">
        <v>31</v>
      </c>
      <c r="Q119" s="6">
        <v>1000</v>
      </c>
      <c r="R119" s="4">
        <v>0</v>
      </c>
      <c r="S119" s="4">
        <v>0</v>
      </c>
      <c r="T119" s="4">
        <v>0</v>
      </c>
      <c r="U119" s="4">
        <v>0</v>
      </c>
      <c r="V119" s="6">
        <v>1000</v>
      </c>
      <c r="W119" s="4" t="s">
        <v>26</v>
      </c>
    </row>
    <row r="120" spans="1:23" ht="32.65" customHeight="1" x14ac:dyDescent="0.35">
      <c r="A120" s="4" t="s">
        <v>24</v>
      </c>
      <c r="B120" s="4" t="s">
        <v>93</v>
      </c>
      <c r="C120" s="4" t="s">
        <v>94</v>
      </c>
      <c r="D120" s="4" t="s">
        <v>25</v>
      </c>
      <c r="E120" s="4" t="s">
        <v>98</v>
      </c>
      <c r="F120" s="4" t="s">
        <v>129</v>
      </c>
      <c r="G120" s="4" t="s">
        <v>130</v>
      </c>
      <c r="H120" s="4" t="s">
        <v>131</v>
      </c>
      <c r="I120" s="4" t="s">
        <v>132</v>
      </c>
      <c r="J120" s="4" t="s">
        <v>25</v>
      </c>
      <c r="K120" s="4" t="s">
        <v>26</v>
      </c>
      <c r="L120" s="4">
        <v>2025</v>
      </c>
      <c r="M120" s="4">
        <v>30000</v>
      </c>
      <c r="N120" s="4" t="s">
        <v>56</v>
      </c>
      <c r="O120" s="4" t="s">
        <v>57</v>
      </c>
      <c r="P120" s="4" t="s">
        <v>40</v>
      </c>
      <c r="Q120" s="4">
        <v>0</v>
      </c>
      <c r="R120" s="6">
        <v>2214</v>
      </c>
      <c r="S120" s="4">
        <v>0</v>
      </c>
      <c r="T120" s="4">
        <v>0</v>
      </c>
      <c r="U120" s="6">
        <v>2214</v>
      </c>
      <c r="V120" s="6">
        <v>-2214</v>
      </c>
      <c r="W120" s="5"/>
    </row>
    <row r="121" spans="1:23" ht="32.65" customHeight="1" x14ac:dyDescent="0.35">
      <c r="A121" s="4" t="s">
        <v>24</v>
      </c>
      <c r="B121" s="4" t="s">
        <v>93</v>
      </c>
      <c r="C121" s="4" t="s">
        <v>94</v>
      </c>
      <c r="D121" s="4" t="s">
        <v>25</v>
      </c>
      <c r="E121" s="4" t="s">
        <v>98</v>
      </c>
      <c r="F121" s="4" t="s">
        <v>129</v>
      </c>
      <c r="G121" s="4" t="s">
        <v>130</v>
      </c>
      <c r="H121" s="4" t="s">
        <v>131</v>
      </c>
      <c r="I121" s="4" t="s">
        <v>132</v>
      </c>
      <c r="J121" s="4" t="s">
        <v>25</v>
      </c>
      <c r="K121" s="4" t="s">
        <v>26</v>
      </c>
      <c r="L121" s="4">
        <v>2025</v>
      </c>
      <c r="M121" s="4">
        <v>30000</v>
      </c>
      <c r="N121" s="4" t="s">
        <v>56</v>
      </c>
      <c r="O121" s="4" t="s">
        <v>57</v>
      </c>
      <c r="P121" s="4" t="s">
        <v>41</v>
      </c>
      <c r="Q121" s="4">
        <v>0</v>
      </c>
      <c r="R121" s="4">
        <v>974.77</v>
      </c>
      <c r="S121" s="4">
        <v>0</v>
      </c>
      <c r="T121" s="4">
        <v>0</v>
      </c>
      <c r="U121" s="4">
        <v>974.77</v>
      </c>
      <c r="V121" s="4">
        <v>-974.77</v>
      </c>
      <c r="W121" s="5"/>
    </row>
    <row r="122" spans="1:23" ht="32.65" customHeight="1" x14ac:dyDescent="0.35">
      <c r="A122" s="4" t="s">
        <v>24</v>
      </c>
      <c r="B122" s="4" t="s">
        <v>93</v>
      </c>
      <c r="C122" s="4" t="s">
        <v>94</v>
      </c>
      <c r="D122" s="4" t="s">
        <v>25</v>
      </c>
      <c r="E122" s="4" t="s">
        <v>98</v>
      </c>
      <c r="F122" s="4" t="s">
        <v>129</v>
      </c>
      <c r="G122" s="4" t="s">
        <v>130</v>
      </c>
      <c r="H122" s="4" t="s">
        <v>131</v>
      </c>
      <c r="I122" s="4" t="s">
        <v>132</v>
      </c>
      <c r="J122" s="4" t="s">
        <v>25</v>
      </c>
      <c r="K122" s="4" t="s">
        <v>26</v>
      </c>
      <c r="L122" s="4">
        <v>2025</v>
      </c>
      <c r="M122" s="4">
        <v>30000</v>
      </c>
      <c r="N122" s="4" t="s">
        <v>56</v>
      </c>
      <c r="O122" s="4" t="s">
        <v>57</v>
      </c>
      <c r="P122" s="4" t="s">
        <v>35</v>
      </c>
      <c r="Q122" s="4">
        <v>0</v>
      </c>
      <c r="R122" s="4">
        <v>0</v>
      </c>
      <c r="S122" s="6">
        <v>1446.73</v>
      </c>
      <c r="T122" s="4">
        <v>0</v>
      </c>
      <c r="U122" s="6">
        <v>1446.73</v>
      </c>
      <c r="V122" s="6">
        <v>-1446.73</v>
      </c>
      <c r="W122" s="5"/>
    </row>
    <row r="123" spans="1:23" ht="32.65" customHeight="1" x14ac:dyDescent="0.35">
      <c r="A123" s="4" t="s">
        <v>24</v>
      </c>
      <c r="B123" s="4" t="s">
        <v>93</v>
      </c>
      <c r="C123" s="4" t="s">
        <v>94</v>
      </c>
      <c r="D123" s="4" t="s">
        <v>25</v>
      </c>
      <c r="E123" s="4" t="s">
        <v>98</v>
      </c>
      <c r="F123" s="4" t="s">
        <v>129</v>
      </c>
      <c r="G123" s="4" t="s">
        <v>130</v>
      </c>
      <c r="H123" s="4" t="s">
        <v>131</v>
      </c>
      <c r="I123" s="4" t="s">
        <v>132</v>
      </c>
      <c r="J123" s="4" t="s">
        <v>25</v>
      </c>
      <c r="K123" s="4" t="s">
        <v>26</v>
      </c>
      <c r="L123" s="4">
        <v>2025</v>
      </c>
      <c r="M123" s="4">
        <v>30000</v>
      </c>
      <c r="N123" s="4" t="s">
        <v>56</v>
      </c>
      <c r="O123" s="4" t="s">
        <v>57</v>
      </c>
      <c r="P123" s="4" t="s">
        <v>27</v>
      </c>
      <c r="Q123" s="4">
        <v>0</v>
      </c>
      <c r="R123" s="4">
        <v>0</v>
      </c>
      <c r="S123" s="4">
        <v>34.74</v>
      </c>
      <c r="T123" s="4">
        <v>0</v>
      </c>
      <c r="U123" s="4">
        <v>34.74</v>
      </c>
      <c r="V123" s="4">
        <v>-34.74</v>
      </c>
      <c r="W123" s="5"/>
    </row>
    <row r="124" spans="1:23" ht="32.65" customHeight="1" x14ac:dyDescent="0.35">
      <c r="A124" s="4" t="s">
        <v>24</v>
      </c>
      <c r="B124" s="4" t="s">
        <v>93</v>
      </c>
      <c r="C124" s="4" t="s">
        <v>94</v>
      </c>
      <c r="D124" s="4" t="s">
        <v>25</v>
      </c>
      <c r="E124" s="4" t="s">
        <v>98</v>
      </c>
      <c r="F124" s="4" t="s">
        <v>129</v>
      </c>
      <c r="G124" s="4" t="s">
        <v>130</v>
      </c>
      <c r="H124" s="4" t="s">
        <v>131</v>
      </c>
      <c r="I124" s="4" t="s">
        <v>132</v>
      </c>
      <c r="J124" s="4" t="s">
        <v>25</v>
      </c>
      <c r="K124" s="4" t="s">
        <v>26</v>
      </c>
      <c r="L124" s="4">
        <v>2025</v>
      </c>
      <c r="M124" s="4">
        <v>30000</v>
      </c>
      <c r="N124" s="4" t="s">
        <v>56</v>
      </c>
      <c r="O124" s="4" t="s">
        <v>57</v>
      </c>
      <c r="P124" s="4" t="s">
        <v>55</v>
      </c>
      <c r="Q124" s="4">
        <v>0</v>
      </c>
      <c r="R124" s="4">
        <v>0</v>
      </c>
      <c r="S124" s="4">
        <v>242.25</v>
      </c>
      <c r="T124" s="4">
        <v>0</v>
      </c>
      <c r="U124" s="4">
        <v>242.25</v>
      </c>
      <c r="V124" s="4">
        <v>-242.25</v>
      </c>
      <c r="W124" s="5"/>
    </row>
    <row r="125" spans="1:23" ht="32.65" customHeight="1" x14ac:dyDescent="0.35">
      <c r="A125" s="4" t="s">
        <v>24</v>
      </c>
      <c r="B125" s="4" t="s">
        <v>93</v>
      </c>
      <c r="C125" s="4" t="s">
        <v>94</v>
      </c>
      <c r="D125" s="4" t="s">
        <v>25</v>
      </c>
      <c r="E125" s="4" t="s">
        <v>98</v>
      </c>
      <c r="F125" s="4" t="s">
        <v>129</v>
      </c>
      <c r="G125" s="4" t="s">
        <v>130</v>
      </c>
      <c r="H125" s="4" t="s">
        <v>131</v>
      </c>
      <c r="I125" s="4" t="s">
        <v>132</v>
      </c>
      <c r="J125" s="4" t="s">
        <v>25</v>
      </c>
      <c r="K125" s="4" t="s">
        <v>26</v>
      </c>
      <c r="L125" s="4">
        <v>2025</v>
      </c>
      <c r="M125" s="4">
        <v>30000</v>
      </c>
      <c r="N125" s="4" t="s">
        <v>56</v>
      </c>
      <c r="O125" s="4" t="s">
        <v>57</v>
      </c>
      <c r="P125" s="4" t="s">
        <v>37</v>
      </c>
      <c r="Q125" s="4">
        <v>0</v>
      </c>
      <c r="R125" s="4">
        <v>0</v>
      </c>
      <c r="S125" s="4">
        <v>453.29</v>
      </c>
      <c r="T125" s="4">
        <v>0</v>
      </c>
      <c r="U125" s="4">
        <v>453.29</v>
      </c>
      <c r="V125" s="4">
        <v>-453.29</v>
      </c>
      <c r="W125" s="5"/>
    </row>
    <row r="126" spans="1:23" ht="32.65" customHeight="1" x14ac:dyDescent="0.35">
      <c r="A126" s="4" t="s">
        <v>24</v>
      </c>
      <c r="B126" s="4" t="s">
        <v>93</v>
      </c>
      <c r="C126" s="4" t="s">
        <v>94</v>
      </c>
      <c r="D126" s="4" t="s">
        <v>25</v>
      </c>
      <c r="E126" s="4" t="s">
        <v>98</v>
      </c>
      <c r="F126" s="4" t="s">
        <v>129</v>
      </c>
      <c r="G126" s="4" t="s">
        <v>130</v>
      </c>
      <c r="H126" s="4" t="s">
        <v>131</v>
      </c>
      <c r="I126" s="4" t="s">
        <v>132</v>
      </c>
      <c r="J126" s="4" t="s">
        <v>25</v>
      </c>
      <c r="K126" s="4" t="s">
        <v>26</v>
      </c>
      <c r="L126" s="4">
        <v>2025</v>
      </c>
      <c r="M126" s="4">
        <v>30000</v>
      </c>
      <c r="N126" s="4" t="s">
        <v>56</v>
      </c>
      <c r="O126" s="4" t="s">
        <v>57</v>
      </c>
      <c r="P126" s="4" t="s">
        <v>38</v>
      </c>
      <c r="Q126" s="4">
        <v>0</v>
      </c>
      <c r="R126" s="4">
        <v>0</v>
      </c>
      <c r="S126" s="4">
        <v>-0.35</v>
      </c>
      <c r="T126" s="4">
        <v>0</v>
      </c>
      <c r="U126" s="4">
        <v>-0.35</v>
      </c>
      <c r="V126" s="4">
        <v>0.35</v>
      </c>
      <c r="W126" s="5"/>
    </row>
    <row r="127" spans="1:23" ht="32.65" customHeight="1" x14ac:dyDescent="0.35">
      <c r="A127" s="4" t="s">
        <v>24</v>
      </c>
      <c r="B127" s="4" t="s">
        <v>93</v>
      </c>
      <c r="C127" s="4" t="s">
        <v>94</v>
      </c>
      <c r="D127" s="4" t="s">
        <v>25</v>
      </c>
      <c r="E127" s="4" t="s">
        <v>98</v>
      </c>
      <c r="F127" s="4" t="s">
        <v>129</v>
      </c>
      <c r="G127" s="4" t="s">
        <v>130</v>
      </c>
      <c r="H127" s="4" t="s">
        <v>133</v>
      </c>
      <c r="I127" s="4" t="s">
        <v>134</v>
      </c>
      <c r="J127" s="4" t="s">
        <v>25</v>
      </c>
      <c r="K127" s="4" t="s">
        <v>26</v>
      </c>
      <c r="L127" s="4">
        <v>2025</v>
      </c>
      <c r="M127" s="4">
        <v>30000</v>
      </c>
      <c r="N127" s="4" t="s">
        <v>56</v>
      </c>
      <c r="O127" s="4" t="s">
        <v>57</v>
      </c>
      <c r="P127" s="4" t="s">
        <v>46</v>
      </c>
      <c r="Q127" s="4">
        <v>0</v>
      </c>
      <c r="R127" s="4">
        <v>0</v>
      </c>
      <c r="S127" s="4">
        <v>978.91</v>
      </c>
      <c r="T127" s="4">
        <v>0</v>
      </c>
      <c r="U127" s="4">
        <v>978.91</v>
      </c>
      <c r="V127" s="4">
        <v>-978.91</v>
      </c>
      <c r="W127" s="5"/>
    </row>
    <row r="128" spans="1:23" ht="32.65" customHeight="1" x14ac:dyDescent="0.35">
      <c r="A128" s="4" t="s">
        <v>24</v>
      </c>
      <c r="B128" s="4" t="s">
        <v>93</v>
      </c>
      <c r="C128" s="4" t="s">
        <v>94</v>
      </c>
      <c r="D128" s="4" t="s">
        <v>25</v>
      </c>
      <c r="E128" s="4" t="s">
        <v>98</v>
      </c>
      <c r="F128" s="4" t="s">
        <v>129</v>
      </c>
      <c r="G128" s="4" t="s">
        <v>130</v>
      </c>
      <c r="H128" s="4" t="s">
        <v>133</v>
      </c>
      <c r="I128" s="4" t="s">
        <v>134</v>
      </c>
      <c r="J128" s="4" t="s">
        <v>25</v>
      </c>
      <c r="K128" s="4" t="s">
        <v>26</v>
      </c>
      <c r="L128" s="4">
        <v>2025</v>
      </c>
      <c r="M128" s="4">
        <v>30000</v>
      </c>
      <c r="N128" s="4" t="s">
        <v>56</v>
      </c>
      <c r="O128" s="4" t="s">
        <v>57</v>
      </c>
      <c r="P128" s="4" t="s">
        <v>29</v>
      </c>
      <c r="Q128" s="6">
        <v>2000</v>
      </c>
      <c r="R128" s="4">
        <v>0</v>
      </c>
      <c r="S128" s="4">
        <v>0</v>
      </c>
      <c r="T128" s="4">
        <v>0</v>
      </c>
      <c r="U128" s="4">
        <v>0</v>
      </c>
      <c r="V128" s="6">
        <v>2000</v>
      </c>
      <c r="W128" s="4" t="s">
        <v>26</v>
      </c>
    </row>
    <row r="129" spans="1:23" ht="32.65" customHeight="1" x14ac:dyDescent="0.35">
      <c r="A129" s="4" t="s">
        <v>24</v>
      </c>
      <c r="B129" s="4" t="s">
        <v>93</v>
      </c>
      <c r="C129" s="4" t="s">
        <v>94</v>
      </c>
      <c r="D129" s="4" t="s">
        <v>25</v>
      </c>
      <c r="E129" s="4" t="s">
        <v>98</v>
      </c>
      <c r="F129" s="4" t="s">
        <v>129</v>
      </c>
      <c r="G129" s="4" t="s">
        <v>130</v>
      </c>
      <c r="H129" s="4" t="s">
        <v>133</v>
      </c>
      <c r="I129" s="4" t="s">
        <v>134</v>
      </c>
      <c r="J129" s="4" t="s">
        <v>25</v>
      </c>
      <c r="K129" s="4" t="s">
        <v>26</v>
      </c>
      <c r="L129" s="4">
        <v>2025</v>
      </c>
      <c r="M129" s="4">
        <v>30000</v>
      </c>
      <c r="N129" s="4" t="s">
        <v>56</v>
      </c>
      <c r="O129" s="4" t="s">
        <v>57</v>
      </c>
      <c r="P129" s="4" t="s">
        <v>36</v>
      </c>
      <c r="Q129" s="6">
        <v>21000</v>
      </c>
      <c r="R129" s="4">
        <v>0</v>
      </c>
      <c r="S129" s="4">
        <v>0</v>
      </c>
      <c r="T129" s="4">
        <v>0</v>
      </c>
      <c r="U129" s="4">
        <v>0</v>
      </c>
      <c r="V129" s="6">
        <v>21000</v>
      </c>
      <c r="W129" s="4" t="s">
        <v>26</v>
      </c>
    </row>
    <row r="130" spans="1:23" ht="32.65" customHeight="1" x14ac:dyDescent="0.35">
      <c r="A130" s="4" t="s">
        <v>24</v>
      </c>
      <c r="B130" s="4" t="s">
        <v>93</v>
      </c>
      <c r="C130" s="4" t="s">
        <v>94</v>
      </c>
      <c r="D130" s="4" t="s">
        <v>25</v>
      </c>
      <c r="E130" s="4" t="s">
        <v>98</v>
      </c>
      <c r="F130" s="4" t="s">
        <v>129</v>
      </c>
      <c r="G130" s="4" t="s">
        <v>130</v>
      </c>
      <c r="H130" s="4" t="s">
        <v>133</v>
      </c>
      <c r="I130" s="4" t="s">
        <v>134</v>
      </c>
      <c r="J130" s="4" t="s">
        <v>25</v>
      </c>
      <c r="K130" s="4" t="s">
        <v>26</v>
      </c>
      <c r="L130" s="4">
        <v>2025</v>
      </c>
      <c r="M130" s="4">
        <v>30000</v>
      </c>
      <c r="N130" s="4" t="s">
        <v>56</v>
      </c>
      <c r="O130" s="4" t="s">
        <v>57</v>
      </c>
      <c r="P130" s="4" t="s">
        <v>27</v>
      </c>
      <c r="Q130" s="4">
        <v>0</v>
      </c>
      <c r="R130" s="4">
        <v>0</v>
      </c>
      <c r="S130" s="4">
        <v>69.540000000000006</v>
      </c>
      <c r="T130" s="4">
        <v>0</v>
      </c>
      <c r="U130" s="4">
        <v>69.540000000000006</v>
      </c>
      <c r="V130" s="4">
        <v>-69.540000000000006</v>
      </c>
      <c r="W130" s="5"/>
    </row>
    <row r="131" spans="1:23" ht="32.65" customHeight="1" x14ac:dyDescent="0.35">
      <c r="A131" s="4" t="s">
        <v>24</v>
      </c>
      <c r="B131" s="4" t="s">
        <v>93</v>
      </c>
      <c r="C131" s="4" t="s">
        <v>94</v>
      </c>
      <c r="D131" s="4" t="s">
        <v>25</v>
      </c>
      <c r="E131" s="4" t="s">
        <v>98</v>
      </c>
      <c r="F131" s="4" t="s">
        <v>129</v>
      </c>
      <c r="G131" s="4" t="s">
        <v>130</v>
      </c>
      <c r="H131" s="4" t="s">
        <v>133</v>
      </c>
      <c r="I131" s="4" t="s">
        <v>134</v>
      </c>
      <c r="J131" s="4" t="s">
        <v>25</v>
      </c>
      <c r="K131" s="4" t="s">
        <v>26</v>
      </c>
      <c r="L131" s="4">
        <v>2025</v>
      </c>
      <c r="M131" s="4">
        <v>30000</v>
      </c>
      <c r="N131" s="4" t="s">
        <v>56</v>
      </c>
      <c r="O131" s="4" t="s">
        <v>57</v>
      </c>
      <c r="P131" s="4" t="s">
        <v>55</v>
      </c>
      <c r="Q131" s="4">
        <v>0</v>
      </c>
      <c r="R131" s="4">
        <v>0</v>
      </c>
      <c r="S131" s="4">
        <v>73.37</v>
      </c>
      <c r="T131" s="4">
        <v>0</v>
      </c>
      <c r="U131" s="4">
        <v>73.37</v>
      </c>
      <c r="V131" s="4">
        <v>-73.37</v>
      </c>
      <c r="W131" s="5"/>
    </row>
    <row r="132" spans="1:23" ht="32.65" customHeight="1" x14ac:dyDescent="0.35">
      <c r="A132" s="4" t="s">
        <v>24</v>
      </c>
      <c r="B132" s="4" t="s">
        <v>93</v>
      </c>
      <c r="C132" s="4" t="s">
        <v>94</v>
      </c>
      <c r="D132" s="4" t="s">
        <v>25</v>
      </c>
      <c r="E132" s="4" t="s">
        <v>98</v>
      </c>
      <c r="F132" s="4" t="s">
        <v>129</v>
      </c>
      <c r="G132" s="4" t="s">
        <v>130</v>
      </c>
      <c r="H132" s="4" t="s">
        <v>135</v>
      </c>
      <c r="I132" s="4" t="s">
        <v>136</v>
      </c>
      <c r="J132" s="4" t="s">
        <v>25</v>
      </c>
      <c r="K132" s="4" t="s">
        <v>26</v>
      </c>
      <c r="L132" s="4">
        <v>2025</v>
      </c>
      <c r="M132" s="4">
        <v>30000</v>
      </c>
      <c r="N132" s="4" t="s">
        <v>56</v>
      </c>
      <c r="O132" s="4" t="s">
        <v>57</v>
      </c>
      <c r="P132" s="4" t="s">
        <v>47</v>
      </c>
      <c r="Q132" s="4">
        <v>0</v>
      </c>
      <c r="R132" s="4">
        <v>0</v>
      </c>
      <c r="S132" s="6">
        <v>24094</v>
      </c>
      <c r="T132" s="4">
        <v>0</v>
      </c>
      <c r="U132" s="6">
        <v>24094</v>
      </c>
      <c r="V132" s="6">
        <v>-24094</v>
      </c>
      <c r="W132" s="5"/>
    </row>
    <row r="133" spans="1:23" ht="32.65" customHeight="1" x14ac:dyDescent="0.35">
      <c r="A133" s="4" t="s">
        <v>24</v>
      </c>
      <c r="B133" s="4" t="s">
        <v>93</v>
      </c>
      <c r="C133" s="4" t="s">
        <v>94</v>
      </c>
      <c r="D133" s="4" t="s">
        <v>25</v>
      </c>
      <c r="E133" s="4" t="s">
        <v>98</v>
      </c>
      <c r="F133" s="4" t="s">
        <v>129</v>
      </c>
      <c r="G133" s="4" t="s">
        <v>130</v>
      </c>
      <c r="H133" s="4" t="s">
        <v>135</v>
      </c>
      <c r="I133" s="4" t="s">
        <v>136</v>
      </c>
      <c r="J133" s="4" t="s">
        <v>25</v>
      </c>
      <c r="K133" s="4" t="s">
        <v>26</v>
      </c>
      <c r="L133" s="4">
        <v>2025</v>
      </c>
      <c r="M133" s="4">
        <v>30000</v>
      </c>
      <c r="N133" s="4" t="s">
        <v>56</v>
      </c>
      <c r="O133" s="4" t="s">
        <v>57</v>
      </c>
      <c r="P133" s="4" t="s">
        <v>58</v>
      </c>
      <c r="Q133" s="6">
        <v>6840</v>
      </c>
      <c r="R133" s="4">
        <v>0</v>
      </c>
      <c r="S133" s="4">
        <v>0</v>
      </c>
      <c r="T133" s="4">
        <v>0</v>
      </c>
      <c r="U133" s="4">
        <v>0</v>
      </c>
      <c r="V133" s="6">
        <v>6840</v>
      </c>
      <c r="W133" s="4" t="s">
        <v>26</v>
      </c>
    </row>
    <row r="134" spans="1:23" ht="32.65" customHeight="1" x14ac:dyDescent="0.35">
      <c r="A134" s="4" t="s">
        <v>24</v>
      </c>
      <c r="B134" s="4" t="s">
        <v>93</v>
      </c>
      <c r="C134" s="4" t="s">
        <v>94</v>
      </c>
      <c r="D134" s="4" t="s">
        <v>25</v>
      </c>
      <c r="E134" s="4" t="s">
        <v>98</v>
      </c>
      <c r="F134" s="4" t="s">
        <v>129</v>
      </c>
      <c r="G134" s="4" t="s">
        <v>130</v>
      </c>
      <c r="H134" s="4" t="s">
        <v>135</v>
      </c>
      <c r="I134" s="4" t="s">
        <v>136</v>
      </c>
      <c r="J134" s="4" t="s">
        <v>25</v>
      </c>
      <c r="K134" s="4" t="s">
        <v>26</v>
      </c>
      <c r="L134" s="4">
        <v>2025</v>
      </c>
      <c r="M134" s="4">
        <v>30000</v>
      </c>
      <c r="N134" s="4" t="s">
        <v>56</v>
      </c>
      <c r="O134" s="4" t="s">
        <v>57</v>
      </c>
      <c r="P134" s="4" t="s">
        <v>55</v>
      </c>
      <c r="Q134" s="4">
        <v>0</v>
      </c>
      <c r="R134" s="4">
        <v>0</v>
      </c>
      <c r="S134" s="6">
        <v>1686.58</v>
      </c>
      <c r="T134" s="4">
        <v>0</v>
      </c>
      <c r="U134" s="6">
        <v>1686.58</v>
      </c>
      <c r="V134" s="6">
        <v>-1686.58</v>
      </c>
      <c r="W134" s="5"/>
    </row>
    <row r="135" spans="1:23" ht="32.65" customHeight="1" x14ac:dyDescent="0.35">
      <c r="A135" s="4" t="s">
        <v>24</v>
      </c>
      <c r="B135" s="4" t="s">
        <v>93</v>
      </c>
      <c r="C135" s="4" t="s">
        <v>94</v>
      </c>
      <c r="D135" s="4" t="s">
        <v>25</v>
      </c>
      <c r="E135" s="4" t="s">
        <v>98</v>
      </c>
      <c r="F135" s="4" t="s">
        <v>129</v>
      </c>
      <c r="G135" s="4" t="s">
        <v>130</v>
      </c>
      <c r="H135" s="4" t="s">
        <v>137</v>
      </c>
      <c r="I135" s="4" t="s">
        <v>138</v>
      </c>
      <c r="J135" s="4" t="s">
        <v>25</v>
      </c>
      <c r="K135" s="4" t="s">
        <v>26</v>
      </c>
      <c r="L135" s="4">
        <v>2025</v>
      </c>
      <c r="M135" s="4">
        <v>30000</v>
      </c>
      <c r="N135" s="4" t="s">
        <v>56</v>
      </c>
      <c r="O135" s="4" t="s">
        <v>57</v>
      </c>
      <c r="P135" s="4" t="s">
        <v>29</v>
      </c>
      <c r="Q135" s="4">
        <v>0</v>
      </c>
      <c r="R135" s="4">
        <v>0</v>
      </c>
      <c r="S135" s="6">
        <v>54234.9</v>
      </c>
      <c r="T135" s="4">
        <v>0</v>
      </c>
      <c r="U135" s="6">
        <v>54234.9</v>
      </c>
      <c r="V135" s="6">
        <v>-54234.9</v>
      </c>
      <c r="W135" s="5"/>
    </row>
    <row r="136" spans="1:23" ht="32.65" customHeight="1" x14ac:dyDescent="0.35">
      <c r="A136" s="4" t="s">
        <v>24</v>
      </c>
      <c r="B136" s="4" t="s">
        <v>93</v>
      </c>
      <c r="C136" s="4" t="s">
        <v>94</v>
      </c>
      <c r="D136" s="4" t="s">
        <v>25</v>
      </c>
      <c r="E136" s="4" t="s">
        <v>98</v>
      </c>
      <c r="F136" s="4" t="s">
        <v>129</v>
      </c>
      <c r="G136" s="4" t="s">
        <v>130</v>
      </c>
      <c r="H136" s="4" t="s">
        <v>137</v>
      </c>
      <c r="I136" s="4" t="s">
        <v>138</v>
      </c>
      <c r="J136" s="4" t="s">
        <v>25</v>
      </c>
      <c r="K136" s="4" t="s">
        <v>26</v>
      </c>
      <c r="L136" s="4">
        <v>2025</v>
      </c>
      <c r="M136" s="4">
        <v>30000</v>
      </c>
      <c r="N136" s="4" t="s">
        <v>56</v>
      </c>
      <c r="O136" s="4" t="s">
        <v>57</v>
      </c>
      <c r="P136" s="4" t="s">
        <v>40</v>
      </c>
      <c r="Q136" s="4">
        <v>0</v>
      </c>
      <c r="R136" s="4">
        <v>0</v>
      </c>
      <c r="S136" s="6">
        <v>10767</v>
      </c>
      <c r="T136" s="4">
        <v>0</v>
      </c>
      <c r="U136" s="6">
        <v>10767</v>
      </c>
      <c r="V136" s="6">
        <v>-10767</v>
      </c>
      <c r="W136" s="5"/>
    </row>
    <row r="137" spans="1:23" ht="32.65" customHeight="1" x14ac:dyDescent="0.35">
      <c r="A137" s="4" t="s">
        <v>24</v>
      </c>
      <c r="B137" s="4" t="s">
        <v>93</v>
      </c>
      <c r="C137" s="4" t="s">
        <v>94</v>
      </c>
      <c r="D137" s="4" t="s">
        <v>25</v>
      </c>
      <c r="E137" s="4" t="s">
        <v>98</v>
      </c>
      <c r="F137" s="4" t="s">
        <v>129</v>
      </c>
      <c r="G137" s="4" t="s">
        <v>130</v>
      </c>
      <c r="H137" s="4" t="s">
        <v>137</v>
      </c>
      <c r="I137" s="4" t="s">
        <v>138</v>
      </c>
      <c r="J137" s="4" t="s">
        <v>25</v>
      </c>
      <c r="K137" s="4" t="s">
        <v>26</v>
      </c>
      <c r="L137" s="4">
        <v>2025</v>
      </c>
      <c r="M137" s="4">
        <v>30000</v>
      </c>
      <c r="N137" s="4" t="s">
        <v>56</v>
      </c>
      <c r="O137" s="4" t="s">
        <v>57</v>
      </c>
      <c r="P137" s="4" t="s">
        <v>55</v>
      </c>
      <c r="Q137" s="4">
        <v>0</v>
      </c>
      <c r="R137" s="4">
        <v>0</v>
      </c>
      <c r="S137" s="6">
        <v>4550.13</v>
      </c>
      <c r="T137" s="4">
        <v>0</v>
      </c>
      <c r="U137" s="6">
        <v>4550.13</v>
      </c>
      <c r="V137" s="6">
        <v>-4550.13</v>
      </c>
      <c r="W137" s="5"/>
    </row>
    <row r="138" spans="1:23" ht="32.65" customHeight="1" x14ac:dyDescent="0.35">
      <c r="A138" s="4" t="s">
        <v>24</v>
      </c>
      <c r="B138" s="4" t="s">
        <v>93</v>
      </c>
      <c r="C138" s="4" t="s">
        <v>94</v>
      </c>
      <c r="D138" s="4" t="s">
        <v>25</v>
      </c>
      <c r="E138" s="4" t="s">
        <v>98</v>
      </c>
      <c r="F138" s="4" t="s">
        <v>129</v>
      </c>
      <c r="G138" s="4" t="s">
        <v>130</v>
      </c>
      <c r="H138" s="4" t="s">
        <v>139</v>
      </c>
      <c r="I138" s="4" t="s">
        <v>140</v>
      </c>
      <c r="J138" s="4" t="s">
        <v>25</v>
      </c>
      <c r="K138" s="4" t="s">
        <v>26</v>
      </c>
      <c r="L138" s="4">
        <v>2025</v>
      </c>
      <c r="M138" s="4">
        <v>30000</v>
      </c>
      <c r="N138" s="4" t="s">
        <v>56</v>
      </c>
      <c r="O138" s="4" t="s">
        <v>57</v>
      </c>
      <c r="P138" s="4" t="s">
        <v>54</v>
      </c>
      <c r="Q138" s="6">
        <v>20000</v>
      </c>
      <c r="R138" s="4">
        <v>0</v>
      </c>
      <c r="S138" s="4">
        <v>0</v>
      </c>
      <c r="T138" s="4">
        <v>0</v>
      </c>
      <c r="U138" s="4">
        <v>0</v>
      </c>
      <c r="V138" s="6">
        <v>20000</v>
      </c>
      <c r="W138" s="4" t="s">
        <v>26</v>
      </c>
    </row>
    <row r="139" spans="1:23" ht="32.65" customHeight="1" x14ac:dyDescent="0.35">
      <c r="A139" s="4" t="s">
        <v>24</v>
      </c>
      <c r="B139" s="4" t="s">
        <v>93</v>
      </c>
      <c r="C139" s="4" t="s">
        <v>94</v>
      </c>
      <c r="D139" s="4" t="s">
        <v>25</v>
      </c>
      <c r="E139" s="4" t="s">
        <v>98</v>
      </c>
      <c r="F139" s="4" t="s">
        <v>129</v>
      </c>
      <c r="G139" s="4" t="s">
        <v>130</v>
      </c>
      <c r="H139" s="4" t="s">
        <v>139</v>
      </c>
      <c r="I139" s="4" t="s">
        <v>140</v>
      </c>
      <c r="J139" s="4" t="s">
        <v>25</v>
      </c>
      <c r="K139" s="4" t="s">
        <v>26</v>
      </c>
      <c r="L139" s="4">
        <v>2025</v>
      </c>
      <c r="M139" s="4">
        <v>30000</v>
      </c>
      <c r="N139" s="4" t="s">
        <v>56</v>
      </c>
      <c r="O139" s="4" t="s">
        <v>57</v>
      </c>
      <c r="P139" s="4" t="s">
        <v>33</v>
      </c>
      <c r="Q139" s="4">
        <v>0</v>
      </c>
      <c r="R139" s="6">
        <v>7067.54</v>
      </c>
      <c r="S139" s="4">
        <v>0</v>
      </c>
      <c r="T139" s="4">
        <v>0</v>
      </c>
      <c r="U139" s="6">
        <v>7067.54</v>
      </c>
      <c r="V139" s="6">
        <v>-7067.54</v>
      </c>
      <c r="W139" s="5"/>
    </row>
    <row r="140" spans="1:23" ht="32.65" customHeight="1" x14ac:dyDescent="0.35">
      <c r="A140" s="4" t="s">
        <v>24</v>
      </c>
      <c r="B140" s="4" t="s">
        <v>93</v>
      </c>
      <c r="C140" s="4" t="s">
        <v>94</v>
      </c>
      <c r="D140" s="4" t="s">
        <v>25</v>
      </c>
      <c r="E140" s="4" t="s">
        <v>98</v>
      </c>
      <c r="F140" s="4" t="s">
        <v>129</v>
      </c>
      <c r="G140" s="4" t="s">
        <v>130</v>
      </c>
      <c r="H140" s="4" t="s">
        <v>139</v>
      </c>
      <c r="I140" s="4" t="s">
        <v>140</v>
      </c>
      <c r="J140" s="4" t="s">
        <v>25</v>
      </c>
      <c r="K140" s="4" t="s">
        <v>26</v>
      </c>
      <c r="L140" s="4">
        <v>2025</v>
      </c>
      <c r="M140" s="4">
        <v>30000</v>
      </c>
      <c r="N140" s="4" t="s">
        <v>56</v>
      </c>
      <c r="O140" s="4" t="s">
        <v>57</v>
      </c>
      <c r="P140" s="4" t="s">
        <v>37</v>
      </c>
      <c r="Q140" s="6">
        <v>10000</v>
      </c>
      <c r="R140" s="4">
        <v>329.98</v>
      </c>
      <c r="S140" s="4">
        <v>0</v>
      </c>
      <c r="T140" s="4">
        <v>0</v>
      </c>
      <c r="U140" s="4">
        <v>329.98</v>
      </c>
      <c r="V140" s="6">
        <v>9670.02</v>
      </c>
      <c r="W140" s="4" t="s">
        <v>26</v>
      </c>
    </row>
    <row r="141" spans="1:23" ht="32.65" customHeight="1" x14ac:dyDescent="0.35">
      <c r="A141" s="4" t="s">
        <v>24</v>
      </c>
      <c r="B141" s="4" t="s">
        <v>93</v>
      </c>
      <c r="C141" s="4" t="s">
        <v>94</v>
      </c>
      <c r="D141" s="4" t="s">
        <v>25</v>
      </c>
      <c r="E141" s="4" t="s">
        <v>98</v>
      </c>
      <c r="F141" s="4" t="s">
        <v>129</v>
      </c>
      <c r="G141" s="4" t="s">
        <v>130</v>
      </c>
      <c r="H141" s="4" t="s">
        <v>139</v>
      </c>
      <c r="I141" s="4" t="s">
        <v>140</v>
      </c>
      <c r="J141" s="4" t="s">
        <v>25</v>
      </c>
      <c r="K141" s="4" t="s">
        <v>26</v>
      </c>
      <c r="L141" s="4">
        <v>2025</v>
      </c>
      <c r="M141" s="4">
        <v>30000</v>
      </c>
      <c r="N141" s="4" t="s">
        <v>56</v>
      </c>
      <c r="O141" s="4" t="s">
        <v>57</v>
      </c>
      <c r="P141" s="4" t="s">
        <v>38</v>
      </c>
      <c r="Q141" s="4">
        <v>0</v>
      </c>
      <c r="R141" s="4">
        <v>0</v>
      </c>
      <c r="S141" s="4">
        <v>-1.31</v>
      </c>
      <c r="T141" s="4">
        <v>0</v>
      </c>
      <c r="U141" s="4">
        <v>-1.31</v>
      </c>
      <c r="V141" s="4">
        <v>1.31</v>
      </c>
      <c r="W141" s="5"/>
    </row>
    <row r="142" spans="1:23" ht="32.65" customHeight="1" x14ac:dyDescent="0.35">
      <c r="A142" s="4" t="s">
        <v>24</v>
      </c>
      <c r="B142" s="4" t="s">
        <v>93</v>
      </c>
      <c r="C142" s="4" t="s">
        <v>94</v>
      </c>
      <c r="D142" s="4" t="s">
        <v>25</v>
      </c>
      <c r="E142" s="4" t="s">
        <v>98</v>
      </c>
      <c r="F142" s="4" t="s">
        <v>129</v>
      </c>
      <c r="G142" s="4" t="s">
        <v>130</v>
      </c>
      <c r="H142" s="4" t="s">
        <v>141</v>
      </c>
      <c r="I142" s="4" t="s">
        <v>142</v>
      </c>
      <c r="J142" s="4" t="s">
        <v>25</v>
      </c>
      <c r="K142" s="4" t="s">
        <v>26</v>
      </c>
      <c r="L142" s="4">
        <v>2025</v>
      </c>
      <c r="M142" s="4">
        <v>30000</v>
      </c>
      <c r="N142" s="4" t="s">
        <v>56</v>
      </c>
      <c r="O142" s="4" t="s">
        <v>57</v>
      </c>
      <c r="P142" s="4" t="s">
        <v>54</v>
      </c>
      <c r="Q142" s="6">
        <v>7000</v>
      </c>
      <c r="R142" s="4">
        <v>0</v>
      </c>
      <c r="S142" s="4">
        <v>0</v>
      </c>
      <c r="T142" s="4">
        <v>0</v>
      </c>
      <c r="U142" s="4">
        <v>0</v>
      </c>
      <c r="V142" s="6">
        <v>7000</v>
      </c>
      <c r="W142" s="4" t="s">
        <v>26</v>
      </c>
    </row>
    <row r="143" spans="1:23" ht="32.65" customHeight="1" x14ac:dyDescent="0.35">
      <c r="A143" s="4" t="s">
        <v>24</v>
      </c>
      <c r="B143" s="4" t="s">
        <v>93</v>
      </c>
      <c r="C143" s="4" t="s">
        <v>94</v>
      </c>
      <c r="D143" s="4" t="s">
        <v>25</v>
      </c>
      <c r="E143" s="4" t="s">
        <v>98</v>
      </c>
      <c r="F143" s="4" t="s">
        <v>129</v>
      </c>
      <c r="G143" s="4" t="s">
        <v>130</v>
      </c>
      <c r="H143" s="4" t="s">
        <v>141</v>
      </c>
      <c r="I143" s="4" t="s">
        <v>142</v>
      </c>
      <c r="J143" s="4" t="s">
        <v>25</v>
      </c>
      <c r="K143" s="4" t="s">
        <v>26</v>
      </c>
      <c r="L143" s="4">
        <v>2025</v>
      </c>
      <c r="M143" s="4">
        <v>30000</v>
      </c>
      <c r="N143" s="4" t="s">
        <v>56</v>
      </c>
      <c r="O143" s="4" t="s">
        <v>57</v>
      </c>
      <c r="P143" s="4" t="s">
        <v>33</v>
      </c>
      <c r="Q143" s="6">
        <v>13000</v>
      </c>
      <c r="R143" s="4">
        <v>0</v>
      </c>
      <c r="S143" s="4">
        <v>0</v>
      </c>
      <c r="T143" s="4">
        <v>0</v>
      </c>
      <c r="U143" s="4">
        <v>0</v>
      </c>
      <c r="V143" s="6">
        <v>13000</v>
      </c>
      <c r="W143" s="4" t="s">
        <v>26</v>
      </c>
    </row>
    <row r="144" spans="1:23" ht="32.65" customHeight="1" x14ac:dyDescent="0.35">
      <c r="A144" s="4" t="s">
        <v>24</v>
      </c>
      <c r="B144" s="4" t="s">
        <v>93</v>
      </c>
      <c r="C144" s="4" t="s">
        <v>94</v>
      </c>
      <c r="D144" s="4" t="s">
        <v>25</v>
      </c>
      <c r="E144" s="4" t="s">
        <v>98</v>
      </c>
      <c r="F144" s="4" t="s">
        <v>129</v>
      </c>
      <c r="G144" s="4" t="s">
        <v>130</v>
      </c>
      <c r="H144" s="4" t="s">
        <v>143</v>
      </c>
      <c r="I144" s="4" t="s">
        <v>144</v>
      </c>
      <c r="J144" s="4" t="s">
        <v>25</v>
      </c>
      <c r="K144" s="4" t="s">
        <v>26</v>
      </c>
      <c r="L144" s="4">
        <v>2025</v>
      </c>
      <c r="M144" s="4">
        <v>30000</v>
      </c>
      <c r="N144" s="4" t="s">
        <v>56</v>
      </c>
      <c r="O144" s="4" t="s">
        <v>57</v>
      </c>
      <c r="P144" s="4" t="s">
        <v>54</v>
      </c>
      <c r="Q144" s="6">
        <v>8000</v>
      </c>
      <c r="R144" s="4">
        <v>0</v>
      </c>
      <c r="S144" s="4">
        <v>0</v>
      </c>
      <c r="T144" s="4">
        <v>0</v>
      </c>
      <c r="U144" s="4">
        <v>0</v>
      </c>
      <c r="V144" s="6">
        <v>8000</v>
      </c>
      <c r="W144" s="4" t="s">
        <v>26</v>
      </c>
    </row>
    <row r="145" spans="1:23" ht="32.65" customHeight="1" x14ac:dyDescent="0.35">
      <c r="A145" s="4" t="s">
        <v>24</v>
      </c>
      <c r="B145" s="4" t="s">
        <v>93</v>
      </c>
      <c r="C145" s="4" t="s">
        <v>94</v>
      </c>
      <c r="D145" s="4" t="s">
        <v>25</v>
      </c>
      <c r="E145" s="4" t="s">
        <v>98</v>
      </c>
      <c r="F145" s="4" t="s">
        <v>129</v>
      </c>
      <c r="G145" s="4" t="s">
        <v>130</v>
      </c>
      <c r="H145" s="4" t="s">
        <v>143</v>
      </c>
      <c r="I145" s="4" t="s">
        <v>144</v>
      </c>
      <c r="J145" s="4" t="s">
        <v>25</v>
      </c>
      <c r="K145" s="4" t="s">
        <v>26</v>
      </c>
      <c r="L145" s="4">
        <v>2025</v>
      </c>
      <c r="M145" s="4">
        <v>30000</v>
      </c>
      <c r="N145" s="4" t="s">
        <v>56</v>
      </c>
      <c r="O145" s="4" t="s">
        <v>57</v>
      </c>
      <c r="P145" s="4" t="s">
        <v>37</v>
      </c>
      <c r="Q145" s="6">
        <v>7000</v>
      </c>
      <c r="R145" s="4">
        <v>0</v>
      </c>
      <c r="S145" s="4">
        <v>0</v>
      </c>
      <c r="T145" s="4">
        <v>0</v>
      </c>
      <c r="U145" s="4">
        <v>0</v>
      </c>
      <c r="V145" s="6">
        <v>7000</v>
      </c>
      <c r="W145" s="4" t="s">
        <v>26</v>
      </c>
    </row>
    <row r="146" spans="1:23" ht="32.65" customHeight="1" x14ac:dyDescent="0.35">
      <c r="A146" s="4" t="s">
        <v>24</v>
      </c>
      <c r="B146" s="4" t="s">
        <v>93</v>
      </c>
      <c r="C146" s="4" t="s">
        <v>94</v>
      </c>
      <c r="D146" s="4" t="s">
        <v>25</v>
      </c>
      <c r="E146" s="4" t="s">
        <v>98</v>
      </c>
      <c r="F146" s="4" t="s">
        <v>129</v>
      </c>
      <c r="G146" s="4" t="s">
        <v>130</v>
      </c>
      <c r="H146" s="4" t="s">
        <v>146</v>
      </c>
      <c r="I146" s="4" t="s">
        <v>147</v>
      </c>
      <c r="J146" s="4" t="s">
        <v>25</v>
      </c>
      <c r="K146" s="4" t="s">
        <v>26</v>
      </c>
      <c r="L146" s="4">
        <v>2025</v>
      </c>
      <c r="M146" s="4">
        <v>30000</v>
      </c>
      <c r="N146" s="4" t="s">
        <v>56</v>
      </c>
      <c r="O146" s="4" t="s">
        <v>57</v>
      </c>
      <c r="P146" s="4" t="s">
        <v>54</v>
      </c>
      <c r="Q146" s="6">
        <v>7000</v>
      </c>
      <c r="R146" s="4">
        <v>0</v>
      </c>
      <c r="S146" s="4">
        <v>0</v>
      </c>
      <c r="T146" s="4">
        <v>0</v>
      </c>
      <c r="U146" s="4">
        <v>0</v>
      </c>
      <c r="V146" s="6">
        <v>7000</v>
      </c>
      <c r="W146" s="4" t="s">
        <v>26</v>
      </c>
    </row>
    <row r="147" spans="1:23" ht="32.65" customHeight="1" x14ac:dyDescent="0.35">
      <c r="A147" s="4" t="s">
        <v>24</v>
      </c>
      <c r="B147" s="4" t="s">
        <v>93</v>
      </c>
      <c r="C147" s="4" t="s">
        <v>94</v>
      </c>
      <c r="D147" s="4" t="s">
        <v>25</v>
      </c>
      <c r="E147" s="4" t="s">
        <v>98</v>
      </c>
      <c r="F147" s="4" t="s">
        <v>129</v>
      </c>
      <c r="G147" s="4" t="s">
        <v>130</v>
      </c>
      <c r="H147" s="4" t="s">
        <v>146</v>
      </c>
      <c r="I147" s="4" t="s">
        <v>147</v>
      </c>
      <c r="J147" s="4" t="s">
        <v>25</v>
      </c>
      <c r="K147" s="4" t="s">
        <v>26</v>
      </c>
      <c r="L147" s="4">
        <v>2025</v>
      </c>
      <c r="M147" s="4">
        <v>30000</v>
      </c>
      <c r="N147" s="4" t="s">
        <v>56</v>
      </c>
      <c r="O147" s="4" t="s">
        <v>57</v>
      </c>
      <c r="P147" s="4" t="s">
        <v>33</v>
      </c>
      <c r="Q147" s="6">
        <v>3000</v>
      </c>
      <c r="R147" s="4">
        <v>0</v>
      </c>
      <c r="S147" s="4">
        <v>0</v>
      </c>
      <c r="T147" s="4">
        <v>0</v>
      </c>
      <c r="U147" s="4">
        <v>0</v>
      </c>
      <c r="V147" s="6">
        <v>3000</v>
      </c>
      <c r="W147" s="4" t="s">
        <v>26</v>
      </c>
    </row>
    <row r="148" spans="1:23" ht="32.65" customHeight="1" x14ac:dyDescent="0.35">
      <c r="A148" s="4" t="s">
        <v>24</v>
      </c>
      <c r="B148" s="4" t="s">
        <v>93</v>
      </c>
      <c r="C148" s="4" t="s">
        <v>94</v>
      </c>
      <c r="D148" s="4" t="s">
        <v>25</v>
      </c>
      <c r="E148" s="4" t="s">
        <v>98</v>
      </c>
      <c r="F148" s="4" t="s">
        <v>129</v>
      </c>
      <c r="G148" s="4" t="s">
        <v>130</v>
      </c>
      <c r="H148" s="4" t="s">
        <v>146</v>
      </c>
      <c r="I148" s="4" t="s">
        <v>147</v>
      </c>
      <c r="J148" s="4" t="s">
        <v>25</v>
      </c>
      <c r="K148" s="4" t="s">
        <v>26</v>
      </c>
      <c r="L148" s="4">
        <v>2025</v>
      </c>
      <c r="M148" s="4">
        <v>30000</v>
      </c>
      <c r="N148" s="4" t="s">
        <v>56</v>
      </c>
      <c r="O148" s="4" t="s">
        <v>57</v>
      </c>
      <c r="P148" s="4" t="s">
        <v>30</v>
      </c>
      <c r="Q148" s="6">
        <v>8000</v>
      </c>
      <c r="R148" s="4">
        <v>0</v>
      </c>
      <c r="S148" s="4">
        <v>0</v>
      </c>
      <c r="T148" s="4">
        <v>0</v>
      </c>
      <c r="U148" s="4">
        <v>0</v>
      </c>
      <c r="V148" s="6">
        <v>8000</v>
      </c>
      <c r="W148" s="4" t="s">
        <v>26</v>
      </c>
    </row>
    <row r="149" spans="1:23" ht="32.65" customHeight="1" x14ac:dyDescent="0.35">
      <c r="A149" s="4" t="s">
        <v>24</v>
      </c>
      <c r="B149" s="4" t="s">
        <v>93</v>
      </c>
      <c r="C149" s="4" t="s">
        <v>94</v>
      </c>
      <c r="D149" s="4" t="s">
        <v>25</v>
      </c>
      <c r="E149" s="4" t="s">
        <v>98</v>
      </c>
      <c r="F149" s="4" t="s">
        <v>129</v>
      </c>
      <c r="G149" s="4" t="s">
        <v>130</v>
      </c>
      <c r="H149" s="4" t="s">
        <v>146</v>
      </c>
      <c r="I149" s="4" t="s">
        <v>147</v>
      </c>
      <c r="J149" s="4" t="s">
        <v>25</v>
      </c>
      <c r="K149" s="4" t="s">
        <v>26</v>
      </c>
      <c r="L149" s="4">
        <v>2025</v>
      </c>
      <c r="M149" s="4">
        <v>30000</v>
      </c>
      <c r="N149" s="4" t="s">
        <v>56</v>
      </c>
      <c r="O149" s="4" t="s">
        <v>57</v>
      </c>
      <c r="P149" s="4" t="s">
        <v>53</v>
      </c>
      <c r="Q149" s="6">
        <v>5000</v>
      </c>
      <c r="R149" s="4">
        <v>0</v>
      </c>
      <c r="S149" s="4">
        <v>0</v>
      </c>
      <c r="T149" s="4">
        <v>0</v>
      </c>
      <c r="U149" s="4">
        <v>0</v>
      </c>
      <c r="V149" s="6">
        <v>5000</v>
      </c>
      <c r="W149" s="4" t="s">
        <v>26</v>
      </c>
    </row>
    <row r="150" spans="1:23" ht="32.65" customHeight="1" x14ac:dyDescent="0.35">
      <c r="A150" s="4" t="s">
        <v>24</v>
      </c>
      <c r="B150" s="4" t="s">
        <v>93</v>
      </c>
      <c r="C150" s="4" t="s">
        <v>94</v>
      </c>
      <c r="D150" s="4" t="s">
        <v>25</v>
      </c>
      <c r="E150" s="4" t="s">
        <v>98</v>
      </c>
      <c r="F150" s="4" t="s">
        <v>129</v>
      </c>
      <c r="G150" s="4" t="s">
        <v>130</v>
      </c>
      <c r="H150" s="4" t="s">
        <v>146</v>
      </c>
      <c r="I150" s="4" t="s">
        <v>147</v>
      </c>
      <c r="J150" s="4" t="s">
        <v>25</v>
      </c>
      <c r="K150" s="4" t="s">
        <v>26</v>
      </c>
      <c r="L150" s="4">
        <v>2025</v>
      </c>
      <c r="M150" s="4">
        <v>30000</v>
      </c>
      <c r="N150" s="4" t="s">
        <v>56</v>
      </c>
      <c r="O150" s="4" t="s">
        <v>57</v>
      </c>
      <c r="P150" s="4" t="s">
        <v>37</v>
      </c>
      <c r="Q150" s="6">
        <v>2000</v>
      </c>
      <c r="R150" s="4">
        <v>0</v>
      </c>
      <c r="S150" s="4">
        <v>0</v>
      </c>
      <c r="T150" s="4">
        <v>0</v>
      </c>
      <c r="U150" s="4">
        <v>0</v>
      </c>
      <c r="V150" s="6">
        <v>2000</v>
      </c>
      <c r="W150" s="4" t="s">
        <v>26</v>
      </c>
    </row>
    <row r="151" spans="1:23" ht="32.65" customHeight="1" x14ac:dyDescent="0.35">
      <c r="A151" s="4" t="s">
        <v>24</v>
      </c>
      <c r="B151" s="4" t="s">
        <v>93</v>
      </c>
      <c r="C151" s="4" t="s">
        <v>94</v>
      </c>
      <c r="D151" s="4" t="s">
        <v>25</v>
      </c>
      <c r="E151" s="4" t="s">
        <v>98</v>
      </c>
      <c r="F151" s="4" t="s">
        <v>129</v>
      </c>
      <c r="G151" s="4" t="s">
        <v>130</v>
      </c>
      <c r="H151" s="4" t="s">
        <v>148</v>
      </c>
      <c r="I151" s="4" t="s">
        <v>149</v>
      </c>
      <c r="J151" s="4" t="s">
        <v>25</v>
      </c>
      <c r="K151" s="4" t="s">
        <v>26</v>
      </c>
      <c r="L151" s="4">
        <v>2025</v>
      </c>
      <c r="M151" s="4">
        <v>30000</v>
      </c>
      <c r="N151" s="4" t="s">
        <v>56</v>
      </c>
      <c r="O151" s="4" t="s">
        <v>57</v>
      </c>
      <c r="P151" s="4" t="s">
        <v>54</v>
      </c>
      <c r="Q151" s="6">
        <v>20000</v>
      </c>
      <c r="R151" s="4">
        <v>0</v>
      </c>
      <c r="S151" s="4">
        <v>0</v>
      </c>
      <c r="T151" s="4">
        <v>0</v>
      </c>
      <c r="U151" s="4">
        <v>0</v>
      </c>
      <c r="V151" s="6">
        <v>20000</v>
      </c>
      <c r="W151" s="4" t="s">
        <v>26</v>
      </c>
    </row>
    <row r="152" spans="1:23" ht="32.65" customHeight="1" x14ac:dyDescent="0.35">
      <c r="A152" s="4" t="s">
        <v>24</v>
      </c>
      <c r="B152" s="4" t="s">
        <v>93</v>
      </c>
      <c r="C152" s="4" t="s">
        <v>94</v>
      </c>
      <c r="D152" s="4" t="s">
        <v>25</v>
      </c>
      <c r="E152" s="4" t="s">
        <v>98</v>
      </c>
      <c r="F152" s="4" t="s">
        <v>129</v>
      </c>
      <c r="G152" s="4" t="s">
        <v>130</v>
      </c>
      <c r="H152" s="4" t="s">
        <v>148</v>
      </c>
      <c r="I152" s="4" t="s">
        <v>149</v>
      </c>
      <c r="J152" s="4" t="s">
        <v>25</v>
      </c>
      <c r="K152" s="4" t="s">
        <v>26</v>
      </c>
      <c r="L152" s="4">
        <v>2025</v>
      </c>
      <c r="M152" s="4">
        <v>30000</v>
      </c>
      <c r="N152" s="4" t="s">
        <v>56</v>
      </c>
      <c r="O152" s="4" t="s">
        <v>57</v>
      </c>
      <c r="P152" s="4" t="s">
        <v>30</v>
      </c>
      <c r="Q152" s="6">
        <v>10000</v>
      </c>
      <c r="R152" s="4">
        <v>0</v>
      </c>
      <c r="S152" s="4">
        <v>0</v>
      </c>
      <c r="T152" s="4">
        <v>0</v>
      </c>
      <c r="U152" s="4">
        <v>0</v>
      </c>
      <c r="V152" s="6">
        <v>10000</v>
      </c>
      <c r="W152" s="4" t="s">
        <v>26</v>
      </c>
    </row>
    <row r="153" spans="1:23" ht="32.65" customHeight="1" x14ac:dyDescent="0.35">
      <c r="A153" s="4" t="s">
        <v>24</v>
      </c>
      <c r="B153" s="4" t="s">
        <v>93</v>
      </c>
      <c r="C153" s="4" t="s">
        <v>94</v>
      </c>
      <c r="D153" s="4" t="s">
        <v>25</v>
      </c>
      <c r="E153" s="4" t="s">
        <v>98</v>
      </c>
      <c r="F153" s="4" t="s">
        <v>129</v>
      </c>
      <c r="G153" s="4" t="s">
        <v>130</v>
      </c>
      <c r="H153" s="4" t="s">
        <v>148</v>
      </c>
      <c r="I153" s="4" t="s">
        <v>149</v>
      </c>
      <c r="J153" s="4" t="s">
        <v>25</v>
      </c>
      <c r="K153" s="4" t="s">
        <v>26</v>
      </c>
      <c r="L153" s="4">
        <v>2025</v>
      </c>
      <c r="M153" s="4">
        <v>30000</v>
      </c>
      <c r="N153" s="4" t="s">
        <v>56</v>
      </c>
      <c r="O153" s="4" t="s">
        <v>57</v>
      </c>
      <c r="P153" s="4" t="s">
        <v>53</v>
      </c>
      <c r="Q153" s="6">
        <v>10000</v>
      </c>
      <c r="R153" s="4">
        <v>0</v>
      </c>
      <c r="S153" s="4">
        <v>0</v>
      </c>
      <c r="T153" s="4">
        <v>0</v>
      </c>
      <c r="U153" s="4">
        <v>0</v>
      </c>
      <c r="V153" s="6">
        <v>10000</v>
      </c>
      <c r="W153" s="4" t="s">
        <v>26</v>
      </c>
    </row>
    <row r="154" spans="1:23" ht="32.65" customHeight="1" x14ac:dyDescent="0.35">
      <c r="A154" s="4" t="s">
        <v>24</v>
      </c>
      <c r="B154" s="4" t="s">
        <v>93</v>
      </c>
      <c r="C154" s="4" t="s">
        <v>94</v>
      </c>
      <c r="D154" s="4" t="s">
        <v>25</v>
      </c>
      <c r="E154" s="4" t="s">
        <v>98</v>
      </c>
      <c r="F154" s="4" t="s">
        <v>129</v>
      </c>
      <c r="G154" s="4" t="s">
        <v>130</v>
      </c>
      <c r="H154" s="4" t="s">
        <v>148</v>
      </c>
      <c r="I154" s="4" t="s">
        <v>149</v>
      </c>
      <c r="J154" s="4" t="s">
        <v>25</v>
      </c>
      <c r="K154" s="4" t="s">
        <v>26</v>
      </c>
      <c r="L154" s="4">
        <v>2025</v>
      </c>
      <c r="M154" s="4">
        <v>30000</v>
      </c>
      <c r="N154" s="4" t="s">
        <v>56</v>
      </c>
      <c r="O154" s="4" t="s">
        <v>57</v>
      </c>
      <c r="P154" s="4" t="s">
        <v>37</v>
      </c>
      <c r="Q154" s="6">
        <v>15000</v>
      </c>
      <c r="R154" s="4">
        <v>0</v>
      </c>
      <c r="S154" s="4">
        <v>0</v>
      </c>
      <c r="T154" s="4">
        <v>0</v>
      </c>
      <c r="U154" s="4">
        <v>0</v>
      </c>
      <c r="V154" s="6">
        <v>15000</v>
      </c>
      <c r="W154" s="4" t="s">
        <v>26</v>
      </c>
    </row>
    <row r="155" spans="1:23" ht="32.65" customHeight="1" x14ac:dyDescent="0.35">
      <c r="A155" s="4" t="s">
        <v>24</v>
      </c>
      <c r="B155" s="4" t="s">
        <v>93</v>
      </c>
      <c r="C155" s="4" t="s">
        <v>94</v>
      </c>
      <c r="D155" s="4" t="s">
        <v>25</v>
      </c>
      <c r="E155" s="4" t="s">
        <v>98</v>
      </c>
      <c r="F155" s="4" t="s">
        <v>129</v>
      </c>
      <c r="G155" s="4" t="s">
        <v>130</v>
      </c>
      <c r="H155" s="4" t="s">
        <v>150</v>
      </c>
      <c r="I155" s="4" t="s">
        <v>151</v>
      </c>
      <c r="J155" s="4" t="s">
        <v>25</v>
      </c>
      <c r="K155" s="4" t="s">
        <v>26</v>
      </c>
      <c r="L155" s="4">
        <v>2025</v>
      </c>
      <c r="M155" s="4">
        <v>30000</v>
      </c>
      <c r="N155" s="4" t="s">
        <v>56</v>
      </c>
      <c r="O155" s="4" t="s">
        <v>57</v>
      </c>
      <c r="P155" s="4" t="s">
        <v>54</v>
      </c>
      <c r="Q155" s="6">
        <v>10000</v>
      </c>
      <c r="R155" s="4">
        <v>0</v>
      </c>
      <c r="S155" s="4">
        <v>0</v>
      </c>
      <c r="T155" s="4">
        <v>0</v>
      </c>
      <c r="U155" s="4">
        <v>0</v>
      </c>
      <c r="V155" s="6">
        <v>10000</v>
      </c>
      <c r="W155" s="4" t="s">
        <v>26</v>
      </c>
    </row>
    <row r="156" spans="1:23" ht="32.65" customHeight="1" x14ac:dyDescent="0.35">
      <c r="A156" s="4" t="s">
        <v>24</v>
      </c>
      <c r="B156" s="4" t="s">
        <v>93</v>
      </c>
      <c r="C156" s="4" t="s">
        <v>94</v>
      </c>
      <c r="D156" s="4" t="s">
        <v>25</v>
      </c>
      <c r="E156" s="4" t="s">
        <v>98</v>
      </c>
      <c r="F156" s="4" t="s">
        <v>129</v>
      </c>
      <c r="G156" s="4" t="s">
        <v>130</v>
      </c>
      <c r="H156" s="4" t="s">
        <v>150</v>
      </c>
      <c r="I156" s="4" t="s">
        <v>151</v>
      </c>
      <c r="J156" s="4" t="s">
        <v>25</v>
      </c>
      <c r="K156" s="4" t="s">
        <v>26</v>
      </c>
      <c r="L156" s="4">
        <v>2025</v>
      </c>
      <c r="M156" s="4">
        <v>30000</v>
      </c>
      <c r="N156" s="4" t="s">
        <v>56</v>
      </c>
      <c r="O156" s="4" t="s">
        <v>57</v>
      </c>
      <c r="P156" s="4" t="s">
        <v>33</v>
      </c>
      <c r="Q156" s="6">
        <v>10000</v>
      </c>
      <c r="R156" s="4">
        <v>0</v>
      </c>
      <c r="S156" s="4">
        <v>0</v>
      </c>
      <c r="T156" s="4">
        <v>0</v>
      </c>
      <c r="U156" s="4">
        <v>0</v>
      </c>
      <c r="V156" s="6">
        <v>10000</v>
      </c>
      <c r="W156" s="4" t="s">
        <v>26</v>
      </c>
    </row>
    <row r="157" spans="1:23" ht="32.65" customHeight="1" x14ac:dyDescent="0.35">
      <c r="A157" s="4" t="s">
        <v>24</v>
      </c>
      <c r="B157" s="4" t="s">
        <v>93</v>
      </c>
      <c r="C157" s="4" t="s">
        <v>94</v>
      </c>
      <c r="D157" s="4" t="s">
        <v>25</v>
      </c>
      <c r="E157" s="4" t="s">
        <v>98</v>
      </c>
      <c r="F157" s="4" t="s">
        <v>129</v>
      </c>
      <c r="G157" s="4" t="s">
        <v>130</v>
      </c>
      <c r="H157" s="4" t="s">
        <v>150</v>
      </c>
      <c r="I157" s="4" t="s">
        <v>151</v>
      </c>
      <c r="J157" s="4" t="s">
        <v>25</v>
      </c>
      <c r="K157" s="4" t="s">
        <v>26</v>
      </c>
      <c r="L157" s="4">
        <v>2025</v>
      </c>
      <c r="M157" s="4">
        <v>30000</v>
      </c>
      <c r="N157" s="4" t="s">
        <v>56</v>
      </c>
      <c r="O157" s="4" t="s">
        <v>57</v>
      </c>
      <c r="P157" s="4" t="s">
        <v>30</v>
      </c>
      <c r="Q157" s="6">
        <v>10000</v>
      </c>
      <c r="R157" s="4">
        <v>0</v>
      </c>
      <c r="S157" s="4">
        <v>0</v>
      </c>
      <c r="T157" s="4">
        <v>0</v>
      </c>
      <c r="U157" s="4">
        <v>0</v>
      </c>
      <c r="V157" s="6">
        <v>10000</v>
      </c>
      <c r="W157" s="4" t="s">
        <v>26</v>
      </c>
    </row>
    <row r="158" spans="1:23" ht="32.65" customHeight="1" x14ac:dyDescent="0.35">
      <c r="A158" s="4" t="s">
        <v>24</v>
      </c>
      <c r="B158" s="4" t="s">
        <v>93</v>
      </c>
      <c r="C158" s="4" t="s">
        <v>94</v>
      </c>
      <c r="D158" s="4" t="s">
        <v>25</v>
      </c>
      <c r="E158" s="4" t="s">
        <v>98</v>
      </c>
      <c r="F158" s="4" t="s">
        <v>129</v>
      </c>
      <c r="G158" s="4" t="s">
        <v>130</v>
      </c>
      <c r="H158" s="4" t="s">
        <v>150</v>
      </c>
      <c r="I158" s="4" t="s">
        <v>151</v>
      </c>
      <c r="J158" s="4" t="s">
        <v>25</v>
      </c>
      <c r="K158" s="4" t="s">
        <v>26</v>
      </c>
      <c r="L158" s="4">
        <v>2025</v>
      </c>
      <c r="M158" s="4">
        <v>30000</v>
      </c>
      <c r="N158" s="4" t="s">
        <v>56</v>
      </c>
      <c r="O158" s="4" t="s">
        <v>57</v>
      </c>
      <c r="P158" s="4" t="s">
        <v>34</v>
      </c>
      <c r="Q158" s="6">
        <v>25000</v>
      </c>
      <c r="R158" s="4">
        <v>0</v>
      </c>
      <c r="S158" s="4">
        <v>0</v>
      </c>
      <c r="T158" s="4">
        <v>0</v>
      </c>
      <c r="U158" s="4">
        <v>0</v>
      </c>
      <c r="V158" s="6">
        <v>25000</v>
      </c>
      <c r="W158" s="4" t="s">
        <v>26</v>
      </c>
    </row>
    <row r="159" spans="1:23" ht="32.65" customHeight="1" x14ac:dyDescent="0.35">
      <c r="A159" s="4" t="s">
        <v>24</v>
      </c>
      <c r="B159" s="4" t="s">
        <v>93</v>
      </c>
      <c r="C159" s="4" t="s">
        <v>94</v>
      </c>
      <c r="D159" s="4" t="s">
        <v>25</v>
      </c>
      <c r="E159" s="4" t="s">
        <v>98</v>
      </c>
      <c r="F159" s="4" t="s">
        <v>129</v>
      </c>
      <c r="G159" s="4" t="s">
        <v>130</v>
      </c>
      <c r="H159" s="4" t="s">
        <v>150</v>
      </c>
      <c r="I159" s="4" t="s">
        <v>151</v>
      </c>
      <c r="J159" s="4" t="s">
        <v>25</v>
      </c>
      <c r="K159" s="4" t="s">
        <v>26</v>
      </c>
      <c r="L159" s="4">
        <v>2025</v>
      </c>
      <c r="M159" s="4">
        <v>30000</v>
      </c>
      <c r="N159" s="4" t="s">
        <v>56</v>
      </c>
      <c r="O159" s="4" t="s">
        <v>57</v>
      </c>
      <c r="P159" s="4" t="s">
        <v>53</v>
      </c>
      <c r="Q159" s="6">
        <v>10000</v>
      </c>
      <c r="R159" s="4">
        <v>0</v>
      </c>
      <c r="S159" s="4">
        <v>0</v>
      </c>
      <c r="T159" s="4">
        <v>0</v>
      </c>
      <c r="U159" s="4">
        <v>0</v>
      </c>
      <c r="V159" s="6">
        <v>10000</v>
      </c>
      <c r="W159" s="4" t="s">
        <v>26</v>
      </c>
    </row>
    <row r="160" spans="1:23" ht="32.65" customHeight="1" x14ac:dyDescent="0.35">
      <c r="A160" s="4" t="s">
        <v>24</v>
      </c>
      <c r="B160" s="4" t="s">
        <v>93</v>
      </c>
      <c r="C160" s="4" t="s">
        <v>94</v>
      </c>
      <c r="D160" s="4" t="s">
        <v>25</v>
      </c>
      <c r="E160" s="4" t="s">
        <v>98</v>
      </c>
      <c r="F160" s="4" t="s">
        <v>129</v>
      </c>
      <c r="G160" s="4" t="s">
        <v>130</v>
      </c>
      <c r="H160" s="4" t="s">
        <v>150</v>
      </c>
      <c r="I160" s="4" t="s">
        <v>151</v>
      </c>
      <c r="J160" s="4" t="s">
        <v>25</v>
      </c>
      <c r="K160" s="4" t="s">
        <v>26</v>
      </c>
      <c r="L160" s="4">
        <v>2025</v>
      </c>
      <c r="M160" s="4">
        <v>30000</v>
      </c>
      <c r="N160" s="4" t="s">
        <v>56</v>
      </c>
      <c r="O160" s="4" t="s">
        <v>57</v>
      </c>
      <c r="P160" s="4" t="s">
        <v>37</v>
      </c>
      <c r="Q160" s="6">
        <v>20000</v>
      </c>
      <c r="R160" s="4">
        <v>0</v>
      </c>
      <c r="S160" s="4">
        <v>0</v>
      </c>
      <c r="T160" s="4">
        <v>0</v>
      </c>
      <c r="U160" s="4">
        <v>0</v>
      </c>
      <c r="V160" s="6">
        <v>20000</v>
      </c>
      <c r="W160" s="4" t="s">
        <v>26</v>
      </c>
    </row>
    <row r="161" spans="1:23" ht="32.65" customHeight="1" x14ac:dyDescent="0.35">
      <c r="A161" s="4" t="s">
        <v>24</v>
      </c>
      <c r="B161" s="4" t="s">
        <v>93</v>
      </c>
      <c r="C161" s="4" t="s">
        <v>94</v>
      </c>
      <c r="D161" s="4" t="s">
        <v>25</v>
      </c>
      <c r="E161" s="4" t="s">
        <v>98</v>
      </c>
      <c r="F161" s="4" t="s">
        <v>129</v>
      </c>
      <c r="G161" s="4" t="s">
        <v>130</v>
      </c>
      <c r="H161" s="4" t="s">
        <v>152</v>
      </c>
      <c r="I161" s="4" t="s">
        <v>153</v>
      </c>
      <c r="J161" s="4" t="s">
        <v>25</v>
      </c>
      <c r="K161" s="4" t="s">
        <v>26</v>
      </c>
      <c r="L161" s="4">
        <v>2025</v>
      </c>
      <c r="M161" s="4">
        <v>30000</v>
      </c>
      <c r="N161" s="4" t="s">
        <v>56</v>
      </c>
      <c r="O161" s="4" t="s">
        <v>57</v>
      </c>
      <c r="P161" s="4" t="s">
        <v>33</v>
      </c>
      <c r="Q161" s="6">
        <v>3000</v>
      </c>
      <c r="R161" s="4">
        <v>0</v>
      </c>
      <c r="S161" s="4">
        <v>0</v>
      </c>
      <c r="T161" s="4">
        <v>0</v>
      </c>
      <c r="U161" s="4">
        <v>0</v>
      </c>
      <c r="V161" s="6">
        <v>3000</v>
      </c>
      <c r="W161" s="4" t="s">
        <v>26</v>
      </c>
    </row>
    <row r="162" spans="1:23" ht="32.65" customHeight="1" x14ac:dyDescent="0.35">
      <c r="A162" s="4" t="s">
        <v>24</v>
      </c>
      <c r="B162" s="4" t="s">
        <v>93</v>
      </c>
      <c r="C162" s="4" t="s">
        <v>94</v>
      </c>
      <c r="D162" s="4" t="s">
        <v>25</v>
      </c>
      <c r="E162" s="4" t="s">
        <v>98</v>
      </c>
      <c r="F162" s="4" t="s">
        <v>129</v>
      </c>
      <c r="G162" s="4" t="s">
        <v>130</v>
      </c>
      <c r="H162" s="4" t="s">
        <v>152</v>
      </c>
      <c r="I162" s="4" t="s">
        <v>153</v>
      </c>
      <c r="J162" s="4" t="s">
        <v>25</v>
      </c>
      <c r="K162" s="4" t="s">
        <v>26</v>
      </c>
      <c r="L162" s="4">
        <v>2025</v>
      </c>
      <c r="M162" s="4">
        <v>30000</v>
      </c>
      <c r="N162" s="4" t="s">
        <v>56</v>
      </c>
      <c r="O162" s="4" t="s">
        <v>57</v>
      </c>
      <c r="P162" s="4" t="s">
        <v>37</v>
      </c>
      <c r="Q162" s="6">
        <v>12000</v>
      </c>
      <c r="R162" s="4">
        <v>0</v>
      </c>
      <c r="S162" s="4">
        <v>0</v>
      </c>
      <c r="T162" s="4">
        <v>0</v>
      </c>
      <c r="U162" s="4">
        <v>0</v>
      </c>
      <c r="V162" s="6">
        <v>12000</v>
      </c>
      <c r="W162" s="4" t="s">
        <v>26</v>
      </c>
    </row>
    <row r="163" spans="1:23" ht="32.65" customHeight="1" x14ac:dyDescent="0.35">
      <c r="A163" s="4" t="s">
        <v>24</v>
      </c>
      <c r="B163" s="4" t="s">
        <v>93</v>
      </c>
      <c r="C163" s="4" t="s">
        <v>94</v>
      </c>
      <c r="D163" s="4" t="s">
        <v>25</v>
      </c>
      <c r="E163" s="4" t="s">
        <v>98</v>
      </c>
      <c r="F163" s="4" t="s">
        <v>129</v>
      </c>
      <c r="G163" s="4" t="s">
        <v>130</v>
      </c>
      <c r="H163" s="4" t="s">
        <v>154</v>
      </c>
      <c r="I163" s="4" t="s">
        <v>155</v>
      </c>
      <c r="J163" s="4" t="s">
        <v>25</v>
      </c>
      <c r="K163" s="4" t="s">
        <v>26</v>
      </c>
      <c r="L163" s="4">
        <v>2025</v>
      </c>
      <c r="M163" s="4">
        <v>30000</v>
      </c>
      <c r="N163" s="4" t="s">
        <v>56</v>
      </c>
      <c r="O163" s="4" t="s">
        <v>57</v>
      </c>
      <c r="P163" s="4" t="s">
        <v>30</v>
      </c>
      <c r="Q163" s="6">
        <v>2000</v>
      </c>
      <c r="R163" s="4">
        <v>685.55</v>
      </c>
      <c r="S163" s="6">
        <v>4548.24</v>
      </c>
      <c r="T163" s="4">
        <v>0</v>
      </c>
      <c r="U163" s="6">
        <v>5233.79</v>
      </c>
      <c r="V163" s="6">
        <v>-3233.79</v>
      </c>
      <c r="W163" s="4" t="s">
        <v>26</v>
      </c>
    </row>
    <row r="164" spans="1:23" ht="32.65" customHeight="1" x14ac:dyDescent="0.35">
      <c r="A164" s="4" t="s">
        <v>24</v>
      </c>
      <c r="B164" s="4" t="s">
        <v>93</v>
      </c>
      <c r="C164" s="4" t="s">
        <v>94</v>
      </c>
      <c r="D164" s="4" t="s">
        <v>25</v>
      </c>
      <c r="E164" s="4" t="s">
        <v>98</v>
      </c>
      <c r="F164" s="4" t="s">
        <v>129</v>
      </c>
      <c r="G164" s="4" t="s">
        <v>130</v>
      </c>
      <c r="H164" s="4" t="s">
        <v>154</v>
      </c>
      <c r="I164" s="4" t="s">
        <v>155</v>
      </c>
      <c r="J164" s="4" t="s">
        <v>25</v>
      </c>
      <c r="K164" s="4" t="s">
        <v>26</v>
      </c>
      <c r="L164" s="4">
        <v>2025</v>
      </c>
      <c r="M164" s="4">
        <v>30000</v>
      </c>
      <c r="N164" s="4" t="s">
        <v>56</v>
      </c>
      <c r="O164" s="4" t="s">
        <v>57</v>
      </c>
      <c r="P164" s="4" t="s">
        <v>42</v>
      </c>
      <c r="Q164" s="4">
        <v>0</v>
      </c>
      <c r="R164" s="6">
        <v>3445.19</v>
      </c>
      <c r="S164" s="4">
        <v>0</v>
      </c>
      <c r="T164" s="4">
        <v>0</v>
      </c>
      <c r="U164" s="6">
        <v>3445.19</v>
      </c>
      <c r="V164" s="6">
        <v>-3445.19</v>
      </c>
      <c r="W164" s="5"/>
    </row>
    <row r="165" spans="1:23" ht="32.65" customHeight="1" x14ac:dyDescent="0.35">
      <c r="A165" s="4" t="s">
        <v>24</v>
      </c>
      <c r="B165" s="4" t="s">
        <v>93</v>
      </c>
      <c r="C165" s="4" t="s">
        <v>94</v>
      </c>
      <c r="D165" s="4" t="s">
        <v>25</v>
      </c>
      <c r="E165" s="4" t="s">
        <v>98</v>
      </c>
      <c r="F165" s="4" t="s">
        <v>129</v>
      </c>
      <c r="G165" s="4" t="s">
        <v>130</v>
      </c>
      <c r="H165" s="4" t="s">
        <v>154</v>
      </c>
      <c r="I165" s="4" t="s">
        <v>155</v>
      </c>
      <c r="J165" s="4" t="s">
        <v>25</v>
      </c>
      <c r="K165" s="4" t="s">
        <v>26</v>
      </c>
      <c r="L165" s="4">
        <v>2025</v>
      </c>
      <c r="M165" s="4">
        <v>30000</v>
      </c>
      <c r="N165" s="4" t="s">
        <v>56</v>
      </c>
      <c r="O165" s="4" t="s">
        <v>57</v>
      </c>
      <c r="P165" s="4" t="s">
        <v>35</v>
      </c>
      <c r="Q165" s="4">
        <v>0</v>
      </c>
      <c r="R165" s="6">
        <v>3014.94</v>
      </c>
      <c r="S165" s="4">
        <v>0</v>
      </c>
      <c r="T165" s="4">
        <v>0</v>
      </c>
      <c r="U165" s="6">
        <v>3014.94</v>
      </c>
      <c r="V165" s="6">
        <v>-3014.94</v>
      </c>
      <c r="W165" s="5"/>
    </row>
    <row r="166" spans="1:23" ht="32.65" customHeight="1" x14ac:dyDescent="0.35">
      <c r="A166" s="4" t="s">
        <v>24</v>
      </c>
      <c r="B166" s="4" t="s">
        <v>93</v>
      </c>
      <c r="C166" s="4" t="s">
        <v>94</v>
      </c>
      <c r="D166" s="4" t="s">
        <v>25</v>
      </c>
      <c r="E166" s="4" t="s">
        <v>98</v>
      </c>
      <c r="F166" s="4" t="s">
        <v>129</v>
      </c>
      <c r="G166" s="4" t="s">
        <v>130</v>
      </c>
      <c r="H166" s="4" t="s">
        <v>154</v>
      </c>
      <c r="I166" s="4" t="s">
        <v>155</v>
      </c>
      <c r="J166" s="4" t="s">
        <v>25</v>
      </c>
      <c r="K166" s="4" t="s">
        <v>26</v>
      </c>
      <c r="L166" s="4">
        <v>2025</v>
      </c>
      <c r="M166" s="4">
        <v>30000</v>
      </c>
      <c r="N166" s="4" t="s">
        <v>56</v>
      </c>
      <c r="O166" s="4" t="s">
        <v>57</v>
      </c>
      <c r="P166" s="4" t="s">
        <v>55</v>
      </c>
      <c r="Q166" s="4">
        <v>0</v>
      </c>
      <c r="R166" s="4">
        <v>0</v>
      </c>
      <c r="S166" s="4">
        <v>361.04</v>
      </c>
      <c r="T166" s="4">
        <v>0</v>
      </c>
      <c r="U166" s="4">
        <v>361.04</v>
      </c>
      <c r="V166" s="4">
        <v>-361.04</v>
      </c>
      <c r="W166" s="5"/>
    </row>
    <row r="167" spans="1:23" ht="32.65" customHeight="1" x14ac:dyDescent="0.35">
      <c r="A167" s="4" t="s">
        <v>24</v>
      </c>
      <c r="B167" s="4" t="s">
        <v>93</v>
      </c>
      <c r="C167" s="4" t="s">
        <v>94</v>
      </c>
      <c r="D167" s="4" t="s">
        <v>25</v>
      </c>
      <c r="E167" s="4" t="s">
        <v>98</v>
      </c>
      <c r="F167" s="4" t="s">
        <v>129</v>
      </c>
      <c r="G167" s="4" t="s">
        <v>130</v>
      </c>
      <c r="H167" s="4" t="s">
        <v>154</v>
      </c>
      <c r="I167" s="4" t="s">
        <v>155</v>
      </c>
      <c r="J167" s="4" t="s">
        <v>25</v>
      </c>
      <c r="K167" s="4" t="s">
        <v>26</v>
      </c>
      <c r="L167" s="4">
        <v>2025</v>
      </c>
      <c r="M167" s="4">
        <v>30000</v>
      </c>
      <c r="N167" s="4" t="s">
        <v>56</v>
      </c>
      <c r="O167" s="4" t="s">
        <v>57</v>
      </c>
      <c r="P167" s="4" t="s">
        <v>37</v>
      </c>
      <c r="Q167" s="6">
        <v>18000</v>
      </c>
      <c r="R167" s="6">
        <v>1174.3599999999999</v>
      </c>
      <c r="S167" s="4">
        <v>607.76</v>
      </c>
      <c r="T167" s="4">
        <v>0</v>
      </c>
      <c r="U167" s="6">
        <v>1782.12</v>
      </c>
      <c r="V167" s="6">
        <v>16217.88</v>
      </c>
      <c r="W167" s="4" t="s">
        <v>26</v>
      </c>
    </row>
    <row r="168" spans="1:23" ht="32.65" customHeight="1" x14ac:dyDescent="0.35">
      <c r="A168" s="4" t="s">
        <v>24</v>
      </c>
      <c r="B168" s="4" t="s">
        <v>93</v>
      </c>
      <c r="C168" s="4" t="s">
        <v>94</v>
      </c>
      <c r="D168" s="4" t="s">
        <v>25</v>
      </c>
      <c r="E168" s="4" t="s">
        <v>98</v>
      </c>
      <c r="F168" s="4" t="s">
        <v>129</v>
      </c>
      <c r="G168" s="4" t="s">
        <v>130</v>
      </c>
      <c r="H168" s="4" t="s">
        <v>154</v>
      </c>
      <c r="I168" s="4" t="s">
        <v>155</v>
      </c>
      <c r="J168" s="4" t="s">
        <v>25</v>
      </c>
      <c r="K168" s="4" t="s">
        <v>26</v>
      </c>
      <c r="L168" s="4">
        <v>2025</v>
      </c>
      <c r="M168" s="4">
        <v>30000</v>
      </c>
      <c r="N168" s="4" t="s">
        <v>56</v>
      </c>
      <c r="O168" s="4" t="s">
        <v>57</v>
      </c>
      <c r="P168" s="4" t="s">
        <v>38</v>
      </c>
      <c r="Q168" s="4">
        <v>0</v>
      </c>
      <c r="R168" s="4">
        <v>0</v>
      </c>
      <c r="S168" s="4">
        <v>-0.95</v>
      </c>
      <c r="T168" s="4">
        <v>0</v>
      </c>
      <c r="U168" s="4">
        <v>-0.95</v>
      </c>
      <c r="V168" s="4">
        <v>0.95</v>
      </c>
      <c r="W168" s="5"/>
    </row>
    <row r="169" spans="1:23" ht="32.65" customHeight="1" x14ac:dyDescent="0.35">
      <c r="A169" s="4" t="s">
        <v>24</v>
      </c>
      <c r="B169" s="4" t="s">
        <v>93</v>
      </c>
      <c r="C169" s="4" t="s">
        <v>94</v>
      </c>
      <c r="D169" s="4" t="s">
        <v>25</v>
      </c>
      <c r="E169" s="4" t="s">
        <v>98</v>
      </c>
      <c r="F169" s="4" t="s">
        <v>129</v>
      </c>
      <c r="G169" s="4" t="s">
        <v>130</v>
      </c>
      <c r="H169" s="4" t="s">
        <v>156</v>
      </c>
      <c r="I169" s="4" t="s">
        <v>157</v>
      </c>
      <c r="J169" s="4" t="s">
        <v>25</v>
      </c>
      <c r="K169" s="4" t="s">
        <v>26</v>
      </c>
      <c r="L169" s="4">
        <v>2025</v>
      </c>
      <c r="M169" s="4">
        <v>30000</v>
      </c>
      <c r="N169" s="4" t="s">
        <v>56</v>
      </c>
      <c r="O169" s="4" t="s">
        <v>57</v>
      </c>
      <c r="P169" s="4" t="s">
        <v>30</v>
      </c>
      <c r="Q169" s="4">
        <v>0</v>
      </c>
      <c r="R169" s="4">
        <v>0</v>
      </c>
      <c r="S169" s="4">
        <v>-0.01</v>
      </c>
      <c r="T169" s="4">
        <v>0</v>
      </c>
      <c r="U169" s="4">
        <v>-0.01</v>
      </c>
      <c r="V169" s="4">
        <v>0.01</v>
      </c>
      <c r="W169" s="5"/>
    </row>
    <row r="170" spans="1:23" ht="32.65" customHeight="1" x14ac:dyDescent="0.35">
      <c r="A170" s="4" t="s">
        <v>24</v>
      </c>
      <c r="B170" s="4" t="s">
        <v>93</v>
      </c>
      <c r="C170" s="4" t="s">
        <v>94</v>
      </c>
      <c r="D170" s="4" t="s">
        <v>25</v>
      </c>
      <c r="E170" s="4" t="s">
        <v>98</v>
      </c>
      <c r="F170" s="4" t="s">
        <v>129</v>
      </c>
      <c r="G170" s="4" t="s">
        <v>130</v>
      </c>
      <c r="H170" s="4" t="s">
        <v>156</v>
      </c>
      <c r="I170" s="4" t="s">
        <v>157</v>
      </c>
      <c r="J170" s="4" t="s">
        <v>25</v>
      </c>
      <c r="K170" s="4" t="s">
        <v>26</v>
      </c>
      <c r="L170" s="4">
        <v>2025</v>
      </c>
      <c r="M170" s="4">
        <v>30000</v>
      </c>
      <c r="N170" s="4" t="s">
        <v>56</v>
      </c>
      <c r="O170" s="4" t="s">
        <v>57</v>
      </c>
      <c r="P170" s="4" t="s">
        <v>36</v>
      </c>
      <c r="Q170" s="4">
        <v>0</v>
      </c>
      <c r="R170" s="4">
        <v>0</v>
      </c>
      <c r="S170" s="6">
        <v>2555.81</v>
      </c>
      <c r="T170" s="4">
        <v>0</v>
      </c>
      <c r="U170" s="6">
        <v>2555.81</v>
      </c>
      <c r="V170" s="6">
        <v>-2555.81</v>
      </c>
      <c r="W170" s="5"/>
    </row>
    <row r="171" spans="1:23" ht="32.65" customHeight="1" x14ac:dyDescent="0.35">
      <c r="A171" s="4" t="s">
        <v>24</v>
      </c>
      <c r="B171" s="4" t="s">
        <v>93</v>
      </c>
      <c r="C171" s="4" t="s">
        <v>94</v>
      </c>
      <c r="D171" s="4" t="s">
        <v>25</v>
      </c>
      <c r="E171" s="4" t="s">
        <v>98</v>
      </c>
      <c r="F171" s="4" t="s">
        <v>129</v>
      </c>
      <c r="G171" s="4" t="s">
        <v>130</v>
      </c>
      <c r="H171" s="4" t="s">
        <v>156</v>
      </c>
      <c r="I171" s="4" t="s">
        <v>157</v>
      </c>
      <c r="J171" s="4" t="s">
        <v>25</v>
      </c>
      <c r="K171" s="4" t="s">
        <v>26</v>
      </c>
      <c r="L171" s="4">
        <v>2025</v>
      </c>
      <c r="M171" s="4">
        <v>30000</v>
      </c>
      <c r="N171" s="4" t="s">
        <v>56</v>
      </c>
      <c r="O171" s="4" t="s">
        <v>57</v>
      </c>
      <c r="P171" s="4" t="s">
        <v>27</v>
      </c>
      <c r="Q171" s="4">
        <v>0</v>
      </c>
      <c r="R171" s="4">
        <v>0</v>
      </c>
      <c r="S171" s="4">
        <v>173.9</v>
      </c>
      <c r="T171" s="4">
        <v>0</v>
      </c>
      <c r="U171" s="4">
        <v>173.9</v>
      </c>
      <c r="V171" s="4">
        <v>-173.9</v>
      </c>
      <c r="W171" s="5"/>
    </row>
    <row r="172" spans="1:23" ht="32.65" customHeight="1" x14ac:dyDescent="0.35">
      <c r="A172" s="4" t="s">
        <v>24</v>
      </c>
      <c r="B172" s="4" t="s">
        <v>93</v>
      </c>
      <c r="C172" s="4" t="s">
        <v>94</v>
      </c>
      <c r="D172" s="4" t="s">
        <v>25</v>
      </c>
      <c r="E172" s="4" t="s">
        <v>98</v>
      </c>
      <c r="F172" s="4" t="s">
        <v>129</v>
      </c>
      <c r="G172" s="4" t="s">
        <v>130</v>
      </c>
      <c r="H172" s="4" t="s">
        <v>156</v>
      </c>
      <c r="I172" s="4" t="s">
        <v>157</v>
      </c>
      <c r="J172" s="4" t="s">
        <v>25</v>
      </c>
      <c r="K172" s="4" t="s">
        <v>26</v>
      </c>
      <c r="L172" s="4">
        <v>2025</v>
      </c>
      <c r="M172" s="4">
        <v>30000</v>
      </c>
      <c r="N172" s="4" t="s">
        <v>56</v>
      </c>
      <c r="O172" s="4" t="s">
        <v>57</v>
      </c>
      <c r="P172" s="4" t="s">
        <v>55</v>
      </c>
      <c r="Q172" s="4">
        <v>0</v>
      </c>
      <c r="R172" s="4">
        <v>0</v>
      </c>
      <c r="S172" s="4">
        <v>306.68</v>
      </c>
      <c r="T172" s="4">
        <v>0</v>
      </c>
      <c r="U172" s="4">
        <v>306.68</v>
      </c>
      <c r="V172" s="4">
        <v>-306.68</v>
      </c>
      <c r="W172" s="5"/>
    </row>
    <row r="173" spans="1:23" ht="32.65" customHeight="1" x14ac:dyDescent="0.35">
      <c r="A173" s="4" t="s">
        <v>24</v>
      </c>
      <c r="B173" s="4" t="s">
        <v>93</v>
      </c>
      <c r="C173" s="4" t="s">
        <v>94</v>
      </c>
      <c r="D173" s="4" t="s">
        <v>25</v>
      </c>
      <c r="E173" s="4" t="s">
        <v>98</v>
      </c>
      <c r="F173" s="4" t="s">
        <v>129</v>
      </c>
      <c r="G173" s="4" t="s">
        <v>130</v>
      </c>
      <c r="H173" s="4" t="s">
        <v>156</v>
      </c>
      <c r="I173" s="4" t="s">
        <v>157</v>
      </c>
      <c r="J173" s="4" t="s">
        <v>25</v>
      </c>
      <c r="K173" s="4" t="s">
        <v>26</v>
      </c>
      <c r="L173" s="4">
        <v>2025</v>
      </c>
      <c r="M173" s="4">
        <v>30000</v>
      </c>
      <c r="N173" s="4" t="s">
        <v>56</v>
      </c>
      <c r="O173" s="4" t="s">
        <v>57</v>
      </c>
      <c r="P173" s="4" t="s">
        <v>37</v>
      </c>
      <c r="Q173" s="6">
        <v>14823.67</v>
      </c>
      <c r="R173" s="4">
        <v>0</v>
      </c>
      <c r="S173" s="6">
        <v>1651.59</v>
      </c>
      <c r="T173" s="4">
        <v>0</v>
      </c>
      <c r="U173" s="6">
        <v>1651.59</v>
      </c>
      <c r="V173" s="6">
        <v>13172.08</v>
      </c>
      <c r="W173" s="4" t="s">
        <v>26</v>
      </c>
    </row>
    <row r="174" spans="1:23" ht="32.65" customHeight="1" x14ac:dyDescent="0.35">
      <c r="A174" s="4" t="s">
        <v>24</v>
      </c>
      <c r="B174" s="4" t="s">
        <v>93</v>
      </c>
      <c r="C174" s="4" t="s">
        <v>94</v>
      </c>
      <c r="D174" s="4" t="s">
        <v>25</v>
      </c>
      <c r="E174" s="4" t="s">
        <v>98</v>
      </c>
      <c r="F174" s="4" t="s">
        <v>129</v>
      </c>
      <c r="G174" s="4" t="s">
        <v>130</v>
      </c>
      <c r="H174" s="4" t="s">
        <v>158</v>
      </c>
      <c r="I174" s="4" t="s">
        <v>159</v>
      </c>
      <c r="J174" s="4" t="s">
        <v>25</v>
      </c>
      <c r="K174" s="4" t="s">
        <v>26</v>
      </c>
      <c r="L174" s="4">
        <v>2025</v>
      </c>
      <c r="M174" s="4">
        <v>30000</v>
      </c>
      <c r="N174" s="4" t="s">
        <v>56</v>
      </c>
      <c r="O174" s="4" t="s">
        <v>57</v>
      </c>
      <c r="P174" s="4" t="s">
        <v>37</v>
      </c>
      <c r="Q174" s="6">
        <v>10000</v>
      </c>
      <c r="R174" s="4">
        <v>0</v>
      </c>
      <c r="S174" s="4">
        <v>0</v>
      </c>
      <c r="T174" s="4">
        <v>0</v>
      </c>
      <c r="U174" s="4">
        <v>0</v>
      </c>
      <c r="V174" s="6">
        <v>10000</v>
      </c>
      <c r="W174" s="4" t="s">
        <v>26</v>
      </c>
    </row>
    <row r="175" spans="1:23" ht="32.65" customHeight="1" x14ac:dyDescent="0.35">
      <c r="A175" s="4" t="s">
        <v>24</v>
      </c>
      <c r="B175" s="4" t="s">
        <v>93</v>
      </c>
      <c r="C175" s="4" t="s">
        <v>94</v>
      </c>
      <c r="D175" s="4" t="s">
        <v>25</v>
      </c>
      <c r="E175" s="4" t="s">
        <v>98</v>
      </c>
      <c r="F175" s="4" t="s">
        <v>129</v>
      </c>
      <c r="G175" s="4" t="s">
        <v>130</v>
      </c>
      <c r="H175" s="4" t="s">
        <v>160</v>
      </c>
      <c r="I175" s="4" t="s">
        <v>161</v>
      </c>
      <c r="J175" s="4" t="s">
        <v>25</v>
      </c>
      <c r="K175" s="4" t="s">
        <v>26</v>
      </c>
      <c r="L175" s="4">
        <v>2025</v>
      </c>
      <c r="M175" s="4">
        <v>30000</v>
      </c>
      <c r="N175" s="4" t="s">
        <v>56</v>
      </c>
      <c r="O175" s="4" t="s">
        <v>57</v>
      </c>
      <c r="P175" s="4" t="s">
        <v>37</v>
      </c>
      <c r="Q175" s="6">
        <v>20000</v>
      </c>
      <c r="R175" s="4">
        <v>0</v>
      </c>
      <c r="S175" s="4">
        <v>0</v>
      </c>
      <c r="T175" s="4">
        <v>0</v>
      </c>
      <c r="U175" s="4">
        <v>0</v>
      </c>
      <c r="V175" s="6">
        <v>20000</v>
      </c>
      <c r="W175" s="4" t="s">
        <v>26</v>
      </c>
    </row>
    <row r="176" spans="1:23" ht="32.65" customHeight="1" x14ac:dyDescent="0.35">
      <c r="A176" s="4" t="s">
        <v>24</v>
      </c>
      <c r="B176" s="4" t="s">
        <v>93</v>
      </c>
      <c r="C176" s="4" t="s">
        <v>94</v>
      </c>
      <c r="D176" s="4" t="s">
        <v>25</v>
      </c>
      <c r="E176" s="4" t="s">
        <v>98</v>
      </c>
      <c r="F176" s="4" t="s">
        <v>129</v>
      </c>
      <c r="G176" s="4" t="s">
        <v>130</v>
      </c>
      <c r="H176" s="4" t="s">
        <v>162</v>
      </c>
      <c r="I176" s="4" t="s">
        <v>163</v>
      </c>
      <c r="J176" s="4" t="s">
        <v>25</v>
      </c>
      <c r="K176" s="4" t="s">
        <v>26</v>
      </c>
      <c r="L176" s="4">
        <v>2025</v>
      </c>
      <c r="M176" s="4">
        <v>30000</v>
      </c>
      <c r="N176" s="4" t="s">
        <v>56</v>
      </c>
      <c r="O176" s="4" t="s">
        <v>57</v>
      </c>
      <c r="P176" s="4" t="s">
        <v>58</v>
      </c>
      <c r="Q176" s="4">
        <v>0</v>
      </c>
      <c r="R176" s="6">
        <v>16576.98</v>
      </c>
      <c r="S176" s="4">
        <v>0</v>
      </c>
      <c r="T176" s="4">
        <v>0</v>
      </c>
      <c r="U176" s="6">
        <v>16576.98</v>
      </c>
      <c r="V176" s="6">
        <v>-16576.98</v>
      </c>
      <c r="W176" s="5"/>
    </row>
    <row r="177" spans="1:23" ht="32.65" customHeight="1" x14ac:dyDescent="0.35">
      <c r="A177" s="4" t="s">
        <v>24</v>
      </c>
      <c r="B177" s="4" t="s">
        <v>93</v>
      </c>
      <c r="C177" s="4" t="s">
        <v>94</v>
      </c>
      <c r="D177" s="4" t="s">
        <v>25</v>
      </c>
      <c r="E177" s="4" t="s">
        <v>98</v>
      </c>
      <c r="F177" s="4" t="s">
        <v>129</v>
      </c>
      <c r="G177" s="4" t="s">
        <v>130</v>
      </c>
      <c r="H177" s="4" t="s">
        <v>162</v>
      </c>
      <c r="I177" s="4" t="s">
        <v>163</v>
      </c>
      <c r="J177" s="4" t="s">
        <v>25</v>
      </c>
      <c r="K177" s="4" t="s">
        <v>26</v>
      </c>
      <c r="L177" s="4">
        <v>2025</v>
      </c>
      <c r="M177" s="4">
        <v>30000</v>
      </c>
      <c r="N177" s="4" t="s">
        <v>56</v>
      </c>
      <c r="O177" s="4" t="s">
        <v>57</v>
      </c>
      <c r="P177" s="4" t="s">
        <v>37</v>
      </c>
      <c r="Q177" s="6">
        <v>5000</v>
      </c>
      <c r="R177" s="4">
        <v>0</v>
      </c>
      <c r="S177" s="4">
        <v>0</v>
      </c>
      <c r="T177" s="4">
        <v>0</v>
      </c>
      <c r="U177" s="4">
        <v>0</v>
      </c>
      <c r="V177" s="6">
        <v>5000</v>
      </c>
      <c r="W177" s="4" t="s">
        <v>26</v>
      </c>
    </row>
    <row r="178" spans="1:23" ht="32.65" customHeight="1" x14ac:dyDescent="0.35">
      <c r="A178" s="4" t="s">
        <v>24</v>
      </c>
      <c r="B178" s="4" t="s">
        <v>93</v>
      </c>
      <c r="C178" s="4" t="s">
        <v>94</v>
      </c>
      <c r="D178" s="4" t="s">
        <v>25</v>
      </c>
      <c r="E178" s="4" t="s">
        <v>98</v>
      </c>
      <c r="F178" s="4" t="s">
        <v>129</v>
      </c>
      <c r="G178" s="4" t="s">
        <v>130</v>
      </c>
      <c r="H178" s="4" t="s">
        <v>165</v>
      </c>
      <c r="I178" s="4" t="s">
        <v>166</v>
      </c>
      <c r="J178" s="4" t="s">
        <v>25</v>
      </c>
      <c r="K178" s="4" t="s">
        <v>26</v>
      </c>
      <c r="L178" s="4">
        <v>2025</v>
      </c>
      <c r="M178" s="4">
        <v>30000</v>
      </c>
      <c r="N178" s="4" t="s">
        <v>56</v>
      </c>
      <c r="O178" s="4" t="s">
        <v>57</v>
      </c>
      <c r="P178" s="4" t="s">
        <v>30</v>
      </c>
      <c r="Q178" s="6">
        <v>6000</v>
      </c>
      <c r="R178" s="4">
        <v>0</v>
      </c>
      <c r="S178" s="4">
        <v>0</v>
      </c>
      <c r="T178" s="4">
        <v>0</v>
      </c>
      <c r="U178" s="4">
        <v>0</v>
      </c>
      <c r="V178" s="6">
        <v>6000</v>
      </c>
      <c r="W178" s="4" t="s">
        <v>26</v>
      </c>
    </row>
    <row r="179" spans="1:23" ht="32.65" customHeight="1" x14ac:dyDescent="0.35">
      <c r="A179" s="4" t="s">
        <v>24</v>
      </c>
      <c r="B179" s="4" t="s">
        <v>93</v>
      </c>
      <c r="C179" s="4" t="s">
        <v>94</v>
      </c>
      <c r="D179" s="4" t="s">
        <v>25</v>
      </c>
      <c r="E179" s="4" t="s">
        <v>98</v>
      </c>
      <c r="F179" s="4" t="s">
        <v>129</v>
      </c>
      <c r="G179" s="4" t="s">
        <v>130</v>
      </c>
      <c r="H179" s="4" t="s">
        <v>168</v>
      </c>
      <c r="I179" s="4" t="s">
        <v>169</v>
      </c>
      <c r="J179" s="4" t="s">
        <v>25</v>
      </c>
      <c r="K179" s="4" t="s">
        <v>26</v>
      </c>
      <c r="L179" s="4">
        <v>2025</v>
      </c>
      <c r="M179" s="4">
        <v>30000</v>
      </c>
      <c r="N179" s="4" t="s">
        <v>56</v>
      </c>
      <c r="O179" s="4" t="s">
        <v>57</v>
      </c>
      <c r="P179" s="4" t="s">
        <v>37</v>
      </c>
      <c r="Q179" s="6">
        <v>15000</v>
      </c>
      <c r="R179" s="4">
        <v>0</v>
      </c>
      <c r="S179" s="4">
        <v>0</v>
      </c>
      <c r="T179" s="4">
        <v>0</v>
      </c>
      <c r="U179" s="4">
        <v>0</v>
      </c>
      <c r="V179" s="6">
        <v>15000</v>
      </c>
      <c r="W179" s="4" t="s">
        <v>26</v>
      </c>
    </row>
    <row r="180" spans="1:23" ht="32.65" customHeight="1" x14ac:dyDescent="0.35">
      <c r="A180" s="4" t="s">
        <v>24</v>
      </c>
      <c r="B180" s="4" t="s">
        <v>93</v>
      </c>
      <c r="C180" s="4" t="s">
        <v>94</v>
      </c>
      <c r="D180" s="4" t="s">
        <v>25</v>
      </c>
      <c r="E180" s="4" t="s">
        <v>98</v>
      </c>
      <c r="F180" s="4" t="s">
        <v>129</v>
      </c>
      <c r="G180" s="4" t="s">
        <v>130</v>
      </c>
      <c r="H180" s="4" t="s">
        <v>170</v>
      </c>
      <c r="I180" s="4" t="s">
        <v>171</v>
      </c>
      <c r="J180" s="4" t="s">
        <v>25</v>
      </c>
      <c r="K180" s="4" t="s">
        <v>26</v>
      </c>
      <c r="L180" s="4">
        <v>2025</v>
      </c>
      <c r="M180" s="4">
        <v>30000</v>
      </c>
      <c r="N180" s="4" t="s">
        <v>56</v>
      </c>
      <c r="O180" s="4" t="s">
        <v>57</v>
      </c>
      <c r="P180" s="4" t="s">
        <v>47</v>
      </c>
      <c r="Q180" s="4">
        <v>0</v>
      </c>
      <c r="R180" s="4">
        <v>0</v>
      </c>
      <c r="S180" s="6">
        <v>46594</v>
      </c>
      <c r="T180" s="4">
        <v>0</v>
      </c>
      <c r="U180" s="6">
        <v>46594</v>
      </c>
      <c r="V180" s="6">
        <v>-46594</v>
      </c>
      <c r="W180" s="5"/>
    </row>
    <row r="181" spans="1:23" ht="32.65" customHeight="1" x14ac:dyDescent="0.35">
      <c r="A181" s="4" t="s">
        <v>24</v>
      </c>
      <c r="B181" s="4" t="s">
        <v>93</v>
      </c>
      <c r="C181" s="4" t="s">
        <v>94</v>
      </c>
      <c r="D181" s="4" t="s">
        <v>25</v>
      </c>
      <c r="E181" s="4" t="s">
        <v>98</v>
      </c>
      <c r="F181" s="4" t="s">
        <v>129</v>
      </c>
      <c r="G181" s="4" t="s">
        <v>130</v>
      </c>
      <c r="H181" s="4" t="s">
        <v>170</v>
      </c>
      <c r="I181" s="4" t="s">
        <v>171</v>
      </c>
      <c r="J181" s="4" t="s">
        <v>25</v>
      </c>
      <c r="K181" s="4" t="s">
        <v>26</v>
      </c>
      <c r="L181" s="4">
        <v>2025</v>
      </c>
      <c r="M181" s="4">
        <v>30000</v>
      </c>
      <c r="N181" s="4" t="s">
        <v>56</v>
      </c>
      <c r="O181" s="4" t="s">
        <v>57</v>
      </c>
      <c r="P181" s="4" t="s">
        <v>54</v>
      </c>
      <c r="Q181" s="6">
        <v>3000</v>
      </c>
      <c r="R181" s="4">
        <v>0</v>
      </c>
      <c r="S181" s="4">
        <v>0</v>
      </c>
      <c r="T181" s="4">
        <v>0</v>
      </c>
      <c r="U181" s="4">
        <v>0</v>
      </c>
      <c r="V181" s="6">
        <v>3000</v>
      </c>
      <c r="W181" s="4" t="s">
        <v>26</v>
      </c>
    </row>
    <row r="182" spans="1:23" ht="32.65" customHeight="1" x14ac:dyDescent="0.35">
      <c r="A182" s="4" t="s">
        <v>24</v>
      </c>
      <c r="B182" s="4" t="s">
        <v>93</v>
      </c>
      <c r="C182" s="4" t="s">
        <v>94</v>
      </c>
      <c r="D182" s="4" t="s">
        <v>25</v>
      </c>
      <c r="E182" s="4" t="s">
        <v>98</v>
      </c>
      <c r="F182" s="4" t="s">
        <v>129</v>
      </c>
      <c r="G182" s="4" t="s">
        <v>130</v>
      </c>
      <c r="H182" s="4" t="s">
        <v>170</v>
      </c>
      <c r="I182" s="4" t="s">
        <v>171</v>
      </c>
      <c r="J182" s="4" t="s">
        <v>25</v>
      </c>
      <c r="K182" s="4" t="s">
        <v>26</v>
      </c>
      <c r="L182" s="4">
        <v>2025</v>
      </c>
      <c r="M182" s="4">
        <v>30000</v>
      </c>
      <c r="N182" s="4" t="s">
        <v>56</v>
      </c>
      <c r="O182" s="4" t="s">
        <v>57</v>
      </c>
      <c r="P182" s="4" t="s">
        <v>33</v>
      </c>
      <c r="Q182" s="6">
        <v>2000</v>
      </c>
      <c r="R182" s="4">
        <v>0</v>
      </c>
      <c r="S182" s="4">
        <v>0</v>
      </c>
      <c r="T182" s="4">
        <v>0</v>
      </c>
      <c r="U182" s="4">
        <v>0</v>
      </c>
      <c r="V182" s="6">
        <v>2000</v>
      </c>
      <c r="W182" s="4" t="s">
        <v>26</v>
      </c>
    </row>
    <row r="183" spans="1:23" ht="32.65" customHeight="1" x14ac:dyDescent="0.35">
      <c r="A183" s="4" t="s">
        <v>24</v>
      </c>
      <c r="B183" s="4" t="s">
        <v>93</v>
      </c>
      <c r="C183" s="4" t="s">
        <v>94</v>
      </c>
      <c r="D183" s="4" t="s">
        <v>25</v>
      </c>
      <c r="E183" s="4" t="s">
        <v>98</v>
      </c>
      <c r="F183" s="4" t="s">
        <v>129</v>
      </c>
      <c r="G183" s="4" t="s">
        <v>130</v>
      </c>
      <c r="H183" s="4" t="s">
        <v>170</v>
      </c>
      <c r="I183" s="4" t="s">
        <v>171</v>
      </c>
      <c r="J183" s="4" t="s">
        <v>25</v>
      </c>
      <c r="K183" s="4" t="s">
        <v>26</v>
      </c>
      <c r="L183" s="4">
        <v>2025</v>
      </c>
      <c r="M183" s="4">
        <v>30000</v>
      </c>
      <c r="N183" s="4" t="s">
        <v>56</v>
      </c>
      <c r="O183" s="4" t="s">
        <v>57</v>
      </c>
      <c r="P183" s="4" t="s">
        <v>41</v>
      </c>
      <c r="Q183" s="4">
        <v>0</v>
      </c>
      <c r="R183" s="4">
        <v>0</v>
      </c>
      <c r="S183" s="4">
        <v>72.16</v>
      </c>
      <c r="T183" s="4">
        <v>0</v>
      </c>
      <c r="U183" s="4">
        <v>72.16</v>
      </c>
      <c r="V183" s="4">
        <v>-72.16</v>
      </c>
      <c r="W183" s="5"/>
    </row>
    <row r="184" spans="1:23" ht="32.65" customHeight="1" x14ac:dyDescent="0.35">
      <c r="A184" s="4" t="s">
        <v>24</v>
      </c>
      <c r="B184" s="4" t="s">
        <v>93</v>
      </c>
      <c r="C184" s="4" t="s">
        <v>94</v>
      </c>
      <c r="D184" s="4" t="s">
        <v>25</v>
      </c>
      <c r="E184" s="4" t="s">
        <v>98</v>
      </c>
      <c r="F184" s="4" t="s">
        <v>129</v>
      </c>
      <c r="G184" s="4" t="s">
        <v>130</v>
      </c>
      <c r="H184" s="4" t="s">
        <v>170</v>
      </c>
      <c r="I184" s="4" t="s">
        <v>171</v>
      </c>
      <c r="J184" s="4" t="s">
        <v>25</v>
      </c>
      <c r="K184" s="4" t="s">
        <v>26</v>
      </c>
      <c r="L184" s="4">
        <v>2025</v>
      </c>
      <c r="M184" s="4">
        <v>30000</v>
      </c>
      <c r="N184" s="4" t="s">
        <v>56</v>
      </c>
      <c r="O184" s="4" t="s">
        <v>57</v>
      </c>
      <c r="P184" s="4" t="s">
        <v>27</v>
      </c>
      <c r="Q184" s="4">
        <v>0</v>
      </c>
      <c r="R184" s="4">
        <v>0</v>
      </c>
      <c r="S184" s="4">
        <v>34.74</v>
      </c>
      <c r="T184" s="4">
        <v>0</v>
      </c>
      <c r="U184" s="4">
        <v>34.74</v>
      </c>
      <c r="V184" s="4">
        <v>-34.74</v>
      </c>
      <c r="W184" s="5"/>
    </row>
    <row r="185" spans="1:23" ht="32.65" customHeight="1" x14ac:dyDescent="0.35">
      <c r="A185" s="4" t="s">
        <v>24</v>
      </c>
      <c r="B185" s="4" t="s">
        <v>93</v>
      </c>
      <c r="C185" s="4" t="s">
        <v>94</v>
      </c>
      <c r="D185" s="4" t="s">
        <v>25</v>
      </c>
      <c r="E185" s="4" t="s">
        <v>98</v>
      </c>
      <c r="F185" s="4" t="s">
        <v>129</v>
      </c>
      <c r="G185" s="4" t="s">
        <v>130</v>
      </c>
      <c r="H185" s="4" t="s">
        <v>170</v>
      </c>
      <c r="I185" s="4" t="s">
        <v>171</v>
      </c>
      <c r="J185" s="4" t="s">
        <v>25</v>
      </c>
      <c r="K185" s="4" t="s">
        <v>26</v>
      </c>
      <c r="L185" s="4">
        <v>2025</v>
      </c>
      <c r="M185" s="4">
        <v>30000</v>
      </c>
      <c r="N185" s="4" t="s">
        <v>56</v>
      </c>
      <c r="O185" s="4" t="s">
        <v>57</v>
      </c>
      <c r="P185" s="4" t="s">
        <v>55</v>
      </c>
      <c r="Q185" s="4">
        <v>0</v>
      </c>
      <c r="R185" s="4">
        <v>0</v>
      </c>
      <c r="S185" s="6">
        <v>3269.06</v>
      </c>
      <c r="T185" s="4">
        <v>0</v>
      </c>
      <c r="U185" s="6">
        <v>3269.06</v>
      </c>
      <c r="V185" s="6">
        <v>-3269.06</v>
      </c>
      <c r="W185" s="5"/>
    </row>
    <row r="186" spans="1:23" ht="32.65" customHeight="1" x14ac:dyDescent="0.35">
      <c r="A186" s="4" t="s">
        <v>24</v>
      </c>
      <c r="B186" s="4" t="s">
        <v>93</v>
      </c>
      <c r="C186" s="4" t="s">
        <v>94</v>
      </c>
      <c r="D186" s="4" t="s">
        <v>25</v>
      </c>
      <c r="E186" s="4" t="s">
        <v>98</v>
      </c>
      <c r="F186" s="4" t="s">
        <v>129</v>
      </c>
      <c r="G186" s="4" t="s">
        <v>130</v>
      </c>
      <c r="H186" s="4" t="s">
        <v>170</v>
      </c>
      <c r="I186" s="4" t="s">
        <v>171</v>
      </c>
      <c r="J186" s="4" t="s">
        <v>25</v>
      </c>
      <c r="K186" s="4" t="s">
        <v>26</v>
      </c>
      <c r="L186" s="4">
        <v>2025</v>
      </c>
      <c r="M186" s="4">
        <v>30000</v>
      </c>
      <c r="N186" s="4" t="s">
        <v>56</v>
      </c>
      <c r="O186" s="4" t="s">
        <v>57</v>
      </c>
      <c r="P186" s="4" t="s">
        <v>37</v>
      </c>
      <c r="Q186" s="6">
        <v>10000</v>
      </c>
      <c r="R186" s="4">
        <v>166.01</v>
      </c>
      <c r="S186" s="4">
        <v>0</v>
      </c>
      <c r="T186" s="4">
        <v>0</v>
      </c>
      <c r="U186" s="4">
        <v>166.01</v>
      </c>
      <c r="V186" s="6">
        <v>9833.99</v>
      </c>
      <c r="W186" s="4" t="s">
        <v>26</v>
      </c>
    </row>
    <row r="187" spans="1:23" ht="32.65" customHeight="1" x14ac:dyDescent="0.35">
      <c r="A187" s="4" t="s">
        <v>24</v>
      </c>
      <c r="B187" s="4" t="s">
        <v>93</v>
      </c>
      <c r="C187" s="4" t="s">
        <v>94</v>
      </c>
      <c r="D187" s="4" t="s">
        <v>25</v>
      </c>
      <c r="E187" s="4" t="s">
        <v>98</v>
      </c>
      <c r="F187" s="4" t="s">
        <v>129</v>
      </c>
      <c r="G187" s="4" t="s">
        <v>130</v>
      </c>
      <c r="H187" s="4" t="s">
        <v>59</v>
      </c>
      <c r="I187" s="4" t="s">
        <v>172</v>
      </c>
      <c r="J187" s="4" t="s">
        <v>25</v>
      </c>
      <c r="K187" s="4" t="s">
        <v>26</v>
      </c>
      <c r="L187" s="4">
        <v>2025</v>
      </c>
      <c r="M187" s="4">
        <v>30000</v>
      </c>
      <c r="N187" s="4" t="s">
        <v>56</v>
      </c>
      <c r="O187" s="4" t="s">
        <v>57</v>
      </c>
      <c r="P187" s="4" t="s">
        <v>55</v>
      </c>
      <c r="Q187" s="6">
        <v>7134</v>
      </c>
      <c r="R187" s="4">
        <v>0</v>
      </c>
      <c r="S187" s="4">
        <v>0</v>
      </c>
      <c r="T187" s="4">
        <v>0</v>
      </c>
      <c r="U187" s="4">
        <v>0</v>
      </c>
      <c r="V187" s="6">
        <v>7134</v>
      </c>
      <c r="W187" s="4" t="s">
        <v>26</v>
      </c>
    </row>
    <row r="188" spans="1:23" x14ac:dyDescent="0.35">
      <c r="Q188" s="9">
        <f>SUM(Q3:Q187)</f>
        <v>947465.00000000012</v>
      </c>
      <c r="R188" s="7"/>
      <c r="S188" s="7"/>
      <c r="T188" s="7"/>
      <c r="U188" s="9">
        <f>SUM(U3:U187)</f>
        <v>788010.03000000038</v>
      </c>
      <c r="V188" s="7"/>
    </row>
    <row r="190" spans="1:23" x14ac:dyDescent="0.35">
      <c r="U190" s="8"/>
    </row>
  </sheetData>
  <autoFilter ref="A2:W188" xr:uid="{D8A330FB-F659-4B7A-BBA8-B6FF7196E268}"/>
  <mergeCells count="2">
    <mergeCell ref="A1:R1"/>
    <mergeCell ref="S1:W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suzanne.kanyange@undp.org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MPTF_00006_01057</ProjectId>
    <FundCode xmlns="f9695bc1-6109-4dcd-a27a-f8a0370b00e2">MPTF_00006</FundCode>
    <Comments xmlns="f9695bc1-6109-4dcd-a27a-f8a0370b00e2" xsi:nil="true"/>
    <Active xmlns="f9695bc1-6109-4dcd-a27a-f8a0370b00e2">Yes</Active>
    <DocumentDate xmlns="b1528a4b-5ccb-40f7-a09e-43427183cd95">2025-06-15T07:00:00+00:00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F9345A65-4E61-4FA5-8331-B1E9266CE149}"/>
</file>

<file path=customXml/itemProps2.xml><?xml version="1.0" encoding="utf-8"?>
<ds:datastoreItem xmlns:ds="http://schemas.openxmlformats.org/officeDocument/2006/customXml" ds:itemID="{B0572CFE-9817-45CB-9526-12B0238DE3CE}"/>
</file>

<file path=customXml/itemProps3.xml><?xml version="1.0" encoding="utf-8"?>
<ds:datastoreItem xmlns:ds="http://schemas.openxmlformats.org/officeDocument/2006/customXml" ds:itemID="{8F9EDCBC-9870-41E7-8F10-68302A2ADB7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IInstructions</vt:lpstr>
      <vt:lpstr>Budget Table</vt:lpstr>
      <vt:lpstr>By category</vt:lpstr>
      <vt:lpstr>For MPTFO Use</vt:lpstr>
      <vt:lpstr>UN_PPM_BBR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Annexe D june 2025.xlsx</dc:title>
  <dc:creator>Gloria Iradukunda</dc:creator>
  <cp:lastModifiedBy>Patrice Nijebariko</cp:lastModifiedBy>
  <dcterms:created xsi:type="dcterms:W3CDTF">2025-06-12T08:52:55Z</dcterms:created>
  <dcterms:modified xsi:type="dcterms:W3CDTF">2025-09-10T15:41:08Z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