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User\AppData\Local\Microsoft\Windows\INetCache\Content.Outlook\JDHVA7SO\"/>
    </mc:Choice>
  </mc:AlternateContent>
  <xr:revisionPtr revIDLastSave="0" documentId="13_ncr:1_{3D267B68-EDA1-4D1B-AC75-59634FBC029B}" xr6:coauthVersionLast="47" xr6:coauthVersionMax="47" xr10:uidLastSave="{00000000-0000-0000-0000-000000000000}"/>
  <bookViews>
    <workbookView xWindow="-28920" yWindow="-120" windowWidth="29040" windowHeight="17520" xr2:uid="{00000000-000D-0000-FFFF-FFFF00000000}"/>
  </bookViews>
  <sheets>
    <sheet name="1) Budget Table" sheetId="1" r:id="rId1"/>
    <sheet name="2) By Category" sheetId="5" r:id="rId2"/>
    <sheet name="3) Explanatory Notes" sheetId="3" r:id="rId3"/>
    <sheet name="4) -For PBSO Use-" sheetId="6" r:id="rId4"/>
    <sheet name="5) -For MPTF Use-" sheetId="4" r:id="rId5"/>
    <sheet name="Dropdowns" sheetId="8" state="hidden"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2" i="1" l="1"/>
  <c r="D194" i="1"/>
  <c r="G25" i="1"/>
  <c r="G34" i="1"/>
  <c r="G169" i="1"/>
  <c r="D10" i="6"/>
  <c r="G191" i="1" l="1"/>
  <c r="D209" i="5"/>
  <c r="F8" i="4"/>
  <c r="D206" i="5"/>
  <c r="D212" i="5"/>
  <c r="E192" i="1" l="1"/>
  <c r="E24" i="1"/>
  <c r="E22" i="1"/>
  <c r="D25" i="1" l="1"/>
  <c r="E167" i="1" l="1"/>
  <c r="E15" i="1"/>
  <c r="E16" i="1"/>
  <c r="E19" i="1"/>
  <c r="E23" i="1"/>
  <c r="E32" i="1"/>
  <c r="E33" i="1"/>
  <c r="E28" i="1"/>
  <c r="E29" i="1"/>
  <c r="E30" i="1"/>
  <c r="E31" i="1"/>
  <c r="E25" i="1" l="1"/>
  <c r="F25" i="1"/>
  <c r="F24" i="4" l="1"/>
  <c r="F23" i="4"/>
  <c r="F22" i="4"/>
  <c r="G46" i="1" l="1"/>
  <c r="G56" i="1"/>
  <c r="G66" i="1"/>
  <c r="G76" i="1"/>
  <c r="G88" i="1"/>
  <c r="G98" i="1"/>
  <c r="G108" i="1"/>
  <c r="G118" i="1"/>
  <c r="G130" i="1"/>
  <c r="G140" i="1"/>
  <c r="G150" i="1"/>
  <c r="G160" i="1"/>
  <c r="E163" i="1" l="1"/>
  <c r="F189" i="1" l="1"/>
  <c r="D208" i="5" l="1"/>
  <c r="D210" i="5"/>
  <c r="D211" i="5"/>
  <c r="D207" i="5"/>
  <c r="D213" i="5" l="1"/>
  <c r="D214" i="5" l="1"/>
  <c r="D215" i="5" s="1"/>
  <c r="D140" i="1"/>
  <c r="E164" i="1"/>
  <c r="E168" i="1"/>
  <c r="E156" i="1"/>
  <c r="E159" i="1"/>
  <c r="E158" i="1"/>
  <c r="E157" i="1"/>
  <c r="E155" i="1"/>
  <c r="E154" i="1"/>
  <c r="E153" i="1"/>
  <c r="E152" i="1"/>
  <c r="E149" i="1"/>
  <c r="E148" i="1"/>
  <c r="E147" i="1"/>
  <c r="E146" i="1"/>
  <c r="E145" i="1"/>
  <c r="E144" i="1"/>
  <c r="E143" i="1"/>
  <c r="E142" i="1"/>
  <c r="E139" i="1"/>
  <c r="E138" i="1"/>
  <c r="E137" i="1"/>
  <c r="E136" i="1"/>
  <c r="E135" i="1"/>
  <c r="E134" i="1"/>
  <c r="E133" i="1"/>
  <c r="E132" i="1"/>
  <c r="E129" i="1"/>
  <c r="E128" i="1"/>
  <c r="E127" i="1"/>
  <c r="E126" i="1"/>
  <c r="E125" i="1"/>
  <c r="E124" i="1"/>
  <c r="E123" i="1"/>
  <c r="E122" i="1"/>
  <c r="E117" i="1"/>
  <c r="E116" i="1"/>
  <c r="E115" i="1"/>
  <c r="E114" i="1"/>
  <c r="E113" i="1"/>
  <c r="E112" i="1"/>
  <c r="E111" i="1"/>
  <c r="E110" i="1"/>
  <c r="E107" i="1"/>
  <c r="E106" i="1"/>
  <c r="E105" i="1"/>
  <c r="E104" i="1"/>
  <c r="E103" i="1"/>
  <c r="E102" i="1"/>
  <c r="E101" i="1"/>
  <c r="E100" i="1"/>
  <c r="E97" i="1"/>
  <c r="E96" i="1"/>
  <c r="E95" i="1"/>
  <c r="E94" i="1"/>
  <c r="E93" i="1"/>
  <c r="E92" i="1"/>
  <c r="E91" i="1"/>
  <c r="E90" i="1"/>
  <c r="E87" i="1"/>
  <c r="E86" i="1"/>
  <c r="E85" i="1"/>
  <c r="E84" i="1"/>
  <c r="E83" i="1"/>
  <c r="E82" i="1"/>
  <c r="E81" i="1"/>
  <c r="E80" i="1"/>
  <c r="E75" i="1"/>
  <c r="E74" i="1"/>
  <c r="E73" i="1"/>
  <c r="E72" i="1"/>
  <c r="E71" i="1"/>
  <c r="E70" i="1"/>
  <c r="E69" i="1"/>
  <c r="E68" i="1"/>
  <c r="E65" i="1"/>
  <c r="E64" i="1"/>
  <c r="E63" i="1"/>
  <c r="E62" i="1"/>
  <c r="E61" i="1"/>
  <c r="E60" i="1"/>
  <c r="E59" i="1"/>
  <c r="E58" i="1"/>
  <c r="E55" i="1"/>
  <c r="E54" i="1"/>
  <c r="E53" i="1"/>
  <c r="E52" i="1"/>
  <c r="E51" i="1"/>
  <c r="E50" i="1"/>
  <c r="E49" i="1"/>
  <c r="E48" i="1"/>
  <c r="E45" i="1"/>
  <c r="E44" i="1"/>
  <c r="E43" i="1"/>
  <c r="E42" i="1"/>
  <c r="E41" i="1"/>
  <c r="E40" i="1"/>
  <c r="E39" i="1"/>
  <c r="E38" i="1"/>
  <c r="E27" i="1"/>
  <c r="F34" i="1" s="1"/>
  <c r="D202" i="5"/>
  <c r="E201" i="5"/>
  <c r="E200" i="5"/>
  <c r="E199" i="5"/>
  <c r="E198" i="5"/>
  <c r="E197" i="5"/>
  <c r="E196" i="5"/>
  <c r="E195" i="5"/>
  <c r="D169" i="1"/>
  <c r="D194" i="5" l="1"/>
  <c r="E194" i="5" s="1"/>
  <c r="E169" i="1"/>
  <c r="E202" i="5"/>
  <c r="E118" i="1"/>
  <c r="E46" i="1"/>
  <c r="E76" i="1"/>
  <c r="E108" i="1"/>
  <c r="E140" i="1"/>
  <c r="F160" i="1"/>
  <c r="E66" i="1"/>
  <c r="F150" i="1"/>
  <c r="E56" i="1"/>
  <c r="E88" i="1"/>
  <c r="E98" i="1"/>
  <c r="E130" i="1"/>
  <c r="E150" i="1"/>
  <c r="F76" i="1"/>
  <c r="F88" i="1"/>
  <c r="F108" i="1"/>
  <c r="F118" i="1"/>
  <c r="F169" i="1"/>
  <c r="F46" i="1"/>
  <c r="D191" i="1" s="1"/>
  <c r="F130" i="1"/>
  <c r="F56" i="1"/>
  <c r="F140" i="1"/>
  <c r="F98" i="1"/>
  <c r="F66" i="1"/>
  <c r="E160" i="1"/>
  <c r="E34" i="1"/>
  <c r="C14" i="4"/>
  <c r="C10" i="4"/>
  <c r="C11" i="4"/>
  <c r="C12" i="4"/>
  <c r="C13" i="4"/>
  <c r="C9" i="4"/>
  <c r="C8" i="4"/>
  <c r="E162" i="5"/>
  <c r="E163" i="5"/>
  <c r="E164" i="5"/>
  <c r="E165" i="5"/>
  <c r="E166" i="5"/>
  <c r="E167" i="5"/>
  <c r="E168" i="5"/>
  <c r="D169" i="5"/>
  <c r="E173" i="5"/>
  <c r="E174" i="5"/>
  <c r="E175" i="5"/>
  <c r="E176" i="5"/>
  <c r="E177" i="5"/>
  <c r="E178" i="5"/>
  <c r="E179" i="5"/>
  <c r="D180" i="5"/>
  <c r="E184" i="5"/>
  <c r="E185" i="5"/>
  <c r="E186" i="5"/>
  <c r="E187" i="5"/>
  <c r="E188" i="5"/>
  <c r="E189" i="5"/>
  <c r="E190" i="5"/>
  <c r="D191" i="5"/>
  <c r="D158" i="5"/>
  <c r="E157" i="5"/>
  <c r="E156" i="5"/>
  <c r="E155" i="5"/>
  <c r="E154" i="5"/>
  <c r="E153" i="5"/>
  <c r="E152" i="5"/>
  <c r="E151" i="5"/>
  <c r="E117" i="5"/>
  <c r="E118" i="5"/>
  <c r="E119" i="5"/>
  <c r="E120" i="5"/>
  <c r="E121" i="5"/>
  <c r="E122" i="5"/>
  <c r="E123" i="5"/>
  <c r="D124" i="5"/>
  <c r="E128" i="5"/>
  <c r="E129" i="5"/>
  <c r="E130" i="5"/>
  <c r="E131" i="5"/>
  <c r="E132" i="5"/>
  <c r="E133" i="5"/>
  <c r="E134" i="5"/>
  <c r="D135" i="5"/>
  <c r="E139" i="5"/>
  <c r="E140" i="5"/>
  <c r="E141" i="5"/>
  <c r="E142" i="5"/>
  <c r="E143" i="5"/>
  <c r="E144" i="5"/>
  <c r="E145" i="5"/>
  <c r="D146" i="5"/>
  <c r="D113" i="5"/>
  <c r="E112" i="5"/>
  <c r="E111" i="5"/>
  <c r="E110" i="5"/>
  <c r="E109" i="5"/>
  <c r="E108" i="5"/>
  <c r="E107" i="5"/>
  <c r="E106" i="5"/>
  <c r="E72" i="5"/>
  <c r="E73" i="5"/>
  <c r="E74" i="5"/>
  <c r="E75" i="5"/>
  <c r="E76" i="5"/>
  <c r="E77" i="5"/>
  <c r="E78" i="5"/>
  <c r="D79" i="5"/>
  <c r="E83" i="5"/>
  <c r="E84" i="5"/>
  <c r="E85" i="5"/>
  <c r="E86" i="5"/>
  <c r="E87" i="5"/>
  <c r="E88" i="5"/>
  <c r="E89" i="5"/>
  <c r="D90" i="5"/>
  <c r="E94" i="5"/>
  <c r="E95" i="5"/>
  <c r="E96" i="5"/>
  <c r="E97" i="5"/>
  <c r="E98" i="5"/>
  <c r="E99" i="5"/>
  <c r="E100" i="5"/>
  <c r="D101" i="5"/>
  <c r="E61" i="5"/>
  <c r="E62" i="5"/>
  <c r="E63" i="5"/>
  <c r="E64" i="5"/>
  <c r="E65" i="5"/>
  <c r="E66" i="5"/>
  <c r="E67" i="5"/>
  <c r="D68" i="5"/>
  <c r="E27" i="5"/>
  <c r="E28" i="5"/>
  <c r="E29" i="5"/>
  <c r="E30" i="5"/>
  <c r="E31" i="5"/>
  <c r="E32" i="5"/>
  <c r="E33" i="5"/>
  <c r="D34" i="5"/>
  <c r="E16" i="5"/>
  <c r="E17" i="5"/>
  <c r="E18" i="5"/>
  <c r="E19" i="5"/>
  <c r="E20" i="5"/>
  <c r="E21" i="5"/>
  <c r="E22" i="5"/>
  <c r="D23" i="5"/>
  <c r="E23" i="5" s="1"/>
  <c r="E135" i="5" l="1"/>
  <c r="E211" i="5"/>
  <c r="E180" i="5"/>
  <c r="E206" i="5"/>
  <c r="F13" i="4"/>
  <c r="E209" i="5"/>
  <c r="E207" i="5"/>
  <c r="F10" i="4"/>
  <c r="C15" i="4"/>
  <c r="F14" i="4"/>
  <c r="F11" i="4"/>
  <c r="F12" i="4"/>
  <c r="F9" i="4"/>
  <c r="E212" i="5"/>
  <c r="E210" i="5"/>
  <c r="E208" i="5"/>
  <c r="E124" i="5"/>
  <c r="E158" i="5"/>
  <c r="E169" i="5"/>
  <c r="E146" i="5"/>
  <c r="E191" i="5"/>
  <c r="E79" i="5"/>
  <c r="E113" i="5"/>
  <c r="E101" i="5"/>
  <c r="E90" i="5"/>
  <c r="E68" i="5"/>
  <c r="E34" i="5"/>
  <c r="D15" i="5"/>
  <c r="C16" i="4" l="1"/>
  <c r="C17" i="4" s="1"/>
  <c r="E213" i="5"/>
  <c r="F15" i="4" l="1"/>
  <c r="F16" i="4" s="1"/>
  <c r="F17" i="4" s="1"/>
  <c r="E214" i="5"/>
  <c r="E215" i="5" s="1"/>
  <c r="D160" i="1"/>
  <c r="D183" i="5" s="1"/>
  <c r="E183" i="5" s="1"/>
  <c r="D150" i="1"/>
  <c r="D172" i="5" s="1"/>
  <c r="E172" i="5" s="1"/>
  <c r="D161" i="5"/>
  <c r="E161" i="5" s="1"/>
  <c r="D130" i="1"/>
  <c r="D118" i="1"/>
  <c r="D138" i="5" s="1"/>
  <c r="E138" i="5" s="1"/>
  <c r="D108" i="1"/>
  <c r="D127" i="5" s="1"/>
  <c r="E127" i="5" s="1"/>
  <c r="D98" i="1"/>
  <c r="D116" i="5" s="1"/>
  <c r="E116" i="5" s="1"/>
  <c r="D88" i="1"/>
  <c r="D76" i="1"/>
  <c r="D93" i="5" s="1"/>
  <c r="E93" i="5" s="1"/>
  <c r="D66" i="1"/>
  <c r="D82" i="5" s="1"/>
  <c r="E82" i="5" s="1"/>
  <c r="D56" i="1"/>
  <c r="D71" i="5" s="1"/>
  <c r="E71" i="5" s="1"/>
  <c r="D46" i="1"/>
  <c r="D34" i="1"/>
  <c r="D179" i="1" s="1"/>
  <c r="D26" i="5" l="1"/>
  <c r="E26" i="5" s="1"/>
  <c r="E15" i="5"/>
  <c r="D105" i="5"/>
  <c r="E105" i="5" s="1"/>
  <c r="C29" i="6"/>
  <c r="D150" i="5"/>
  <c r="E150" i="5" s="1"/>
  <c r="C40" i="6"/>
  <c r="D60" i="5"/>
  <c r="E60" i="5" s="1"/>
  <c r="C18" i="6"/>
  <c r="E179" i="1" l="1"/>
  <c r="D45" i="6"/>
  <c r="D47" i="6"/>
  <c r="D46" i="6"/>
  <c r="D43" i="6"/>
  <c r="D44" i="6"/>
  <c r="D34" i="6"/>
  <c r="D36" i="6"/>
  <c r="D32" i="6"/>
  <c r="D33" i="6"/>
  <c r="D35" i="6"/>
  <c r="D24" i="6"/>
  <c r="D25" i="6"/>
  <c r="D21" i="6"/>
  <c r="D22" i="6"/>
  <c r="D23" i="6"/>
  <c r="D12" i="6"/>
  <c r="D11" i="6"/>
  <c r="D14" i="6"/>
  <c r="D13" i="6"/>
  <c r="D180" i="1"/>
  <c r="E180" i="1" l="1"/>
  <c r="E181" i="1" s="1"/>
  <c r="D192" i="1" s="1"/>
  <c r="D181" i="1"/>
  <c r="C30" i="6"/>
  <c r="C41" i="6"/>
  <c r="C19" i="6"/>
  <c r="C8" i="6"/>
  <c r="D195" i="1" l="1"/>
  <c r="D188" i="1"/>
  <c r="D187" i="1"/>
  <c r="E187" i="1" s="1"/>
  <c r="D186" i="1"/>
  <c r="C22" i="4" l="1"/>
  <c r="D189" i="1"/>
  <c r="E188" i="1"/>
  <c r="C24" i="4"/>
  <c r="E186" i="1"/>
  <c r="C23" i="4"/>
  <c r="E189" i="1" l="1"/>
</calcChain>
</file>

<file path=xl/sharedStrings.xml><?xml version="1.0" encoding="utf-8"?>
<sst xmlns="http://schemas.openxmlformats.org/spreadsheetml/2006/main" count="782" uniqueCount="586">
  <si>
    <t xml:space="preserve">OUTCOME 1: </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</si>
  <si>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</si>
  <si>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</si>
  <si>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</si>
  <si>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</si>
  <si>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</si>
  <si>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</si>
  <si>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</si>
  <si>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</si>
  <si>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Instructions:</t>
  </si>
  <si>
    <t>% Towards GEWE</t>
  </si>
  <si>
    <t>% Towards M&amp;E</t>
  </si>
  <si>
    <t>5. Travel</t>
  </si>
  <si>
    <t>Totals</t>
  </si>
  <si>
    <r>
      <t xml:space="preserve">Any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</si>
  <si>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</si>
  <si>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</si>
  <si>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</si>
  <si>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</si>
  <si>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</si>
  <si>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</si>
  <si>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</si>
  <si>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</si>
  <si>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</si>
  <si>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</si>
  <si>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</si>
  <si>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</si>
  <si>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Recipient Agency 1</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</si>
  <si>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</si>
  <si>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</si>
  <si>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</si>
  <si>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</si>
  <si>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</si>
  <si>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</si>
  <si>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</si>
  <si>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</si>
  <si>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</si>
  <si>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</si>
  <si>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</si>
  <si>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</si>
  <si>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</si>
  <si>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</si>
  <si>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</si>
  <si>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</si>
  <si>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</si>
  <si>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</si>
  <si>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</si>
  <si>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</si>
  <si>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</si>
  <si>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</si>
  <si>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</si>
  <si>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</si>
  <si>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</si>
  <si>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</si>
  <si>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</si>
  <si>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</si>
  <si>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</si>
  <si>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</si>
  <si>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</si>
  <si>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</si>
  <si>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</si>
  <si>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</si>
  <si>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</si>
  <si>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</si>
  <si>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</si>
  <si>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</si>
  <si>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</si>
  <si>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</si>
  <si>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</si>
  <si>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</si>
  <si>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</si>
  <si>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</si>
  <si>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</si>
  <si>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</si>
  <si>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</si>
  <si>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</si>
  <si>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</si>
  <si>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</si>
  <si>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</si>
  <si>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</si>
  <si>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</si>
  <si>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</si>
  <si>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</si>
  <si>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</si>
  <si>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</si>
  <si>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</si>
  <si>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</si>
  <si>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</si>
  <si>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</si>
  <si>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</si>
  <si>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</si>
  <si>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</si>
  <si>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</si>
  <si>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</si>
  <si>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</si>
  <si>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</si>
  <si>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</si>
  <si>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</si>
  <si>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</si>
  <si>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</si>
  <si>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</si>
  <si>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</si>
  <si>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</si>
  <si>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</si>
  <si>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</si>
  <si>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</si>
  <si>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</si>
  <si>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</si>
  <si>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</si>
  <si>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</si>
  <si>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</si>
  <si>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</si>
  <si>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</si>
  <si>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</si>
  <si>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</si>
  <si>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</si>
  <si>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</si>
  <si>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</si>
  <si>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</si>
  <si>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</si>
  <si>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</si>
  <si>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</si>
  <si>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</si>
  <si>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</si>
  <si>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</si>
  <si>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</si>
  <si>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</si>
  <si>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</si>
  <si>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</si>
  <si>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</si>
  <si>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</si>
  <si>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</si>
  <si>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</si>
  <si>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</si>
  <si>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</si>
  <si>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</si>
  <si>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</si>
  <si>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</si>
  <si>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</si>
  <si>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</si>
  <si>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</si>
  <si>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</si>
  <si>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</si>
  <si>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Recipient Agency 2</t>
  </si>
  <si>
    <t>Recipient Agency 3</t>
  </si>
  <si>
    <t>Recip Agency 1</t>
  </si>
  <si>
    <t>Recip Agency 2</t>
  </si>
  <si>
    <t>Recip Agency 3</t>
  </si>
  <si>
    <t>7. General Operating and other Costs</t>
  </si>
  <si>
    <t>Output Total from Table 1</t>
  </si>
  <si>
    <t>Output 1.1</t>
  </si>
  <si>
    <t xml:space="preserve">Total </t>
  </si>
  <si>
    <t>Outcome 1</t>
  </si>
  <si>
    <t>OUTCOME 1</t>
  </si>
  <si>
    <t>Output 1.2</t>
  </si>
  <si>
    <t>Output 1.3</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</si>
  <si>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</si>
  <si>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</si>
  <si>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</si>
  <si>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</si>
  <si>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</si>
  <si>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</si>
  <si>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</si>
  <si>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</si>
  <si>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</si>
  <si>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</si>
  <si>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</si>
  <si>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</si>
  <si>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</si>
  <si>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</si>
  <si>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</si>
  <si>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</si>
  <si>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</si>
  <si>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</si>
  <si>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</si>
  <si>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</si>
  <si>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</si>
  <si>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</si>
  <si>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</si>
  <si>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</si>
  <si>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</si>
  <si>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</si>
  <si>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</si>
  <si>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</si>
  <si>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</si>
  <si>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</si>
  <si>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</si>
  <si>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</si>
  <si>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</si>
  <si>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</si>
  <si>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</si>
  <si>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</si>
  <si>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</si>
  <si>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</si>
  <si>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</si>
  <si>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</si>
  <si>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</si>
  <si>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</si>
  <si>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</si>
  <si>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</si>
  <si>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</si>
  <si>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</si>
  <si>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</si>
  <si>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</si>
  <si>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</si>
  <si>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</si>
  <si>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</si>
  <si>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</si>
  <si>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</si>
  <si>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</si>
  <si>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</si>
  <si>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</si>
  <si>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</si>
  <si>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</si>
  <si>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</si>
  <si>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</si>
  <si>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</si>
  <si>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</si>
  <si>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</si>
  <si>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</si>
  <si>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</si>
  <si>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</si>
  <si>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</si>
  <si>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</si>
  <si>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</si>
  <si>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</si>
  <si>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</si>
  <si>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</si>
  <si>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</si>
  <si>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</si>
  <si>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</si>
  <si>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</si>
  <si>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</si>
  <si>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</si>
  <si>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</si>
  <si>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</si>
  <si>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</si>
  <si>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</si>
  <si>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</si>
  <si>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</si>
  <si>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</si>
  <si>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</si>
  <si>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</si>
  <si>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</si>
  <si>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</si>
  <si>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</si>
  <si>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</si>
  <si>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</si>
  <si>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</si>
  <si>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</si>
  <si>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</si>
  <si>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</si>
  <si>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</si>
  <si>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</si>
  <si>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</si>
  <si>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</si>
  <si>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</si>
  <si>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</si>
  <si>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</si>
  <si>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</si>
  <si>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</si>
  <si>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</si>
  <si>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</si>
  <si>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</si>
  <si>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</si>
  <si>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</si>
  <si>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</si>
  <si>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</si>
  <si>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</si>
  <si>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</si>
  <si>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</si>
  <si>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</si>
  <si>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</si>
  <si>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</si>
  <si>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</si>
  <si>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</si>
  <si>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</si>
  <si>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</si>
  <si>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</si>
  <si>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</si>
  <si>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</si>
  <si>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</si>
  <si>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</si>
  <si>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</si>
  <si>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</si>
  <si>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</si>
  <si>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</si>
  <si>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</si>
  <si>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</si>
  <si>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</si>
  <si>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</si>
  <si>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</si>
  <si>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</si>
  <si>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</si>
  <si>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</si>
  <si>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</si>
  <si>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</si>
  <si>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</si>
  <si>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</si>
  <si>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</si>
  <si>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</si>
  <si>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</si>
  <si>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</si>
  <si>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</si>
  <si>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</si>
  <si>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</si>
  <si>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</si>
  <si>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</si>
  <si>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</si>
  <si>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</si>
  <si>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</si>
  <si>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</si>
  <si>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</si>
  <si>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</si>
  <si>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</si>
  <si>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</si>
  <si>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</si>
  <si>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</si>
  <si>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</si>
  <si>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</si>
  <si>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</si>
  <si>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</si>
  <si>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</si>
  <si>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</si>
  <si>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</si>
  <si>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</si>
  <si>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</si>
  <si>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</si>
  <si>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</si>
  <si>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</si>
  <si>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</si>
  <si>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</si>
  <si>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</si>
  <si>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</si>
  <si>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</si>
  <si>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</si>
  <si>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</si>
  <si>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</si>
  <si>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</si>
  <si>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</si>
  <si>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</si>
  <si>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</si>
  <si>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</si>
  <si>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</si>
  <si>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</si>
  <si>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</si>
  <si>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</si>
  <si>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</si>
  <si>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</si>
  <si>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</si>
  <si>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</si>
  <si>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</si>
  <si>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</si>
  <si>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</si>
  <si>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</si>
  <si>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</si>
  <si>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</si>
  <si>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</si>
  <si>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</si>
  <si>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</si>
  <si>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</si>
  <si>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</si>
  <si>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</si>
  <si>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</si>
  <si>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</si>
  <si>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</si>
  <si>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</si>
  <si>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</si>
  <si>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</si>
  <si>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</si>
  <si>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</si>
  <si>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</si>
  <si>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</si>
  <si>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</si>
  <si>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</si>
  <si>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</si>
  <si>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</si>
  <si>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</si>
  <si>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</si>
  <si>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</si>
  <si>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</si>
  <si>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</si>
  <si>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</si>
  <si>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</si>
  <si>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</si>
  <si>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</si>
  <si>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</si>
  <si>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</si>
  <si>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</si>
  <si>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</si>
  <si>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</si>
  <si>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</si>
  <si>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</si>
  <si>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</si>
  <si>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</si>
  <si>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</si>
  <si>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</si>
  <si>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</si>
  <si>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</si>
  <si>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</si>
  <si>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</si>
  <si>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</si>
  <si>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</si>
  <si>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</si>
  <si>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</si>
  <si>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</si>
  <si>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</si>
  <si>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</si>
  <si>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</si>
  <si>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</si>
  <si>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</si>
  <si>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</si>
  <si>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</si>
  <si>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</si>
  <si>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</si>
  <si>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</si>
  <si>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</si>
  <si>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</si>
  <si>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</si>
  <si>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</si>
  <si>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</si>
  <si>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</si>
  <si>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</si>
  <si>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</si>
  <si>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</si>
  <si>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</si>
  <si>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</si>
  <si>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</si>
  <si>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</si>
  <si>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</si>
  <si>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</si>
  <si>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</si>
  <si>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</si>
  <si>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</si>
  <si>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</si>
  <si>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</si>
  <si>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</si>
  <si>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</si>
  <si>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</si>
  <si>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</si>
  <si>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</si>
  <si>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</si>
  <si>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</si>
  <si>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</si>
  <si>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</si>
  <si>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</si>
  <si>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</si>
  <si>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</si>
  <si>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</si>
  <si>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</si>
  <si>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</si>
  <si>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</si>
  <si>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</si>
  <si>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</si>
  <si>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</si>
  <si>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</si>
  <si>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</si>
  <si>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</si>
  <si>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</si>
  <si>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</si>
  <si>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</si>
  <si>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</si>
  <si>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</si>
  <si>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</si>
  <si>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</si>
  <si>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</si>
  <si>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</si>
  <si>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</si>
  <si>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</si>
  <si>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</si>
  <si>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</si>
  <si>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</si>
  <si>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</si>
  <si>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</si>
  <si>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</si>
  <si>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</si>
  <si>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</si>
  <si>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</si>
  <si>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</si>
  <si>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</si>
  <si>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</si>
  <si>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</si>
  <si>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</si>
  <si>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</si>
  <si>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</si>
  <si>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</si>
  <si>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</si>
  <si>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</si>
  <si>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</si>
  <si>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</si>
  <si>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</si>
  <si>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</si>
  <si>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</si>
  <si>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</si>
  <si>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</si>
  <si>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</si>
  <si>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</si>
  <si>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</si>
  <si>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</si>
  <si>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</si>
  <si>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</si>
  <si>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</si>
  <si>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</si>
  <si>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</si>
  <si>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</si>
  <si>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</si>
  <si>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</si>
  <si>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</si>
  <si>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</si>
  <si>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</si>
  <si>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r>
      <t xml:space="preserve">1. Divide each output budget total along the relevant UN budget categories.
2. For reference, output totals from the outcome/output/activity breakdown have been transferred from Table 1.
3. The output totals should match, and will show as </t>
    </r>
    <r>
      <rPr>
        <b/>
        <sz val="16"/>
        <color rgb="FFFF0000"/>
        <rFont val="Calibri"/>
        <family val="2"/>
        <scheme val="minor"/>
      </rPr>
      <t xml:space="preserve">red </t>
    </r>
    <r>
      <rPr>
        <b/>
        <sz val="16"/>
        <color theme="1"/>
        <rFont val="Calibri"/>
        <family val="2"/>
        <scheme val="minor"/>
      </rPr>
      <t>if not.</t>
    </r>
  </si>
  <si>
    <t>Recipient Organization 1</t>
  </si>
  <si>
    <t>Additional Operational Costs</t>
  </si>
  <si>
    <t>Total Additional Costs</t>
  </si>
  <si>
    <t>Monitoring budget</t>
  </si>
  <si>
    <t>Additional Costs</t>
  </si>
  <si>
    <t>Additional Cost Totals from Table 1</t>
  </si>
  <si>
    <t>Total:</t>
  </si>
  <si>
    <t>Budget for independent final evaluation</t>
  </si>
  <si>
    <t>7% Indirect Costs</t>
  </si>
  <si>
    <t>TOTAL</t>
  </si>
  <si>
    <t xml:space="preserve">Subtotal </t>
  </si>
  <si>
    <t>Third Tranche</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</si>
  <si>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</si>
  <si>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</si>
  <si>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</si>
  <si>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1. Only fill in white cells. Grey cells are locked and/or contain spreadsheet formulas.
2. Complete both Sheet 1 and Sheet 2. 
     a) </t>
    </r>
    <r>
      <rPr>
        <sz val="16"/>
        <color theme="1"/>
        <rFont val="Calibri"/>
        <family val="2"/>
        <scheme val="minor"/>
      </rPr>
      <t>First, prepare a budget organized by</t>
    </r>
    <r>
      <rPr>
        <b/>
        <sz val="16"/>
        <color theme="1"/>
        <rFont val="Calibri"/>
        <family val="2"/>
        <scheme val="minor"/>
      </rPr>
      <t xml:space="preserve"> activity/output/outcome</t>
    </r>
    <r>
      <rPr>
        <sz val="16"/>
        <color theme="1"/>
        <rFont val="Calibri"/>
        <family val="2"/>
        <scheme val="minor"/>
      </rPr>
      <t xml:space="preserve"> in </t>
    </r>
    <r>
      <rPr>
        <b/>
        <sz val="16"/>
        <color theme="1"/>
        <rFont val="Calibri"/>
        <family val="2"/>
        <scheme val="minor"/>
      </rPr>
      <t xml:space="preserve">Sheet 1. </t>
    </r>
    <r>
      <rPr>
        <sz val="16"/>
        <color theme="1"/>
        <rFont val="Calibri"/>
        <family val="2"/>
        <scheme val="minor"/>
      </rPr>
      <t>(Activity amounts can be indicative estimates.)</t>
    </r>
    <r>
      <rPr>
        <b/>
        <sz val="16"/>
        <color theme="1"/>
        <rFont val="Calibri"/>
        <family val="2"/>
        <scheme val="minor"/>
      </rPr>
      <t xml:space="preserve"> </t>
    </r>
    <r>
      <rPr>
        <sz val="16"/>
        <color theme="1"/>
        <rFont val="Calibri"/>
        <family val="2"/>
        <scheme val="minor"/>
      </rPr>
      <t xml:space="preserve"> 
    </t>
    </r>
    <r>
      <rPr>
        <b/>
        <sz val="16"/>
        <color theme="1"/>
        <rFont val="Calibri"/>
        <family val="2"/>
        <scheme val="minor"/>
      </rPr>
      <t xml:space="preserve"> b) </t>
    </r>
    <r>
      <rPr>
        <sz val="16"/>
        <color theme="1"/>
        <rFont val="Calibri"/>
        <family val="2"/>
        <scheme val="minor"/>
      </rPr>
      <t xml:space="preserve">Then, divide each </t>
    </r>
    <r>
      <rPr>
        <b/>
        <sz val="16"/>
        <color theme="1"/>
        <rFont val="Calibri"/>
        <family val="2"/>
        <scheme val="minor"/>
      </rPr>
      <t>output</t>
    </r>
    <r>
      <rPr>
        <sz val="16"/>
        <color theme="1"/>
        <rFont val="Calibri"/>
        <family val="2"/>
        <scheme val="minor"/>
      </rPr>
      <t xml:space="preserve"> budget along </t>
    </r>
    <r>
      <rPr>
        <b/>
        <sz val="16"/>
        <color theme="1"/>
        <rFont val="Calibri"/>
        <family val="2"/>
        <scheme val="minor"/>
      </rPr>
      <t xml:space="preserve">UN Budget Categories </t>
    </r>
    <r>
      <rPr>
        <sz val="16"/>
        <color theme="1"/>
        <rFont val="Calibri"/>
        <family val="2"/>
        <scheme val="minor"/>
      </rPr>
      <t xml:space="preserve">in </t>
    </r>
    <r>
      <rPr>
        <b/>
        <sz val="16"/>
        <color theme="1"/>
        <rFont val="Calibri"/>
        <family val="2"/>
        <scheme val="minor"/>
      </rPr>
      <t>Sheet 2</t>
    </r>
    <r>
      <rPr>
        <sz val="16"/>
        <color theme="1"/>
        <rFont val="Calibri"/>
        <family val="2"/>
        <scheme val="minor"/>
      </rPr>
      <t>.
3. Be sure to include</t>
    </r>
    <r>
      <rPr>
        <b/>
        <sz val="16"/>
        <color theme="1"/>
        <rFont val="Calibri"/>
        <family val="2"/>
        <scheme val="minor"/>
      </rPr>
      <t xml:space="preserve"> % towards Gender Equality and Women's Empowerment
3. Do not use Sheet 4 or 5, </t>
    </r>
    <r>
      <rPr>
        <sz val="16"/>
        <color theme="1"/>
        <rFont val="Calibri"/>
        <family val="2"/>
        <scheme val="minor"/>
      </rPr>
      <t>which are for MPTF and PBF use.</t>
    </r>
    <r>
      <rPr>
        <b/>
        <sz val="16"/>
        <color theme="1"/>
        <rFont val="Calibri"/>
        <family val="2"/>
        <scheme val="minor"/>
      </rPr>
      <t xml:space="preserve"> 
4. Leave blank</t>
    </r>
    <r>
      <rPr>
        <sz val="16"/>
        <color theme="1"/>
        <rFont val="Calibri"/>
        <family val="2"/>
        <scheme val="minor"/>
      </rPr>
      <t xml:space="preserve"> any Organizations/Outcomes/Outputs/Activities that aren't needed</t>
    </r>
    <r>
      <rPr>
        <b/>
        <sz val="16"/>
        <color theme="1"/>
        <rFont val="Calibri"/>
        <family val="2"/>
        <scheme val="minor"/>
      </rPr>
      <t xml:space="preserve">. DO NOT delete cells.
</t>
    </r>
    <r>
      <rPr>
        <sz val="16"/>
        <color theme="1"/>
        <rFont val="Calibri"/>
        <family val="2"/>
        <scheme val="minor"/>
      </rPr>
      <t xml:space="preserve">5. </t>
    </r>
    <r>
      <rPr>
        <b/>
        <sz val="16"/>
        <color theme="1"/>
        <rFont val="Calibri"/>
        <family val="2"/>
        <scheme val="minor"/>
      </rPr>
      <t>Do not adjust tranche amounts</t>
    </r>
    <r>
      <rPr>
        <sz val="16"/>
        <color theme="1"/>
        <rFont val="Calibri"/>
        <family val="2"/>
        <scheme val="minor"/>
      </rPr>
      <t xml:space="preserve"> without consulting PBSO.</t>
    </r>
  </si>
  <si>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</si>
  <si>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</si>
  <si>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</si>
  <si>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</si>
  <si>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</si>
  <si>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</si>
  <si>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t>Total Expenditure</t>
  </si>
  <si>
    <t>Delivery Rate:</t>
  </si>
  <si>
    <t>Third Tranche:</t>
  </si>
  <si>
    <r>
      <rPr>
        <b/>
        <sz val="12"/>
        <color theme="1"/>
        <rFont val="Calibri"/>
        <family val="2"/>
        <scheme val="minor"/>
      </rPr>
      <t xml:space="preserve">PBF Secretariat </t>
    </r>
    <r>
      <rPr>
        <sz val="12"/>
        <color theme="1"/>
        <rFont val="Calibri"/>
        <family val="2"/>
        <scheme val="minor"/>
      </rPr>
      <t>Budget</t>
    </r>
  </si>
  <si>
    <t>PBF Secretariat</t>
  </si>
  <si>
    <t>Additional personnel costs (Salary of  staff)</t>
  </si>
  <si>
    <t>The JSC supported for strategic oversight and communication of the PBF portfolio in Kyrgyzstan</t>
  </si>
  <si>
    <t xml:space="preserve">PBF Secretariat Staff Salaries (M&amp;E Officer at  SB4 level and Admin Associate at SB3 level </t>
  </si>
  <si>
    <t xml:space="preserve">Organize regular PBF JSC meetings (logistics etc.) </t>
  </si>
  <si>
    <t xml:space="preserve">Regular (quarterly) meetings of the RUNO's technical coordination group to review the projects' progress also in relation to the SRF (including field meetings)  </t>
  </si>
  <si>
    <t>Activity 1.2.3.</t>
  </si>
  <si>
    <t>Activity 1.2.4.</t>
  </si>
  <si>
    <t>Activity 1.2.5.</t>
  </si>
  <si>
    <t xml:space="preserve">PBF Secretariat </t>
  </si>
  <si>
    <t>Conduct monitoring of the PBF project progress by the JSC  through field visits, thematic meetings and expert engagement  (three 3-day field visits of a groups of up to 15 people)</t>
  </si>
  <si>
    <t>Organize awareness raising for JSC members on peacebuilding issues (3 workshops within monitoring visits)</t>
  </si>
  <si>
    <t>Supporting regional exchanges and participation of JSC members in peace-related events</t>
  </si>
  <si>
    <t>Organize thematic international-development partners-government-civil society dialogue platforms on the peacebuilding issues (eg. civic space, polarization, partnerships etc.) (three 1-day events)</t>
  </si>
  <si>
    <t>Organize deep-dive coordination workshops with RUNOs and NUNOs to align the implementation and progress of PBF projects with relevant national programmes and projects (eg. RUNO's "Social Cohesion" project with the Kyrgyz Jarany Concept) (two 1.5 day workshops)</t>
  </si>
  <si>
    <t>Design and implement portfolio M&amp;E strategy and tools (consultancies); monitoring of SRF indicators through consultancies, surveys, FGDs</t>
  </si>
  <si>
    <t>Capacity-building activities for PBF implementers (RUNOs and NUNOs) on peacebuilding, conflict sensitive programming, M&amp;E, communications, GEWER and PBF Gender Marker. (two 3-day workshops and one 2-day workshop)</t>
  </si>
  <si>
    <t>Design and implement a strategic communication and visibility plan; advise RUNO/NUNO for planning and production of dissemination products (eg. success stories); design visibility and comms materials (including on GEWE)</t>
  </si>
  <si>
    <t>The PBF programming is strengthened and aligned to peace priorities in the country through enhanced relevance, synergies between projects, effective, quality and timely coordination, monitoring and evaluation, reporting, as well as communication.</t>
  </si>
  <si>
    <t xml:space="preserve">The coordination, monitoring and evaluation, reporting and communication of the results of the PBF portfolio are carried out by the PBF Secretariat to allow for more effective implementation of peacebuilding interventions. </t>
  </si>
  <si>
    <t>Activity 1.2.1.</t>
  </si>
  <si>
    <t>Activity 1.3.1.</t>
  </si>
  <si>
    <t>Activity 1.2.2.</t>
  </si>
  <si>
    <t>Organize thought platforms, thematic engagement (conferences) as well as capacity building with the government and civil society to review peacebuilding priorities, results and lessons learnt from PBF projects and beyond  (2 workshops with possible invitation of CSO representatives from the Central Asian region)</t>
  </si>
  <si>
    <t>Output 1:</t>
  </si>
  <si>
    <t>Output 2:</t>
  </si>
  <si>
    <t>Activity 2.1.3.</t>
  </si>
  <si>
    <t>Activity 2.1.4.</t>
  </si>
  <si>
    <t>Activity 2.1.5.</t>
  </si>
  <si>
    <t>Activity 2.2.1.</t>
  </si>
  <si>
    <t xml:space="preserve">Supporting learning and adaptation of PBF Projects in Kyrgyzstan; summarizing lessons learnt of peacebuilding (external expertise); Document lessons and disseminate knowledge products </t>
  </si>
  <si>
    <t xml:space="preserve">Activity 2.2.2. </t>
  </si>
  <si>
    <t xml:space="preserve">Conduct coordination retreats for PBF implementers  (RUNO and NUNO) to review the project's TOC also in relation to the SRF, adapt and modify based on need  and learning  (two, 3-day workshops) </t>
  </si>
  <si>
    <t>Services for functioning of the Secretariat (office rent, utilities, equipment)</t>
  </si>
  <si>
    <t xml:space="preserve">Baseline and endline review </t>
  </si>
  <si>
    <t>Portfolio-level monitoring framework (international consultant fees)</t>
  </si>
  <si>
    <t>Meeting of the UN Peace and Development Dialogue Group (PDDG) on the RMR on Kyrgyzstan</t>
  </si>
  <si>
    <t>SC salaries</t>
  </si>
  <si>
    <t>expenditures GEWE</t>
  </si>
  <si>
    <t>PBF Chief Visit to the KR (conference costs, translation services, travel costs)
DPPA ECAD Director's visit to the KR (travel costs)
RUNO's meetings (conference costs)</t>
  </si>
  <si>
    <t>JSC meetings 2023 - 2024 (conference services, translation services)</t>
  </si>
  <si>
    <t>Yntymak Week 2024 (translation services)</t>
  </si>
  <si>
    <t>Coordination meeting for Peacebuilding Hub members (conference services)
Peace week / Yntymak 2023 (conference services, translation services)
Peacebuilding Hub Q3 meeting (travel costs)
UNCT meeting (travel costs and translation services)
Conflict sensitivity analysis (conference services, travel costs)
Peace week / Yntymak 2024 (national consultant)</t>
  </si>
  <si>
    <t>Workshop on development the monitoring framework for PBF’s Portfolio Strategic Results 
(conference services, international consultant fees as facilitator, translation services, travel costs)
Visit to Osh and Batken provinces related to UN PBF joint programmes implemented locally (travel costs, translation services)
Participation in Climate, Peace and Security Programming Training in Turin (travel costs)
Training for PRF Support Group (interpretation costs)
Written translation services (RUNO/NUNO)</t>
  </si>
  <si>
    <t>Agrohackaton Programme (travel costs)
Biannual meeting with PBF CBP (travel costs)
GPI launch and Exchange visit to UZB (travel costs)
Workshop on planning localization phase of PBF project (conference costs, training materials translation)
UN RCO Retreat (travel costs)
UNCT Retreat (travel costs)</t>
  </si>
  <si>
    <t>Visibility items design and production for PBF activities,
Art installation on peacebuilding for UN Day</t>
  </si>
  <si>
    <t>Wokshop on programme adaptation and conflict sensitivity (conference costs, travel costs, translation, international consultant fee as facilitator)</t>
  </si>
  <si>
    <t>Office premises rent, office equipment, stationery and mobile communication services</t>
  </si>
  <si>
    <t>including GMS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</si>
</sst>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 _с_о_м_-;\-* #,##0.00\ _с_о_м_-;_-* &quot;-&quot;??\ _с_о_м_-;_-@_-"/>
    <numFmt numFmtId="166" formatCode="_(&quot;$&quot;* #,##0.0_);_(&quot;$&quot;* \(#,##0.0\);_(&quot;$&quot;* &quot;-&quot;??_);_(@_)"/>
    <numFmt numFmtId="167" formatCode="#,##0.00_ ;\-#,##0.00\ "/>
    <numFmt numFmtId="168" formatCode="0.000000%"/>
  </numFmts>
  <fonts count="27" x14ac:knownFonts="1">
    <font>
      <sz val="11"/>
      <color theme="1"/>
      <name val="Calibri"/>
      <family val="2"/>
      <scheme val="minor"/>
    </font>
    <font>
      <sz val="11"/>
      <color theme="1"/>
      <name val="Calibri"/>
      <family val="2"/>
      <charset val="204"/>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0000"/>
      <name val="Calibri"/>
      <family val="2"/>
      <scheme val="minor"/>
    </font>
    <font>
      <b/>
      <sz val="12"/>
      <color theme="1"/>
      <name val="Calibri"/>
      <family val="2"/>
      <charset val="204"/>
      <scheme val="minor"/>
    </font>
    <font>
      <sz val="12"/>
      <name val="Calibri"/>
      <family val="2"/>
      <scheme val="minor"/>
    </font>
    <font>
      <b/>
      <sz val="12"/>
      <name val="Calibri"/>
      <family val="2"/>
      <scheme val="minor"/>
    </font>
    <font>
      <i/>
      <sz val="11"/>
      <color theme="1"/>
      <name val="Calibri"/>
      <family val="2"/>
      <charset val="204"/>
      <scheme val="minor"/>
    </font>
    <font>
      <i/>
      <sz val="12"/>
      <color theme="1"/>
      <name val="Calibri"/>
      <family val="2"/>
      <charset val="204"/>
      <scheme val="minor"/>
    </font>
    <font>
      <b/>
      <i/>
      <sz val="12"/>
      <color theme="1"/>
      <name val="Calibri"/>
      <family val="2"/>
      <charset val="204"/>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300">
    <xf numFmtId="0" fontId="0" fillId="0" borderId="0" xfId="0"/>
    <xf numFmtId="0" fontId="7" fillId="0" borderId="0" xfId="0" applyFont="1" applyAlignment="1">
      <alignmen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Alignment="1">
      <alignment vertical="center" wrapText="1"/>
    </xf>
    <xf numFmtId="0" fontId="3" fillId="3" borderId="0" xfId="0" applyFont="1" applyFill="1" applyAlignment="1">
      <alignment vertical="center" wrapText="1"/>
    </xf>
    <xf numFmtId="164"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9" fontId="3" fillId="2" borderId="14" xfId="2" applyFont="1" applyFill="1" applyBorder="1" applyAlignment="1">
      <alignment vertical="center" wrapText="1"/>
    </xf>
    <xf numFmtId="164" fontId="7" fillId="3" borderId="0" xfId="1" applyFont="1" applyFill="1" applyBorder="1" applyAlignment="1" applyProtection="1">
      <alignment horizontal="center" vertical="center" wrapText="1"/>
      <protection locked="0"/>
    </xf>
    <xf numFmtId="0" fontId="7" fillId="3" borderId="0" xfId="0" applyFont="1" applyFill="1" applyAlignment="1" applyProtection="1">
      <alignment vertical="center" wrapText="1"/>
      <protection locked="0"/>
    </xf>
    <xf numFmtId="0" fontId="7" fillId="3" borderId="0" xfId="0" applyFont="1" applyFill="1" applyAlignment="1" applyProtection="1">
      <alignment horizontal="left" vertical="top" wrapText="1"/>
      <protection locked="0"/>
    </xf>
    <xf numFmtId="0" fontId="7" fillId="3" borderId="0" xfId="0" applyFont="1" applyFill="1" applyAlignment="1">
      <alignment horizontal="center" vertical="center" wrapText="1"/>
    </xf>
    <xf numFmtId="0" fontId="3" fillId="3" borderId="0" xfId="0" applyFont="1" applyFill="1" applyAlignment="1" applyProtection="1">
      <alignment vertical="center" wrapText="1"/>
      <protection locked="0"/>
    </xf>
    <xf numFmtId="0" fontId="7" fillId="3" borderId="0" xfId="0" applyFont="1" applyFill="1" applyAlignment="1">
      <alignment vertical="center" wrapText="1"/>
    </xf>
    <xf numFmtId="0" fontId="7" fillId="3" borderId="3" xfId="0" applyFont="1" applyFill="1" applyBorder="1" applyAlignment="1" applyProtection="1">
      <alignment vertical="center" wrapText="1"/>
      <protection locked="0"/>
    </xf>
    <xf numFmtId="0" fontId="7" fillId="0" borderId="3" xfId="0" applyFont="1" applyBorder="1" applyAlignment="1" applyProtection="1">
      <alignment horizontal="left" vertical="top" wrapText="1"/>
      <protection locked="0"/>
    </xf>
    <xf numFmtId="164" fontId="7" fillId="0" borderId="3" xfId="1" applyFont="1" applyBorder="1" applyAlignment="1" applyProtection="1">
      <alignment horizontal="center" vertical="center" wrapText="1"/>
      <protection locked="0"/>
    </xf>
    <xf numFmtId="164" fontId="7" fillId="3" borderId="3" xfId="1" applyFont="1" applyFill="1" applyBorder="1" applyAlignment="1" applyProtection="1">
      <alignment horizontal="center" vertical="center" wrapText="1"/>
      <protection locked="0"/>
    </xf>
    <xf numFmtId="164" fontId="3" fillId="2" borderId="3" xfId="1" applyFont="1" applyFill="1" applyBorder="1" applyAlignment="1" applyProtection="1">
      <alignment horizontal="center" vertical="center" wrapText="1"/>
    </xf>
    <xf numFmtId="0" fontId="9" fillId="2" borderId="8" xfId="0" applyFont="1" applyFill="1" applyBorder="1" applyAlignment="1">
      <alignment vertical="center" wrapText="1"/>
    </xf>
    <xf numFmtId="164" fontId="9" fillId="3" borderId="0" xfId="1" applyFont="1" applyFill="1" applyBorder="1" applyAlignment="1" applyProtection="1">
      <alignment vertical="center" wrapText="1"/>
    </xf>
    <xf numFmtId="164" fontId="3" fillId="2" borderId="5" xfId="1" applyFont="1" applyFill="1" applyBorder="1" applyAlignment="1" applyProtection="1">
      <alignment horizontal="center" vertical="center" wrapText="1"/>
    </xf>
    <xf numFmtId="164" fontId="7" fillId="3" borderId="0" xfId="1" applyFont="1" applyFill="1" applyBorder="1" applyAlignment="1" applyProtection="1">
      <alignment vertical="center" wrapText="1"/>
    </xf>
    <xf numFmtId="164" fontId="7" fillId="3" borderId="0" xfId="1" applyFont="1" applyFill="1" applyBorder="1" applyAlignment="1" applyProtection="1">
      <alignment vertical="center" wrapText="1"/>
      <protection locked="0"/>
    </xf>
    <xf numFmtId="164" fontId="3" fillId="2" borderId="3" xfId="1" applyFont="1" applyFill="1" applyBorder="1" applyAlignment="1">
      <alignmen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64" fontId="3" fillId="2" borderId="13" xfId="1" applyFont="1" applyFill="1" applyBorder="1" applyAlignment="1">
      <alignment vertical="center" wrapText="1"/>
    </xf>
    <xf numFmtId="164" fontId="7" fillId="0" borderId="3" xfId="1" applyFont="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164" fontId="3" fillId="3" borderId="0" xfId="0" applyNumberFormat="1" applyFont="1" applyFill="1"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3" borderId="0" xfId="0" applyFill="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164" fontId="3" fillId="3" borderId="0" xfId="2" applyNumberFormat="1" applyFont="1" applyFill="1" applyBorder="1" applyAlignment="1">
      <alignment wrapText="1"/>
    </xf>
    <xf numFmtId="0" fontId="7" fillId="3" borderId="3" xfId="0" applyFont="1" applyFill="1" applyBorder="1" applyAlignment="1" applyProtection="1">
      <alignment horizontal="left" vertical="top" wrapText="1"/>
      <protection locked="0"/>
    </xf>
    <xf numFmtId="0" fontId="7" fillId="2" borderId="3" xfId="0" applyFont="1" applyFill="1" applyBorder="1" applyAlignment="1">
      <alignment horizontal="center" vertical="center" wrapText="1"/>
    </xf>
    <xf numFmtId="0" fontId="3" fillId="3" borderId="0" xfId="0" applyFont="1" applyFill="1" applyAlignment="1">
      <alignment horizontal="left" wrapText="1"/>
    </xf>
    <xf numFmtId="0" fontId="8" fillId="2" borderId="3" xfId="0" applyFont="1" applyFill="1" applyBorder="1" applyAlignment="1">
      <alignment vertical="center" wrapText="1"/>
    </xf>
    <xf numFmtId="0" fontId="8" fillId="2" borderId="3" xfId="0" applyFont="1" applyFill="1" applyBorder="1" applyAlignment="1" applyProtection="1">
      <alignment vertical="center" wrapText="1"/>
      <protection locked="0"/>
    </xf>
    <xf numFmtId="0" fontId="7" fillId="0" borderId="0" xfId="0" applyFont="1" applyAlignment="1">
      <alignment wrapText="1"/>
    </xf>
    <xf numFmtId="0" fontId="7" fillId="3" borderId="0" xfId="0" applyFont="1" applyFill="1" applyAlignment="1">
      <alignment wrapText="1"/>
    </xf>
    <xf numFmtId="164" fontId="3" fillId="4" borderId="3" xfId="1" applyFont="1" applyFill="1" applyBorder="1" applyAlignment="1" applyProtection="1">
      <alignment wrapText="1"/>
    </xf>
    <xf numFmtId="164" fontId="7" fillId="3" borderId="0" xfId="0" applyNumberFormat="1" applyFont="1" applyFill="1" applyAlignment="1">
      <alignment vertical="center" wrapText="1"/>
    </xf>
    <xf numFmtId="164" fontId="3" fillId="0" borderId="0" xfId="0" applyNumberFormat="1" applyFont="1" applyAlignment="1">
      <alignment wrapText="1"/>
    </xf>
    <xf numFmtId="164" fontId="8" fillId="0" borderId="0" xfId="1" applyFont="1" applyFill="1" applyBorder="1" applyAlignment="1">
      <alignment horizontal="right" vertical="center" wrapText="1"/>
    </xf>
    <xf numFmtId="0" fontId="3" fillId="2" borderId="39" xfId="0" applyFont="1" applyFill="1" applyBorder="1" applyAlignment="1">
      <alignment horizontal="center" wrapText="1"/>
    </xf>
    <xf numFmtId="164" fontId="3" fillId="2" borderId="3" xfId="0" applyNumberFormat="1" applyFont="1" applyFill="1" applyBorder="1" applyAlignment="1">
      <alignment wrapText="1"/>
    </xf>
    <xf numFmtId="0" fontId="8" fillId="2" borderId="39" xfId="0" applyFont="1" applyFill="1" applyBorder="1" applyAlignment="1">
      <alignment vertical="center" wrapText="1"/>
    </xf>
    <xf numFmtId="164" fontId="3" fillId="2" borderId="39" xfId="0" applyNumberFormat="1" applyFont="1" applyFill="1" applyBorder="1" applyAlignment="1">
      <alignment wrapText="1"/>
    </xf>
    <xf numFmtId="0" fontId="3" fillId="2" borderId="13" xfId="0" applyFont="1" applyFill="1" applyBorder="1" applyAlignment="1">
      <alignment horizontal="left" wrapText="1"/>
    </xf>
    <xf numFmtId="164" fontId="3" fillId="2" borderId="13" xfId="0" applyNumberFormat="1" applyFont="1" applyFill="1" applyBorder="1" applyAlignment="1">
      <alignment horizontal="center" wrapText="1"/>
    </xf>
    <xf numFmtId="164" fontId="3" fillId="2" borderId="13" xfId="0" applyNumberFormat="1" applyFont="1" applyFill="1" applyBorder="1" applyAlignment="1">
      <alignment wrapText="1"/>
    </xf>
    <xf numFmtId="164" fontId="3" fillId="4" borderId="3" xfId="1" applyFont="1" applyFill="1" applyBorder="1" applyAlignment="1">
      <alignment wrapText="1"/>
    </xf>
    <xf numFmtId="0" fontId="3" fillId="3" borderId="40" xfId="0" applyFont="1" applyFill="1" applyBorder="1" applyAlignment="1">
      <alignment horizontal="left" wrapText="1"/>
    </xf>
    <xf numFmtId="0" fontId="3" fillId="3" borderId="41" xfId="0" applyFont="1" applyFill="1" applyBorder="1" applyAlignment="1">
      <alignment horizontal="left" wrapText="1"/>
    </xf>
    <xf numFmtId="0" fontId="3" fillId="3" borderId="42" xfId="0" applyFont="1" applyFill="1" applyBorder="1" applyAlignment="1">
      <alignment horizontal="left" wrapText="1"/>
    </xf>
    <xf numFmtId="164" fontId="3" fillId="3" borderId="4" xfId="1" applyFont="1" applyFill="1" applyBorder="1" applyAlignment="1" applyProtection="1">
      <alignment wrapText="1"/>
    </xf>
    <xf numFmtId="164" fontId="3" fillId="3" borderId="1" xfId="1" applyFont="1" applyFill="1" applyBorder="1" applyAlignment="1">
      <alignment wrapText="1"/>
    </xf>
    <xf numFmtId="164" fontId="3" fillId="3" borderId="2" xfId="0" applyNumberFormat="1" applyFont="1" applyFill="1" applyBorder="1" applyAlignment="1">
      <alignment wrapText="1"/>
    </xf>
    <xf numFmtId="164" fontId="3" fillId="3" borderId="1" xfId="1" applyFont="1" applyFill="1" applyBorder="1" applyAlignment="1" applyProtection="1">
      <alignment wrapText="1"/>
    </xf>
    <xf numFmtId="0" fontId="7" fillId="3" borderId="1" xfId="0" applyFont="1" applyFill="1" applyBorder="1" applyAlignment="1" applyProtection="1">
      <alignment vertical="center" wrapText="1"/>
      <protection locked="0"/>
    </xf>
    <xf numFmtId="164" fontId="3" fillId="2" borderId="38" xfId="0" applyNumberFormat="1" applyFont="1" applyFill="1" applyBorder="1" applyAlignment="1">
      <alignment wrapText="1"/>
    </xf>
    <xf numFmtId="164" fontId="3" fillId="2" borderId="9" xfId="0" applyNumberFormat="1" applyFont="1" applyFill="1" applyBorder="1" applyAlignment="1">
      <alignment wrapText="1"/>
    </xf>
    <xf numFmtId="0" fontId="3" fillId="2" borderId="11" xfId="0" applyFont="1" applyFill="1" applyBorder="1" applyAlignment="1">
      <alignment horizontal="center" wrapText="1"/>
    </xf>
    <xf numFmtId="164" fontId="7" fillId="2" borderId="39" xfId="0" applyNumberFormat="1" applyFont="1" applyFill="1" applyBorder="1" applyAlignment="1">
      <alignment wrapText="1"/>
    </xf>
    <xf numFmtId="164" fontId="3" fillId="2" borderId="34" xfId="0" applyNumberFormat="1" applyFont="1" applyFill="1" applyBorder="1" applyAlignment="1">
      <alignment wrapText="1"/>
    </xf>
    <xf numFmtId="164" fontId="7" fillId="2" borderId="13" xfId="0" applyNumberFormat="1" applyFont="1" applyFill="1" applyBorder="1" applyAlignment="1">
      <alignment wrapText="1"/>
    </xf>
    <xf numFmtId="0" fontId="7" fillId="0" borderId="0" xfId="0" applyFont="1"/>
    <xf numFmtId="0" fontId="16" fillId="0" borderId="0" xfId="0" applyFont="1"/>
    <xf numFmtId="49" fontId="0" fillId="0" borderId="0" xfId="0" applyNumberFormat="1"/>
    <xf numFmtId="0" fontId="16" fillId="0" borderId="0" xfId="0" applyFont="1" applyAlignment="1">
      <alignment vertical="center"/>
    </xf>
    <xf numFmtId="49" fontId="17" fillId="0" borderId="0" xfId="0" applyNumberFormat="1" applyFont="1" applyAlignment="1">
      <alignment horizontal="left"/>
    </xf>
    <xf numFmtId="49" fontId="17"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164" fontId="7" fillId="0" borderId="39" xfId="0" applyNumberFormat="1" applyFont="1" applyBorder="1" applyAlignment="1" applyProtection="1">
      <alignment wrapText="1"/>
      <protection locked="0"/>
    </xf>
    <xf numFmtId="164" fontId="7" fillId="0" borderId="3" xfId="0" applyNumberFormat="1" applyFont="1" applyBorder="1" applyAlignment="1" applyProtection="1">
      <alignment wrapText="1"/>
      <protection locked="0"/>
    </xf>
    <xf numFmtId="0" fontId="3" fillId="2" borderId="3" xfId="0" applyFont="1" applyFill="1" applyBorder="1" applyAlignment="1">
      <alignment vertical="center" wrapText="1"/>
    </xf>
    <xf numFmtId="164" fontId="7" fillId="2" borderId="3" xfId="0" applyNumberFormat="1" applyFont="1" applyFill="1" applyBorder="1" applyAlignment="1">
      <alignment vertical="center" wrapText="1"/>
    </xf>
    <xf numFmtId="164" fontId="3" fillId="2" borderId="3" xfId="1" applyFont="1" applyFill="1" applyBorder="1" applyAlignment="1" applyProtection="1">
      <alignment vertical="center" wrapText="1"/>
    </xf>
    <xf numFmtId="164" fontId="3" fillId="2" borderId="4" xfId="1" applyFont="1" applyFill="1" applyBorder="1" applyAlignment="1" applyProtection="1">
      <alignment vertical="center" wrapText="1"/>
    </xf>
    <xf numFmtId="16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0" fontId="4" fillId="2" borderId="28" xfId="0" applyFont="1" applyFill="1" applyBorder="1" applyAlignment="1">
      <alignment horizontal="left" vertical="center" wrapText="1"/>
    </xf>
    <xf numFmtId="0" fontId="4" fillId="2" borderId="8" xfId="0" applyFont="1" applyFill="1" applyBorder="1" applyAlignment="1">
      <alignment horizontal="left" vertical="center" wrapText="1"/>
    </xf>
    <xf numFmtId="16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7" fillId="0" borderId="3" xfId="1" applyNumberFormat="1" applyFont="1" applyBorder="1" applyAlignment="1" applyProtection="1">
      <alignment horizontal="left" wrapText="1"/>
      <protection locked="0"/>
    </xf>
    <xf numFmtId="49" fontId="7" fillId="3" borderId="3" xfId="1" applyNumberFormat="1" applyFont="1" applyFill="1" applyBorder="1" applyAlignment="1" applyProtection="1">
      <alignment horizontal="left" wrapText="1"/>
      <protection locked="0"/>
    </xf>
    <xf numFmtId="0" fontId="11" fillId="6" borderId="17" xfId="0" applyFont="1" applyFill="1" applyBorder="1" applyAlignment="1">
      <alignment wrapText="1"/>
    </xf>
    <xf numFmtId="0" fontId="3" fillId="6" borderId="15" xfId="0" applyFont="1" applyFill="1" applyBorder="1" applyAlignment="1">
      <alignment wrapText="1"/>
    </xf>
    <xf numFmtId="0" fontId="0" fillId="6" borderId="15" xfId="0" applyFill="1" applyBorder="1" applyAlignment="1">
      <alignment wrapText="1"/>
    </xf>
    <xf numFmtId="0" fontId="0" fillId="6" borderId="18" xfId="0" applyFill="1" applyBorder="1" applyAlignment="1">
      <alignment wrapText="1"/>
    </xf>
    <xf numFmtId="164" fontId="7" fillId="2" borderId="3" xfId="1" applyFont="1" applyFill="1" applyBorder="1" applyAlignment="1" applyProtection="1">
      <alignment vertical="center" wrapText="1"/>
    </xf>
    <xf numFmtId="0" fontId="7" fillId="2" borderId="8" xfId="0" applyFont="1" applyFill="1" applyBorder="1" applyAlignment="1">
      <alignment vertical="center" wrapText="1"/>
    </xf>
    <xf numFmtId="164" fontId="7" fillId="2" borderId="9" xfId="0" applyNumberFormat="1" applyFont="1" applyFill="1" applyBorder="1" applyAlignment="1">
      <alignment vertical="center" wrapText="1"/>
    </xf>
    <xf numFmtId="164" fontId="3" fillId="2" borderId="14" xfId="1" applyFont="1" applyFill="1" applyBorder="1" applyAlignment="1" applyProtection="1">
      <alignment vertical="center" wrapText="1"/>
    </xf>
    <xf numFmtId="49" fontId="7" fillId="0" borderId="3" xfId="0" applyNumberFormat="1" applyFont="1" applyBorder="1" applyAlignment="1" applyProtection="1">
      <alignment horizontal="left" wrapText="1"/>
      <protection locked="0"/>
    </xf>
    <xf numFmtId="0" fontId="3" fillId="2" borderId="39"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3" fillId="2" borderId="35" xfId="0" applyFont="1" applyFill="1" applyBorder="1" applyAlignment="1">
      <alignment vertical="center" wrapText="1"/>
    </xf>
    <xf numFmtId="164" fontId="3" fillId="2" borderId="40" xfId="1" applyFont="1" applyFill="1" applyBorder="1" applyAlignment="1" applyProtection="1">
      <alignment vertical="center" wrapText="1"/>
    </xf>
    <xf numFmtId="9" fontId="7" fillId="0" borderId="3" xfId="2" applyFont="1" applyBorder="1" applyAlignment="1" applyProtection="1">
      <alignment horizontal="center" vertical="center" wrapText="1"/>
      <protection locked="0"/>
    </xf>
    <xf numFmtId="9" fontId="7" fillId="3" borderId="3" xfId="2" applyFont="1" applyFill="1" applyBorder="1" applyAlignment="1" applyProtection="1">
      <alignment horizontal="center" vertical="center" wrapText="1"/>
      <protection locked="0"/>
    </xf>
    <xf numFmtId="9" fontId="7" fillId="0" borderId="3" xfId="2" applyFont="1" applyBorder="1" applyAlignment="1" applyProtection="1">
      <alignment vertical="center" wrapText="1"/>
      <protection locked="0"/>
    </xf>
    <xf numFmtId="164" fontId="7" fillId="2" borderId="3" xfId="1" applyFont="1" applyFill="1" applyBorder="1" applyAlignment="1" applyProtection="1">
      <alignment horizontal="center" vertical="center" wrapText="1"/>
    </xf>
    <xf numFmtId="164" fontId="3" fillId="4" borderId="3" xfId="1" applyFont="1" applyFill="1" applyBorder="1" applyAlignment="1" applyProtection="1">
      <alignment vertical="center" wrapText="1"/>
    </xf>
    <xf numFmtId="164" fontId="3" fillId="2" borderId="4" xfId="0" applyNumberFormat="1" applyFont="1" applyFill="1" applyBorder="1" applyAlignment="1">
      <alignment wrapText="1"/>
    </xf>
    <xf numFmtId="164" fontId="3" fillId="3" borderId="1" xfId="0" applyNumberFormat="1" applyFont="1" applyFill="1" applyBorder="1" applyAlignment="1">
      <alignment wrapText="1"/>
    </xf>
    <xf numFmtId="164" fontId="7" fillId="2" borderId="3" xfId="0" applyNumberFormat="1" applyFont="1" applyFill="1" applyBorder="1" applyAlignment="1">
      <alignment wrapText="1"/>
    </xf>
    <xf numFmtId="164" fontId="7" fillId="2" borderId="3" xfId="1" applyFont="1" applyFill="1" applyBorder="1" applyAlignment="1">
      <alignment wrapText="1"/>
    </xf>
    <xf numFmtId="164" fontId="7" fillId="2" borderId="8" xfId="1" applyFont="1" applyFill="1" applyBorder="1" applyAlignment="1" applyProtection="1">
      <alignment wrapText="1"/>
    </xf>
    <xf numFmtId="164" fontId="7" fillId="2" borderId="9" xfId="0" applyNumberFormat="1" applyFont="1" applyFill="1" applyBorder="1" applyAlignment="1">
      <alignment wrapText="1"/>
    </xf>
    <xf numFmtId="0" fontId="3" fillId="2" borderId="32" xfId="0" applyFont="1" applyFill="1" applyBorder="1" applyAlignment="1">
      <alignment wrapText="1"/>
    </xf>
    <xf numFmtId="164" fontId="3" fillId="2" borderId="33" xfId="0" applyNumberFormat="1" applyFont="1" applyFill="1" applyBorder="1" applyAlignment="1">
      <alignment wrapText="1"/>
    </xf>
    <xf numFmtId="0" fontId="7" fillId="2" borderId="12" xfId="0" applyFont="1" applyFill="1" applyBorder="1" applyAlignment="1">
      <alignment wrapText="1"/>
    </xf>
    <xf numFmtId="164" fontId="7" fillId="2" borderId="14"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3" xfId="0" applyFont="1" applyFill="1" applyBorder="1" applyAlignment="1">
      <alignment vertical="center" wrapText="1"/>
    </xf>
    <xf numFmtId="0" fontId="9" fillId="2" borderId="12" xfId="0" applyFont="1" applyFill="1" applyBorder="1" applyAlignment="1">
      <alignment vertical="center" wrapText="1"/>
    </xf>
    <xf numFmtId="164" fontId="3" fillId="2" borderId="3" xfId="0" applyNumberFormat="1" applyFont="1" applyFill="1" applyBorder="1" applyAlignment="1">
      <alignment horizontal="center" wrapText="1"/>
    </xf>
    <xf numFmtId="164" fontId="3" fillId="2" borderId="14" xfId="0" applyNumberFormat="1" applyFont="1" applyFill="1" applyBorder="1" applyAlignment="1">
      <alignment wrapText="1"/>
    </xf>
    <xf numFmtId="164" fontId="7" fillId="2" borderId="54" xfId="1" applyFont="1" applyFill="1" applyBorder="1" applyAlignment="1" applyProtection="1">
      <alignment wrapText="1"/>
    </xf>
    <xf numFmtId="164" fontId="3" fillId="2" borderId="55" xfId="1" applyFont="1" applyFill="1" applyBorder="1" applyAlignment="1">
      <alignment wrapText="1"/>
    </xf>
    <xf numFmtId="164" fontId="3" fillId="2" borderId="29" xfId="0" applyNumberFormat="1" applyFont="1" applyFill="1" applyBorder="1" applyAlignment="1">
      <alignment wrapText="1"/>
    </xf>
    <xf numFmtId="164" fontId="3" fillId="2" borderId="3" xfId="1" applyFont="1" applyFill="1" applyBorder="1" applyAlignment="1">
      <alignment wrapText="1"/>
    </xf>
    <xf numFmtId="164" fontId="3" fillId="2" borderId="12" xfId="1" applyFont="1" applyFill="1" applyBorder="1" applyAlignment="1" applyProtection="1">
      <alignment wrapText="1"/>
    </xf>
    <xf numFmtId="164" fontId="3" fillId="2" borderId="13" xfId="1" applyFont="1" applyFill="1" applyBorder="1" applyAlignment="1">
      <alignment wrapText="1"/>
    </xf>
    <xf numFmtId="10" fontId="3" fillId="2" borderId="9" xfId="2" applyNumberFormat="1" applyFont="1" applyFill="1" applyBorder="1" applyAlignment="1" applyProtection="1">
      <alignment wrapText="1"/>
    </xf>
    <xf numFmtId="164" fontId="15" fillId="0" borderId="0" xfId="1" applyFont="1" applyBorder="1" applyAlignment="1">
      <alignment wrapText="1"/>
    </xf>
    <xf numFmtId="164" fontId="0" fillId="0" borderId="0" xfId="1" applyFont="1" applyBorder="1" applyAlignment="1">
      <alignment wrapText="1"/>
    </xf>
    <xf numFmtId="164" fontId="0" fillId="6" borderId="15" xfId="1" applyFont="1" applyFill="1" applyBorder="1" applyAlignment="1">
      <alignment wrapText="1"/>
    </xf>
    <xf numFmtId="164" fontId="0" fillId="0" borderId="0" xfId="1" applyFont="1" applyFill="1" applyBorder="1" applyAlignment="1">
      <alignment wrapText="1"/>
    </xf>
    <xf numFmtId="164" fontId="3" fillId="3" borderId="0" xfId="1" applyFont="1" applyFill="1" applyBorder="1" applyAlignment="1" applyProtection="1">
      <alignment vertical="center" wrapText="1"/>
      <protection locked="0"/>
    </xf>
    <xf numFmtId="164" fontId="7" fillId="0" borderId="0" xfId="1" applyFont="1" applyFill="1" applyBorder="1" applyAlignment="1" applyProtection="1">
      <alignment vertical="center" wrapText="1"/>
      <protection locked="0"/>
    </xf>
    <xf numFmtId="164" fontId="3" fillId="3" borderId="0" xfId="1" applyFont="1" applyFill="1" applyBorder="1" applyAlignment="1">
      <alignment vertical="center" wrapText="1"/>
    </xf>
    <xf numFmtId="164" fontId="3" fillId="3" borderId="0" xfId="1" applyFont="1" applyFill="1" applyBorder="1" applyAlignment="1" applyProtection="1">
      <alignment horizontal="right" vertical="center" wrapText="1"/>
      <protection locked="0"/>
    </xf>
    <xf numFmtId="164" fontId="3" fillId="0" borderId="0" xfId="1" applyFont="1" applyFill="1" applyBorder="1" applyAlignment="1">
      <alignment vertical="center" wrapText="1"/>
    </xf>
    <xf numFmtId="164" fontId="20" fillId="8" borderId="3" xfId="0" applyNumberFormat="1" applyFont="1" applyFill="1" applyBorder="1" applyAlignment="1">
      <alignment horizontal="center" vertical="center" wrapText="1"/>
    </xf>
    <xf numFmtId="164" fontId="3" fillId="3" borderId="0" xfId="1" applyFont="1" applyFill="1" applyBorder="1" applyAlignment="1" applyProtection="1">
      <alignment horizontal="center" vertical="center" wrapText="1"/>
    </xf>
    <xf numFmtId="164" fontId="3" fillId="3" borderId="0" xfId="1" applyFont="1" applyFill="1" applyBorder="1" applyAlignment="1" applyProtection="1">
      <alignment vertical="center" wrapText="1"/>
    </xf>
    <xf numFmtId="164" fontId="13" fillId="3" borderId="0" xfId="1" applyFont="1" applyFill="1" applyBorder="1" applyAlignment="1">
      <alignment horizontal="left" wrapText="1"/>
    </xf>
    <xf numFmtId="0" fontId="2" fillId="2" borderId="3" xfId="0" applyFont="1" applyFill="1" applyBorder="1" applyAlignment="1">
      <alignment horizontal="center" vertical="center" wrapText="1"/>
    </xf>
    <xf numFmtId="164" fontId="3" fillId="2" borderId="28" xfId="0" applyNumberFormat="1" applyFont="1" applyFill="1" applyBorder="1" applyAlignment="1">
      <alignment vertical="center" wrapText="1"/>
    </xf>
    <xf numFmtId="0" fontId="0" fillId="2" borderId="12" xfId="0" applyFill="1" applyBorder="1" applyAlignment="1">
      <alignment wrapText="1"/>
    </xf>
    <xf numFmtId="164" fontId="2" fillId="0" borderId="3" xfId="1" applyFont="1" applyBorder="1" applyAlignment="1" applyProtection="1">
      <alignment horizontal="center" vertical="center" wrapText="1"/>
      <protection locked="0"/>
    </xf>
    <xf numFmtId="164" fontId="2" fillId="2" borderId="3" xfId="0" applyNumberFormat="1" applyFont="1" applyFill="1" applyBorder="1" applyAlignment="1">
      <alignment vertical="center" wrapText="1"/>
    </xf>
    <xf numFmtId="0" fontId="7" fillId="2" borderId="35" xfId="0" applyFont="1" applyFill="1" applyBorder="1" applyAlignment="1">
      <alignment horizontal="center" vertical="center" wrapText="1"/>
    </xf>
    <xf numFmtId="164" fontId="3" fillId="2" borderId="31" xfId="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2" borderId="3" xfId="0" applyFont="1" applyFill="1" applyBorder="1" applyAlignment="1">
      <alignment vertical="center" wrapText="1"/>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3" fillId="2" borderId="29" xfId="0" applyFont="1" applyFill="1" applyBorder="1" applyAlignment="1">
      <alignment horizontal="center" vertical="center" wrapText="1"/>
    </xf>
    <xf numFmtId="0" fontId="22" fillId="0" borderId="3" xfId="0" applyFont="1" applyBorder="1" applyAlignment="1" applyProtection="1">
      <alignment horizontal="left" vertical="top" wrapText="1"/>
      <protection locked="0"/>
    </xf>
    <xf numFmtId="164" fontId="22" fillId="3" borderId="3" xfId="1" applyFont="1" applyFill="1" applyBorder="1" applyAlignment="1" applyProtection="1">
      <alignment horizontal="center" vertical="center" wrapText="1"/>
      <protection locked="0"/>
    </xf>
    <xf numFmtId="164" fontId="22" fillId="2" borderId="3" xfId="1" applyFont="1" applyFill="1" applyBorder="1" applyAlignment="1" applyProtection="1">
      <alignment horizontal="center" vertical="center" wrapText="1"/>
    </xf>
    <xf numFmtId="9" fontId="22" fillId="0" borderId="3" xfId="2" applyFont="1" applyBorder="1" applyAlignment="1" applyProtection="1">
      <alignment horizontal="center" vertical="center" wrapText="1"/>
      <protection locked="0"/>
    </xf>
    <xf numFmtId="164" fontId="22" fillId="0" borderId="3" xfId="1" applyFont="1" applyBorder="1" applyAlignment="1" applyProtection="1">
      <alignment horizontal="center" vertical="center" wrapText="1"/>
      <protection locked="0"/>
    </xf>
    <xf numFmtId="0" fontId="22" fillId="3" borderId="3" xfId="0" applyFont="1" applyFill="1" applyBorder="1" applyAlignment="1" applyProtection="1">
      <alignment horizontal="left" vertical="top" wrapText="1"/>
      <protection locked="0"/>
    </xf>
    <xf numFmtId="9" fontId="22" fillId="3" borderId="3" xfId="2" applyFont="1" applyFill="1" applyBorder="1" applyAlignment="1" applyProtection="1">
      <alignment horizontal="center" vertical="center" wrapText="1"/>
      <protection locked="0"/>
    </xf>
    <xf numFmtId="0" fontId="23" fillId="2" borderId="3" xfId="0" applyFont="1" applyFill="1" applyBorder="1" applyAlignment="1">
      <alignment vertical="center" wrapText="1"/>
    </xf>
    <xf numFmtId="164" fontId="23" fillId="2" borderId="5" xfId="1" applyFont="1" applyFill="1" applyBorder="1" applyAlignment="1" applyProtection="1">
      <alignment horizontal="center" vertical="center" wrapText="1"/>
    </xf>
    <xf numFmtId="164" fontId="23" fillId="2" borderId="3" xfId="1" applyFont="1" applyFill="1" applyBorder="1" applyAlignment="1" applyProtection="1">
      <alignment horizontal="center" vertical="center" wrapText="1"/>
    </xf>
    <xf numFmtId="49" fontId="22" fillId="3" borderId="3" xfId="1" applyNumberFormat="1" applyFont="1" applyFill="1" applyBorder="1" applyAlignment="1" applyProtection="1">
      <alignment horizontal="left" wrapText="1"/>
      <protection locked="0"/>
    </xf>
    <xf numFmtId="164" fontId="22" fillId="0" borderId="3" xfId="1" applyFont="1" applyFill="1" applyBorder="1" applyAlignment="1" applyProtection="1">
      <alignment horizontal="center" vertical="center" wrapText="1"/>
      <protection locked="0"/>
    </xf>
    <xf numFmtId="9" fontId="22" fillId="0" borderId="3" xfId="2" applyFont="1" applyFill="1" applyBorder="1" applyAlignment="1" applyProtection="1">
      <alignment horizontal="center" vertical="center" wrapText="1"/>
      <protection locked="0"/>
    </xf>
    <xf numFmtId="49" fontId="22" fillId="0" borderId="3" xfId="1" applyNumberFormat="1" applyFont="1" applyBorder="1" applyAlignment="1" applyProtection="1">
      <alignment horizontal="center" vertical="center" wrapText="1"/>
      <protection locked="0"/>
    </xf>
    <xf numFmtId="164" fontId="7" fillId="0" borderId="3" xfId="1" applyFont="1" applyFill="1" applyBorder="1" applyAlignment="1" applyProtection="1">
      <alignment vertical="center" wrapText="1"/>
      <protection locked="0"/>
    </xf>
    <xf numFmtId="2" fontId="22" fillId="0" borderId="3" xfId="1" applyNumberFormat="1" applyFont="1" applyBorder="1" applyAlignment="1" applyProtection="1">
      <alignment horizontal="center" vertical="center" wrapText="1"/>
      <protection locked="0"/>
    </xf>
    <xf numFmtId="165" fontId="7" fillId="3" borderId="3" xfId="0" applyNumberFormat="1" applyFont="1" applyFill="1" applyBorder="1" applyAlignment="1" applyProtection="1">
      <alignment vertical="center" wrapText="1"/>
      <protection locked="0"/>
    </xf>
    <xf numFmtId="49" fontId="22" fillId="0" borderId="3" xfId="1" applyNumberFormat="1" applyFont="1" applyBorder="1" applyAlignment="1" applyProtection="1">
      <alignment horizontal="left" vertical="center" wrapText="1"/>
      <protection locked="0"/>
    </xf>
    <xf numFmtId="2" fontId="22" fillId="0" borderId="3" xfId="1"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2" fontId="22" fillId="0" borderId="3" xfId="1" applyNumberFormat="1" applyFont="1" applyFill="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2" fontId="2" fillId="0" borderId="3" xfId="0" applyNumberFormat="1" applyFont="1" applyBorder="1" applyAlignment="1" applyProtection="1">
      <alignment horizontal="left" vertical="center" wrapText="1"/>
      <protection locked="0"/>
    </xf>
    <xf numFmtId="2" fontId="2" fillId="0" borderId="3" xfId="0" applyNumberFormat="1" applyFont="1" applyBorder="1" applyAlignment="1" applyProtection="1">
      <alignment horizontal="center" vertical="center" wrapText="1"/>
      <protection locked="0"/>
    </xf>
    <xf numFmtId="0" fontId="0" fillId="7" borderId="23" xfId="0" applyFill="1" applyBorder="1" applyAlignment="1">
      <alignment horizontal="left" vertical="top" wrapText="1"/>
    </xf>
    <xf numFmtId="10" fontId="0" fillId="2" borderId="14" xfId="2" applyNumberFormat="1" applyFont="1" applyFill="1" applyBorder="1" applyAlignment="1">
      <alignment wrapText="1"/>
    </xf>
    <xf numFmtId="166" fontId="3" fillId="2" borderId="16" xfId="0" applyNumberFormat="1" applyFont="1" applyFill="1" applyBorder="1" applyAlignment="1">
      <alignment vertical="center" wrapText="1"/>
    </xf>
    <xf numFmtId="164" fontId="2" fillId="0" borderId="3" xfId="1" applyFont="1" applyFill="1" applyBorder="1" applyAlignment="1" applyProtection="1">
      <alignment vertical="center" wrapText="1"/>
      <protection locked="0"/>
    </xf>
    <xf numFmtId="0" fontId="24" fillId="0" borderId="0" xfId="0" applyFont="1" applyAlignment="1">
      <alignment wrapText="1"/>
    </xf>
    <xf numFmtId="0" fontId="24" fillId="0" borderId="0" xfId="0" applyFont="1" applyAlignment="1">
      <alignment horizontal="center" vertical="center" wrapText="1"/>
    </xf>
    <xf numFmtId="164" fontId="0" fillId="2" borderId="16" xfId="1" applyFont="1" applyFill="1" applyBorder="1" applyAlignment="1">
      <alignment vertical="center" wrapText="1"/>
    </xf>
    <xf numFmtId="164" fontId="22" fillId="0" borderId="3" xfId="1" applyFont="1" applyBorder="1" applyAlignment="1" applyProtection="1">
      <alignment vertical="center" wrapText="1"/>
      <protection locked="0"/>
    </xf>
    <xf numFmtId="168" fontId="3" fillId="2" borderId="9" xfId="2" applyNumberFormat="1" applyFont="1" applyFill="1" applyBorder="1" applyAlignment="1" applyProtection="1">
      <alignment wrapText="1"/>
    </xf>
    <xf numFmtId="164" fontId="25" fillId="0" borderId="0" xfId="0" applyNumberFormat="1" applyFont="1" applyAlignment="1">
      <alignment horizontal="center" vertical="center" wrapText="1"/>
    </xf>
    <xf numFmtId="4" fontId="26" fillId="0" borderId="0" xfId="2" applyNumberFormat="1" applyFont="1" applyFill="1" applyBorder="1" applyAlignment="1">
      <alignment horizontal="center" wrapText="1"/>
    </xf>
    <xf numFmtId="164" fontId="22" fillId="0" borderId="4" xfId="1" applyFont="1" applyFill="1" applyBorder="1" applyAlignment="1" applyProtection="1">
      <alignment horizontal="center" vertical="center" wrapText="1"/>
      <protection locked="0"/>
    </xf>
    <xf numFmtId="164" fontId="25" fillId="0" borderId="0" xfId="1" applyFont="1" applyFill="1" applyBorder="1" applyAlignment="1">
      <alignment vertical="center" wrapText="1"/>
    </xf>
    <xf numFmtId="0" fontId="24" fillId="0" borderId="0" xfId="0" applyFont="1" applyAlignment="1">
      <alignment horizontal="center" wrapText="1"/>
    </xf>
    <xf numFmtId="10" fontId="1" fillId="0" borderId="0" xfId="1" applyNumberFormat="1" applyFont="1" applyBorder="1" applyAlignment="1">
      <alignment horizontal="right" wrapText="1"/>
    </xf>
    <xf numFmtId="10" fontId="24" fillId="0" borderId="0" xfId="0" applyNumberFormat="1" applyFont="1" applyAlignment="1">
      <alignment horizontal="center" wrapText="1"/>
    </xf>
    <xf numFmtId="167" fontId="24" fillId="0" borderId="0" xfId="0" applyNumberFormat="1" applyFont="1" applyAlignment="1">
      <alignment horizontal="left" vertical="center" wrapText="1"/>
    </xf>
    <xf numFmtId="0" fontId="7" fillId="3" borderId="3" xfId="0" applyFont="1" applyFill="1" applyBorder="1" applyAlignment="1" applyProtection="1">
      <alignment horizontal="left" vertical="top" wrapText="1"/>
      <protection locked="0"/>
    </xf>
    <xf numFmtId="164" fontId="7" fillId="3" borderId="3" xfId="1" applyFont="1" applyFill="1" applyBorder="1" applyAlignment="1" applyProtection="1">
      <alignment horizontal="left" vertical="top" wrapText="1"/>
      <protection locked="0"/>
    </xf>
    <xf numFmtId="0" fontId="3" fillId="0" borderId="0" xfId="0" applyFont="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18" fillId="0" borderId="0" xfId="0" applyFont="1" applyAlignment="1">
      <alignment horizontal="left" vertical="top" wrapText="1"/>
    </xf>
    <xf numFmtId="0" fontId="13" fillId="6" borderId="26" xfId="0" applyFont="1" applyFill="1" applyBorder="1" applyAlignment="1">
      <alignment horizontal="left" wrapText="1"/>
    </xf>
    <xf numFmtId="0" fontId="13" fillId="6" borderId="27" xfId="0" applyFont="1" applyFill="1" applyBorder="1" applyAlignment="1">
      <alignment horizontal="left" wrapText="1"/>
    </xf>
    <xf numFmtId="0" fontId="13" fillId="6" borderId="21" xfId="0" applyFont="1" applyFill="1" applyBorder="1" applyAlignment="1">
      <alignment horizontal="left" wrapText="1"/>
    </xf>
    <xf numFmtId="49" fontId="21" fillId="3" borderId="3" xfId="0" applyNumberFormat="1" applyFont="1" applyFill="1" applyBorder="1" applyAlignment="1" applyProtection="1">
      <alignment horizontal="left" vertical="top" wrapText="1"/>
      <protection locked="0"/>
    </xf>
    <xf numFmtId="164" fontId="21" fillId="3" borderId="3" xfId="1" applyFont="1" applyFill="1" applyBorder="1" applyAlignment="1" applyProtection="1">
      <alignment horizontal="left" vertical="top" wrapText="1"/>
      <protection locked="0"/>
    </xf>
    <xf numFmtId="0" fontId="23" fillId="3" borderId="3" xfId="0" applyFont="1" applyFill="1" applyBorder="1" applyAlignment="1" applyProtection="1">
      <alignment horizontal="left" vertical="top" wrapText="1"/>
      <protection locked="0"/>
    </xf>
    <xf numFmtId="164" fontId="23" fillId="3" borderId="3" xfId="1" applyFont="1" applyFill="1" applyBorder="1" applyAlignment="1" applyProtection="1">
      <alignment horizontal="left" vertical="top" wrapText="1"/>
      <protection locked="0"/>
    </xf>
    <xf numFmtId="49" fontId="3" fillId="3" borderId="3" xfId="0" applyNumberFormat="1" applyFont="1" applyFill="1" applyBorder="1" applyAlignment="1" applyProtection="1">
      <alignment horizontal="left" vertical="top" wrapText="1"/>
      <protection locked="0"/>
    </xf>
    <xf numFmtId="164" fontId="3" fillId="3" borderId="3" xfId="1" applyFont="1" applyFill="1" applyBorder="1" applyAlignment="1" applyProtection="1">
      <alignment horizontal="left" vertical="top" wrapText="1"/>
      <protection locked="0"/>
    </xf>
    <xf numFmtId="0" fontId="5" fillId="6" borderId="19" xfId="0" applyFont="1" applyFill="1" applyBorder="1" applyAlignment="1">
      <alignment horizontal="left" wrapText="1"/>
    </xf>
    <xf numFmtId="0" fontId="5" fillId="6" borderId="25" xfId="0" applyFont="1" applyFill="1" applyBorder="1" applyAlignment="1">
      <alignment horizontal="left" wrapText="1"/>
    </xf>
    <xf numFmtId="164" fontId="5" fillId="6" borderId="25" xfId="1" applyFont="1" applyFill="1" applyBorder="1" applyAlignment="1">
      <alignment horizontal="left" wrapText="1"/>
    </xf>
    <xf numFmtId="0" fontId="5" fillId="6" borderId="20" xfId="0" applyFont="1" applyFill="1" applyBorder="1" applyAlignment="1">
      <alignment horizontal="left" wrapText="1"/>
    </xf>
    <xf numFmtId="0" fontId="3" fillId="3" borderId="3" xfId="0" applyFont="1" applyFill="1" applyBorder="1" applyAlignment="1" applyProtection="1">
      <alignment horizontal="left" vertical="top" wrapText="1"/>
      <protection locked="0"/>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6" borderId="26" xfId="0" applyFont="1" applyFill="1" applyBorder="1" applyAlignment="1">
      <alignment horizontal="left" wrapText="1"/>
    </xf>
    <xf numFmtId="0" fontId="3" fillId="6" borderId="21" xfId="0" applyFont="1" applyFill="1" applyBorder="1" applyAlignment="1">
      <alignment horizontal="left" wrapText="1"/>
    </xf>
    <xf numFmtId="0" fontId="11" fillId="6" borderId="17" xfId="0" applyFont="1" applyFill="1" applyBorder="1" applyAlignment="1">
      <alignment horizontal="left" wrapText="1"/>
    </xf>
    <xf numFmtId="0" fontId="11" fillId="6" borderId="15" xfId="0" applyFont="1" applyFill="1" applyBorder="1" applyAlignment="1">
      <alignment horizontal="left" wrapText="1"/>
    </xf>
    <xf numFmtId="0" fontId="11" fillId="6" borderId="43" xfId="0" applyFont="1" applyFill="1" applyBorder="1" applyAlignment="1">
      <alignment horizontal="left" wrapText="1"/>
    </xf>
    <xf numFmtId="0" fontId="5" fillId="6" borderId="11"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4"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6" borderId="25"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164" fontId="4" fillId="2" borderId="49" xfId="0" applyNumberFormat="1" applyFont="1" applyFill="1" applyBorder="1" applyAlignment="1">
      <alignment horizontal="center"/>
    </xf>
    <xf numFmtId="164" fontId="4" fillId="2" borderId="50" xfId="0" applyNumberFormat="1" applyFont="1" applyFill="1" applyBorder="1" applyAlignment="1">
      <alignment horizontal="center"/>
    </xf>
    <xf numFmtId="49" fontId="0" fillId="2" borderId="51" xfId="0" applyNumberFormat="1" applyFill="1" applyBorder="1" applyAlignment="1">
      <alignment horizontal="center" wrapText="1"/>
    </xf>
    <xf numFmtId="49" fontId="0" fillId="2" borderId="52" xfId="0" applyNumberFormat="1" applyFill="1" applyBorder="1" applyAlignment="1">
      <alignment horizontal="center" wrapText="1"/>
    </xf>
    <xf numFmtId="49" fontId="0" fillId="2" borderId="53" xfId="0" applyNumberFormat="1" applyFill="1" applyBorder="1" applyAlignment="1">
      <alignment horizontal="center" wrapText="1"/>
    </xf>
    <xf numFmtId="0" fontId="4" fillId="2" borderId="46" xfId="0" applyFont="1" applyFill="1" applyBorder="1" applyAlignment="1">
      <alignment horizontal="left"/>
    </xf>
    <xf numFmtId="0" fontId="4" fillId="2" borderId="47" xfId="0" applyFont="1" applyFill="1" applyBorder="1" applyAlignment="1">
      <alignment horizontal="left"/>
    </xf>
    <xf numFmtId="0" fontId="4" fillId="2" borderId="48" xfId="0" applyFont="1" applyFill="1" applyBorder="1" applyAlignment="1">
      <alignment horizontal="left"/>
    </xf>
    <xf numFmtId="164" fontId="4" fillId="2" borderId="4" xfId="0" applyNumberFormat="1" applyFont="1" applyFill="1" applyBorder="1" applyAlignment="1">
      <alignment horizontal="center"/>
    </xf>
    <xf numFmtId="164" fontId="4" fillId="2" borderId="36" xfId="0" applyNumberFormat="1" applyFont="1" applyFill="1" applyBorder="1" applyAlignment="1">
      <alignment horizontal="center"/>
    </xf>
    <xf numFmtId="0" fontId="0" fillId="2" borderId="51" xfId="0" applyFill="1" applyBorder="1" applyAlignment="1">
      <alignment horizontal="center" wrapText="1"/>
    </xf>
    <xf numFmtId="0" fontId="0" fillId="2" borderId="52" xfId="0" applyFill="1" applyBorder="1" applyAlignment="1">
      <alignment horizontal="center" wrapText="1"/>
    </xf>
    <xf numFmtId="0" fontId="0" fillId="2" borderId="53" xfId="0" applyFill="1" applyBorder="1" applyAlignment="1">
      <alignment horizontal="center" wrapText="1"/>
    </xf>
    <xf numFmtId="0" fontId="3" fillId="2" borderId="2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I210"/>
  <sheetViews>
    <sheetView showGridLines="0" showZeros="0" tabSelected="1" topLeftCell="A178" zoomScale="76" zoomScaleNormal="76" workbookViewId="0">
      <selection activeCell="H195" sqref="H195"/>
    </sheetView>
  </sheetViews>
  <sheetFormatPr defaultColWidth="9.1796875" defaultRowHeight="14.5" x14ac:dyDescent="0.35"/>
  <cols>
    <col min="1" max="1" width="9.1796875" style="39"/>
    <col min="2" max="2" width="30.7265625" style="39" customWidth="1"/>
    <col min="3" max="3" width="32.453125" style="39" customWidth="1"/>
    <col min="4" max="4" width="19.26953125" style="39" customWidth="1"/>
    <col min="5" max="5" width="16.453125" style="39" customWidth="1"/>
    <col min="6" max="6" width="22.453125" style="39" customWidth="1"/>
    <col min="7" max="7" width="22.453125" style="161" customWidth="1"/>
    <col min="8" max="8" width="55.7265625" style="39" customWidth="1"/>
    <col min="9" max="9" width="12.453125" style="39" customWidth="1"/>
    <col min="10" max="16384" width="9.1796875" style="39"/>
  </cols>
  <sheetData>
    <row r="2" spans="1:8" ht="47.25" customHeight="1" x14ac:dyDescent="1">
      <c r="B2" s="241" t="s">
        <v>509</v>
      </c>
      <c r="C2" s="241"/>
      <c r="D2" s="241"/>
      <c r="E2" s="37"/>
      <c r="F2" s="38"/>
      <c r="G2" s="160"/>
      <c r="H2" s="38"/>
    </row>
    <row r="3" spans="1:8" ht="15.5" x14ac:dyDescent="0.35">
      <c r="B3" s="41"/>
    </row>
    <row r="4" spans="1:8" ht="16" thickBot="1" x14ac:dyDescent="0.4">
      <c r="B4" s="41"/>
    </row>
    <row r="5" spans="1:8" ht="36.75" customHeight="1" x14ac:dyDescent="0.8">
      <c r="B5" s="113" t="s">
        <v>9</v>
      </c>
      <c r="C5" s="114"/>
      <c r="D5" s="114"/>
      <c r="E5" s="114"/>
      <c r="F5" s="115"/>
      <c r="G5" s="162"/>
      <c r="H5" s="116"/>
    </row>
    <row r="6" spans="1:8" ht="175.5" customHeight="1" thickBot="1" x14ac:dyDescent="0.55000000000000004">
      <c r="B6" s="251" t="s">
        <v>526</v>
      </c>
      <c r="C6" s="252"/>
      <c r="D6" s="252"/>
      <c r="E6" s="252"/>
      <c r="F6" s="252"/>
      <c r="G6" s="253"/>
      <c r="H6" s="254"/>
    </row>
    <row r="7" spans="1:8" x14ac:dyDescent="0.35">
      <c r="B7" s="42"/>
    </row>
    <row r="8" spans="1:8" ht="15" thickBot="1" x14ac:dyDescent="0.4"/>
    <row r="9" spans="1:8" ht="27" customHeight="1" thickBot="1" x14ac:dyDescent="0.65">
      <c r="B9" s="242" t="s">
        <v>141</v>
      </c>
      <c r="C9" s="243"/>
      <c r="D9" s="243"/>
      <c r="E9" s="243"/>
      <c r="F9" s="244"/>
      <c r="G9" s="172"/>
    </row>
    <row r="11" spans="1:8" ht="25.5" customHeight="1" x14ac:dyDescent="0.35">
      <c r="D11" s="43"/>
      <c r="E11" s="43"/>
      <c r="G11" s="163"/>
      <c r="H11" s="40"/>
    </row>
    <row r="12" spans="1:8" ht="99.75" customHeight="1" x14ac:dyDescent="0.35">
      <c r="B12" s="48" t="s">
        <v>523</v>
      </c>
      <c r="C12" s="48" t="s">
        <v>524</v>
      </c>
      <c r="D12" s="173" t="s">
        <v>536</v>
      </c>
      <c r="E12" s="28" t="s">
        <v>29</v>
      </c>
      <c r="F12" s="48" t="s">
        <v>525</v>
      </c>
      <c r="G12" s="173" t="s">
        <v>530</v>
      </c>
      <c r="H12" s="48" t="s">
        <v>14</v>
      </c>
    </row>
    <row r="13" spans="1:8" ht="33.75" customHeight="1" x14ac:dyDescent="0.35">
      <c r="B13" s="99" t="s">
        <v>0</v>
      </c>
      <c r="C13" s="249" t="s">
        <v>555</v>
      </c>
      <c r="D13" s="249"/>
      <c r="E13" s="249"/>
      <c r="F13" s="249"/>
      <c r="G13" s="250"/>
      <c r="H13" s="249"/>
    </row>
    <row r="14" spans="1:8" ht="53.5" customHeight="1" x14ac:dyDescent="0.35">
      <c r="B14" s="99" t="s">
        <v>561</v>
      </c>
      <c r="C14" s="245" t="s">
        <v>556</v>
      </c>
      <c r="D14" s="245"/>
      <c r="E14" s="245"/>
      <c r="F14" s="245"/>
      <c r="G14" s="246"/>
      <c r="H14" s="245"/>
    </row>
    <row r="15" spans="1:8" ht="87" customHeight="1" x14ac:dyDescent="0.35">
      <c r="A15" s="40"/>
      <c r="B15" s="182" t="s">
        <v>557</v>
      </c>
      <c r="C15" s="186" t="s">
        <v>542</v>
      </c>
      <c r="D15" s="187">
        <v>5500</v>
      </c>
      <c r="E15" s="188">
        <f t="shared" ref="E15:E23" si="0">SUM(D15:D15)</f>
        <v>5500</v>
      </c>
      <c r="F15" s="189">
        <v>0.5</v>
      </c>
      <c r="G15" s="197">
        <v>7375.86</v>
      </c>
      <c r="H15" s="203" t="s">
        <v>576</v>
      </c>
    </row>
    <row r="16" spans="1:8" ht="147.5" customHeight="1" x14ac:dyDescent="0.35">
      <c r="A16" s="40"/>
      <c r="B16" s="182" t="s">
        <v>559</v>
      </c>
      <c r="C16" s="186" t="s">
        <v>551</v>
      </c>
      <c r="D16" s="190">
        <v>9600</v>
      </c>
      <c r="E16" s="188">
        <f t="shared" si="0"/>
        <v>9600</v>
      </c>
      <c r="F16" s="189">
        <v>0.5</v>
      </c>
      <c r="G16" s="197">
        <v>203.98</v>
      </c>
      <c r="H16" s="203" t="s">
        <v>573</v>
      </c>
    </row>
    <row r="17" spans="1:8" ht="23" hidden="1" customHeight="1" x14ac:dyDescent="0.35">
      <c r="A17" s="40"/>
      <c r="B17" s="182"/>
      <c r="C17" s="186"/>
      <c r="D17" s="190"/>
      <c r="E17" s="188"/>
      <c r="F17" s="189"/>
      <c r="G17" s="197"/>
      <c r="H17" s="199"/>
    </row>
    <row r="18" spans="1:8" ht="23" hidden="1" customHeight="1" x14ac:dyDescent="0.35">
      <c r="A18" s="40"/>
      <c r="B18" s="182"/>
      <c r="C18" s="186"/>
      <c r="D18" s="190"/>
      <c r="E18" s="188"/>
      <c r="F18" s="189"/>
      <c r="G18" s="197"/>
      <c r="H18" s="199"/>
    </row>
    <row r="19" spans="1:8" ht="117.75" customHeight="1" x14ac:dyDescent="0.35">
      <c r="A19" s="40"/>
      <c r="B19" s="182" t="s">
        <v>543</v>
      </c>
      <c r="C19" s="186" t="s">
        <v>569</v>
      </c>
      <c r="D19" s="190">
        <v>34000</v>
      </c>
      <c r="E19" s="188">
        <f>SUM(D19:D19)</f>
        <v>34000</v>
      </c>
      <c r="F19" s="189">
        <v>0.5</v>
      </c>
      <c r="G19" s="197">
        <v>2779.13</v>
      </c>
      <c r="H19" s="206" t="s">
        <v>581</v>
      </c>
    </row>
    <row r="20" spans="1:8" ht="38.5" hidden="1" customHeight="1" x14ac:dyDescent="0.35">
      <c r="A20" s="40"/>
      <c r="B20" s="182"/>
      <c r="C20" s="186"/>
      <c r="D20" s="190"/>
      <c r="E20" s="188"/>
      <c r="F20" s="189"/>
      <c r="G20" s="221"/>
      <c r="H20" s="201"/>
    </row>
    <row r="21" spans="1:8" ht="38.5" hidden="1" customHeight="1" x14ac:dyDescent="0.35">
      <c r="A21" s="40"/>
      <c r="B21" s="182"/>
      <c r="C21" s="186"/>
      <c r="D21" s="190"/>
      <c r="E21" s="188"/>
      <c r="F21" s="189"/>
      <c r="G21" s="221"/>
      <c r="H21" s="201"/>
    </row>
    <row r="22" spans="1:8" ht="172.5" customHeight="1" x14ac:dyDescent="0.35">
      <c r="A22" s="40"/>
      <c r="B22" s="182" t="s">
        <v>544</v>
      </c>
      <c r="C22" s="186" t="s">
        <v>553</v>
      </c>
      <c r="D22" s="190">
        <v>47000</v>
      </c>
      <c r="E22" s="188">
        <f t="shared" si="0"/>
        <v>47000</v>
      </c>
      <c r="F22" s="189">
        <v>0.5</v>
      </c>
      <c r="G22" s="221">
        <v>27682.5</v>
      </c>
      <c r="H22" s="206" t="s">
        <v>580</v>
      </c>
    </row>
    <row r="23" spans="1:8" ht="162.5" customHeight="1" x14ac:dyDescent="0.35">
      <c r="B23" s="182" t="s">
        <v>545</v>
      </c>
      <c r="C23" s="186" t="s">
        <v>560</v>
      </c>
      <c r="D23" s="197">
        <v>30000</v>
      </c>
      <c r="E23" s="188">
        <f t="shared" si="0"/>
        <v>30000</v>
      </c>
      <c r="F23" s="198">
        <v>0.5</v>
      </c>
      <c r="G23" s="221">
        <v>28113.99</v>
      </c>
      <c r="H23" s="204" t="s">
        <v>579</v>
      </c>
    </row>
    <row r="24" spans="1:8" ht="84" customHeight="1" x14ac:dyDescent="0.35">
      <c r="A24" s="40"/>
      <c r="B24" s="182" t="s">
        <v>558</v>
      </c>
      <c r="C24" s="186" t="s">
        <v>552</v>
      </c>
      <c r="D24" s="190">
        <v>30000</v>
      </c>
      <c r="E24" s="188">
        <f>SUM(D24:D24)</f>
        <v>30000</v>
      </c>
      <c r="F24" s="189">
        <v>0.5</v>
      </c>
      <c r="G24" s="217">
        <v>19967.912</v>
      </c>
      <c r="H24" s="205" t="s">
        <v>572</v>
      </c>
    </row>
    <row r="25" spans="1:8" ht="15.5" x14ac:dyDescent="0.35">
      <c r="A25" s="40"/>
      <c r="C25" s="193" t="s">
        <v>140</v>
      </c>
      <c r="D25" s="194">
        <f>SUM(D15:D24)</f>
        <v>156100</v>
      </c>
      <c r="E25" s="194">
        <f>SUM(E15:E24)</f>
        <v>156100</v>
      </c>
      <c r="F25" s="195">
        <f>(F15*E15)+(F16*E16)+(F19*E19)+(F23*E23)+(F32*E32)+(F33*E33)</f>
        <v>74550</v>
      </c>
      <c r="G25" s="195">
        <f>SUM(G15:G24)</f>
        <v>86123.372000000003</v>
      </c>
      <c r="H25" s="196"/>
    </row>
    <row r="26" spans="1:8" ht="33" customHeight="1" x14ac:dyDescent="0.35">
      <c r="A26" s="40"/>
      <c r="B26" s="99" t="s">
        <v>562</v>
      </c>
      <c r="C26" s="247" t="s">
        <v>539</v>
      </c>
      <c r="D26" s="247"/>
      <c r="E26" s="247"/>
      <c r="F26" s="247"/>
      <c r="G26" s="248"/>
      <c r="H26" s="247"/>
    </row>
    <row r="27" spans="1:8" ht="31" x14ac:dyDescent="0.35">
      <c r="A27" s="40"/>
      <c r="B27" s="182" t="s">
        <v>33</v>
      </c>
      <c r="C27" s="186" t="s">
        <v>541</v>
      </c>
      <c r="D27" s="190">
        <v>20300</v>
      </c>
      <c r="E27" s="188">
        <f t="shared" ref="E27:E31" si="1">SUM(D27:D27)</f>
        <v>20300</v>
      </c>
      <c r="F27" s="189">
        <v>0.5</v>
      </c>
      <c r="G27" s="197">
        <v>7735.36</v>
      </c>
      <c r="H27" s="206" t="s">
        <v>577</v>
      </c>
    </row>
    <row r="28" spans="1:8" ht="113.25" customHeight="1" x14ac:dyDescent="0.35">
      <c r="A28" s="40"/>
      <c r="B28" s="182" t="s">
        <v>32</v>
      </c>
      <c r="C28" s="186" t="s">
        <v>547</v>
      </c>
      <c r="D28" s="190">
        <v>28500</v>
      </c>
      <c r="E28" s="188">
        <f t="shared" si="1"/>
        <v>28500</v>
      </c>
      <c r="F28" s="189">
        <v>0.5</v>
      </c>
      <c r="G28" s="190"/>
      <c r="H28" s="186"/>
    </row>
    <row r="29" spans="1:8" ht="72" customHeight="1" x14ac:dyDescent="0.35">
      <c r="A29" s="40"/>
      <c r="B29" s="182" t="s">
        <v>563</v>
      </c>
      <c r="C29" s="191" t="s">
        <v>548</v>
      </c>
      <c r="D29" s="187">
        <v>15000</v>
      </c>
      <c r="E29" s="188">
        <f t="shared" si="1"/>
        <v>15000</v>
      </c>
      <c r="F29" s="192">
        <v>0.5</v>
      </c>
      <c r="G29" s="197"/>
      <c r="H29" s="186"/>
    </row>
    <row r="30" spans="1:8" ht="105.5" customHeight="1" x14ac:dyDescent="0.35">
      <c r="A30" s="40"/>
      <c r="B30" s="182" t="s">
        <v>564</v>
      </c>
      <c r="C30" s="191" t="s">
        <v>550</v>
      </c>
      <c r="D30" s="187">
        <v>15000</v>
      </c>
      <c r="E30" s="188">
        <f>SUM(D30:D30)</f>
        <v>15000</v>
      </c>
      <c r="F30" s="192">
        <v>0.5</v>
      </c>
      <c r="G30" s="197">
        <v>2089.27</v>
      </c>
      <c r="H30" s="203" t="s">
        <v>578</v>
      </c>
    </row>
    <row r="31" spans="1:8" ht="63" customHeight="1" x14ac:dyDescent="0.35">
      <c r="A31" s="40"/>
      <c r="B31" s="182" t="s">
        <v>565</v>
      </c>
      <c r="C31" s="191" t="s">
        <v>549</v>
      </c>
      <c r="D31" s="187">
        <v>15000</v>
      </c>
      <c r="E31" s="188">
        <f t="shared" si="1"/>
        <v>15000</v>
      </c>
      <c r="F31" s="192">
        <v>0.5</v>
      </c>
      <c r="G31" s="197"/>
      <c r="H31" s="186"/>
    </row>
    <row r="32" spans="1:8" ht="131.25" customHeight="1" x14ac:dyDescent="0.35">
      <c r="A32" s="40"/>
      <c r="B32" s="182" t="s">
        <v>566</v>
      </c>
      <c r="C32" s="186" t="s">
        <v>554</v>
      </c>
      <c r="D32" s="190">
        <v>40000</v>
      </c>
      <c r="E32" s="188">
        <f>SUM(D32:D32)</f>
        <v>40000</v>
      </c>
      <c r="F32" s="189">
        <v>0.5</v>
      </c>
      <c r="G32" s="197">
        <v>5904.93</v>
      </c>
      <c r="H32" s="207" t="s">
        <v>582</v>
      </c>
    </row>
    <row r="33" spans="1:8" ht="114" customHeight="1" x14ac:dyDescent="0.35">
      <c r="A33" s="40"/>
      <c r="B33" s="182" t="s">
        <v>568</v>
      </c>
      <c r="C33" s="191" t="s">
        <v>567</v>
      </c>
      <c r="D33" s="187">
        <v>30000</v>
      </c>
      <c r="E33" s="188">
        <f>SUM(D33:D33)</f>
        <v>30000</v>
      </c>
      <c r="F33" s="192">
        <v>0.5</v>
      </c>
      <c r="G33" s="190">
        <v>36201.360000000001</v>
      </c>
      <c r="H33" s="207" t="s">
        <v>583</v>
      </c>
    </row>
    <row r="34" spans="1:8" ht="15.5" x14ac:dyDescent="0.35">
      <c r="C34" s="99" t="s">
        <v>140</v>
      </c>
      <c r="D34" s="21">
        <f>SUM(D27:D33)</f>
        <v>163800</v>
      </c>
      <c r="E34" s="21">
        <f>SUM(E27:E33)</f>
        <v>163800</v>
      </c>
      <c r="F34" s="21">
        <f>(F27*E27)+(F28*E28)+(F29*E29)+(F30*E30)+(F31*E31)</f>
        <v>46900</v>
      </c>
      <c r="G34" s="21">
        <f>SUM(G27:G33)</f>
        <v>51930.92</v>
      </c>
      <c r="H34" s="112"/>
    </row>
    <row r="35" spans="1:8" ht="15.5" hidden="1" x14ac:dyDescent="0.35">
      <c r="B35" s="12"/>
      <c r="C35" s="13"/>
      <c r="D35" s="11"/>
      <c r="E35" s="11"/>
      <c r="F35" s="11"/>
      <c r="G35" s="11"/>
      <c r="H35" s="11"/>
    </row>
    <row r="36" spans="1:8" ht="51" hidden="1" customHeight="1" x14ac:dyDescent="0.35">
      <c r="B36" s="99" t="s">
        <v>1</v>
      </c>
      <c r="C36" s="255"/>
      <c r="D36" s="255"/>
      <c r="E36" s="255"/>
      <c r="F36" s="255"/>
      <c r="G36" s="250"/>
      <c r="H36" s="255"/>
    </row>
    <row r="37" spans="1:8" ht="51" hidden="1" customHeight="1" x14ac:dyDescent="0.35">
      <c r="B37" s="99" t="s">
        <v>31</v>
      </c>
      <c r="C37" s="227"/>
      <c r="D37" s="227"/>
      <c r="E37" s="227"/>
      <c r="F37" s="227"/>
      <c r="G37" s="228"/>
      <c r="H37" s="227"/>
    </row>
    <row r="38" spans="1:8" ht="15.5" hidden="1" x14ac:dyDescent="0.35">
      <c r="B38" s="149" t="s">
        <v>33</v>
      </c>
      <c r="C38" s="18"/>
      <c r="D38" s="19"/>
      <c r="E38" s="129">
        <f t="shared" ref="E38:E45" si="2">SUM(D38:D38)</f>
        <v>0</v>
      </c>
      <c r="F38" s="126"/>
      <c r="G38" s="19"/>
      <c r="H38" s="111"/>
    </row>
    <row r="39" spans="1:8" ht="15.5" hidden="1" x14ac:dyDescent="0.35">
      <c r="B39" s="149" t="s">
        <v>32</v>
      </c>
      <c r="C39" s="18"/>
      <c r="D39" s="19"/>
      <c r="E39" s="129">
        <f t="shared" si="2"/>
        <v>0</v>
      </c>
      <c r="F39" s="126"/>
      <c r="G39" s="19"/>
      <c r="H39" s="111"/>
    </row>
    <row r="40" spans="1:8" ht="15.5" hidden="1" x14ac:dyDescent="0.35">
      <c r="B40" s="149" t="s">
        <v>34</v>
      </c>
      <c r="C40" s="18"/>
      <c r="D40" s="19"/>
      <c r="E40" s="129">
        <f t="shared" si="2"/>
        <v>0</v>
      </c>
      <c r="F40" s="126"/>
      <c r="G40" s="19"/>
      <c r="H40" s="111"/>
    </row>
    <row r="41" spans="1:8" ht="15.5" hidden="1" x14ac:dyDescent="0.35">
      <c r="B41" s="149" t="s">
        <v>35</v>
      </c>
      <c r="C41" s="18"/>
      <c r="D41" s="19"/>
      <c r="E41" s="129">
        <f t="shared" si="2"/>
        <v>0</v>
      </c>
      <c r="F41" s="126"/>
      <c r="G41" s="19"/>
      <c r="H41" s="111"/>
    </row>
    <row r="42" spans="1:8" ht="15.5" hidden="1" x14ac:dyDescent="0.35">
      <c r="B42" s="149" t="s">
        <v>36</v>
      </c>
      <c r="C42" s="18"/>
      <c r="D42" s="19"/>
      <c r="E42" s="129">
        <f t="shared" si="2"/>
        <v>0</v>
      </c>
      <c r="F42" s="126"/>
      <c r="G42" s="19"/>
      <c r="H42" s="111"/>
    </row>
    <row r="43" spans="1:8" ht="15.5" hidden="1" x14ac:dyDescent="0.35">
      <c r="B43" s="149" t="s">
        <v>37</v>
      </c>
      <c r="C43" s="18"/>
      <c r="D43" s="19"/>
      <c r="E43" s="129">
        <f t="shared" si="2"/>
        <v>0</v>
      </c>
      <c r="F43" s="126"/>
      <c r="G43" s="19"/>
      <c r="H43" s="111"/>
    </row>
    <row r="44" spans="1:8" ht="15.5" hidden="1" x14ac:dyDescent="0.35">
      <c r="A44" s="40"/>
      <c r="B44" s="149" t="s">
        <v>38</v>
      </c>
      <c r="C44" s="47"/>
      <c r="D44" s="20"/>
      <c r="E44" s="129">
        <f t="shared" si="2"/>
        <v>0</v>
      </c>
      <c r="F44" s="127"/>
      <c r="G44" s="20"/>
      <c r="H44" s="112"/>
    </row>
    <row r="45" spans="1:8" s="40" customFormat="1" ht="15.5" hidden="1" x14ac:dyDescent="0.35">
      <c r="B45" s="149" t="s">
        <v>39</v>
      </c>
      <c r="C45" s="47"/>
      <c r="D45" s="20"/>
      <c r="E45" s="129">
        <f t="shared" si="2"/>
        <v>0</v>
      </c>
      <c r="F45" s="127"/>
      <c r="G45" s="20"/>
      <c r="H45" s="112"/>
    </row>
    <row r="46" spans="1:8" s="40" customFormat="1" ht="15.5" hidden="1" x14ac:dyDescent="0.35">
      <c r="A46" s="39"/>
      <c r="B46" s="39"/>
      <c r="C46" s="99" t="s">
        <v>140</v>
      </c>
      <c r="D46" s="21">
        <f>SUM(D38:D45)</f>
        <v>0</v>
      </c>
      <c r="E46" s="24">
        <f>SUM(E38:E45)</f>
        <v>0</v>
      </c>
      <c r="F46" s="21">
        <f>(F38*E38)+(F39*E39)+(F40*E40)+(F41*E41)+(F42*E42)+(F43*E43)+(F44*E44)+(F45*E45)</f>
        <v>0</v>
      </c>
      <c r="G46" s="21">
        <f>SUM(G38:G45)</f>
        <v>0</v>
      </c>
      <c r="H46" s="112"/>
    </row>
    <row r="47" spans="1:8" ht="51" hidden="1" customHeight="1" x14ac:dyDescent="0.35">
      <c r="B47" s="99" t="s">
        <v>40</v>
      </c>
      <c r="C47" s="227"/>
      <c r="D47" s="227"/>
      <c r="E47" s="227"/>
      <c r="F47" s="227"/>
      <c r="G47" s="228"/>
      <c r="H47" s="227"/>
    </row>
    <row r="48" spans="1:8" ht="15.5" hidden="1" x14ac:dyDescent="0.35">
      <c r="B48" s="149" t="s">
        <v>41</v>
      </c>
      <c r="C48" s="18"/>
      <c r="D48" s="19"/>
      <c r="E48" s="129">
        <f t="shared" ref="E48:E55" si="3">SUM(D48:D48)</f>
        <v>0</v>
      </c>
      <c r="F48" s="126"/>
      <c r="G48" s="19"/>
      <c r="H48" s="111"/>
    </row>
    <row r="49" spans="1:8" ht="15.5" hidden="1" x14ac:dyDescent="0.35">
      <c r="B49" s="149" t="s">
        <v>42</v>
      </c>
      <c r="C49" s="18"/>
      <c r="D49" s="19"/>
      <c r="E49" s="129">
        <f t="shared" si="3"/>
        <v>0</v>
      </c>
      <c r="F49" s="126"/>
      <c r="G49" s="19"/>
      <c r="H49" s="111"/>
    </row>
    <row r="50" spans="1:8" ht="15.5" hidden="1" x14ac:dyDescent="0.35">
      <c r="B50" s="149" t="s">
        <v>43</v>
      </c>
      <c r="C50" s="18"/>
      <c r="D50" s="19"/>
      <c r="E50" s="129">
        <f t="shared" si="3"/>
        <v>0</v>
      </c>
      <c r="F50" s="126"/>
      <c r="G50" s="19"/>
      <c r="H50" s="111"/>
    </row>
    <row r="51" spans="1:8" ht="15.5" hidden="1" x14ac:dyDescent="0.35">
      <c r="B51" s="149" t="s">
        <v>44</v>
      </c>
      <c r="C51" s="18"/>
      <c r="D51" s="19"/>
      <c r="E51" s="129">
        <f t="shared" si="3"/>
        <v>0</v>
      </c>
      <c r="F51" s="126"/>
      <c r="G51" s="19"/>
      <c r="H51" s="111"/>
    </row>
    <row r="52" spans="1:8" ht="15.5" hidden="1" x14ac:dyDescent="0.35">
      <c r="B52" s="149" t="s">
        <v>45</v>
      </c>
      <c r="C52" s="18"/>
      <c r="D52" s="19"/>
      <c r="E52" s="129">
        <f t="shared" si="3"/>
        <v>0</v>
      </c>
      <c r="F52" s="126"/>
      <c r="G52" s="19"/>
      <c r="H52" s="111"/>
    </row>
    <row r="53" spans="1:8" ht="15.5" hidden="1" x14ac:dyDescent="0.35">
      <c r="B53" s="149" t="s">
        <v>46</v>
      </c>
      <c r="C53" s="18"/>
      <c r="D53" s="19"/>
      <c r="E53" s="129">
        <f t="shared" si="3"/>
        <v>0</v>
      </c>
      <c r="F53" s="126"/>
      <c r="G53" s="19"/>
      <c r="H53" s="111"/>
    </row>
    <row r="54" spans="1:8" ht="15.5" hidden="1" x14ac:dyDescent="0.35">
      <c r="B54" s="149" t="s">
        <v>47</v>
      </c>
      <c r="C54" s="47"/>
      <c r="D54" s="20"/>
      <c r="E54" s="129">
        <f t="shared" si="3"/>
        <v>0</v>
      </c>
      <c r="F54" s="127"/>
      <c r="G54" s="20"/>
      <c r="H54" s="112"/>
    </row>
    <row r="55" spans="1:8" ht="15.5" hidden="1" x14ac:dyDescent="0.35">
      <c r="B55" s="149" t="s">
        <v>48</v>
      </c>
      <c r="C55" s="47"/>
      <c r="D55" s="20"/>
      <c r="E55" s="129">
        <f t="shared" si="3"/>
        <v>0</v>
      </c>
      <c r="F55" s="127"/>
      <c r="G55" s="20"/>
      <c r="H55" s="112"/>
    </row>
    <row r="56" spans="1:8" ht="15.5" hidden="1" x14ac:dyDescent="0.35">
      <c r="C56" s="99" t="s">
        <v>140</v>
      </c>
      <c r="D56" s="24">
        <f>SUM(D48:D55)</f>
        <v>0</v>
      </c>
      <c r="E56" s="24">
        <f>SUM(E48:E55)</f>
        <v>0</v>
      </c>
      <c r="F56" s="21">
        <f>(F48*E48)+(F49*E49)+(F50*E50)+(F51*E51)+(F52*E52)+(F53*E53)+(F54*E54)+(F55*E55)</f>
        <v>0</v>
      </c>
      <c r="G56" s="169">
        <f>SUM(G48:G55)</f>
        <v>0</v>
      </c>
      <c r="H56" s="112"/>
    </row>
    <row r="57" spans="1:8" ht="51" hidden="1" customHeight="1" x14ac:dyDescent="0.35">
      <c r="B57" s="99" t="s">
        <v>49</v>
      </c>
      <c r="C57" s="227"/>
      <c r="D57" s="227"/>
      <c r="E57" s="227"/>
      <c r="F57" s="227"/>
      <c r="G57" s="228"/>
      <c r="H57" s="227"/>
    </row>
    <row r="58" spans="1:8" ht="15.5" hidden="1" x14ac:dyDescent="0.35">
      <c r="B58" s="149" t="s">
        <v>50</v>
      </c>
      <c r="C58" s="18"/>
      <c r="D58" s="19"/>
      <c r="E58" s="129">
        <f t="shared" ref="E58:E65" si="4">SUM(D58:D58)</f>
        <v>0</v>
      </c>
      <c r="F58" s="126"/>
      <c r="G58" s="19"/>
      <c r="H58" s="111"/>
    </row>
    <row r="59" spans="1:8" ht="15.5" hidden="1" x14ac:dyDescent="0.35">
      <c r="B59" s="149" t="s">
        <v>51</v>
      </c>
      <c r="C59" s="18"/>
      <c r="D59" s="19"/>
      <c r="E59" s="129">
        <f t="shared" si="4"/>
        <v>0</v>
      </c>
      <c r="F59" s="126"/>
      <c r="G59" s="19"/>
      <c r="H59" s="111"/>
    </row>
    <row r="60" spans="1:8" ht="15.5" hidden="1" x14ac:dyDescent="0.35">
      <c r="B60" s="149" t="s">
        <v>52</v>
      </c>
      <c r="C60" s="18"/>
      <c r="D60" s="19"/>
      <c r="E60" s="129">
        <f t="shared" si="4"/>
        <v>0</v>
      </c>
      <c r="F60" s="126"/>
      <c r="G60" s="19"/>
      <c r="H60" s="111"/>
    </row>
    <row r="61" spans="1:8" ht="15.5" hidden="1" x14ac:dyDescent="0.35">
      <c r="A61" s="40"/>
      <c r="B61" s="149" t="s">
        <v>53</v>
      </c>
      <c r="C61" s="18"/>
      <c r="D61" s="19"/>
      <c r="E61" s="129">
        <f t="shared" si="4"/>
        <v>0</v>
      </c>
      <c r="F61" s="126"/>
      <c r="G61" s="19"/>
      <c r="H61" s="111"/>
    </row>
    <row r="62" spans="1:8" s="40" customFormat="1" ht="15.5" hidden="1" x14ac:dyDescent="0.35">
      <c r="A62" s="39"/>
      <c r="B62" s="149" t="s">
        <v>54</v>
      </c>
      <c r="C62" s="18"/>
      <c r="D62" s="19"/>
      <c r="E62" s="129">
        <f t="shared" si="4"/>
        <v>0</v>
      </c>
      <c r="F62" s="126"/>
      <c r="G62" s="19"/>
      <c r="H62" s="111"/>
    </row>
    <row r="63" spans="1:8" ht="15.5" hidden="1" x14ac:dyDescent="0.35">
      <c r="B63" s="149" t="s">
        <v>55</v>
      </c>
      <c r="C63" s="18"/>
      <c r="D63" s="19"/>
      <c r="E63" s="129">
        <f t="shared" si="4"/>
        <v>0</v>
      </c>
      <c r="F63" s="126"/>
      <c r="G63" s="19"/>
      <c r="H63" s="111"/>
    </row>
    <row r="64" spans="1:8" ht="15.5" hidden="1" x14ac:dyDescent="0.35">
      <c r="B64" s="149" t="s">
        <v>56</v>
      </c>
      <c r="C64" s="47"/>
      <c r="D64" s="20"/>
      <c r="E64" s="129">
        <f t="shared" si="4"/>
        <v>0</v>
      </c>
      <c r="F64" s="127"/>
      <c r="G64" s="20"/>
      <c r="H64" s="112"/>
    </row>
    <row r="65" spans="2:8" ht="15.5" hidden="1" x14ac:dyDescent="0.35">
      <c r="B65" s="149" t="s">
        <v>57</v>
      </c>
      <c r="C65" s="47"/>
      <c r="D65" s="20"/>
      <c r="E65" s="129">
        <f t="shared" si="4"/>
        <v>0</v>
      </c>
      <c r="F65" s="127"/>
      <c r="G65" s="20"/>
      <c r="H65" s="112"/>
    </row>
    <row r="66" spans="2:8" ht="15.5" hidden="1" x14ac:dyDescent="0.35">
      <c r="C66" s="99" t="s">
        <v>140</v>
      </c>
      <c r="D66" s="24">
        <f>SUM(D58:D65)</f>
        <v>0</v>
      </c>
      <c r="E66" s="24">
        <f>SUM(E58:E65)</f>
        <v>0</v>
      </c>
      <c r="F66" s="21">
        <f>(F58*E58)+(F59*E59)+(F60*E60)+(F61*E61)+(F62*E62)+(F63*E63)+(F64*E64)+(F65*E65)</f>
        <v>0</v>
      </c>
      <c r="G66" s="169">
        <f>SUM(G58:G65)</f>
        <v>0</v>
      </c>
      <c r="H66" s="112"/>
    </row>
    <row r="67" spans="2:8" ht="51" hidden="1" customHeight="1" x14ac:dyDescent="0.35">
      <c r="B67" s="99" t="s">
        <v>66</v>
      </c>
      <c r="C67" s="227"/>
      <c r="D67" s="227"/>
      <c r="E67" s="227"/>
      <c r="F67" s="227"/>
      <c r="G67" s="228"/>
      <c r="H67" s="227"/>
    </row>
    <row r="68" spans="2:8" ht="15.5" hidden="1" x14ac:dyDescent="0.35">
      <c r="B68" s="149" t="s">
        <v>58</v>
      </c>
      <c r="C68" s="18"/>
      <c r="D68" s="19"/>
      <c r="E68" s="129">
        <f t="shared" ref="E68:E75" si="5">SUM(D68:D68)</f>
        <v>0</v>
      </c>
      <c r="F68" s="126"/>
      <c r="G68" s="19"/>
      <c r="H68" s="111"/>
    </row>
    <row r="69" spans="2:8" ht="15.5" hidden="1" x14ac:dyDescent="0.35">
      <c r="B69" s="149" t="s">
        <v>59</v>
      </c>
      <c r="C69" s="18"/>
      <c r="D69" s="19"/>
      <c r="E69" s="129">
        <f t="shared" si="5"/>
        <v>0</v>
      </c>
      <c r="F69" s="126"/>
      <c r="G69" s="19"/>
      <c r="H69" s="111"/>
    </row>
    <row r="70" spans="2:8" ht="15.5" hidden="1" x14ac:dyDescent="0.35">
      <c r="B70" s="149" t="s">
        <v>60</v>
      </c>
      <c r="C70" s="18"/>
      <c r="D70" s="19"/>
      <c r="E70" s="129">
        <f t="shared" si="5"/>
        <v>0</v>
      </c>
      <c r="F70" s="126"/>
      <c r="G70" s="19"/>
      <c r="H70" s="111"/>
    </row>
    <row r="71" spans="2:8" ht="15.5" hidden="1" x14ac:dyDescent="0.35">
      <c r="B71" s="149" t="s">
        <v>61</v>
      </c>
      <c r="C71" s="18"/>
      <c r="D71" s="19"/>
      <c r="E71" s="129">
        <f t="shared" si="5"/>
        <v>0</v>
      </c>
      <c r="F71" s="126"/>
      <c r="G71" s="19"/>
      <c r="H71" s="111"/>
    </row>
    <row r="72" spans="2:8" ht="15.5" hidden="1" x14ac:dyDescent="0.35">
      <c r="B72" s="149" t="s">
        <v>62</v>
      </c>
      <c r="C72" s="18"/>
      <c r="D72" s="19"/>
      <c r="E72" s="129">
        <f t="shared" si="5"/>
        <v>0</v>
      </c>
      <c r="F72" s="126"/>
      <c r="G72" s="19"/>
      <c r="H72" s="111"/>
    </row>
    <row r="73" spans="2:8" ht="15.5" hidden="1" x14ac:dyDescent="0.35">
      <c r="B73" s="149" t="s">
        <v>63</v>
      </c>
      <c r="C73" s="18"/>
      <c r="D73" s="19"/>
      <c r="E73" s="129">
        <f t="shared" si="5"/>
        <v>0</v>
      </c>
      <c r="F73" s="126"/>
      <c r="G73" s="19"/>
      <c r="H73" s="111"/>
    </row>
    <row r="74" spans="2:8" ht="15.5" hidden="1" x14ac:dyDescent="0.35">
      <c r="B74" s="149" t="s">
        <v>64</v>
      </c>
      <c r="C74" s="47"/>
      <c r="D74" s="20"/>
      <c r="E74" s="129">
        <f t="shared" si="5"/>
        <v>0</v>
      </c>
      <c r="F74" s="127"/>
      <c r="G74" s="20"/>
      <c r="H74" s="112"/>
    </row>
    <row r="75" spans="2:8" ht="15.5" hidden="1" x14ac:dyDescent="0.35">
      <c r="B75" s="149" t="s">
        <v>65</v>
      </c>
      <c r="C75" s="47"/>
      <c r="D75" s="20"/>
      <c r="E75" s="129">
        <f t="shared" si="5"/>
        <v>0</v>
      </c>
      <c r="F75" s="127"/>
      <c r="G75" s="20"/>
      <c r="H75" s="112"/>
    </row>
    <row r="76" spans="2:8" ht="15.5" hidden="1" x14ac:dyDescent="0.35">
      <c r="C76" s="99" t="s">
        <v>140</v>
      </c>
      <c r="D76" s="21">
        <f>SUM(D68:D75)</f>
        <v>0</v>
      </c>
      <c r="E76" s="21">
        <f>SUM(E68:E75)</f>
        <v>0</v>
      </c>
      <c r="F76" s="21">
        <f>(F68*E68)+(F69*E69)+(F70*E70)+(F71*E71)+(F72*E72)+(F73*E73)+(F74*E74)+(F75*E75)</f>
        <v>0</v>
      </c>
      <c r="G76" s="169">
        <f>SUM(G68:G75)</f>
        <v>0</v>
      </c>
      <c r="H76" s="112"/>
    </row>
    <row r="77" spans="2:8" ht="15.75" hidden="1" customHeight="1" x14ac:dyDescent="0.35">
      <c r="B77" s="6"/>
      <c r="C77" s="12"/>
      <c r="D77" s="26"/>
      <c r="E77" s="26"/>
      <c r="F77" s="26"/>
      <c r="G77" s="26"/>
      <c r="H77" s="12"/>
    </row>
    <row r="78" spans="2:8" ht="51" hidden="1" customHeight="1" x14ac:dyDescent="0.35">
      <c r="B78" s="99" t="s">
        <v>67</v>
      </c>
      <c r="C78" s="255"/>
      <c r="D78" s="255"/>
      <c r="E78" s="255"/>
      <c r="F78" s="255"/>
      <c r="G78" s="250"/>
      <c r="H78" s="255"/>
    </row>
    <row r="79" spans="2:8" ht="51" hidden="1" customHeight="1" x14ac:dyDescent="0.35">
      <c r="B79" s="99" t="s">
        <v>68</v>
      </c>
      <c r="C79" s="227"/>
      <c r="D79" s="227"/>
      <c r="E79" s="227"/>
      <c r="F79" s="227"/>
      <c r="G79" s="228"/>
      <c r="H79" s="227"/>
    </row>
    <row r="80" spans="2:8" ht="15.5" hidden="1" x14ac:dyDescent="0.35">
      <c r="B80" s="149" t="s">
        <v>69</v>
      </c>
      <c r="C80" s="18"/>
      <c r="D80" s="19"/>
      <c r="E80" s="129">
        <f t="shared" ref="E80:E87" si="6">SUM(D80:D80)</f>
        <v>0</v>
      </c>
      <c r="F80" s="126"/>
      <c r="G80" s="19"/>
      <c r="H80" s="111"/>
    </row>
    <row r="81" spans="2:8" ht="15.5" hidden="1" x14ac:dyDescent="0.35">
      <c r="B81" s="149" t="s">
        <v>70</v>
      </c>
      <c r="C81" s="18"/>
      <c r="D81" s="19"/>
      <c r="E81" s="129">
        <f t="shared" si="6"/>
        <v>0</v>
      </c>
      <c r="F81" s="126"/>
      <c r="G81" s="19"/>
      <c r="H81" s="111"/>
    </row>
    <row r="82" spans="2:8" ht="15.5" hidden="1" x14ac:dyDescent="0.35">
      <c r="B82" s="149" t="s">
        <v>71</v>
      </c>
      <c r="C82" s="18"/>
      <c r="D82" s="19"/>
      <c r="E82" s="129">
        <f t="shared" si="6"/>
        <v>0</v>
      </c>
      <c r="F82" s="126"/>
      <c r="G82" s="19"/>
      <c r="H82" s="111"/>
    </row>
    <row r="83" spans="2:8" ht="15.5" hidden="1" x14ac:dyDescent="0.35">
      <c r="B83" s="149" t="s">
        <v>72</v>
      </c>
      <c r="C83" s="18"/>
      <c r="D83" s="19"/>
      <c r="E83" s="129">
        <f t="shared" si="6"/>
        <v>0</v>
      </c>
      <c r="F83" s="126"/>
      <c r="G83" s="19"/>
      <c r="H83" s="111"/>
    </row>
    <row r="84" spans="2:8" ht="15.5" hidden="1" x14ac:dyDescent="0.35">
      <c r="B84" s="149" t="s">
        <v>73</v>
      </c>
      <c r="C84" s="18"/>
      <c r="D84" s="19"/>
      <c r="E84" s="129">
        <f t="shared" si="6"/>
        <v>0</v>
      </c>
      <c r="F84" s="126"/>
      <c r="G84" s="19"/>
      <c r="H84" s="111"/>
    </row>
    <row r="85" spans="2:8" ht="15.5" hidden="1" x14ac:dyDescent="0.35">
      <c r="B85" s="149" t="s">
        <v>74</v>
      </c>
      <c r="C85" s="18"/>
      <c r="D85" s="19"/>
      <c r="E85" s="129">
        <f t="shared" si="6"/>
        <v>0</v>
      </c>
      <c r="F85" s="126"/>
      <c r="G85" s="19"/>
      <c r="H85" s="111"/>
    </row>
    <row r="86" spans="2:8" ht="15.5" hidden="1" x14ac:dyDescent="0.35">
      <c r="B86" s="149" t="s">
        <v>75</v>
      </c>
      <c r="C86" s="47"/>
      <c r="D86" s="20"/>
      <c r="E86" s="129">
        <f t="shared" si="6"/>
        <v>0</v>
      </c>
      <c r="F86" s="127"/>
      <c r="G86" s="20"/>
      <c r="H86" s="112"/>
    </row>
    <row r="87" spans="2:8" ht="15.5" hidden="1" x14ac:dyDescent="0.35">
      <c r="B87" s="149" t="s">
        <v>76</v>
      </c>
      <c r="C87" s="47"/>
      <c r="D87" s="20"/>
      <c r="E87" s="129">
        <f t="shared" si="6"/>
        <v>0</v>
      </c>
      <c r="F87" s="127"/>
      <c r="G87" s="20"/>
      <c r="H87" s="112"/>
    </row>
    <row r="88" spans="2:8" ht="15.5" hidden="1" x14ac:dyDescent="0.35">
      <c r="C88" s="99" t="s">
        <v>140</v>
      </c>
      <c r="D88" s="21">
        <f>SUM(D80:D87)</f>
        <v>0</v>
      </c>
      <c r="E88" s="24">
        <f>SUM(E80:E87)</f>
        <v>0</v>
      </c>
      <c r="F88" s="21">
        <f>(F80*E80)+(F81*E81)+(F82*E82)+(F83*E83)+(F84*E84)+(F85*E85)+(F86*E86)+(F87*E87)</f>
        <v>0</v>
      </c>
      <c r="G88" s="169">
        <f>SUM(G80:G87)</f>
        <v>0</v>
      </c>
      <c r="H88" s="112"/>
    </row>
    <row r="89" spans="2:8" ht="51" hidden="1" customHeight="1" x14ac:dyDescent="0.35">
      <c r="B89" s="99" t="s">
        <v>2</v>
      </c>
      <c r="C89" s="227"/>
      <c r="D89" s="227"/>
      <c r="E89" s="227"/>
      <c r="F89" s="227"/>
      <c r="G89" s="228"/>
      <c r="H89" s="227"/>
    </row>
    <row r="90" spans="2:8" ht="15.5" hidden="1" x14ac:dyDescent="0.35">
      <c r="B90" s="149" t="s">
        <v>77</v>
      </c>
      <c r="C90" s="18"/>
      <c r="D90" s="19"/>
      <c r="E90" s="129">
        <f t="shared" ref="E90:E97" si="7">SUM(D90:D90)</f>
        <v>0</v>
      </c>
      <c r="F90" s="126"/>
      <c r="G90" s="19"/>
      <c r="H90" s="111"/>
    </row>
    <row r="91" spans="2:8" ht="15.5" hidden="1" x14ac:dyDescent="0.35">
      <c r="B91" s="149" t="s">
        <v>78</v>
      </c>
      <c r="C91" s="18"/>
      <c r="D91" s="19"/>
      <c r="E91" s="129">
        <f t="shared" si="7"/>
        <v>0</v>
      </c>
      <c r="F91" s="126"/>
      <c r="G91" s="19"/>
      <c r="H91" s="111"/>
    </row>
    <row r="92" spans="2:8" ht="15.5" hidden="1" x14ac:dyDescent="0.35">
      <c r="B92" s="149" t="s">
        <v>79</v>
      </c>
      <c r="C92" s="18"/>
      <c r="D92" s="19"/>
      <c r="E92" s="129">
        <f t="shared" si="7"/>
        <v>0</v>
      </c>
      <c r="F92" s="126"/>
      <c r="G92" s="19"/>
      <c r="H92" s="111"/>
    </row>
    <row r="93" spans="2:8" ht="15.5" hidden="1" x14ac:dyDescent="0.35">
      <c r="B93" s="149" t="s">
        <v>80</v>
      </c>
      <c r="C93" s="18"/>
      <c r="D93" s="19"/>
      <c r="E93" s="129">
        <f t="shared" si="7"/>
        <v>0</v>
      </c>
      <c r="F93" s="126"/>
      <c r="G93" s="19"/>
      <c r="H93" s="111"/>
    </row>
    <row r="94" spans="2:8" ht="15.5" hidden="1" x14ac:dyDescent="0.35">
      <c r="B94" s="149" t="s">
        <v>81</v>
      </c>
      <c r="C94" s="18"/>
      <c r="D94" s="19"/>
      <c r="E94" s="129">
        <f t="shared" si="7"/>
        <v>0</v>
      </c>
      <c r="F94" s="126"/>
      <c r="G94" s="19"/>
      <c r="H94" s="111"/>
    </row>
    <row r="95" spans="2:8" ht="15.5" hidden="1" x14ac:dyDescent="0.35">
      <c r="B95" s="149" t="s">
        <v>82</v>
      </c>
      <c r="C95" s="18"/>
      <c r="D95" s="19"/>
      <c r="E95" s="129">
        <f t="shared" si="7"/>
        <v>0</v>
      </c>
      <c r="F95" s="126"/>
      <c r="G95" s="19"/>
      <c r="H95" s="111"/>
    </row>
    <row r="96" spans="2:8" ht="15.5" hidden="1" x14ac:dyDescent="0.35">
      <c r="B96" s="149" t="s">
        <v>83</v>
      </c>
      <c r="C96" s="47"/>
      <c r="D96" s="20"/>
      <c r="E96" s="129">
        <f t="shared" si="7"/>
        <v>0</v>
      </c>
      <c r="F96" s="127"/>
      <c r="G96" s="20"/>
      <c r="H96" s="112"/>
    </row>
    <row r="97" spans="2:8" ht="15.5" hidden="1" x14ac:dyDescent="0.35">
      <c r="B97" s="149" t="s">
        <v>84</v>
      </c>
      <c r="C97" s="47"/>
      <c r="D97" s="20"/>
      <c r="E97" s="129">
        <f t="shared" si="7"/>
        <v>0</v>
      </c>
      <c r="F97" s="127"/>
      <c r="G97" s="20"/>
      <c r="H97" s="112"/>
    </row>
    <row r="98" spans="2:8" ht="15.5" hidden="1" x14ac:dyDescent="0.35">
      <c r="C98" s="99" t="s">
        <v>140</v>
      </c>
      <c r="D98" s="24">
        <f>SUM(D90:D97)</f>
        <v>0</v>
      </c>
      <c r="E98" s="24">
        <f>SUM(E90:E97)</f>
        <v>0</v>
      </c>
      <c r="F98" s="21">
        <f>(F90*E90)+(F91*E91)+(F92*E92)+(F93*E93)+(F94*E94)+(F95*E95)+(F96*E96)+(F97*E97)</f>
        <v>0</v>
      </c>
      <c r="G98" s="169">
        <f>SUM(G90:G97)</f>
        <v>0</v>
      </c>
      <c r="H98" s="112"/>
    </row>
    <row r="99" spans="2:8" ht="51" hidden="1" customHeight="1" x14ac:dyDescent="0.35">
      <c r="B99" s="99" t="s">
        <v>85</v>
      </c>
      <c r="C99" s="227"/>
      <c r="D99" s="227"/>
      <c r="E99" s="227"/>
      <c r="F99" s="227"/>
      <c r="G99" s="228"/>
      <c r="H99" s="227"/>
    </row>
    <row r="100" spans="2:8" ht="15.5" hidden="1" x14ac:dyDescent="0.35">
      <c r="B100" s="149" t="s">
        <v>86</v>
      </c>
      <c r="C100" s="18"/>
      <c r="D100" s="19"/>
      <c r="E100" s="129">
        <f t="shared" ref="E100:E107" si="8">SUM(D100:D100)</f>
        <v>0</v>
      </c>
      <c r="F100" s="126"/>
      <c r="G100" s="19"/>
      <c r="H100" s="111"/>
    </row>
    <row r="101" spans="2:8" ht="15.5" hidden="1" x14ac:dyDescent="0.35">
      <c r="B101" s="149" t="s">
        <v>87</v>
      </c>
      <c r="C101" s="18"/>
      <c r="D101" s="19"/>
      <c r="E101" s="129">
        <f t="shared" si="8"/>
        <v>0</v>
      </c>
      <c r="F101" s="126"/>
      <c r="G101" s="19"/>
      <c r="H101" s="111"/>
    </row>
    <row r="102" spans="2:8" ht="15.5" hidden="1" x14ac:dyDescent="0.35">
      <c r="B102" s="149" t="s">
        <v>88</v>
      </c>
      <c r="C102" s="18"/>
      <c r="D102" s="19"/>
      <c r="E102" s="129">
        <f t="shared" si="8"/>
        <v>0</v>
      </c>
      <c r="F102" s="126"/>
      <c r="G102" s="19"/>
      <c r="H102" s="111"/>
    </row>
    <row r="103" spans="2:8" ht="15.5" hidden="1" x14ac:dyDescent="0.35">
      <c r="B103" s="149" t="s">
        <v>89</v>
      </c>
      <c r="C103" s="18"/>
      <c r="D103" s="19"/>
      <c r="E103" s="129">
        <f t="shared" si="8"/>
        <v>0</v>
      </c>
      <c r="F103" s="126"/>
      <c r="G103" s="19"/>
      <c r="H103" s="111"/>
    </row>
    <row r="104" spans="2:8" ht="15.5" hidden="1" x14ac:dyDescent="0.35">
      <c r="B104" s="149" t="s">
        <v>90</v>
      </c>
      <c r="C104" s="18"/>
      <c r="D104" s="19"/>
      <c r="E104" s="129">
        <f t="shared" si="8"/>
        <v>0</v>
      </c>
      <c r="F104" s="126"/>
      <c r="G104" s="19"/>
      <c r="H104" s="111"/>
    </row>
    <row r="105" spans="2:8" ht="15.5" hidden="1" x14ac:dyDescent="0.35">
      <c r="B105" s="149" t="s">
        <v>91</v>
      </c>
      <c r="C105" s="18"/>
      <c r="D105" s="19"/>
      <c r="E105" s="129">
        <f t="shared" si="8"/>
        <v>0</v>
      </c>
      <c r="F105" s="126"/>
      <c r="G105" s="19"/>
      <c r="H105" s="111"/>
    </row>
    <row r="106" spans="2:8" ht="15.5" hidden="1" x14ac:dyDescent="0.35">
      <c r="B106" s="149" t="s">
        <v>92</v>
      </c>
      <c r="C106" s="47"/>
      <c r="D106" s="20"/>
      <c r="E106" s="129">
        <f t="shared" si="8"/>
        <v>0</v>
      </c>
      <c r="F106" s="127"/>
      <c r="G106" s="20"/>
      <c r="H106" s="112"/>
    </row>
    <row r="107" spans="2:8" ht="15.5" hidden="1" x14ac:dyDescent="0.35">
      <c r="B107" s="149" t="s">
        <v>93</v>
      </c>
      <c r="C107" s="47"/>
      <c r="D107" s="20"/>
      <c r="E107" s="129">
        <f t="shared" si="8"/>
        <v>0</v>
      </c>
      <c r="F107" s="127"/>
      <c r="G107" s="20"/>
      <c r="H107" s="112"/>
    </row>
    <row r="108" spans="2:8" ht="15.5" hidden="1" x14ac:dyDescent="0.35">
      <c r="C108" s="99" t="s">
        <v>140</v>
      </c>
      <c r="D108" s="24">
        <f>SUM(D100:D107)</f>
        <v>0</v>
      </c>
      <c r="E108" s="24">
        <f>SUM(E100:E107)</f>
        <v>0</v>
      </c>
      <c r="F108" s="21">
        <f>(F100*E100)+(F101*E101)+(F102*E102)+(F103*E103)+(F104*E104)+(F105*E105)+(F106*E106)+(F107*E107)</f>
        <v>0</v>
      </c>
      <c r="G108" s="169">
        <f>SUM(G100:G107)</f>
        <v>0</v>
      </c>
      <c r="H108" s="112"/>
    </row>
    <row r="109" spans="2:8" ht="51" hidden="1" customHeight="1" x14ac:dyDescent="0.35">
      <c r="B109" s="99" t="s">
        <v>94</v>
      </c>
      <c r="C109" s="227"/>
      <c r="D109" s="227"/>
      <c r="E109" s="227"/>
      <c r="F109" s="227"/>
      <c r="G109" s="228"/>
      <c r="H109" s="227"/>
    </row>
    <row r="110" spans="2:8" ht="15.5" hidden="1" x14ac:dyDescent="0.35">
      <c r="B110" s="149" t="s">
        <v>95</v>
      </c>
      <c r="C110" s="18"/>
      <c r="D110" s="19"/>
      <c r="E110" s="129">
        <f t="shared" ref="E110:E117" si="9">SUM(D110:D110)</f>
        <v>0</v>
      </c>
      <c r="F110" s="126"/>
      <c r="G110" s="19"/>
      <c r="H110" s="111"/>
    </row>
    <row r="111" spans="2:8" ht="15.5" hidden="1" x14ac:dyDescent="0.35">
      <c r="B111" s="149" t="s">
        <v>96</v>
      </c>
      <c r="C111" s="18"/>
      <c r="D111" s="19"/>
      <c r="E111" s="129">
        <f t="shared" si="9"/>
        <v>0</v>
      </c>
      <c r="F111" s="126"/>
      <c r="G111" s="19"/>
      <c r="H111" s="111"/>
    </row>
    <row r="112" spans="2:8" ht="15.5" hidden="1" x14ac:dyDescent="0.35">
      <c r="B112" s="149" t="s">
        <v>97</v>
      </c>
      <c r="C112" s="18"/>
      <c r="D112" s="19"/>
      <c r="E112" s="129">
        <f t="shared" si="9"/>
        <v>0</v>
      </c>
      <c r="F112" s="126"/>
      <c r="G112" s="19"/>
      <c r="H112" s="111"/>
    </row>
    <row r="113" spans="2:8" ht="15.5" hidden="1" x14ac:dyDescent="0.35">
      <c r="B113" s="149" t="s">
        <v>98</v>
      </c>
      <c r="C113" s="18"/>
      <c r="D113" s="19"/>
      <c r="E113" s="129">
        <f t="shared" si="9"/>
        <v>0</v>
      </c>
      <c r="F113" s="126"/>
      <c r="G113" s="19"/>
      <c r="H113" s="111"/>
    </row>
    <row r="114" spans="2:8" ht="15.5" hidden="1" x14ac:dyDescent="0.35">
      <c r="B114" s="149" t="s">
        <v>99</v>
      </c>
      <c r="C114" s="18"/>
      <c r="D114" s="19"/>
      <c r="E114" s="129">
        <f t="shared" si="9"/>
        <v>0</v>
      </c>
      <c r="F114" s="126"/>
      <c r="G114" s="19"/>
      <c r="H114" s="111"/>
    </row>
    <row r="115" spans="2:8" ht="15.5" hidden="1" x14ac:dyDescent="0.35">
      <c r="B115" s="149" t="s">
        <v>100</v>
      </c>
      <c r="C115" s="18"/>
      <c r="D115" s="19"/>
      <c r="E115" s="129">
        <f t="shared" si="9"/>
        <v>0</v>
      </c>
      <c r="F115" s="126"/>
      <c r="G115" s="19"/>
      <c r="H115" s="111"/>
    </row>
    <row r="116" spans="2:8" ht="15.5" hidden="1" x14ac:dyDescent="0.35">
      <c r="B116" s="149" t="s">
        <v>101</v>
      </c>
      <c r="C116" s="47"/>
      <c r="D116" s="20"/>
      <c r="E116" s="129">
        <f t="shared" si="9"/>
        <v>0</v>
      </c>
      <c r="F116" s="127"/>
      <c r="G116" s="20"/>
      <c r="H116" s="112"/>
    </row>
    <row r="117" spans="2:8" ht="15.5" hidden="1" x14ac:dyDescent="0.35">
      <c r="B117" s="149" t="s">
        <v>102</v>
      </c>
      <c r="C117" s="47"/>
      <c r="D117" s="20"/>
      <c r="E117" s="129">
        <f t="shared" si="9"/>
        <v>0</v>
      </c>
      <c r="F117" s="127"/>
      <c r="G117" s="20"/>
      <c r="H117" s="112"/>
    </row>
    <row r="118" spans="2:8" ht="15.5" hidden="1" x14ac:dyDescent="0.35">
      <c r="C118" s="99" t="s">
        <v>140</v>
      </c>
      <c r="D118" s="21">
        <f>SUM(D110:D117)</f>
        <v>0</v>
      </c>
      <c r="E118" s="21">
        <f>SUM(E110:E117)</f>
        <v>0</v>
      </c>
      <c r="F118" s="21">
        <f>(F110*E110)+(F111*E111)+(F112*E112)+(F113*E113)+(F114*E114)+(F115*E115)+(F116*E116)+(F117*E117)</f>
        <v>0</v>
      </c>
      <c r="G118" s="169">
        <f>SUM(G110:G117)</f>
        <v>0</v>
      </c>
      <c r="H118" s="112"/>
    </row>
    <row r="119" spans="2:8" ht="15.75" hidden="1" customHeight="1" x14ac:dyDescent="0.35">
      <c r="B119" s="6"/>
      <c r="C119" s="12"/>
      <c r="D119" s="26"/>
      <c r="E119" s="26"/>
      <c r="F119" s="26"/>
      <c r="G119" s="26"/>
      <c r="H119" s="73"/>
    </row>
    <row r="120" spans="2:8" ht="51" hidden="1" customHeight="1" x14ac:dyDescent="0.35">
      <c r="B120" s="99" t="s">
        <v>103</v>
      </c>
      <c r="C120" s="255"/>
      <c r="D120" s="255"/>
      <c r="E120" s="255"/>
      <c r="F120" s="255"/>
      <c r="G120" s="250"/>
      <c r="H120" s="255"/>
    </row>
    <row r="121" spans="2:8" ht="51" hidden="1" customHeight="1" x14ac:dyDescent="0.35">
      <c r="B121" s="99" t="s">
        <v>104</v>
      </c>
      <c r="C121" s="227"/>
      <c r="D121" s="227"/>
      <c r="E121" s="227"/>
      <c r="F121" s="227"/>
      <c r="G121" s="228"/>
      <c r="H121" s="227"/>
    </row>
    <row r="122" spans="2:8" ht="15.5" hidden="1" x14ac:dyDescent="0.35">
      <c r="B122" s="149" t="s">
        <v>105</v>
      </c>
      <c r="C122" s="18"/>
      <c r="D122" s="19"/>
      <c r="E122" s="129">
        <f t="shared" ref="E122:E129" si="10">SUM(D122:D122)</f>
        <v>0</v>
      </c>
      <c r="F122" s="126"/>
      <c r="G122" s="19"/>
      <c r="H122" s="111"/>
    </row>
    <row r="123" spans="2:8" ht="15.5" hidden="1" x14ac:dyDescent="0.35">
      <c r="B123" s="149" t="s">
        <v>106</v>
      </c>
      <c r="C123" s="18"/>
      <c r="D123" s="19"/>
      <c r="E123" s="129">
        <f t="shared" si="10"/>
        <v>0</v>
      </c>
      <c r="F123" s="126"/>
      <c r="G123" s="19"/>
      <c r="H123" s="111"/>
    </row>
    <row r="124" spans="2:8" ht="15.5" hidden="1" x14ac:dyDescent="0.35">
      <c r="B124" s="149" t="s">
        <v>107</v>
      </c>
      <c r="C124" s="18"/>
      <c r="D124" s="19"/>
      <c r="E124" s="129">
        <f t="shared" si="10"/>
        <v>0</v>
      </c>
      <c r="F124" s="126"/>
      <c r="G124" s="19"/>
      <c r="H124" s="111"/>
    </row>
    <row r="125" spans="2:8" ht="15.5" hidden="1" x14ac:dyDescent="0.35">
      <c r="B125" s="149" t="s">
        <v>108</v>
      </c>
      <c r="C125" s="18"/>
      <c r="D125" s="19"/>
      <c r="E125" s="129">
        <f t="shared" si="10"/>
        <v>0</v>
      </c>
      <c r="F125" s="126"/>
      <c r="G125" s="19"/>
      <c r="H125" s="111"/>
    </row>
    <row r="126" spans="2:8" ht="15.5" hidden="1" x14ac:dyDescent="0.35">
      <c r="B126" s="149" t="s">
        <v>109</v>
      </c>
      <c r="C126" s="18"/>
      <c r="D126" s="19"/>
      <c r="E126" s="129">
        <f t="shared" si="10"/>
        <v>0</v>
      </c>
      <c r="F126" s="126"/>
      <c r="G126" s="19"/>
      <c r="H126" s="111"/>
    </row>
    <row r="127" spans="2:8" ht="15.5" hidden="1" x14ac:dyDescent="0.35">
      <c r="B127" s="149" t="s">
        <v>110</v>
      </c>
      <c r="C127" s="18"/>
      <c r="D127" s="19"/>
      <c r="E127" s="129">
        <f t="shared" si="10"/>
        <v>0</v>
      </c>
      <c r="F127" s="126"/>
      <c r="G127" s="19"/>
      <c r="H127" s="111"/>
    </row>
    <row r="128" spans="2:8" ht="15.5" hidden="1" x14ac:dyDescent="0.35">
      <c r="B128" s="149" t="s">
        <v>111</v>
      </c>
      <c r="C128" s="47"/>
      <c r="D128" s="20"/>
      <c r="E128" s="129">
        <f t="shared" si="10"/>
        <v>0</v>
      </c>
      <c r="F128" s="127"/>
      <c r="G128" s="20"/>
      <c r="H128" s="112"/>
    </row>
    <row r="129" spans="2:8" ht="15.5" hidden="1" x14ac:dyDescent="0.35">
      <c r="B129" s="149" t="s">
        <v>112</v>
      </c>
      <c r="C129" s="47"/>
      <c r="D129" s="20"/>
      <c r="E129" s="129">
        <f t="shared" si="10"/>
        <v>0</v>
      </c>
      <c r="F129" s="127"/>
      <c r="G129" s="20"/>
      <c r="H129" s="112"/>
    </row>
    <row r="130" spans="2:8" ht="15.5" hidden="1" x14ac:dyDescent="0.35">
      <c r="C130" s="99" t="s">
        <v>140</v>
      </c>
      <c r="D130" s="21">
        <f>SUM(D122:D129)</f>
        <v>0</v>
      </c>
      <c r="E130" s="24">
        <f>SUM(E122:E129)</f>
        <v>0</v>
      </c>
      <c r="F130" s="21">
        <f>(F122*E122)+(F123*E123)+(F124*E124)+(F125*E125)+(F126*E126)+(F127*E127)+(F128*E128)+(F129*E129)</f>
        <v>0</v>
      </c>
      <c r="G130" s="169">
        <f>SUM(G122:G129)</f>
        <v>0</v>
      </c>
      <c r="H130" s="112"/>
    </row>
    <row r="131" spans="2:8" ht="51" hidden="1" customHeight="1" x14ac:dyDescent="0.35">
      <c r="B131" s="99" t="s">
        <v>113</v>
      </c>
      <c r="C131" s="227"/>
      <c r="D131" s="227"/>
      <c r="E131" s="227"/>
      <c r="F131" s="227"/>
      <c r="G131" s="228"/>
      <c r="H131" s="227"/>
    </row>
    <row r="132" spans="2:8" ht="15.5" hidden="1" x14ac:dyDescent="0.35">
      <c r="B132" s="149" t="s">
        <v>114</v>
      </c>
      <c r="C132" s="18"/>
      <c r="D132" s="19"/>
      <c r="E132" s="129">
        <f t="shared" ref="E132:E139" si="11">SUM(D132:D132)</f>
        <v>0</v>
      </c>
      <c r="F132" s="126"/>
      <c r="G132" s="19"/>
      <c r="H132" s="111"/>
    </row>
    <row r="133" spans="2:8" ht="15.5" hidden="1" x14ac:dyDescent="0.35">
      <c r="B133" s="149" t="s">
        <v>115</v>
      </c>
      <c r="C133" s="18"/>
      <c r="D133" s="19"/>
      <c r="E133" s="129">
        <f t="shared" si="11"/>
        <v>0</v>
      </c>
      <c r="F133" s="126"/>
      <c r="G133" s="19"/>
      <c r="H133" s="111"/>
    </row>
    <row r="134" spans="2:8" ht="15.5" hidden="1" x14ac:dyDescent="0.35">
      <c r="B134" s="149" t="s">
        <v>116</v>
      </c>
      <c r="C134" s="18"/>
      <c r="D134" s="19"/>
      <c r="E134" s="129">
        <f t="shared" si="11"/>
        <v>0</v>
      </c>
      <c r="F134" s="126"/>
      <c r="G134" s="19"/>
      <c r="H134" s="111"/>
    </row>
    <row r="135" spans="2:8" ht="15.5" hidden="1" x14ac:dyDescent="0.35">
      <c r="B135" s="149" t="s">
        <v>117</v>
      </c>
      <c r="C135" s="18"/>
      <c r="D135" s="19"/>
      <c r="E135" s="129">
        <f t="shared" si="11"/>
        <v>0</v>
      </c>
      <c r="F135" s="126"/>
      <c r="G135" s="19"/>
      <c r="H135" s="111"/>
    </row>
    <row r="136" spans="2:8" ht="15.5" hidden="1" x14ac:dyDescent="0.35">
      <c r="B136" s="149" t="s">
        <v>118</v>
      </c>
      <c r="C136" s="18"/>
      <c r="D136" s="19"/>
      <c r="E136" s="129">
        <f t="shared" si="11"/>
        <v>0</v>
      </c>
      <c r="F136" s="126"/>
      <c r="G136" s="19"/>
      <c r="H136" s="111"/>
    </row>
    <row r="137" spans="2:8" ht="15.5" hidden="1" x14ac:dyDescent="0.35">
      <c r="B137" s="149" t="s">
        <v>119</v>
      </c>
      <c r="C137" s="18"/>
      <c r="D137" s="19"/>
      <c r="E137" s="129">
        <f t="shared" si="11"/>
        <v>0</v>
      </c>
      <c r="F137" s="126"/>
      <c r="G137" s="19"/>
      <c r="H137" s="111"/>
    </row>
    <row r="138" spans="2:8" ht="15.5" hidden="1" x14ac:dyDescent="0.35">
      <c r="B138" s="149" t="s">
        <v>120</v>
      </c>
      <c r="C138" s="47"/>
      <c r="D138" s="20"/>
      <c r="E138" s="129">
        <f t="shared" si="11"/>
        <v>0</v>
      </c>
      <c r="F138" s="127"/>
      <c r="G138" s="20"/>
      <c r="H138" s="112"/>
    </row>
    <row r="139" spans="2:8" ht="15.5" hidden="1" x14ac:dyDescent="0.35">
      <c r="B139" s="149" t="s">
        <v>121</v>
      </c>
      <c r="C139" s="47"/>
      <c r="D139" s="20"/>
      <c r="E139" s="129">
        <f t="shared" si="11"/>
        <v>0</v>
      </c>
      <c r="F139" s="127"/>
      <c r="G139" s="20"/>
      <c r="H139" s="112"/>
    </row>
    <row r="140" spans="2:8" ht="15.5" hidden="1" x14ac:dyDescent="0.35">
      <c r="C140" s="99" t="s">
        <v>140</v>
      </c>
      <c r="D140" s="24">
        <f>SUM(D132:D139)</f>
        <v>0</v>
      </c>
      <c r="E140" s="24">
        <f>SUM(E132:E139)</f>
        <v>0</v>
      </c>
      <c r="F140" s="21">
        <f>(F132*E132)+(F133*E133)+(F134*E134)+(F135*E135)+(F136*E136)+(F137*E137)+(F138*E138)+(F139*E139)</f>
        <v>0</v>
      </c>
      <c r="G140" s="169">
        <f>SUM(G132:G139)</f>
        <v>0</v>
      </c>
      <c r="H140" s="112"/>
    </row>
    <row r="141" spans="2:8" ht="15.75" hidden="1" customHeight="1" x14ac:dyDescent="0.35">
      <c r="B141" s="99" t="s">
        <v>122</v>
      </c>
      <c r="C141" s="227"/>
      <c r="D141" s="227"/>
      <c r="E141" s="227"/>
      <c r="F141" s="227"/>
      <c r="G141" s="228"/>
      <c r="H141" s="227"/>
    </row>
    <row r="142" spans="2:8" ht="15.5" hidden="1" x14ac:dyDescent="0.35">
      <c r="B142" s="149" t="s">
        <v>123</v>
      </c>
      <c r="C142" s="18"/>
      <c r="D142" s="19"/>
      <c r="E142" s="129">
        <f t="shared" ref="E142:E149" si="12">SUM(D142:D142)</f>
        <v>0</v>
      </c>
      <c r="F142" s="126"/>
      <c r="G142" s="19"/>
      <c r="H142" s="111"/>
    </row>
    <row r="143" spans="2:8" ht="15.5" hidden="1" x14ac:dyDescent="0.35">
      <c r="B143" s="149" t="s">
        <v>124</v>
      </c>
      <c r="C143" s="18"/>
      <c r="D143" s="19"/>
      <c r="E143" s="129">
        <f t="shared" si="12"/>
        <v>0</v>
      </c>
      <c r="F143" s="126"/>
      <c r="G143" s="19"/>
      <c r="H143" s="111"/>
    </row>
    <row r="144" spans="2:8" ht="15.5" hidden="1" x14ac:dyDescent="0.35">
      <c r="B144" s="149" t="s">
        <v>125</v>
      </c>
      <c r="C144" s="18"/>
      <c r="D144" s="19"/>
      <c r="E144" s="129">
        <f t="shared" si="12"/>
        <v>0</v>
      </c>
      <c r="F144" s="126"/>
      <c r="G144" s="19"/>
      <c r="H144" s="111"/>
    </row>
    <row r="145" spans="2:8" ht="15.5" hidden="1" x14ac:dyDescent="0.35">
      <c r="B145" s="149" t="s">
        <v>126</v>
      </c>
      <c r="C145" s="18"/>
      <c r="D145" s="19"/>
      <c r="E145" s="129">
        <f t="shared" si="12"/>
        <v>0</v>
      </c>
      <c r="F145" s="126"/>
      <c r="G145" s="176"/>
      <c r="H145" s="111"/>
    </row>
    <row r="146" spans="2:8" ht="15.5" hidden="1" x14ac:dyDescent="0.35">
      <c r="B146" s="149" t="s">
        <v>127</v>
      </c>
      <c r="C146" s="18"/>
      <c r="D146" s="19"/>
      <c r="E146" s="129">
        <f t="shared" si="12"/>
        <v>0</v>
      </c>
      <c r="F146" s="126"/>
      <c r="G146" s="19"/>
      <c r="H146" s="111"/>
    </row>
    <row r="147" spans="2:8" ht="15.5" hidden="1" x14ac:dyDescent="0.35">
      <c r="B147" s="149" t="s">
        <v>128</v>
      </c>
      <c r="C147" s="18"/>
      <c r="D147" s="19"/>
      <c r="E147" s="129">
        <f t="shared" si="12"/>
        <v>0</v>
      </c>
      <c r="F147" s="126"/>
      <c r="G147" s="19"/>
      <c r="H147" s="111"/>
    </row>
    <row r="148" spans="2:8" ht="15.5" hidden="1" x14ac:dyDescent="0.35">
      <c r="B148" s="149" t="s">
        <v>129</v>
      </c>
      <c r="C148" s="47"/>
      <c r="D148" s="20"/>
      <c r="E148" s="129">
        <f t="shared" si="12"/>
        <v>0</v>
      </c>
      <c r="F148" s="127"/>
      <c r="G148" s="20"/>
      <c r="H148" s="112"/>
    </row>
    <row r="149" spans="2:8" ht="15.5" hidden="1" x14ac:dyDescent="0.35">
      <c r="B149" s="149" t="s">
        <v>130</v>
      </c>
      <c r="C149" s="47"/>
      <c r="D149" s="20"/>
      <c r="E149" s="129">
        <f t="shared" si="12"/>
        <v>0</v>
      </c>
      <c r="F149" s="127"/>
      <c r="G149" s="20"/>
      <c r="H149" s="112"/>
    </row>
    <row r="150" spans="2:8" ht="15.5" hidden="1" x14ac:dyDescent="0.35">
      <c r="C150" s="99" t="s">
        <v>140</v>
      </c>
      <c r="D150" s="24">
        <f>SUM(D142:D149)</f>
        <v>0</v>
      </c>
      <c r="E150" s="24">
        <f>SUM(E142:E149)</f>
        <v>0</v>
      </c>
      <c r="F150" s="21">
        <f>(F142*E142)+(F143*E143)+(F144*E144)+(F145*E145)+(F146*E146)+(F147*E147)+(F148*E148)+(F149*E149)</f>
        <v>0</v>
      </c>
      <c r="G150" s="169">
        <f>SUM(G142:G149)</f>
        <v>0</v>
      </c>
      <c r="H150" s="112"/>
    </row>
    <row r="151" spans="2:8" ht="15.75" hidden="1" customHeight="1" x14ac:dyDescent="0.35">
      <c r="B151" s="99" t="s">
        <v>131</v>
      </c>
      <c r="C151" s="227"/>
      <c r="D151" s="227"/>
      <c r="E151" s="227"/>
      <c r="F151" s="227"/>
      <c r="G151" s="228"/>
      <c r="H151" s="227"/>
    </row>
    <row r="152" spans="2:8" ht="15.5" hidden="1" x14ac:dyDescent="0.35">
      <c r="B152" s="149" t="s">
        <v>132</v>
      </c>
      <c r="C152" s="18"/>
      <c r="D152" s="19"/>
      <c r="E152" s="129">
        <f t="shared" ref="E152:E159" si="13">SUM(D152:D152)</f>
        <v>0</v>
      </c>
      <c r="F152" s="126"/>
      <c r="G152" s="19"/>
      <c r="H152" s="111"/>
    </row>
    <row r="153" spans="2:8" ht="15.5" hidden="1" x14ac:dyDescent="0.35">
      <c r="B153" s="149" t="s">
        <v>133</v>
      </c>
      <c r="C153" s="18"/>
      <c r="D153" s="19"/>
      <c r="E153" s="129">
        <f t="shared" si="13"/>
        <v>0</v>
      </c>
      <c r="F153" s="126"/>
      <c r="G153" s="19"/>
      <c r="H153" s="111"/>
    </row>
    <row r="154" spans="2:8" ht="15.5" hidden="1" x14ac:dyDescent="0.35">
      <c r="B154" s="149" t="s">
        <v>134</v>
      </c>
      <c r="C154" s="18"/>
      <c r="D154" s="19"/>
      <c r="E154" s="129">
        <f t="shared" si="13"/>
        <v>0</v>
      </c>
      <c r="F154" s="126"/>
      <c r="G154" s="19"/>
      <c r="H154" s="111"/>
    </row>
    <row r="155" spans="2:8" ht="15.5" hidden="1" x14ac:dyDescent="0.35">
      <c r="B155" s="149" t="s">
        <v>135</v>
      </c>
      <c r="C155" s="18"/>
      <c r="D155" s="19"/>
      <c r="E155" s="129">
        <f t="shared" si="13"/>
        <v>0</v>
      </c>
      <c r="F155" s="126"/>
      <c r="G155" s="19"/>
      <c r="H155" s="111"/>
    </row>
    <row r="156" spans="2:8" ht="15.5" hidden="1" x14ac:dyDescent="0.35">
      <c r="B156" s="149" t="s">
        <v>136</v>
      </c>
      <c r="C156" s="18"/>
      <c r="D156" s="19"/>
      <c r="E156" s="129">
        <f t="shared" si="13"/>
        <v>0</v>
      </c>
      <c r="F156" s="126"/>
      <c r="G156" s="19"/>
      <c r="H156" s="111"/>
    </row>
    <row r="157" spans="2:8" ht="15.5" hidden="1" x14ac:dyDescent="0.35">
      <c r="B157" s="149" t="s">
        <v>137</v>
      </c>
      <c r="C157" s="18"/>
      <c r="D157" s="19"/>
      <c r="E157" s="129">
        <f t="shared" si="13"/>
        <v>0</v>
      </c>
      <c r="F157" s="126"/>
      <c r="G157" s="19"/>
      <c r="H157" s="111"/>
    </row>
    <row r="158" spans="2:8" ht="15.5" hidden="1" x14ac:dyDescent="0.35">
      <c r="B158" s="149" t="s">
        <v>138</v>
      </c>
      <c r="C158" s="47"/>
      <c r="D158" s="20"/>
      <c r="E158" s="129">
        <f t="shared" si="13"/>
        <v>0</v>
      </c>
      <c r="F158" s="127"/>
      <c r="G158" s="20"/>
      <c r="H158" s="112"/>
    </row>
    <row r="159" spans="2:8" ht="15.5" hidden="1" x14ac:dyDescent="0.35">
      <c r="B159" s="149" t="s">
        <v>139</v>
      </c>
      <c r="C159" s="47"/>
      <c r="D159" s="20"/>
      <c r="E159" s="129">
        <f t="shared" si="13"/>
        <v>0</v>
      </c>
      <c r="F159" s="127"/>
      <c r="G159" s="20"/>
      <c r="H159" s="112"/>
    </row>
    <row r="160" spans="2:8" ht="15.5" hidden="1" x14ac:dyDescent="0.35">
      <c r="C160" s="99" t="s">
        <v>140</v>
      </c>
      <c r="D160" s="21">
        <f>SUM(D152:D159)</f>
        <v>0</v>
      </c>
      <c r="E160" s="21">
        <f>SUM(E152:E159)</f>
        <v>0</v>
      </c>
      <c r="F160" s="21">
        <f>(F152*E152)+(F153*E153)+(F154*E154)+(F155*E155)+(F156*E156)+(F157*E157)+(F158*E158)+(F159*E159)</f>
        <v>0</v>
      </c>
      <c r="G160" s="169">
        <f>SUM(G152:G159)</f>
        <v>0</v>
      </c>
      <c r="H160" s="112"/>
    </row>
    <row r="161" spans="2:8" ht="15.75" customHeight="1" x14ac:dyDescent="0.35">
      <c r="B161" s="6"/>
      <c r="C161" s="12"/>
      <c r="D161" s="26"/>
      <c r="E161" s="26"/>
      <c r="F161" s="26"/>
      <c r="G161" s="26"/>
      <c r="H161" s="12"/>
    </row>
    <row r="162" spans="2:8" ht="15.75" customHeight="1" x14ac:dyDescent="0.35">
      <c r="B162" s="6"/>
      <c r="C162" s="12"/>
      <c r="D162" s="26"/>
      <c r="E162" s="26"/>
      <c r="F162" s="26"/>
      <c r="G162" s="26"/>
      <c r="H162" s="12"/>
    </row>
    <row r="163" spans="2:8" ht="63.75" customHeight="1" x14ac:dyDescent="0.35">
      <c r="B163" s="99" t="s">
        <v>538</v>
      </c>
      <c r="C163" s="17" t="s">
        <v>540</v>
      </c>
      <c r="D163" s="33">
        <v>175320</v>
      </c>
      <c r="E163" s="117">
        <f>SUM(D163:D163)</f>
        <v>175320</v>
      </c>
      <c r="F163" s="128">
        <v>0.5</v>
      </c>
      <c r="G163" s="213">
        <v>42942.75</v>
      </c>
      <c r="H163" s="205" t="s">
        <v>574</v>
      </c>
    </row>
    <row r="164" spans="2:8" ht="69.75" customHeight="1" x14ac:dyDescent="0.35">
      <c r="B164" s="99" t="s">
        <v>512</v>
      </c>
      <c r="C164" s="184" t="s">
        <v>570</v>
      </c>
      <c r="D164" s="33">
        <v>39700</v>
      </c>
      <c r="E164" s="117">
        <f>SUM(D164:D164)</f>
        <v>39700</v>
      </c>
      <c r="F164" s="128">
        <v>0.5</v>
      </c>
      <c r="G164" s="213">
        <v>19665.29</v>
      </c>
      <c r="H164" s="208" t="s">
        <v>584</v>
      </c>
    </row>
    <row r="165" spans="2:8" ht="28" hidden="1" customHeight="1" x14ac:dyDescent="0.35">
      <c r="B165" s="99"/>
      <c r="C165" s="183"/>
      <c r="D165" s="33"/>
      <c r="E165" s="117"/>
      <c r="F165" s="128"/>
      <c r="G165" s="200"/>
      <c r="H165" s="209"/>
    </row>
    <row r="166" spans="2:8" ht="29.5" hidden="1" customHeight="1" x14ac:dyDescent="0.35">
      <c r="B166" s="99"/>
      <c r="C166" s="183"/>
      <c r="D166" s="33"/>
      <c r="E166" s="117"/>
      <c r="F166" s="128"/>
      <c r="G166" s="200"/>
      <c r="H166" s="209"/>
    </row>
    <row r="167" spans="2:8" ht="57" customHeight="1" x14ac:dyDescent="0.35">
      <c r="B167" s="99" t="s">
        <v>514</v>
      </c>
      <c r="C167" s="183" t="s">
        <v>571</v>
      </c>
      <c r="D167" s="33">
        <v>50000</v>
      </c>
      <c r="E167" s="117">
        <f>SUM(D167:D167)</f>
        <v>50000</v>
      </c>
      <c r="F167" s="128">
        <v>0.5</v>
      </c>
      <c r="G167" s="33"/>
      <c r="H167" s="205"/>
    </row>
    <row r="168" spans="2:8" ht="65.25" customHeight="1" x14ac:dyDescent="0.35">
      <c r="B168" s="122" t="s">
        <v>518</v>
      </c>
      <c r="C168" s="17"/>
      <c r="D168" s="33"/>
      <c r="E168" s="117">
        <f>SUM(D168:D168)</f>
        <v>0</v>
      </c>
      <c r="F168" s="128"/>
      <c r="G168" s="33"/>
      <c r="H168" s="121"/>
    </row>
    <row r="169" spans="2:8" ht="21.75" customHeight="1" x14ac:dyDescent="0.35">
      <c r="B169" s="6"/>
      <c r="C169" s="123" t="s">
        <v>513</v>
      </c>
      <c r="D169" s="130">
        <f>SUM(D163:D168)</f>
        <v>265020</v>
      </c>
      <c r="E169" s="130">
        <f>SUM(E163:E168)</f>
        <v>265020</v>
      </c>
      <c r="F169" s="21">
        <f>(F163*E163)+(F164*E164)+(F167*E167)+(F168*E168)</f>
        <v>132510</v>
      </c>
      <c r="G169" s="169">
        <f>SUM(G163:G168)</f>
        <v>62608.04</v>
      </c>
      <c r="H169" s="202"/>
    </row>
    <row r="170" spans="2:8" ht="15.75" customHeight="1" x14ac:dyDescent="0.35">
      <c r="B170" s="6"/>
      <c r="C170" s="12"/>
      <c r="D170" s="26"/>
      <c r="E170" s="26"/>
      <c r="F170" s="26"/>
      <c r="G170" s="26"/>
      <c r="H170" s="12"/>
    </row>
    <row r="171" spans="2:8" ht="15.75" customHeight="1" x14ac:dyDescent="0.35">
      <c r="B171" s="6"/>
      <c r="C171" s="12"/>
      <c r="D171" s="26"/>
      <c r="E171" s="26"/>
      <c r="F171" s="26"/>
      <c r="G171" s="26"/>
      <c r="H171" s="12"/>
    </row>
    <row r="172" spans="2:8" ht="15.75" customHeight="1" x14ac:dyDescent="0.35">
      <c r="B172" s="6"/>
      <c r="C172" s="12"/>
      <c r="D172" s="26"/>
      <c r="E172" s="26"/>
      <c r="F172" s="26"/>
      <c r="G172" s="26"/>
      <c r="H172" s="12"/>
    </row>
    <row r="173" spans="2:8" ht="15.75" customHeight="1" x14ac:dyDescent="0.35">
      <c r="B173" s="6"/>
      <c r="C173" s="12"/>
      <c r="D173" s="26"/>
      <c r="E173" s="26"/>
      <c r="F173" s="26"/>
      <c r="G173" s="26"/>
      <c r="H173" s="12"/>
    </row>
    <row r="174" spans="2:8" ht="15.75" customHeight="1" x14ac:dyDescent="0.35">
      <c r="B174" s="6"/>
      <c r="C174" s="12"/>
      <c r="D174" s="26"/>
      <c r="E174" s="26"/>
      <c r="F174" s="26"/>
      <c r="G174" s="26"/>
      <c r="H174" s="12"/>
    </row>
    <row r="175" spans="2:8" ht="15.75" customHeight="1" x14ac:dyDescent="0.35">
      <c r="B175" s="6"/>
      <c r="C175" s="12"/>
      <c r="D175" s="26"/>
      <c r="E175" s="26"/>
      <c r="F175" s="26"/>
      <c r="G175" s="26"/>
      <c r="H175" s="12"/>
    </row>
    <row r="176" spans="2:8" ht="15.75" customHeight="1" thickBot="1" x14ac:dyDescent="0.4">
      <c r="B176" s="6"/>
      <c r="C176" s="12"/>
      <c r="D176" s="26"/>
      <c r="E176" s="26"/>
      <c r="F176" s="26"/>
      <c r="G176" s="26"/>
      <c r="H176" s="12"/>
    </row>
    <row r="177" spans="2:9" ht="15.5" x14ac:dyDescent="0.35">
      <c r="B177" s="6"/>
      <c r="C177" s="238" t="s">
        <v>13</v>
      </c>
      <c r="D177" s="239"/>
      <c r="E177" s="240"/>
      <c r="F177" s="15"/>
      <c r="G177" s="26"/>
      <c r="H177" s="15"/>
    </row>
    <row r="178" spans="2:9" ht="40.5" customHeight="1" x14ac:dyDescent="0.35">
      <c r="B178" s="6"/>
      <c r="C178" s="178"/>
      <c r="D178" s="21" t="s">
        <v>511</v>
      </c>
      <c r="E178" s="179" t="s">
        <v>29</v>
      </c>
      <c r="F178" s="12"/>
      <c r="G178" s="26"/>
      <c r="H178" s="15"/>
    </row>
    <row r="179" spans="2:9" ht="41.25" customHeight="1" x14ac:dyDescent="0.35">
      <c r="B179" s="16"/>
      <c r="C179" s="118" t="s">
        <v>28</v>
      </c>
      <c r="D179" s="177">
        <f>D169+D25+D34</f>
        <v>584920</v>
      </c>
      <c r="E179" s="119">
        <f>SUM(D179:D179)</f>
        <v>584920</v>
      </c>
      <c r="F179" s="12"/>
      <c r="G179" s="165"/>
      <c r="H179" s="16"/>
    </row>
    <row r="180" spans="2:9" ht="51.75" customHeight="1" x14ac:dyDescent="0.35">
      <c r="B180" s="4"/>
      <c r="C180" s="118" t="s">
        <v>3</v>
      </c>
      <c r="D180" s="100">
        <f>D179*0.07</f>
        <v>40944.400000000001</v>
      </c>
      <c r="E180" s="119">
        <f>E179*0.07</f>
        <v>40944.400000000001</v>
      </c>
      <c r="F180" s="4"/>
      <c r="G180" s="165"/>
      <c r="H180" s="1"/>
    </row>
    <row r="181" spans="2:9" ht="51.75" customHeight="1" thickBot="1" x14ac:dyDescent="0.4">
      <c r="B181" s="4"/>
      <c r="C181" s="9" t="s">
        <v>29</v>
      </c>
      <c r="D181" s="103">
        <f>SUM(D179:D180)</f>
        <v>625864.4</v>
      </c>
      <c r="E181" s="120">
        <f>SUM(E179:E180)</f>
        <v>625864.4</v>
      </c>
      <c r="F181" s="4"/>
      <c r="H181" s="1"/>
    </row>
    <row r="182" spans="2:9" ht="42" customHeight="1" x14ac:dyDescent="0.35">
      <c r="B182" s="4"/>
      <c r="G182" s="166"/>
      <c r="H182" s="3"/>
    </row>
    <row r="183" spans="2:9" s="40" customFormat="1" ht="29.25" customHeight="1" thickBot="1" x14ac:dyDescent="0.4">
      <c r="B183" s="12"/>
      <c r="C183" s="6"/>
      <c r="D183" s="35"/>
      <c r="E183" s="35"/>
      <c r="F183" s="35"/>
      <c r="G183" s="170"/>
      <c r="H183" s="15"/>
    </row>
    <row r="184" spans="2:9" ht="23.25" customHeight="1" x14ac:dyDescent="0.35">
      <c r="B184" s="1"/>
      <c r="C184" s="230" t="s">
        <v>23</v>
      </c>
      <c r="D184" s="231"/>
      <c r="E184" s="232"/>
      <c r="F184" s="233"/>
      <c r="G184" s="170"/>
      <c r="H184" s="1"/>
    </row>
    <row r="185" spans="2:9" ht="41.25" customHeight="1" x14ac:dyDescent="0.35">
      <c r="B185" s="1"/>
      <c r="C185" s="30"/>
      <c r="D185" s="28" t="s">
        <v>546</v>
      </c>
      <c r="E185" s="180" t="s">
        <v>29</v>
      </c>
      <c r="F185" s="181" t="s">
        <v>25</v>
      </c>
      <c r="G185" s="170"/>
      <c r="H185" s="1"/>
    </row>
    <row r="186" spans="2:9" ht="55.5" customHeight="1" x14ac:dyDescent="0.35">
      <c r="B186" s="1"/>
      <c r="C186" s="29" t="s">
        <v>24</v>
      </c>
      <c r="D186" s="101">
        <f>$D$181*F186</f>
        <v>438105.08</v>
      </c>
      <c r="E186" s="102">
        <f>SUM(D186:D186)</f>
        <v>438105.08</v>
      </c>
      <c r="F186" s="141">
        <v>0.7</v>
      </c>
      <c r="G186" s="164"/>
      <c r="H186" s="1"/>
    </row>
    <row r="187" spans="2:9" ht="57.75" customHeight="1" x14ac:dyDescent="0.35">
      <c r="B187" s="229"/>
      <c r="C187" s="124" t="s">
        <v>26</v>
      </c>
      <c r="D187" s="101">
        <f>$D$181*F187</f>
        <v>187759.32</v>
      </c>
      <c r="E187" s="125">
        <f>SUM(D187:D187)</f>
        <v>187759.32</v>
      </c>
      <c r="F187" s="142">
        <v>0.3</v>
      </c>
      <c r="G187" s="167"/>
    </row>
    <row r="188" spans="2:9" ht="57.75" customHeight="1" x14ac:dyDescent="0.35">
      <c r="B188" s="229"/>
      <c r="C188" s="124" t="s">
        <v>522</v>
      </c>
      <c r="D188" s="101">
        <f>$D$181*F188</f>
        <v>0</v>
      </c>
      <c r="E188" s="125">
        <f>SUM(D188:D188)</f>
        <v>0</v>
      </c>
      <c r="F188" s="143">
        <v>0</v>
      </c>
      <c r="G188" s="171"/>
    </row>
    <row r="189" spans="2:9" ht="38.25" customHeight="1" thickBot="1" x14ac:dyDescent="0.4">
      <c r="B189" s="229"/>
      <c r="C189" s="9" t="s">
        <v>517</v>
      </c>
      <c r="D189" s="103">
        <f>SUM(D186:D188)</f>
        <v>625864.4</v>
      </c>
      <c r="E189" s="103">
        <f>SUM(E186:E188)</f>
        <v>625864.4</v>
      </c>
      <c r="F189" s="104">
        <f>SUM(F186:F188)</f>
        <v>1</v>
      </c>
      <c r="G189" s="168"/>
    </row>
    <row r="190" spans="2:9" ht="21.75" customHeight="1" thickBot="1" x14ac:dyDescent="0.4">
      <c r="B190" s="229"/>
      <c r="C190" s="2"/>
      <c r="D190" s="7"/>
      <c r="E190" s="7"/>
      <c r="F190" s="7"/>
      <c r="G190" s="222"/>
      <c r="H190" s="215"/>
      <c r="I190" s="214"/>
    </row>
    <row r="191" spans="2:9" ht="49.5" customHeight="1" x14ac:dyDescent="0.35">
      <c r="B191" s="229"/>
      <c r="C191" s="105" t="s">
        <v>531</v>
      </c>
      <c r="D191" s="212">
        <f>SUM(F25,F34,F46,F56,F66,F76,F88,F98,F108,F118,F130,F140,F150,F160,F169)*1.07</f>
        <v>271737.2</v>
      </c>
      <c r="E191" s="219" t="s">
        <v>575</v>
      </c>
      <c r="F191" s="174" t="s">
        <v>533</v>
      </c>
      <c r="G191" s="216">
        <f>SUM(G169,G160,G150,G140,G130,G118,G108,G98,G88,G76,G66,G56,G46,G34,G25)</f>
        <v>200662.33199999999</v>
      </c>
      <c r="H191" s="226" t="s">
        <v>585</v>
      </c>
      <c r="I191" s="215"/>
    </row>
    <row r="192" spans="2:9" ht="28.5" customHeight="1" thickBot="1" x14ac:dyDescent="0.4">
      <c r="B192" s="229"/>
      <c r="C192" s="106" t="s">
        <v>10</v>
      </c>
      <c r="D192" s="218">
        <f>D191/E181</f>
        <v>0.43417903303015798</v>
      </c>
      <c r="E192" s="220">
        <f>D192*G191</f>
        <v>87123.377273336519</v>
      </c>
      <c r="F192" s="175" t="s">
        <v>534</v>
      </c>
      <c r="G192" s="211">
        <f>G191/E181</f>
        <v>0.32061630602411639</v>
      </c>
      <c r="H192" s="225"/>
    </row>
    <row r="193" spans="2:8" ht="28.5" customHeight="1" x14ac:dyDescent="0.35">
      <c r="B193" s="229"/>
      <c r="C193" s="236"/>
      <c r="D193" s="237"/>
      <c r="E193" s="45"/>
      <c r="G193" s="224"/>
      <c r="H193" s="223"/>
    </row>
    <row r="194" spans="2:8" ht="32.25" customHeight="1" x14ac:dyDescent="0.35">
      <c r="B194" s="229"/>
      <c r="C194" s="106" t="s">
        <v>532</v>
      </c>
      <c r="D194" s="107">
        <f>SUM(D167:D168)*1.07</f>
        <v>53500</v>
      </c>
      <c r="E194" s="46"/>
      <c r="F194" s="161"/>
    </row>
    <row r="195" spans="2:8" ht="23.25" customHeight="1" x14ac:dyDescent="0.35">
      <c r="B195" s="229"/>
      <c r="C195" s="106" t="s">
        <v>11</v>
      </c>
      <c r="D195" s="159">
        <f>D194/E181</f>
        <v>8.5481775285509126E-2</v>
      </c>
      <c r="E195" s="46"/>
      <c r="G195" s="163"/>
    </row>
    <row r="196" spans="2:8" ht="66.75" customHeight="1" thickBot="1" x14ac:dyDescent="0.4">
      <c r="B196" s="229"/>
      <c r="C196" s="234" t="s">
        <v>528</v>
      </c>
      <c r="D196" s="235"/>
      <c r="E196" s="36"/>
    </row>
    <row r="197" spans="2:8" ht="55.5" customHeight="1" x14ac:dyDescent="0.35">
      <c r="B197" s="229"/>
    </row>
    <row r="198" spans="2:8" ht="42.75" customHeight="1" x14ac:dyDescent="0.35">
      <c r="B198" s="229"/>
    </row>
    <row r="199" spans="2:8" ht="21.75" customHeight="1" x14ac:dyDescent="0.35">
      <c r="B199" s="229"/>
    </row>
    <row r="200" spans="2:8" ht="21.75" customHeight="1" x14ac:dyDescent="0.35">
      <c r="B200" s="229"/>
    </row>
    <row r="201" spans="2:8" ht="23.25" customHeight="1" x14ac:dyDescent="0.35">
      <c r="B201" s="229"/>
    </row>
    <row r="202" spans="2:8" ht="23.25" customHeight="1" x14ac:dyDescent="0.35"/>
    <row r="203" spans="2:8" ht="21.75" customHeight="1" x14ac:dyDescent="0.35"/>
    <row r="204" spans="2:8" ht="16.5" customHeight="1" x14ac:dyDescent="0.35"/>
    <row r="205" spans="2:8" ht="29.25" customHeight="1" x14ac:dyDescent="0.35"/>
    <row r="206" spans="2:8" ht="24.75" customHeight="1" x14ac:dyDescent="0.35"/>
    <row r="207" spans="2:8" ht="33" customHeight="1" x14ac:dyDescent="0.35"/>
    <row r="209" ht="15" customHeight="1" x14ac:dyDescent="0.35"/>
    <row r="210" ht="25.5" customHeight="1" x14ac:dyDescent="0.35"/>
  </sheetData>
  <sheetProtection formatCells="0" formatColumns="0" formatRows="0"/>
  <mergeCells count="26">
    <mergeCell ref="C131:H131"/>
    <mergeCell ref="C121:H121"/>
    <mergeCell ref="C78:H78"/>
    <mergeCell ref="C79:H79"/>
    <mergeCell ref="C89:H89"/>
    <mergeCell ref="C99:H99"/>
    <mergeCell ref="C120:H120"/>
    <mergeCell ref="C109:H109"/>
    <mergeCell ref="C36:H36"/>
    <mergeCell ref="C37:H37"/>
    <mergeCell ref="C47:H47"/>
    <mergeCell ref="C57:H57"/>
    <mergeCell ref="C67:H67"/>
    <mergeCell ref="B2:D2"/>
    <mergeCell ref="B9:F9"/>
    <mergeCell ref="C14:H14"/>
    <mergeCell ref="C26:H26"/>
    <mergeCell ref="C13:H13"/>
    <mergeCell ref="B6:H6"/>
    <mergeCell ref="C141:H141"/>
    <mergeCell ref="C151:H151"/>
    <mergeCell ref="B187:B201"/>
    <mergeCell ref="C184:F184"/>
    <mergeCell ref="C196:D196"/>
    <mergeCell ref="C193:D193"/>
    <mergeCell ref="C177:E177"/>
  </mergeCells>
  <conditionalFormatting sqref="D192">
    <cfRule type="cellIs" dxfId="25" priority="46" operator="lessThan">
      <formula>0.15</formula>
    </cfRule>
  </conditionalFormatting>
  <conditionalFormatting sqref="D195">
    <cfRule type="cellIs" dxfId="24" priority="44" operator="lessThan">
      <formula>0.05</formula>
    </cfRule>
  </conditionalFormatting>
  <conditionalFormatting sqref="G188 F189">
    <cfRule type="cellIs" dxfId="23" priority="1" operator="greaterThan">
      <formula>1</formula>
    </cfRule>
  </conditionalFormatting>
  <dataValidations xWindow="431" yWindow="475" count="6">
    <dataValidation allowBlank="1" showInputMessage="1" showErrorMessage="1" prompt="Insert *text* description of Output here" sqref="C14 C26 C37 C47 C57 C67 C79 C89 C99 C109 C121 C131 C141 C151" xr:uid="{31AC9CA6-D499-4711-A99F-BECD0A64F3A8}"/>
    <dataValidation allowBlank="1" showInputMessage="1" showErrorMessage="1" prompt="Insert *text* description of Activity here" sqref="C152 C15 C27 C38 C48 C58 C68 C80 C90 C100 C110 C122 C132 C142" xr:uid="{E7A390F5-03DD-4A67-B842-17326B4F2DA4}"/>
    <dataValidation allowBlank="1" showInputMessage="1" showErrorMessage="1" prompt="% Towards Gender Equality and Women's Empowerment Must be Higher than 15%_x000a_" sqref="D192:E192" xr:uid="{E72508C7-C8DD-46A5-878C-E4FA07CAB6AF}"/>
    <dataValidation allowBlank="1" showInputMessage="1" showErrorMessage="1" prompt="M&amp;E Budget Cannot be Less than 5%_x000a_" sqref="D195:E195" xr:uid="{53928C0A-D548-4B6B-97FC-07D38B0E5FA7}"/>
    <dataValidation allowBlank="1" showInputMessage="1" showErrorMessage="1" prompt="Insert *text* description of Outcome here" sqref="C120:H120 C78:H78 C36:H36 C13:H13" xr:uid="{89ACADD6-F982-42D9-AC8D-CCF9750605B2}"/>
    <dataValidation allowBlank="1" showErrorMessage="1" prompt="% Towards Gender Equality and Women's Empowerment Must be Higher than 15%_x000a_" sqref="D194:E194" xr:uid="{8C6643DA-1D03-44FB-AC1F-C4CB706ED3AA}"/>
  </dataValidations>
  <pageMargins left="0.7" right="0.7" top="0.75" bottom="0.75" header="0.3" footer="0.3"/>
  <pageSetup scale="42" fitToHeight="0" orientation="portrait"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L252"/>
  <sheetViews>
    <sheetView showGridLines="0" showZeros="0" topLeftCell="A32" zoomScale="77" zoomScaleNormal="77" workbookViewId="0">
      <selection activeCell="I14" sqref="I14"/>
    </sheetView>
  </sheetViews>
  <sheetFormatPr defaultColWidth="9.1796875" defaultRowHeight="15.5" x14ac:dyDescent="0.35"/>
  <cols>
    <col min="1" max="1" width="4.453125" style="52" customWidth="1"/>
    <col min="2" max="2" width="3.26953125" style="52" customWidth="1"/>
    <col min="3" max="3" width="51.453125" style="52" customWidth="1"/>
    <col min="4" max="4" width="34.26953125" style="53" customWidth="1"/>
    <col min="5" max="5" width="25.7265625" style="52" customWidth="1"/>
    <col min="6" max="6" width="21.453125" style="52" customWidth="1"/>
    <col min="7" max="7" width="16.81640625" style="52" customWidth="1"/>
    <col min="8" max="8" width="19.453125" style="52" customWidth="1"/>
    <col min="9" max="9" width="19" style="52" customWidth="1"/>
    <col min="10" max="10" width="26" style="52" customWidth="1"/>
    <col min="11" max="11" width="21.1796875" style="52" customWidth="1"/>
    <col min="12" max="12" width="7" style="52" customWidth="1"/>
    <col min="13" max="13" width="24.26953125" style="52" customWidth="1"/>
    <col min="14" max="14" width="26.453125" style="52" customWidth="1"/>
    <col min="15" max="15" width="30.1796875" style="52" customWidth="1"/>
    <col min="16" max="16" width="33" style="52" customWidth="1"/>
    <col min="17" max="18" width="22.7265625" style="52" customWidth="1"/>
    <col min="19" max="19" width="23.453125" style="52" customWidth="1"/>
    <col min="20" max="20" width="32.1796875" style="52" customWidth="1"/>
    <col min="21" max="21" width="9.1796875" style="52"/>
    <col min="22" max="22" width="17.7265625" style="52" customWidth="1"/>
    <col min="23" max="23" width="26.453125" style="52" customWidth="1"/>
    <col min="24" max="24" width="22.453125" style="52" customWidth="1"/>
    <col min="25" max="25" width="29.7265625" style="52" customWidth="1"/>
    <col min="26" max="26" width="23.453125" style="52" customWidth="1"/>
    <col min="27" max="27" width="18.453125" style="52" customWidth="1"/>
    <col min="28" max="28" width="17.453125" style="52" customWidth="1"/>
    <col min="29" max="29" width="25.1796875" style="52" customWidth="1"/>
    <col min="30" max="16384" width="9.1796875" style="52"/>
  </cols>
  <sheetData>
    <row r="1" spans="2:11" ht="24" customHeight="1" x14ac:dyDescent="0.35">
      <c r="J1" s="23"/>
      <c r="K1" s="5"/>
    </row>
    <row r="2" spans="2:11" ht="46" x14ac:dyDescent="1">
      <c r="C2" s="241" t="s">
        <v>509</v>
      </c>
      <c r="D2" s="241"/>
      <c r="E2" s="37"/>
      <c r="F2" s="38"/>
      <c r="G2" s="38"/>
      <c r="J2" s="23"/>
      <c r="K2" s="5"/>
    </row>
    <row r="3" spans="2:11" ht="24" customHeight="1" x14ac:dyDescent="0.35">
      <c r="C3" s="41"/>
      <c r="D3" s="39"/>
      <c r="E3" s="39"/>
      <c r="F3" s="39"/>
      <c r="G3" s="39"/>
      <c r="J3" s="23"/>
      <c r="K3" s="5"/>
    </row>
    <row r="4" spans="2:11" ht="24" customHeight="1" thickBot="1" x14ac:dyDescent="0.4">
      <c r="C4" s="41"/>
      <c r="D4" s="39"/>
      <c r="E4" s="39"/>
      <c r="F4" s="39"/>
      <c r="G4" s="39"/>
      <c r="J4" s="23"/>
      <c r="K4" s="5"/>
    </row>
    <row r="5" spans="2:11" ht="30" customHeight="1" x14ac:dyDescent="0.8">
      <c r="C5" s="264" t="s">
        <v>9</v>
      </c>
      <c r="D5" s="265"/>
      <c r="E5" s="266"/>
      <c r="H5" s="23"/>
      <c r="I5" s="5"/>
    </row>
    <row r="6" spans="2:11" ht="24" customHeight="1" x14ac:dyDescent="0.35">
      <c r="C6" s="267" t="s">
        <v>510</v>
      </c>
      <c r="D6" s="268"/>
      <c r="E6" s="269"/>
      <c r="H6" s="23"/>
      <c r="I6" s="5"/>
    </row>
    <row r="7" spans="2:11" ht="24" customHeight="1" x14ac:dyDescent="0.35">
      <c r="C7" s="267"/>
      <c r="D7" s="268"/>
      <c r="E7" s="269"/>
      <c r="H7" s="23"/>
      <c r="I7" s="5"/>
    </row>
    <row r="8" spans="2:11" ht="40.5" customHeight="1" thickBot="1" x14ac:dyDescent="0.4">
      <c r="C8" s="270"/>
      <c r="D8" s="271"/>
      <c r="E8" s="272"/>
      <c r="H8" s="23"/>
      <c r="I8" s="5"/>
    </row>
    <row r="9" spans="2:11" ht="24" customHeight="1" thickBot="1" x14ac:dyDescent="0.4">
      <c r="C9" s="49"/>
      <c r="D9" s="49"/>
      <c r="J9" s="23"/>
      <c r="K9" s="5"/>
    </row>
    <row r="10" spans="2:11" ht="24" customHeight="1" thickBot="1" x14ac:dyDescent="0.4">
      <c r="C10" s="262" t="s">
        <v>142</v>
      </c>
      <c r="D10" s="263"/>
      <c r="J10" s="23"/>
      <c r="K10" s="5"/>
    </row>
    <row r="11" spans="2:11" ht="24" customHeight="1" x14ac:dyDescent="0.35">
      <c r="C11" s="49"/>
      <c r="D11" s="49"/>
      <c r="J11" s="23"/>
      <c r="K11" s="5"/>
    </row>
    <row r="12" spans="2:11" ht="24" customHeight="1" x14ac:dyDescent="0.35">
      <c r="C12" s="49"/>
      <c r="D12" s="24" t="s">
        <v>537</v>
      </c>
      <c r="E12" s="180" t="s">
        <v>29</v>
      </c>
      <c r="J12" s="23"/>
      <c r="K12" s="5"/>
    </row>
    <row r="13" spans="2:11" ht="24" customHeight="1" x14ac:dyDescent="0.35">
      <c r="B13" s="259" t="s">
        <v>153</v>
      </c>
      <c r="C13" s="260"/>
      <c r="D13" s="260"/>
      <c r="E13" s="261"/>
      <c r="J13" s="23"/>
      <c r="K13" s="5"/>
    </row>
    <row r="14" spans="2:11" ht="22.5" customHeight="1" x14ac:dyDescent="0.35">
      <c r="C14" s="259" t="s">
        <v>150</v>
      </c>
      <c r="D14" s="260"/>
      <c r="E14" s="261"/>
      <c r="J14" s="23"/>
      <c r="K14" s="5"/>
    </row>
    <row r="15" spans="2:11" ht="24.75" customHeight="1" thickBot="1" x14ac:dyDescent="0.4">
      <c r="C15" s="62" t="s">
        <v>149</v>
      </c>
      <c r="D15" s="63">
        <f>'1) Budget Table'!D25</f>
        <v>156100</v>
      </c>
      <c r="E15" s="64">
        <f t="shared" ref="E15:E23" si="0">SUM(D15:D15)</f>
        <v>156100</v>
      </c>
      <c r="J15" s="23"/>
      <c r="K15" s="5"/>
    </row>
    <row r="16" spans="2:11" ht="21.75" customHeight="1" x14ac:dyDescent="0.35">
      <c r="C16" s="60" t="s">
        <v>4</v>
      </c>
      <c r="D16" s="176">
        <v>0</v>
      </c>
      <c r="E16" s="61">
        <f t="shared" si="0"/>
        <v>0</v>
      </c>
    </row>
    <row r="17" spans="3:5" x14ac:dyDescent="0.35">
      <c r="C17" s="50" t="s">
        <v>5</v>
      </c>
      <c r="D17" s="98">
        <v>0</v>
      </c>
      <c r="E17" s="59">
        <f t="shared" si="0"/>
        <v>0</v>
      </c>
    </row>
    <row r="18" spans="3:5" ht="15.75" customHeight="1" x14ac:dyDescent="0.35">
      <c r="C18" s="50" t="s">
        <v>6</v>
      </c>
      <c r="D18" s="98"/>
      <c r="E18" s="59">
        <f t="shared" si="0"/>
        <v>0</v>
      </c>
    </row>
    <row r="19" spans="3:5" x14ac:dyDescent="0.35">
      <c r="C19" s="51" t="s">
        <v>7</v>
      </c>
      <c r="D19" s="98">
        <v>124300</v>
      </c>
      <c r="E19" s="59">
        <f t="shared" si="0"/>
        <v>124300</v>
      </c>
    </row>
    <row r="20" spans="3:5" x14ac:dyDescent="0.35">
      <c r="C20" s="50" t="s">
        <v>12</v>
      </c>
      <c r="D20" s="98">
        <v>31800</v>
      </c>
      <c r="E20" s="59">
        <f t="shared" si="0"/>
        <v>31800</v>
      </c>
    </row>
    <row r="21" spans="3:5" ht="21.75" customHeight="1" x14ac:dyDescent="0.35">
      <c r="C21" s="50" t="s">
        <v>8</v>
      </c>
      <c r="D21" s="98"/>
      <c r="E21" s="59">
        <f t="shared" si="0"/>
        <v>0</v>
      </c>
    </row>
    <row r="22" spans="3:5" ht="21.75" customHeight="1" x14ac:dyDescent="0.35">
      <c r="C22" s="50" t="s">
        <v>148</v>
      </c>
      <c r="D22" s="98"/>
      <c r="E22" s="59">
        <f t="shared" si="0"/>
        <v>0</v>
      </c>
    </row>
    <row r="23" spans="3:5" ht="15.75" customHeight="1" x14ac:dyDescent="0.35">
      <c r="C23" s="54" t="s">
        <v>151</v>
      </c>
      <c r="D23" s="65">
        <f>SUM(D16:D22)</f>
        <v>156100</v>
      </c>
      <c r="E23" s="131">
        <f t="shared" si="0"/>
        <v>156100</v>
      </c>
    </row>
    <row r="24" spans="3:5" s="53" customFormat="1" x14ac:dyDescent="0.35">
      <c r="C24" s="69"/>
      <c r="D24" s="70"/>
      <c r="E24" s="132"/>
    </row>
    <row r="25" spans="3:5" x14ac:dyDescent="0.35">
      <c r="C25" s="259" t="s">
        <v>154</v>
      </c>
      <c r="D25" s="260"/>
      <c r="E25" s="261"/>
    </row>
    <row r="26" spans="3:5" ht="27" customHeight="1" thickBot="1" x14ac:dyDescent="0.4">
      <c r="C26" s="62" t="s">
        <v>149</v>
      </c>
      <c r="D26" s="63">
        <f>'1) Budget Table'!D34</f>
        <v>163800</v>
      </c>
      <c r="E26" s="64">
        <f t="shared" ref="E26:E34" si="1">SUM(D26:D26)</f>
        <v>163800</v>
      </c>
    </row>
    <row r="27" spans="3:5" x14ac:dyDescent="0.35">
      <c r="C27" s="60" t="s">
        <v>4</v>
      </c>
      <c r="D27" s="97">
        <v>0</v>
      </c>
      <c r="E27" s="61">
        <f t="shared" si="1"/>
        <v>0</v>
      </c>
    </row>
    <row r="28" spans="3:5" x14ac:dyDescent="0.35">
      <c r="C28" s="50" t="s">
        <v>5</v>
      </c>
      <c r="D28" s="98">
        <v>0</v>
      </c>
      <c r="E28" s="59">
        <f t="shared" si="1"/>
        <v>0</v>
      </c>
    </row>
    <row r="29" spans="3:5" ht="31" x14ac:dyDescent="0.35">
      <c r="C29" s="50" t="s">
        <v>6</v>
      </c>
      <c r="D29" s="98">
        <v>0</v>
      </c>
      <c r="E29" s="59">
        <f t="shared" si="1"/>
        <v>0</v>
      </c>
    </row>
    <row r="30" spans="3:5" x14ac:dyDescent="0.35">
      <c r="C30" s="51" t="s">
        <v>7</v>
      </c>
      <c r="D30" s="98">
        <v>130300</v>
      </c>
      <c r="E30" s="59">
        <f t="shared" si="1"/>
        <v>130300</v>
      </c>
    </row>
    <row r="31" spans="3:5" x14ac:dyDescent="0.35">
      <c r="C31" s="50" t="s">
        <v>12</v>
      </c>
      <c r="D31" s="98">
        <v>33500</v>
      </c>
      <c r="E31" s="59">
        <f t="shared" si="1"/>
        <v>33500</v>
      </c>
    </row>
    <row r="32" spans="3:5" x14ac:dyDescent="0.35">
      <c r="C32" s="50" t="s">
        <v>8</v>
      </c>
      <c r="D32" s="98"/>
      <c r="E32" s="59">
        <f t="shared" si="1"/>
        <v>0</v>
      </c>
    </row>
    <row r="33" spans="3:5" x14ac:dyDescent="0.35">
      <c r="C33" s="50" t="s">
        <v>148</v>
      </c>
      <c r="D33" s="98"/>
      <c r="E33" s="59">
        <f t="shared" si="1"/>
        <v>0</v>
      </c>
    </row>
    <row r="34" spans="3:5" x14ac:dyDescent="0.35">
      <c r="C34" s="54" t="s">
        <v>151</v>
      </c>
      <c r="D34" s="65">
        <f>SUM(D27:D33)</f>
        <v>163800</v>
      </c>
      <c r="E34" s="59">
        <f t="shared" si="1"/>
        <v>163800</v>
      </c>
    </row>
    <row r="35" spans="3:5" s="53" customFormat="1" x14ac:dyDescent="0.35">
      <c r="C35" s="69"/>
      <c r="D35" s="70"/>
      <c r="E35" s="71"/>
    </row>
    <row r="36" spans="3:5" hidden="1" x14ac:dyDescent="0.35">
      <c r="C36" s="259" t="s">
        <v>155</v>
      </c>
      <c r="D36" s="260"/>
      <c r="E36" s="261"/>
    </row>
    <row r="37" spans="3:5" ht="21.75" hidden="1" customHeight="1" thickBot="1" x14ac:dyDescent="0.4">
      <c r="C37" s="62"/>
      <c r="D37" s="63"/>
      <c r="E37" s="64"/>
    </row>
    <row r="38" spans="3:5" hidden="1" x14ac:dyDescent="0.35">
      <c r="C38" s="60"/>
      <c r="D38" s="97"/>
      <c r="E38" s="61"/>
    </row>
    <row r="39" spans="3:5" s="53" customFormat="1" ht="15.75" hidden="1" customHeight="1" x14ac:dyDescent="0.35">
      <c r="C39" s="50"/>
      <c r="D39" s="98"/>
      <c r="E39" s="59"/>
    </row>
    <row r="40" spans="3:5" s="53" customFormat="1" hidden="1" x14ac:dyDescent="0.35">
      <c r="C40" s="50"/>
      <c r="D40" s="98"/>
      <c r="E40" s="59"/>
    </row>
    <row r="41" spans="3:5" s="53" customFormat="1" hidden="1" x14ac:dyDescent="0.35">
      <c r="C41" s="51"/>
      <c r="D41" s="98"/>
      <c r="E41" s="59"/>
    </row>
    <row r="42" spans="3:5" hidden="1" x14ac:dyDescent="0.35">
      <c r="C42" s="50"/>
      <c r="D42" s="98"/>
      <c r="E42" s="59"/>
    </row>
    <row r="43" spans="3:5" hidden="1" x14ac:dyDescent="0.35">
      <c r="C43" s="50"/>
      <c r="D43" s="98"/>
      <c r="E43" s="59"/>
    </row>
    <row r="44" spans="3:5" hidden="1" x14ac:dyDescent="0.35">
      <c r="C44" s="50"/>
      <c r="D44" s="98"/>
      <c r="E44" s="59"/>
    </row>
    <row r="45" spans="3:5" hidden="1" x14ac:dyDescent="0.35">
      <c r="C45" s="54"/>
      <c r="D45" s="65"/>
      <c r="E45" s="59"/>
    </row>
    <row r="46" spans="3:5" hidden="1" x14ac:dyDescent="0.35">
      <c r="C46" s="259"/>
      <c r="D46" s="260"/>
      <c r="E46" s="261"/>
    </row>
    <row r="47" spans="3:5" s="53" customFormat="1" hidden="1" x14ac:dyDescent="0.35">
      <c r="C47" s="66"/>
      <c r="D47" s="67"/>
      <c r="E47" s="68"/>
    </row>
    <row r="48" spans="3:5" ht="20.25" hidden="1" customHeight="1" thickBot="1" x14ac:dyDescent="0.4">
      <c r="C48" s="62"/>
      <c r="D48" s="63"/>
      <c r="E48" s="64"/>
    </row>
    <row r="49" spans="2:5" hidden="1" x14ac:dyDescent="0.35">
      <c r="C49" s="60"/>
      <c r="D49" s="97"/>
      <c r="E49" s="61"/>
    </row>
    <row r="50" spans="2:5" ht="15.75" hidden="1" customHeight="1" x14ac:dyDescent="0.35">
      <c r="C50" s="50"/>
      <c r="D50" s="98"/>
      <c r="E50" s="59"/>
    </row>
    <row r="51" spans="2:5" ht="32.25" hidden="1" customHeight="1" x14ac:dyDescent="0.35">
      <c r="C51" s="50"/>
      <c r="D51" s="98"/>
      <c r="E51" s="59"/>
    </row>
    <row r="52" spans="2:5" s="53" customFormat="1" hidden="1" x14ac:dyDescent="0.35">
      <c r="C52" s="51"/>
      <c r="D52" s="98"/>
      <c r="E52" s="59"/>
    </row>
    <row r="53" spans="2:5" hidden="1" x14ac:dyDescent="0.35">
      <c r="C53" s="50"/>
      <c r="D53" s="98"/>
      <c r="E53" s="59"/>
    </row>
    <row r="54" spans="2:5" hidden="1" x14ac:dyDescent="0.35">
      <c r="C54" s="50"/>
      <c r="D54" s="98"/>
      <c r="E54" s="59"/>
    </row>
    <row r="55" spans="2:5" hidden="1" x14ac:dyDescent="0.35">
      <c r="C55" s="50"/>
      <c r="D55" s="98"/>
      <c r="E55" s="59"/>
    </row>
    <row r="56" spans="2:5" ht="21" hidden="1" customHeight="1" x14ac:dyDescent="0.35">
      <c r="C56" s="54"/>
      <c r="D56" s="65"/>
      <c r="E56" s="59"/>
    </row>
    <row r="57" spans="2:5" s="53" customFormat="1" ht="22.5" customHeight="1" x14ac:dyDescent="0.35">
      <c r="C57" s="72"/>
      <c r="D57" s="70"/>
      <c r="E57" s="71"/>
    </row>
    <row r="58" spans="2:5" hidden="1" x14ac:dyDescent="0.35">
      <c r="B58" s="259" t="s">
        <v>156</v>
      </c>
      <c r="C58" s="260"/>
      <c r="D58" s="260"/>
      <c r="E58" s="261"/>
    </row>
    <row r="59" spans="2:5" hidden="1" x14ac:dyDescent="0.35">
      <c r="C59" s="259" t="s">
        <v>157</v>
      </c>
      <c r="D59" s="260"/>
      <c r="E59" s="261"/>
    </row>
    <row r="60" spans="2:5" ht="24" hidden="1" customHeight="1" x14ac:dyDescent="0.35">
      <c r="C60" s="62" t="s">
        <v>149</v>
      </c>
      <c r="D60" s="63">
        <f>'1) Budget Table'!D46</f>
        <v>0</v>
      </c>
      <c r="E60" s="64">
        <f t="shared" ref="E60:E68" si="2">SUM(D60:D60)</f>
        <v>0</v>
      </c>
    </row>
    <row r="61" spans="2:5" ht="15.75" hidden="1" customHeight="1" x14ac:dyDescent="0.35">
      <c r="C61" s="60" t="s">
        <v>4</v>
      </c>
      <c r="D61" s="97"/>
      <c r="E61" s="61">
        <f t="shared" si="2"/>
        <v>0</v>
      </c>
    </row>
    <row r="62" spans="2:5" ht="15.75" hidden="1" customHeight="1" x14ac:dyDescent="0.35">
      <c r="C62" s="50" t="s">
        <v>5</v>
      </c>
      <c r="D62" s="98"/>
      <c r="E62" s="59">
        <f t="shared" si="2"/>
        <v>0</v>
      </c>
    </row>
    <row r="63" spans="2:5" ht="15.75" hidden="1" customHeight="1" x14ac:dyDescent="0.35">
      <c r="C63" s="50" t="s">
        <v>6</v>
      </c>
      <c r="D63" s="98"/>
      <c r="E63" s="59">
        <f t="shared" si="2"/>
        <v>0</v>
      </c>
    </row>
    <row r="64" spans="2:5" ht="18.75" hidden="1" customHeight="1" x14ac:dyDescent="0.35">
      <c r="C64" s="51" t="s">
        <v>7</v>
      </c>
      <c r="D64" s="98"/>
      <c r="E64" s="59">
        <f t="shared" si="2"/>
        <v>0</v>
      </c>
    </row>
    <row r="65" spans="2:5" hidden="1" x14ac:dyDescent="0.35">
      <c r="C65" s="50" t="s">
        <v>12</v>
      </c>
      <c r="D65" s="98"/>
      <c r="E65" s="59">
        <f t="shared" si="2"/>
        <v>0</v>
      </c>
    </row>
    <row r="66" spans="2:5" s="53" customFormat="1" ht="21.75" hidden="1" customHeight="1" x14ac:dyDescent="0.35">
      <c r="B66" s="52"/>
      <c r="C66" s="50" t="s">
        <v>8</v>
      </c>
      <c r="D66" s="98"/>
      <c r="E66" s="59">
        <f t="shared" si="2"/>
        <v>0</v>
      </c>
    </row>
    <row r="67" spans="2:5" s="53" customFormat="1" hidden="1" x14ac:dyDescent="0.35">
      <c r="B67" s="52"/>
      <c r="C67" s="50" t="s">
        <v>148</v>
      </c>
      <c r="D67" s="98"/>
      <c r="E67" s="59">
        <f t="shared" si="2"/>
        <v>0</v>
      </c>
    </row>
    <row r="68" spans="2:5" hidden="1" x14ac:dyDescent="0.35">
      <c r="C68" s="54" t="s">
        <v>151</v>
      </c>
      <c r="D68" s="65">
        <f>SUM(D61:D67)</f>
        <v>0</v>
      </c>
      <c r="E68" s="59">
        <f t="shared" si="2"/>
        <v>0</v>
      </c>
    </row>
    <row r="69" spans="2:5" s="53" customFormat="1" hidden="1" x14ac:dyDescent="0.35">
      <c r="C69" s="69"/>
      <c r="D69" s="70"/>
      <c r="E69" s="71"/>
    </row>
    <row r="70" spans="2:5" hidden="1" x14ac:dyDescent="0.35">
      <c r="B70" s="53"/>
      <c r="C70" s="259" t="s">
        <v>40</v>
      </c>
      <c r="D70" s="260"/>
      <c r="E70" s="261"/>
    </row>
    <row r="71" spans="2:5" ht="21.75" hidden="1" customHeight="1" x14ac:dyDescent="0.35">
      <c r="C71" s="62" t="s">
        <v>149</v>
      </c>
      <c r="D71" s="63">
        <f>'1) Budget Table'!D56</f>
        <v>0</v>
      </c>
      <c r="E71" s="64">
        <f t="shared" ref="E71:E79" si="3">SUM(D71:D71)</f>
        <v>0</v>
      </c>
    </row>
    <row r="72" spans="2:5" ht="15.75" hidden="1" customHeight="1" x14ac:dyDescent="0.35">
      <c r="C72" s="60" t="s">
        <v>4</v>
      </c>
      <c r="D72" s="97"/>
      <c r="E72" s="61">
        <f t="shared" si="3"/>
        <v>0</v>
      </c>
    </row>
    <row r="73" spans="2:5" ht="15.75" hidden="1" customHeight="1" x14ac:dyDescent="0.35">
      <c r="C73" s="50" t="s">
        <v>5</v>
      </c>
      <c r="D73" s="98"/>
      <c r="E73" s="59">
        <f t="shared" si="3"/>
        <v>0</v>
      </c>
    </row>
    <row r="74" spans="2:5" ht="15.75" hidden="1" customHeight="1" x14ac:dyDescent="0.35">
      <c r="C74" s="50" t="s">
        <v>6</v>
      </c>
      <c r="D74" s="98"/>
      <c r="E74" s="59">
        <f t="shared" si="3"/>
        <v>0</v>
      </c>
    </row>
    <row r="75" spans="2:5" hidden="1" x14ac:dyDescent="0.35">
      <c r="C75" s="51" t="s">
        <v>7</v>
      </c>
      <c r="D75" s="98"/>
      <c r="E75" s="59">
        <f t="shared" si="3"/>
        <v>0</v>
      </c>
    </row>
    <row r="76" spans="2:5" hidden="1" x14ac:dyDescent="0.35">
      <c r="C76" s="50" t="s">
        <v>12</v>
      </c>
      <c r="D76" s="98"/>
      <c r="E76" s="59">
        <f t="shared" si="3"/>
        <v>0</v>
      </c>
    </row>
    <row r="77" spans="2:5" hidden="1" x14ac:dyDescent="0.35">
      <c r="C77" s="50" t="s">
        <v>8</v>
      </c>
      <c r="D77" s="98"/>
      <c r="E77" s="59">
        <f t="shared" si="3"/>
        <v>0</v>
      </c>
    </row>
    <row r="78" spans="2:5" hidden="1" x14ac:dyDescent="0.35">
      <c r="C78" s="50" t="s">
        <v>148</v>
      </c>
      <c r="D78" s="98"/>
      <c r="E78" s="59">
        <f t="shared" si="3"/>
        <v>0</v>
      </c>
    </row>
    <row r="79" spans="2:5" hidden="1" x14ac:dyDescent="0.35">
      <c r="C79" s="54" t="s">
        <v>151</v>
      </c>
      <c r="D79" s="65">
        <f>SUM(D72:D78)</f>
        <v>0</v>
      </c>
      <c r="E79" s="59">
        <f t="shared" si="3"/>
        <v>0</v>
      </c>
    </row>
    <row r="80" spans="2:5" s="53" customFormat="1" hidden="1" x14ac:dyDescent="0.35">
      <c r="C80" s="69"/>
      <c r="D80" s="70"/>
      <c r="E80" s="71"/>
    </row>
    <row r="81" spans="2:5" hidden="1" x14ac:dyDescent="0.35">
      <c r="C81" s="259" t="s">
        <v>49</v>
      </c>
      <c r="D81" s="260"/>
      <c r="E81" s="261"/>
    </row>
    <row r="82" spans="2:5" ht="21.75" hidden="1" customHeight="1" x14ac:dyDescent="0.35">
      <c r="B82" s="53"/>
      <c r="C82" s="62" t="s">
        <v>149</v>
      </c>
      <c r="D82" s="63">
        <f>'1) Budget Table'!D66</f>
        <v>0</v>
      </c>
      <c r="E82" s="64">
        <f t="shared" ref="E82:E90" si="4">SUM(D82:D82)</f>
        <v>0</v>
      </c>
    </row>
    <row r="83" spans="2:5" ht="18" hidden="1" customHeight="1" x14ac:dyDescent="0.35">
      <c r="C83" s="60" t="s">
        <v>4</v>
      </c>
      <c r="D83" s="97"/>
      <c r="E83" s="61">
        <f t="shared" si="4"/>
        <v>0</v>
      </c>
    </row>
    <row r="84" spans="2:5" ht="15.75" hidden="1" customHeight="1" x14ac:dyDescent="0.35">
      <c r="C84" s="50" t="s">
        <v>5</v>
      </c>
      <c r="D84" s="98"/>
      <c r="E84" s="59">
        <f t="shared" si="4"/>
        <v>0</v>
      </c>
    </row>
    <row r="85" spans="2:5" s="53" customFormat="1" ht="15.75" hidden="1" customHeight="1" x14ac:dyDescent="0.35">
      <c r="B85" s="52"/>
      <c r="C85" s="50" t="s">
        <v>6</v>
      </c>
      <c r="D85" s="98"/>
      <c r="E85" s="59">
        <f t="shared" si="4"/>
        <v>0</v>
      </c>
    </row>
    <row r="86" spans="2:5" hidden="1" x14ac:dyDescent="0.35">
      <c r="B86" s="53"/>
      <c r="C86" s="51" t="s">
        <v>7</v>
      </c>
      <c r="D86" s="98"/>
      <c r="E86" s="59">
        <f t="shared" si="4"/>
        <v>0</v>
      </c>
    </row>
    <row r="87" spans="2:5" hidden="1" x14ac:dyDescent="0.35">
      <c r="B87" s="53"/>
      <c r="C87" s="50" t="s">
        <v>12</v>
      </c>
      <c r="D87" s="98"/>
      <c r="E87" s="59">
        <f t="shared" si="4"/>
        <v>0</v>
      </c>
    </row>
    <row r="88" spans="2:5" hidden="1" x14ac:dyDescent="0.35">
      <c r="B88" s="53"/>
      <c r="C88" s="50" t="s">
        <v>8</v>
      </c>
      <c r="D88" s="98"/>
      <c r="E88" s="59">
        <f t="shared" si="4"/>
        <v>0</v>
      </c>
    </row>
    <row r="89" spans="2:5" hidden="1" x14ac:dyDescent="0.35">
      <c r="C89" s="50" t="s">
        <v>148</v>
      </c>
      <c r="D89" s="98"/>
      <c r="E89" s="59">
        <f t="shared" si="4"/>
        <v>0</v>
      </c>
    </row>
    <row r="90" spans="2:5" hidden="1" x14ac:dyDescent="0.35">
      <c r="C90" s="54" t="s">
        <v>151</v>
      </c>
      <c r="D90" s="65">
        <f>SUM(D83:D89)</f>
        <v>0</v>
      </c>
      <c r="E90" s="59">
        <f t="shared" si="4"/>
        <v>0</v>
      </c>
    </row>
    <row r="91" spans="2:5" s="53" customFormat="1" hidden="1" x14ac:dyDescent="0.35">
      <c r="C91" s="69"/>
      <c r="D91" s="70"/>
      <c r="E91" s="71"/>
    </row>
    <row r="92" spans="2:5" hidden="1" x14ac:dyDescent="0.35">
      <c r="C92" s="259" t="s">
        <v>66</v>
      </c>
      <c r="D92" s="260"/>
      <c r="E92" s="261"/>
    </row>
    <row r="93" spans="2:5" ht="21.75" hidden="1" customHeight="1" x14ac:dyDescent="0.35">
      <c r="C93" s="62" t="s">
        <v>149</v>
      </c>
      <c r="D93" s="63">
        <f>'1) Budget Table'!D76</f>
        <v>0</v>
      </c>
      <c r="E93" s="64">
        <f t="shared" ref="E93:E101" si="5">SUM(D93:D93)</f>
        <v>0</v>
      </c>
    </row>
    <row r="94" spans="2:5" ht="15.75" hidden="1" customHeight="1" x14ac:dyDescent="0.35">
      <c r="C94" s="60" t="s">
        <v>4</v>
      </c>
      <c r="D94" s="97"/>
      <c r="E94" s="61">
        <f t="shared" si="5"/>
        <v>0</v>
      </c>
    </row>
    <row r="95" spans="2:5" ht="15.75" hidden="1" customHeight="1" x14ac:dyDescent="0.35">
      <c r="B95" s="53"/>
      <c r="C95" s="50" t="s">
        <v>5</v>
      </c>
      <c r="D95" s="98"/>
      <c r="E95" s="59">
        <f t="shared" si="5"/>
        <v>0</v>
      </c>
    </row>
    <row r="96" spans="2:5" ht="15.75" hidden="1" customHeight="1" x14ac:dyDescent="0.35">
      <c r="C96" s="50" t="s">
        <v>6</v>
      </c>
      <c r="D96" s="98"/>
      <c r="E96" s="59">
        <f t="shared" si="5"/>
        <v>0</v>
      </c>
    </row>
    <row r="97" spans="2:5" hidden="1" x14ac:dyDescent="0.35">
      <c r="C97" s="51" t="s">
        <v>7</v>
      </c>
      <c r="D97" s="98"/>
      <c r="E97" s="59">
        <f t="shared" si="5"/>
        <v>0</v>
      </c>
    </row>
    <row r="98" spans="2:5" hidden="1" x14ac:dyDescent="0.35">
      <c r="C98" s="50" t="s">
        <v>12</v>
      </c>
      <c r="D98" s="98"/>
      <c r="E98" s="59">
        <f t="shared" si="5"/>
        <v>0</v>
      </c>
    </row>
    <row r="99" spans="2:5" ht="25.5" hidden="1" customHeight="1" x14ac:dyDescent="0.35">
      <c r="C99" s="50" t="s">
        <v>8</v>
      </c>
      <c r="D99" s="98"/>
      <c r="E99" s="59">
        <f t="shared" si="5"/>
        <v>0</v>
      </c>
    </row>
    <row r="100" spans="2:5" hidden="1" x14ac:dyDescent="0.35">
      <c r="B100" s="53"/>
      <c r="C100" s="50" t="s">
        <v>148</v>
      </c>
      <c r="D100" s="98"/>
      <c r="E100" s="59">
        <f t="shared" si="5"/>
        <v>0</v>
      </c>
    </row>
    <row r="101" spans="2:5" ht="15.75" hidden="1" customHeight="1" x14ac:dyDescent="0.35">
      <c r="C101" s="54" t="s">
        <v>151</v>
      </c>
      <c r="D101" s="65">
        <f>SUM(D94:D100)</f>
        <v>0</v>
      </c>
      <c r="E101" s="59">
        <f t="shared" si="5"/>
        <v>0</v>
      </c>
    </row>
    <row r="102" spans="2:5" ht="25.5" hidden="1" customHeight="1" x14ac:dyDescent="0.35">
      <c r="D102" s="52"/>
    </row>
    <row r="103" spans="2:5" hidden="1" x14ac:dyDescent="0.35">
      <c r="B103" s="259" t="s">
        <v>158</v>
      </c>
      <c r="C103" s="260"/>
      <c r="D103" s="260"/>
      <c r="E103" s="261"/>
    </row>
    <row r="104" spans="2:5" hidden="1" x14ac:dyDescent="0.35">
      <c r="C104" s="259" t="s">
        <v>68</v>
      </c>
      <c r="D104" s="260"/>
      <c r="E104" s="261"/>
    </row>
    <row r="105" spans="2:5" ht="22.5" hidden="1" customHeight="1" x14ac:dyDescent="0.35">
      <c r="C105" s="62" t="s">
        <v>149</v>
      </c>
      <c r="D105" s="63">
        <f>'1) Budget Table'!D88</f>
        <v>0</v>
      </c>
      <c r="E105" s="64">
        <f t="shared" ref="E105:E113" si="6">SUM(D105:D105)</f>
        <v>0</v>
      </c>
    </row>
    <row r="106" spans="2:5" hidden="1" x14ac:dyDescent="0.35">
      <c r="C106" s="60" t="s">
        <v>4</v>
      </c>
      <c r="D106" s="97"/>
      <c r="E106" s="61">
        <f t="shared" si="6"/>
        <v>0</v>
      </c>
    </row>
    <row r="107" spans="2:5" hidden="1" x14ac:dyDescent="0.35">
      <c r="C107" s="50" t="s">
        <v>5</v>
      </c>
      <c r="D107" s="98"/>
      <c r="E107" s="59">
        <f t="shared" si="6"/>
        <v>0</v>
      </c>
    </row>
    <row r="108" spans="2:5" ht="15.75" hidden="1" customHeight="1" x14ac:dyDescent="0.35">
      <c r="C108" s="50" t="s">
        <v>6</v>
      </c>
      <c r="D108" s="98"/>
      <c r="E108" s="59">
        <f t="shared" si="6"/>
        <v>0</v>
      </c>
    </row>
    <row r="109" spans="2:5" hidden="1" x14ac:dyDescent="0.35">
      <c r="C109" s="51" t="s">
        <v>7</v>
      </c>
      <c r="D109" s="98"/>
      <c r="E109" s="59">
        <f t="shared" si="6"/>
        <v>0</v>
      </c>
    </row>
    <row r="110" spans="2:5" hidden="1" x14ac:dyDescent="0.35">
      <c r="C110" s="50" t="s">
        <v>12</v>
      </c>
      <c r="D110" s="98"/>
      <c r="E110" s="59">
        <f t="shared" si="6"/>
        <v>0</v>
      </c>
    </row>
    <row r="111" spans="2:5" hidden="1" x14ac:dyDescent="0.35">
      <c r="C111" s="50" t="s">
        <v>8</v>
      </c>
      <c r="D111" s="98"/>
      <c r="E111" s="59">
        <f t="shared" si="6"/>
        <v>0</v>
      </c>
    </row>
    <row r="112" spans="2:5" hidden="1" x14ac:dyDescent="0.35">
      <c r="C112" s="50" t="s">
        <v>148</v>
      </c>
      <c r="D112" s="98"/>
      <c r="E112" s="59">
        <f t="shared" si="6"/>
        <v>0</v>
      </c>
    </row>
    <row r="113" spans="3:5" hidden="1" x14ac:dyDescent="0.35">
      <c r="C113" s="54" t="s">
        <v>151</v>
      </c>
      <c r="D113" s="65">
        <f>SUM(D106:D112)</f>
        <v>0</v>
      </c>
      <c r="E113" s="59">
        <f t="shared" si="6"/>
        <v>0</v>
      </c>
    </row>
    <row r="114" spans="3:5" s="53" customFormat="1" hidden="1" x14ac:dyDescent="0.35">
      <c r="C114" s="69"/>
      <c r="D114" s="70"/>
      <c r="E114" s="71"/>
    </row>
    <row r="115" spans="3:5" ht="15.75" hidden="1" customHeight="1" x14ac:dyDescent="0.35">
      <c r="C115" s="259" t="s">
        <v>159</v>
      </c>
      <c r="D115" s="260"/>
      <c r="E115" s="261"/>
    </row>
    <row r="116" spans="3:5" ht="21.75" hidden="1" customHeight="1" x14ac:dyDescent="0.35">
      <c r="C116" s="62" t="s">
        <v>149</v>
      </c>
      <c r="D116" s="63">
        <f>'1) Budget Table'!D98</f>
        <v>0</v>
      </c>
      <c r="E116" s="64">
        <f t="shared" ref="E116:E124" si="7">SUM(D116:D116)</f>
        <v>0</v>
      </c>
    </row>
    <row r="117" spans="3:5" hidden="1" x14ac:dyDescent="0.35">
      <c r="C117" s="60" t="s">
        <v>4</v>
      </c>
      <c r="D117" s="97"/>
      <c r="E117" s="61">
        <f t="shared" si="7"/>
        <v>0</v>
      </c>
    </row>
    <row r="118" spans="3:5" hidden="1" x14ac:dyDescent="0.35">
      <c r="C118" s="50" t="s">
        <v>5</v>
      </c>
      <c r="D118" s="98"/>
      <c r="E118" s="59">
        <f t="shared" si="7"/>
        <v>0</v>
      </c>
    </row>
    <row r="119" spans="3:5" ht="31" hidden="1" x14ac:dyDescent="0.35">
      <c r="C119" s="50" t="s">
        <v>6</v>
      </c>
      <c r="D119" s="98"/>
      <c r="E119" s="59">
        <f t="shared" si="7"/>
        <v>0</v>
      </c>
    </row>
    <row r="120" spans="3:5" hidden="1" x14ac:dyDescent="0.35">
      <c r="C120" s="51" t="s">
        <v>7</v>
      </c>
      <c r="D120" s="98"/>
      <c r="E120" s="59">
        <f t="shared" si="7"/>
        <v>0</v>
      </c>
    </row>
    <row r="121" spans="3:5" hidden="1" x14ac:dyDescent="0.35">
      <c r="C121" s="50" t="s">
        <v>12</v>
      </c>
      <c r="D121" s="98"/>
      <c r="E121" s="59">
        <f t="shared" si="7"/>
        <v>0</v>
      </c>
    </row>
    <row r="122" spans="3:5" hidden="1" x14ac:dyDescent="0.35">
      <c r="C122" s="50" t="s">
        <v>8</v>
      </c>
      <c r="D122" s="98"/>
      <c r="E122" s="59">
        <f t="shared" si="7"/>
        <v>0</v>
      </c>
    </row>
    <row r="123" spans="3:5" hidden="1" x14ac:dyDescent="0.35">
      <c r="C123" s="50" t="s">
        <v>148</v>
      </c>
      <c r="D123" s="98"/>
      <c r="E123" s="59">
        <f t="shared" si="7"/>
        <v>0</v>
      </c>
    </row>
    <row r="124" spans="3:5" hidden="1" x14ac:dyDescent="0.35">
      <c r="C124" s="54" t="s">
        <v>151</v>
      </c>
      <c r="D124" s="65">
        <f>SUM(D117:D123)</f>
        <v>0</v>
      </c>
      <c r="E124" s="59">
        <f t="shared" si="7"/>
        <v>0</v>
      </c>
    </row>
    <row r="125" spans="3:5" s="53" customFormat="1" hidden="1" x14ac:dyDescent="0.35">
      <c r="C125" s="69"/>
      <c r="D125" s="70"/>
      <c r="E125" s="71"/>
    </row>
    <row r="126" spans="3:5" hidden="1" x14ac:dyDescent="0.35">
      <c r="C126" s="259" t="s">
        <v>85</v>
      </c>
      <c r="D126" s="260"/>
      <c r="E126" s="261"/>
    </row>
    <row r="127" spans="3:5" ht="21" hidden="1" customHeight="1" x14ac:dyDescent="0.35">
      <c r="C127" s="62" t="s">
        <v>149</v>
      </c>
      <c r="D127" s="63">
        <f>'1) Budget Table'!D108</f>
        <v>0</v>
      </c>
      <c r="E127" s="64">
        <f t="shared" ref="E127:E135" si="8">SUM(D127:D127)</f>
        <v>0</v>
      </c>
    </row>
    <row r="128" spans="3:5" hidden="1" x14ac:dyDescent="0.35">
      <c r="C128" s="60" t="s">
        <v>4</v>
      </c>
      <c r="D128" s="97"/>
      <c r="E128" s="61">
        <f t="shared" si="8"/>
        <v>0</v>
      </c>
    </row>
    <row r="129" spans="3:5" hidden="1" x14ac:dyDescent="0.35">
      <c r="C129" s="50" t="s">
        <v>5</v>
      </c>
      <c r="D129" s="98"/>
      <c r="E129" s="59">
        <f t="shared" si="8"/>
        <v>0</v>
      </c>
    </row>
    <row r="130" spans="3:5" ht="31" hidden="1" x14ac:dyDescent="0.35">
      <c r="C130" s="50" t="s">
        <v>6</v>
      </c>
      <c r="D130" s="98"/>
      <c r="E130" s="59">
        <f t="shared" si="8"/>
        <v>0</v>
      </c>
    </row>
    <row r="131" spans="3:5" hidden="1" x14ac:dyDescent="0.35">
      <c r="C131" s="51" t="s">
        <v>7</v>
      </c>
      <c r="D131" s="98"/>
      <c r="E131" s="59">
        <f t="shared" si="8"/>
        <v>0</v>
      </c>
    </row>
    <row r="132" spans="3:5" hidden="1" x14ac:dyDescent="0.35">
      <c r="C132" s="50" t="s">
        <v>12</v>
      </c>
      <c r="D132" s="98"/>
      <c r="E132" s="59">
        <f t="shared" si="8"/>
        <v>0</v>
      </c>
    </row>
    <row r="133" spans="3:5" hidden="1" x14ac:dyDescent="0.35">
      <c r="C133" s="50" t="s">
        <v>8</v>
      </c>
      <c r="D133" s="98"/>
      <c r="E133" s="59">
        <f t="shared" si="8"/>
        <v>0</v>
      </c>
    </row>
    <row r="134" spans="3:5" hidden="1" x14ac:dyDescent="0.35">
      <c r="C134" s="50" t="s">
        <v>148</v>
      </c>
      <c r="D134" s="98"/>
      <c r="E134" s="59">
        <f t="shared" si="8"/>
        <v>0</v>
      </c>
    </row>
    <row r="135" spans="3:5" hidden="1" x14ac:dyDescent="0.35">
      <c r="C135" s="54" t="s">
        <v>151</v>
      </c>
      <c r="D135" s="65">
        <f>SUM(D128:D134)</f>
        <v>0</v>
      </c>
      <c r="E135" s="59">
        <f t="shared" si="8"/>
        <v>0</v>
      </c>
    </row>
    <row r="136" spans="3:5" s="53" customFormat="1" hidden="1" x14ac:dyDescent="0.35">
      <c r="C136" s="69"/>
      <c r="D136" s="70"/>
      <c r="E136" s="71"/>
    </row>
    <row r="137" spans="3:5" hidden="1" x14ac:dyDescent="0.35">
      <c r="C137" s="259" t="s">
        <v>94</v>
      </c>
      <c r="D137" s="260"/>
      <c r="E137" s="261"/>
    </row>
    <row r="138" spans="3:5" ht="24" hidden="1" customHeight="1" x14ac:dyDescent="0.35">
      <c r="C138" s="62" t="s">
        <v>149</v>
      </c>
      <c r="D138" s="63">
        <f>'1) Budget Table'!D118</f>
        <v>0</v>
      </c>
      <c r="E138" s="64">
        <f t="shared" ref="E138:E146" si="9">SUM(D138:D138)</f>
        <v>0</v>
      </c>
    </row>
    <row r="139" spans="3:5" ht="15.75" hidden="1" customHeight="1" x14ac:dyDescent="0.35">
      <c r="C139" s="60" t="s">
        <v>4</v>
      </c>
      <c r="D139" s="97"/>
      <c r="E139" s="61">
        <f t="shared" si="9"/>
        <v>0</v>
      </c>
    </row>
    <row r="140" spans="3:5" hidden="1" x14ac:dyDescent="0.35">
      <c r="C140" s="50" t="s">
        <v>5</v>
      </c>
      <c r="D140" s="98"/>
      <c r="E140" s="59">
        <f t="shared" si="9"/>
        <v>0</v>
      </c>
    </row>
    <row r="141" spans="3:5" ht="15.75" hidden="1" customHeight="1" x14ac:dyDescent="0.35">
      <c r="C141" s="50" t="s">
        <v>6</v>
      </c>
      <c r="D141" s="98"/>
      <c r="E141" s="59">
        <f t="shared" si="9"/>
        <v>0</v>
      </c>
    </row>
    <row r="142" spans="3:5" hidden="1" x14ac:dyDescent="0.35">
      <c r="C142" s="51" t="s">
        <v>7</v>
      </c>
      <c r="D142" s="98"/>
      <c r="E142" s="59">
        <f t="shared" si="9"/>
        <v>0</v>
      </c>
    </row>
    <row r="143" spans="3:5" hidden="1" x14ac:dyDescent="0.35">
      <c r="C143" s="50" t="s">
        <v>12</v>
      </c>
      <c r="D143" s="98"/>
      <c r="E143" s="59">
        <f t="shared" si="9"/>
        <v>0</v>
      </c>
    </row>
    <row r="144" spans="3:5" ht="15.75" hidden="1" customHeight="1" x14ac:dyDescent="0.35">
      <c r="C144" s="50" t="s">
        <v>8</v>
      </c>
      <c r="D144" s="98"/>
      <c r="E144" s="59">
        <f t="shared" si="9"/>
        <v>0</v>
      </c>
    </row>
    <row r="145" spans="2:5" hidden="1" x14ac:dyDescent="0.35">
      <c r="C145" s="50" t="s">
        <v>148</v>
      </c>
      <c r="D145" s="98"/>
      <c r="E145" s="59">
        <f t="shared" si="9"/>
        <v>0</v>
      </c>
    </row>
    <row r="146" spans="2:5" hidden="1" x14ac:dyDescent="0.35">
      <c r="C146" s="54" t="s">
        <v>151</v>
      </c>
      <c r="D146" s="65">
        <f>SUM(D139:D145)</f>
        <v>0</v>
      </c>
      <c r="E146" s="59">
        <f t="shared" si="9"/>
        <v>0</v>
      </c>
    </row>
    <row r="147" spans="2:5" hidden="1" x14ac:dyDescent="0.35"/>
    <row r="148" spans="2:5" hidden="1" x14ac:dyDescent="0.35">
      <c r="B148" s="259" t="s">
        <v>160</v>
      </c>
      <c r="C148" s="260"/>
      <c r="D148" s="260"/>
      <c r="E148" s="261"/>
    </row>
    <row r="149" spans="2:5" hidden="1" x14ac:dyDescent="0.35">
      <c r="C149" s="259" t="s">
        <v>104</v>
      </c>
      <c r="D149" s="260"/>
      <c r="E149" s="261"/>
    </row>
    <row r="150" spans="2:5" ht="24" hidden="1" customHeight="1" x14ac:dyDescent="0.35">
      <c r="C150" s="62" t="s">
        <v>149</v>
      </c>
      <c r="D150" s="63">
        <f>'1) Budget Table'!D130</f>
        <v>0</v>
      </c>
      <c r="E150" s="64">
        <f t="shared" ref="E150:E158" si="10">SUM(D150:D150)</f>
        <v>0</v>
      </c>
    </row>
    <row r="151" spans="2:5" ht="24.75" hidden="1" customHeight="1" x14ac:dyDescent="0.35">
      <c r="C151" s="60" t="s">
        <v>4</v>
      </c>
      <c r="D151" s="97"/>
      <c r="E151" s="61">
        <f t="shared" si="10"/>
        <v>0</v>
      </c>
    </row>
    <row r="152" spans="2:5" ht="15.75" hidden="1" customHeight="1" x14ac:dyDescent="0.35">
      <c r="C152" s="50" t="s">
        <v>5</v>
      </c>
      <c r="D152" s="98"/>
      <c r="E152" s="59">
        <f t="shared" si="10"/>
        <v>0</v>
      </c>
    </row>
    <row r="153" spans="2:5" ht="15.75" hidden="1" customHeight="1" x14ac:dyDescent="0.35">
      <c r="C153" s="50" t="s">
        <v>6</v>
      </c>
      <c r="D153" s="98"/>
      <c r="E153" s="59">
        <f t="shared" si="10"/>
        <v>0</v>
      </c>
    </row>
    <row r="154" spans="2:5" ht="15.75" hidden="1" customHeight="1" x14ac:dyDescent="0.35">
      <c r="C154" s="51" t="s">
        <v>7</v>
      </c>
      <c r="D154" s="98"/>
      <c r="E154" s="59">
        <f t="shared" si="10"/>
        <v>0</v>
      </c>
    </row>
    <row r="155" spans="2:5" ht="15.75" hidden="1" customHeight="1" x14ac:dyDescent="0.35">
      <c r="C155" s="50" t="s">
        <v>12</v>
      </c>
      <c r="D155" s="98"/>
      <c r="E155" s="59">
        <f t="shared" si="10"/>
        <v>0</v>
      </c>
    </row>
    <row r="156" spans="2:5" ht="15.75" hidden="1" customHeight="1" x14ac:dyDescent="0.35">
      <c r="C156" s="50" t="s">
        <v>8</v>
      </c>
      <c r="D156" s="98"/>
      <c r="E156" s="59">
        <f t="shared" si="10"/>
        <v>0</v>
      </c>
    </row>
    <row r="157" spans="2:5" ht="15.75" hidden="1" customHeight="1" x14ac:dyDescent="0.35">
      <c r="C157" s="50" t="s">
        <v>148</v>
      </c>
      <c r="D157" s="98"/>
      <c r="E157" s="59">
        <f t="shared" si="10"/>
        <v>0</v>
      </c>
    </row>
    <row r="158" spans="2:5" ht="15.75" hidden="1" customHeight="1" x14ac:dyDescent="0.35">
      <c r="C158" s="54" t="s">
        <v>151</v>
      </c>
      <c r="D158" s="65">
        <f>SUM(D151:D157)</f>
        <v>0</v>
      </c>
      <c r="E158" s="59">
        <f t="shared" si="10"/>
        <v>0</v>
      </c>
    </row>
    <row r="159" spans="2:5" s="53" customFormat="1" ht="15.75" hidden="1" customHeight="1" x14ac:dyDescent="0.35">
      <c r="C159" s="69"/>
      <c r="D159" s="70"/>
      <c r="E159" s="71"/>
    </row>
    <row r="160" spans="2:5" ht="15.75" hidden="1" customHeight="1" x14ac:dyDescent="0.35">
      <c r="C160" s="259" t="s">
        <v>113</v>
      </c>
      <c r="D160" s="260"/>
      <c r="E160" s="261"/>
    </row>
    <row r="161" spans="3:5" ht="21" hidden="1" customHeight="1" x14ac:dyDescent="0.35">
      <c r="C161" s="62" t="s">
        <v>149</v>
      </c>
      <c r="D161" s="63">
        <f>'1) Budget Table'!D140</f>
        <v>0</v>
      </c>
      <c r="E161" s="64">
        <f t="shared" ref="E161:E169" si="11">SUM(D161:D161)</f>
        <v>0</v>
      </c>
    </row>
    <row r="162" spans="3:5" ht="15.75" hidden="1" customHeight="1" x14ac:dyDescent="0.35">
      <c r="C162" s="60" t="s">
        <v>4</v>
      </c>
      <c r="D162" s="97"/>
      <c r="E162" s="61">
        <f t="shared" si="11"/>
        <v>0</v>
      </c>
    </row>
    <row r="163" spans="3:5" ht="15.75" hidden="1" customHeight="1" x14ac:dyDescent="0.35">
      <c r="C163" s="50" t="s">
        <v>5</v>
      </c>
      <c r="D163" s="98"/>
      <c r="E163" s="59">
        <f t="shared" si="11"/>
        <v>0</v>
      </c>
    </row>
    <row r="164" spans="3:5" ht="15.75" hidden="1" customHeight="1" x14ac:dyDescent="0.35">
      <c r="C164" s="50" t="s">
        <v>6</v>
      </c>
      <c r="D164" s="98"/>
      <c r="E164" s="59">
        <f t="shared" si="11"/>
        <v>0</v>
      </c>
    </row>
    <row r="165" spans="3:5" ht="15.75" hidden="1" customHeight="1" x14ac:dyDescent="0.35">
      <c r="C165" s="51" t="s">
        <v>7</v>
      </c>
      <c r="D165" s="98"/>
      <c r="E165" s="59">
        <f t="shared" si="11"/>
        <v>0</v>
      </c>
    </row>
    <row r="166" spans="3:5" ht="15.75" hidden="1" customHeight="1" x14ac:dyDescent="0.35">
      <c r="C166" s="50" t="s">
        <v>12</v>
      </c>
      <c r="D166" s="98"/>
      <c r="E166" s="59">
        <f t="shared" si="11"/>
        <v>0</v>
      </c>
    </row>
    <row r="167" spans="3:5" ht="15.75" hidden="1" customHeight="1" x14ac:dyDescent="0.35">
      <c r="C167" s="50" t="s">
        <v>8</v>
      </c>
      <c r="D167" s="98"/>
      <c r="E167" s="59">
        <f t="shared" si="11"/>
        <v>0</v>
      </c>
    </row>
    <row r="168" spans="3:5" ht="15.75" hidden="1" customHeight="1" x14ac:dyDescent="0.35">
      <c r="C168" s="50" t="s">
        <v>148</v>
      </c>
      <c r="D168" s="98"/>
      <c r="E168" s="59">
        <f t="shared" si="11"/>
        <v>0</v>
      </c>
    </row>
    <row r="169" spans="3:5" ht="15.75" hidden="1" customHeight="1" x14ac:dyDescent="0.35">
      <c r="C169" s="54" t="s">
        <v>151</v>
      </c>
      <c r="D169" s="65">
        <f>SUM(D162:D168)</f>
        <v>0</v>
      </c>
      <c r="E169" s="59">
        <f t="shared" si="11"/>
        <v>0</v>
      </c>
    </row>
    <row r="170" spans="3:5" s="53" customFormat="1" ht="15.75" hidden="1" customHeight="1" x14ac:dyDescent="0.35">
      <c r="C170" s="69"/>
      <c r="D170" s="70"/>
      <c r="E170" s="71"/>
    </row>
    <row r="171" spans="3:5" ht="15.75" hidden="1" customHeight="1" x14ac:dyDescent="0.35">
      <c r="C171" s="259" t="s">
        <v>122</v>
      </c>
      <c r="D171" s="260"/>
      <c r="E171" s="261"/>
    </row>
    <row r="172" spans="3:5" ht="19.5" hidden="1" customHeight="1" x14ac:dyDescent="0.35">
      <c r="C172" s="62" t="s">
        <v>149</v>
      </c>
      <c r="D172" s="63">
        <f>'1) Budget Table'!D150</f>
        <v>0</v>
      </c>
      <c r="E172" s="64">
        <f t="shared" ref="E172:E180" si="12">SUM(D172:D172)</f>
        <v>0</v>
      </c>
    </row>
    <row r="173" spans="3:5" ht="15.75" hidden="1" customHeight="1" x14ac:dyDescent="0.35">
      <c r="C173" s="60" t="s">
        <v>4</v>
      </c>
      <c r="D173" s="97"/>
      <c r="E173" s="61">
        <f t="shared" si="12"/>
        <v>0</v>
      </c>
    </row>
    <row r="174" spans="3:5" ht="15.75" hidden="1" customHeight="1" x14ac:dyDescent="0.35">
      <c r="C174" s="50" t="s">
        <v>5</v>
      </c>
      <c r="D174" s="98"/>
      <c r="E174" s="59">
        <f t="shared" si="12"/>
        <v>0</v>
      </c>
    </row>
    <row r="175" spans="3:5" ht="15.75" hidden="1" customHeight="1" x14ac:dyDescent="0.35">
      <c r="C175" s="50" t="s">
        <v>6</v>
      </c>
      <c r="D175" s="98"/>
      <c r="E175" s="59">
        <f t="shared" si="12"/>
        <v>0</v>
      </c>
    </row>
    <row r="176" spans="3:5" ht="15.75" hidden="1" customHeight="1" x14ac:dyDescent="0.35">
      <c r="C176" s="51" t="s">
        <v>7</v>
      </c>
      <c r="D176" s="98"/>
      <c r="E176" s="59">
        <f t="shared" si="12"/>
        <v>0</v>
      </c>
    </row>
    <row r="177" spans="3:5" ht="15.75" hidden="1" customHeight="1" x14ac:dyDescent="0.35">
      <c r="C177" s="50" t="s">
        <v>12</v>
      </c>
      <c r="D177" s="98"/>
      <c r="E177" s="59">
        <f t="shared" si="12"/>
        <v>0</v>
      </c>
    </row>
    <row r="178" spans="3:5" ht="15.75" hidden="1" customHeight="1" x14ac:dyDescent="0.35">
      <c r="C178" s="50" t="s">
        <v>8</v>
      </c>
      <c r="D178" s="98"/>
      <c r="E178" s="59">
        <f t="shared" si="12"/>
        <v>0</v>
      </c>
    </row>
    <row r="179" spans="3:5" ht="15.75" hidden="1" customHeight="1" x14ac:dyDescent="0.35">
      <c r="C179" s="50" t="s">
        <v>148</v>
      </c>
      <c r="D179" s="98"/>
      <c r="E179" s="59">
        <f t="shared" si="12"/>
        <v>0</v>
      </c>
    </row>
    <row r="180" spans="3:5" ht="15.75" hidden="1" customHeight="1" x14ac:dyDescent="0.35">
      <c r="C180" s="54" t="s">
        <v>151</v>
      </c>
      <c r="D180" s="65">
        <f>SUM(D173:D179)</f>
        <v>0</v>
      </c>
      <c r="E180" s="59">
        <f t="shared" si="12"/>
        <v>0</v>
      </c>
    </row>
    <row r="181" spans="3:5" s="53" customFormat="1" ht="15.75" hidden="1" customHeight="1" x14ac:dyDescent="0.35">
      <c r="C181" s="69"/>
      <c r="D181" s="70"/>
      <c r="E181" s="71"/>
    </row>
    <row r="182" spans="3:5" ht="15.75" hidden="1" customHeight="1" x14ac:dyDescent="0.35">
      <c r="C182" s="259" t="s">
        <v>131</v>
      </c>
      <c r="D182" s="260"/>
      <c r="E182" s="261"/>
    </row>
    <row r="183" spans="3:5" ht="16.5" hidden="1" customHeight="1" x14ac:dyDescent="0.35">
      <c r="C183" s="62" t="s">
        <v>149</v>
      </c>
      <c r="D183" s="63">
        <f>'1) Budget Table'!D160</f>
        <v>0</v>
      </c>
      <c r="E183" s="64">
        <f t="shared" ref="E183:E191" si="13">SUM(D183:D183)</f>
        <v>0</v>
      </c>
    </row>
    <row r="184" spans="3:5" ht="15.75" hidden="1" customHeight="1" x14ac:dyDescent="0.35">
      <c r="C184" s="60" t="s">
        <v>4</v>
      </c>
      <c r="D184" s="97"/>
      <c r="E184" s="61">
        <f t="shared" si="13"/>
        <v>0</v>
      </c>
    </row>
    <row r="185" spans="3:5" ht="15.75" hidden="1" customHeight="1" x14ac:dyDescent="0.35">
      <c r="C185" s="50" t="s">
        <v>5</v>
      </c>
      <c r="D185" s="98"/>
      <c r="E185" s="59">
        <f t="shared" si="13"/>
        <v>0</v>
      </c>
    </row>
    <row r="186" spans="3:5" ht="31.5" hidden="1" customHeight="1" x14ac:dyDescent="0.35">
      <c r="C186" s="50" t="s">
        <v>6</v>
      </c>
      <c r="D186" s="98"/>
      <c r="E186" s="59">
        <f t="shared" si="13"/>
        <v>0</v>
      </c>
    </row>
    <row r="187" spans="3:5" ht="15.75" hidden="1" customHeight="1" x14ac:dyDescent="0.35">
      <c r="C187" s="51" t="s">
        <v>7</v>
      </c>
      <c r="D187" s="98"/>
      <c r="E187" s="59">
        <f t="shared" si="13"/>
        <v>0</v>
      </c>
    </row>
    <row r="188" spans="3:5" ht="15.75" hidden="1" customHeight="1" x14ac:dyDescent="0.35">
      <c r="C188" s="50" t="s">
        <v>12</v>
      </c>
      <c r="D188" s="98"/>
      <c r="E188" s="59">
        <f t="shared" si="13"/>
        <v>0</v>
      </c>
    </row>
    <row r="189" spans="3:5" ht="15.75" hidden="1" customHeight="1" x14ac:dyDescent="0.35">
      <c r="C189" s="50" t="s">
        <v>8</v>
      </c>
      <c r="D189" s="98"/>
      <c r="E189" s="59">
        <f t="shared" si="13"/>
        <v>0</v>
      </c>
    </row>
    <row r="190" spans="3:5" ht="15.75" hidden="1" customHeight="1" x14ac:dyDescent="0.35">
      <c r="C190" s="50" t="s">
        <v>148</v>
      </c>
      <c r="D190" s="98"/>
      <c r="E190" s="59">
        <f t="shared" si="13"/>
        <v>0</v>
      </c>
    </row>
    <row r="191" spans="3:5" ht="15.75" hidden="1" customHeight="1" x14ac:dyDescent="0.35">
      <c r="C191" s="54" t="s">
        <v>151</v>
      </c>
      <c r="D191" s="65">
        <f>SUM(D184:D190)</f>
        <v>0</v>
      </c>
      <c r="E191" s="59">
        <f t="shared" si="13"/>
        <v>0</v>
      </c>
    </row>
    <row r="192" spans="3:5" ht="15.75" hidden="1" customHeight="1" x14ac:dyDescent="0.35"/>
    <row r="193" spans="3:5" x14ac:dyDescent="0.35">
      <c r="C193" s="259" t="s">
        <v>515</v>
      </c>
      <c r="D193" s="260"/>
      <c r="E193" s="261"/>
    </row>
    <row r="194" spans="3:5" ht="16" thickBot="1" x14ac:dyDescent="0.4">
      <c r="C194" s="62" t="s">
        <v>516</v>
      </c>
      <c r="D194" s="63">
        <f>'1) Budget Table'!D169</f>
        <v>265020</v>
      </c>
      <c r="E194" s="64">
        <f>SUM(D194:D194)</f>
        <v>265020</v>
      </c>
    </row>
    <row r="195" spans="3:5" x14ac:dyDescent="0.35">
      <c r="C195" s="60" t="s">
        <v>4</v>
      </c>
      <c r="D195" s="97">
        <v>175320</v>
      </c>
      <c r="E195" s="61">
        <f t="shared" ref="E195:E202" si="14">SUM(D195:D195)</f>
        <v>175320</v>
      </c>
    </row>
    <row r="196" spans="3:5" x14ac:dyDescent="0.35">
      <c r="C196" s="50" t="s">
        <v>5</v>
      </c>
      <c r="D196" s="98"/>
      <c r="E196" s="59">
        <f t="shared" si="14"/>
        <v>0</v>
      </c>
    </row>
    <row r="197" spans="3:5" ht="31" x14ac:dyDescent="0.35">
      <c r="C197" s="50" t="s">
        <v>6</v>
      </c>
      <c r="D197" s="98">
        <v>5000</v>
      </c>
      <c r="E197" s="59">
        <f t="shared" si="14"/>
        <v>5000</v>
      </c>
    </row>
    <row r="198" spans="3:5" x14ac:dyDescent="0.35">
      <c r="C198" s="51" t="s">
        <v>7</v>
      </c>
      <c r="D198" s="98">
        <v>50000</v>
      </c>
      <c r="E198" s="59">
        <f t="shared" si="14"/>
        <v>50000</v>
      </c>
    </row>
    <row r="199" spans="3:5" x14ac:dyDescent="0.35">
      <c r="C199" s="50" t="s">
        <v>12</v>
      </c>
      <c r="D199" s="98"/>
      <c r="E199" s="59">
        <f t="shared" si="14"/>
        <v>0</v>
      </c>
    </row>
    <row r="200" spans="3:5" x14ac:dyDescent="0.35">
      <c r="C200" s="50" t="s">
        <v>8</v>
      </c>
      <c r="D200" s="98"/>
      <c r="E200" s="59">
        <f t="shared" si="14"/>
        <v>0</v>
      </c>
    </row>
    <row r="201" spans="3:5" x14ac:dyDescent="0.35">
      <c r="C201" s="50" t="s">
        <v>148</v>
      </c>
      <c r="D201" s="98">
        <v>34700</v>
      </c>
      <c r="E201" s="59">
        <f t="shared" si="14"/>
        <v>34700</v>
      </c>
    </row>
    <row r="202" spans="3:5" x14ac:dyDescent="0.35">
      <c r="C202" s="54" t="s">
        <v>151</v>
      </c>
      <c r="D202" s="65">
        <f>SUM(D195:D201)</f>
        <v>265020</v>
      </c>
      <c r="E202" s="59">
        <f t="shared" si="14"/>
        <v>265020</v>
      </c>
    </row>
    <row r="203" spans="3:5" ht="15.75" customHeight="1" thickBot="1" x14ac:dyDescent="0.4"/>
    <row r="204" spans="3:5" ht="19.5" customHeight="1" thickBot="1" x14ac:dyDescent="0.4">
      <c r="C204" s="256" t="s">
        <v>13</v>
      </c>
      <c r="D204" s="257"/>
      <c r="E204" s="258"/>
    </row>
    <row r="205" spans="3:5" ht="19.5" customHeight="1" x14ac:dyDescent="0.35">
      <c r="C205" s="76"/>
      <c r="D205" s="58" t="s">
        <v>511</v>
      </c>
      <c r="E205" s="185" t="s">
        <v>13</v>
      </c>
    </row>
    <row r="206" spans="3:5" ht="19.5" customHeight="1" x14ac:dyDescent="0.35">
      <c r="C206" s="22" t="s">
        <v>4</v>
      </c>
      <c r="D206" s="77">
        <f t="shared" ref="D206:D212" si="15">SUM(D184,D173,D162,D151,D139,D128,D117,D106,D94,D83,D72,D61,D49,D38,D27,D16,D195)</f>
        <v>175320</v>
      </c>
      <c r="E206" s="74">
        <f t="shared" ref="E206:E213" si="16">SUM(D206:D206)</f>
        <v>175320</v>
      </c>
    </row>
    <row r="207" spans="3:5" ht="34.5" customHeight="1" x14ac:dyDescent="0.35">
      <c r="C207" s="22" t="s">
        <v>5</v>
      </c>
      <c r="D207" s="77">
        <f t="shared" si="15"/>
        <v>0</v>
      </c>
      <c r="E207" s="75">
        <f t="shared" si="16"/>
        <v>0</v>
      </c>
    </row>
    <row r="208" spans="3:5" ht="48" customHeight="1" x14ac:dyDescent="0.35">
      <c r="C208" s="22" t="s">
        <v>6</v>
      </c>
      <c r="D208" s="77">
        <f t="shared" si="15"/>
        <v>5000</v>
      </c>
      <c r="E208" s="75">
        <f t="shared" si="16"/>
        <v>5000</v>
      </c>
    </row>
    <row r="209" spans="3:11" ht="33" customHeight="1" x14ac:dyDescent="0.35">
      <c r="C209" s="34" t="s">
        <v>7</v>
      </c>
      <c r="D209" s="77">
        <f t="shared" si="15"/>
        <v>304600</v>
      </c>
      <c r="E209" s="75">
        <f t="shared" si="16"/>
        <v>304600</v>
      </c>
    </row>
    <row r="210" spans="3:11" ht="21" customHeight="1" x14ac:dyDescent="0.35">
      <c r="C210" s="22" t="s">
        <v>12</v>
      </c>
      <c r="D210" s="77">
        <f t="shared" si="15"/>
        <v>65300</v>
      </c>
      <c r="E210" s="75">
        <f t="shared" si="16"/>
        <v>65300</v>
      </c>
      <c r="F210" s="26"/>
      <c r="G210" s="26"/>
      <c r="H210" s="26"/>
      <c r="I210" s="26"/>
      <c r="J210" s="26"/>
      <c r="K210" s="25"/>
    </row>
    <row r="211" spans="3:11" ht="39.75" customHeight="1" x14ac:dyDescent="0.35">
      <c r="C211" s="22" t="s">
        <v>8</v>
      </c>
      <c r="D211" s="77">
        <f t="shared" si="15"/>
        <v>0</v>
      </c>
      <c r="E211" s="75">
        <f t="shared" si="16"/>
        <v>0</v>
      </c>
      <c r="F211" s="26"/>
      <c r="G211" s="26"/>
      <c r="H211" s="26"/>
      <c r="I211" s="26"/>
      <c r="J211" s="26"/>
      <c r="K211" s="25"/>
    </row>
    <row r="212" spans="3:11" ht="23.25" customHeight="1" x14ac:dyDescent="0.35">
      <c r="C212" s="22" t="s">
        <v>148</v>
      </c>
      <c r="D212" s="133">
        <f t="shared" si="15"/>
        <v>34700</v>
      </c>
      <c r="E212" s="75">
        <f t="shared" si="16"/>
        <v>34700</v>
      </c>
      <c r="F212" s="26"/>
      <c r="G212" s="26"/>
      <c r="H212" s="26"/>
      <c r="I212" s="26"/>
      <c r="J212" s="26"/>
      <c r="K212" s="25"/>
    </row>
    <row r="213" spans="3:11" ht="22.5" customHeight="1" x14ac:dyDescent="0.35">
      <c r="C213" s="135" t="s">
        <v>521</v>
      </c>
      <c r="D213" s="134">
        <f>SUM(D206:D212)</f>
        <v>584920</v>
      </c>
      <c r="E213" s="136">
        <f t="shared" si="16"/>
        <v>584920</v>
      </c>
      <c r="F213" s="26"/>
      <c r="G213" s="26"/>
      <c r="H213" s="26"/>
      <c r="I213" s="26"/>
      <c r="J213" s="26"/>
      <c r="K213" s="25"/>
    </row>
    <row r="214" spans="3:11" ht="26.25" customHeight="1" thickBot="1" x14ac:dyDescent="0.4">
      <c r="C214" s="139" t="s">
        <v>519</v>
      </c>
      <c r="D214" s="79">
        <f>D213*0.07</f>
        <v>40944.400000000001</v>
      </c>
      <c r="E214" s="140">
        <f t="shared" ref="E214" si="17">E213*0.07</f>
        <v>40944.400000000001</v>
      </c>
      <c r="F214" s="35"/>
      <c r="G214" s="35"/>
      <c r="H214" s="35"/>
      <c r="I214" s="35"/>
      <c r="J214" s="55"/>
      <c r="K214" s="53"/>
    </row>
    <row r="215" spans="3:11" ht="23.25" customHeight="1" thickBot="1" x14ac:dyDescent="0.4">
      <c r="C215" s="137" t="s">
        <v>520</v>
      </c>
      <c r="D215" s="138">
        <f>SUM(D213:D214)</f>
        <v>625864.4</v>
      </c>
      <c r="E215" s="78">
        <f t="shared" ref="E215" si="18">SUM(E213:E214)</f>
        <v>625864.4</v>
      </c>
      <c r="F215" s="35"/>
      <c r="G215" s="35"/>
      <c r="H215" s="35"/>
      <c r="I215" s="35"/>
      <c r="J215" s="55"/>
      <c r="K215" s="53"/>
    </row>
    <row r="216" spans="3:11" ht="15.75" customHeight="1" x14ac:dyDescent="0.35">
      <c r="J216" s="56"/>
    </row>
    <row r="217" spans="3:11" ht="15.75" customHeight="1" x14ac:dyDescent="0.35">
      <c r="F217" s="44"/>
      <c r="G217" s="44"/>
      <c r="J217" s="56"/>
    </row>
    <row r="218" spans="3:11" ht="15.75" customHeight="1" x14ac:dyDescent="0.35">
      <c r="F218" s="44"/>
      <c r="G218" s="44"/>
    </row>
    <row r="219" spans="3:11" ht="40.5" customHeight="1" x14ac:dyDescent="0.35">
      <c r="F219" s="44"/>
      <c r="G219" s="44"/>
      <c r="J219" s="57"/>
    </row>
    <row r="220" spans="3:11" ht="24.75" customHeight="1" x14ac:dyDescent="0.35">
      <c r="F220" s="44"/>
      <c r="G220" s="44"/>
      <c r="J220" s="57"/>
    </row>
    <row r="221" spans="3:11" ht="41.25" customHeight="1" x14ac:dyDescent="0.35">
      <c r="F221" s="14"/>
      <c r="G221" s="44"/>
      <c r="J221" s="57"/>
    </row>
    <row r="222" spans="3:11" ht="51.75" customHeight="1" x14ac:dyDescent="0.35">
      <c r="F222" s="14"/>
      <c r="G222" s="44"/>
      <c r="J222" s="57"/>
    </row>
    <row r="223" spans="3:11" ht="42" customHeight="1" x14ac:dyDescent="0.35">
      <c r="F223" s="44"/>
      <c r="G223" s="44"/>
      <c r="J223" s="57"/>
    </row>
    <row r="224" spans="3:11" s="53" customFormat="1" ht="42" customHeight="1" x14ac:dyDescent="0.35">
      <c r="C224" s="52"/>
      <c r="E224" s="52"/>
      <c r="F224" s="52"/>
      <c r="G224" s="44"/>
      <c r="H224" s="52"/>
      <c r="I224" s="52"/>
      <c r="J224" s="57"/>
      <c r="K224" s="52"/>
    </row>
    <row r="225" spans="3:12" s="53" customFormat="1" ht="42" customHeight="1" x14ac:dyDescent="0.35">
      <c r="C225" s="52"/>
      <c r="E225" s="52"/>
      <c r="F225" s="52"/>
      <c r="G225" s="44"/>
      <c r="H225" s="52"/>
      <c r="I225" s="52"/>
      <c r="J225" s="52"/>
      <c r="K225" s="52"/>
    </row>
    <row r="226" spans="3:12" s="53" customFormat="1" ht="63.75" customHeight="1" x14ac:dyDescent="0.35">
      <c r="C226" s="52"/>
      <c r="E226" s="52"/>
      <c r="F226" s="52"/>
      <c r="G226" s="56"/>
      <c r="H226" s="52"/>
      <c r="I226" s="52"/>
      <c r="J226" s="52"/>
      <c r="K226" s="52"/>
    </row>
    <row r="227" spans="3:12" s="53" customFormat="1" ht="42" customHeight="1" x14ac:dyDescent="0.35">
      <c r="C227" s="52"/>
      <c r="E227" s="52"/>
      <c r="F227" s="52"/>
      <c r="G227" s="52"/>
      <c r="H227" s="52"/>
      <c r="I227" s="52"/>
      <c r="J227" s="52"/>
      <c r="K227" s="56"/>
    </row>
    <row r="228" spans="3:12" ht="23.25" customHeight="1" x14ac:dyDescent="0.35"/>
    <row r="229" spans="3:12" ht="27.75" customHeight="1" x14ac:dyDescent="0.35"/>
    <row r="230" spans="3:12" ht="55.5" customHeight="1" x14ac:dyDescent="0.35"/>
    <row r="231" spans="3:12" ht="57.75" customHeight="1" x14ac:dyDescent="0.35"/>
    <row r="232" spans="3:12" ht="21.75" customHeight="1" x14ac:dyDescent="0.35"/>
    <row r="233" spans="3:12" ht="49.5" customHeight="1" x14ac:dyDescent="0.35"/>
    <row r="234" spans="3:12" ht="28.5" customHeight="1" x14ac:dyDescent="0.35"/>
    <row r="235" spans="3:12" ht="28.5" customHeight="1" x14ac:dyDescent="0.35"/>
    <row r="236" spans="3:12" ht="28.5" customHeight="1" x14ac:dyDescent="0.35"/>
    <row r="237" spans="3:12" ht="23.25" customHeight="1" x14ac:dyDescent="0.35">
      <c r="L237" s="56"/>
    </row>
    <row r="238" spans="3:12" ht="43.5" customHeight="1" x14ac:dyDescent="0.35">
      <c r="L238" s="56"/>
    </row>
    <row r="239" spans="3:12" ht="55.5" customHeight="1" x14ac:dyDescent="0.35"/>
    <row r="240" spans="3:12" ht="42.75" customHeight="1" x14ac:dyDescent="0.35">
      <c r="L240" s="56"/>
    </row>
    <row r="241" spans="12:12" ht="21.75" customHeight="1" x14ac:dyDescent="0.35">
      <c r="L241" s="56"/>
    </row>
    <row r="242" spans="12:12" ht="21.75" customHeight="1" x14ac:dyDescent="0.35">
      <c r="L242" s="56"/>
    </row>
    <row r="243" spans="12:12" ht="23.25" customHeight="1" x14ac:dyDescent="0.35"/>
    <row r="244" spans="12:12" ht="23.25" customHeight="1" x14ac:dyDescent="0.35"/>
    <row r="245" spans="12:12" ht="21.75" customHeight="1" x14ac:dyDescent="0.35"/>
    <row r="246" spans="12:12" ht="16.5" customHeight="1" x14ac:dyDescent="0.35"/>
    <row r="247" spans="12:12" ht="29.25" customHeight="1" x14ac:dyDescent="0.35"/>
    <row r="248" spans="12:12" ht="24.75" customHeight="1" x14ac:dyDescent="0.35"/>
    <row r="249" spans="12:12" ht="33" customHeight="1" x14ac:dyDescent="0.35"/>
    <row r="251" spans="12:12" ht="15" customHeight="1" x14ac:dyDescent="0.35"/>
    <row r="252" spans="12:12" ht="25.5" customHeight="1" x14ac:dyDescent="0.35"/>
  </sheetData>
  <sheetProtection insertColumns="0" insertRows="0" deleteRows="0"/>
  <mergeCells count="26">
    <mergeCell ref="C2:D2"/>
    <mergeCell ref="C10:D10"/>
    <mergeCell ref="B13:E13"/>
    <mergeCell ref="C14:E14"/>
    <mergeCell ref="B58:E58"/>
    <mergeCell ref="C5:E5"/>
    <mergeCell ref="C25:E25"/>
    <mergeCell ref="C36:E36"/>
    <mergeCell ref="C46:E46"/>
    <mergeCell ref="C6:E8"/>
    <mergeCell ref="C59:E59"/>
    <mergeCell ref="C104:E104"/>
    <mergeCell ref="C115:E115"/>
    <mergeCell ref="C126:E126"/>
    <mergeCell ref="C92:E92"/>
    <mergeCell ref="B103:E103"/>
    <mergeCell ref="C204:E204"/>
    <mergeCell ref="C137:E137"/>
    <mergeCell ref="B148:E148"/>
    <mergeCell ref="C149:E149"/>
    <mergeCell ref="C70:E70"/>
    <mergeCell ref="C81:E81"/>
    <mergeCell ref="C193:E193"/>
    <mergeCell ref="C171:E171"/>
    <mergeCell ref="C182:E182"/>
    <mergeCell ref="C160:E160"/>
  </mergeCells>
  <conditionalFormatting sqref="E23">
    <cfRule type="cellIs" dxfId="22" priority="18" operator="notEqual">
      <formula>$E$15</formula>
    </cfRule>
  </conditionalFormatting>
  <conditionalFormatting sqref="E34">
    <cfRule type="cellIs" dxfId="21" priority="17" operator="notEqual">
      <formula>$E$26</formula>
    </cfRule>
  </conditionalFormatting>
  <conditionalFormatting sqref="E45">
    <cfRule type="cellIs" dxfId="20" priority="16" operator="notEqual">
      <formula>$E$37</formula>
    </cfRule>
  </conditionalFormatting>
  <conditionalFormatting sqref="E56">
    <cfRule type="cellIs" dxfId="19" priority="15" operator="notEqual">
      <formula>$E$48</formula>
    </cfRule>
  </conditionalFormatting>
  <conditionalFormatting sqref="E68">
    <cfRule type="cellIs" dxfId="18" priority="14" operator="notEqual">
      <formula>$E$60</formula>
    </cfRule>
  </conditionalFormatting>
  <conditionalFormatting sqref="E79">
    <cfRule type="cellIs" dxfId="17" priority="13" operator="notEqual">
      <formula>$E$71</formula>
    </cfRule>
  </conditionalFormatting>
  <conditionalFormatting sqref="E90">
    <cfRule type="cellIs" dxfId="16" priority="12" operator="notEqual">
      <formula>$E$82</formula>
    </cfRule>
  </conditionalFormatting>
  <conditionalFormatting sqref="E101">
    <cfRule type="cellIs" dxfId="15" priority="11" operator="notEqual">
      <formula>$E$93</formula>
    </cfRule>
  </conditionalFormatting>
  <conditionalFormatting sqref="E113">
    <cfRule type="cellIs" dxfId="14" priority="10" operator="notEqual">
      <formula>$E$105</formula>
    </cfRule>
  </conditionalFormatting>
  <conditionalFormatting sqref="E124">
    <cfRule type="cellIs" dxfId="13" priority="9" operator="notEqual">
      <formula>$E$116</formula>
    </cfRule>
  </conditionalFormatting>
  <conditionalFormatting sqref="E135">
    <cfRule type="cellIs" dxfId="12" priority="8" operator="notEqual">
      <formula>$E$127</formula>
    </cfRule>
  </conditionalFormatting>
  <conditionalFormatting sqref="E146">
    <cfRule type="cellIs" dxfId="11" priority="7" operator="notEqual">
      <formula>$E$138</formula>
    </cfRule>
  </conditionalFormatting>
  <conditionalFormatting sqref="E158">
    <cfRule type="cellIs" dxfId="10" priority="6" operator="notEqual">
      <formula>$E$150</formula>
    </cfRule>
  </conditionalFormatting>
  <conditionalFormatting sqref="E169">
    <cfRule type="cellIs" dxfId="9" priority="5" operator="notEqual">
      <formula>$E$161</formula>
    </cfRule>
  </conditionalFormatting>
  <conditionalFormatting sqref="E180">
    <cfRule type="cellIs" dxfId="8" priority="4" operator="notEqual">
      <formula>$E$161</formula>
    </cfRule>
  </conditionalFormatting>
  <conditionalFormatting sqref="E191">
    <cfRule type="cellIs" dxfId="7" priority="3" operator="notEqual">
      <formula>$E$183</formula>
    </cfRule>
  </conditionalFormatting>
  <conditionalFormatting sqref="E202">
    <cfRule type="cellIs" dxfId="6" priority="2" operator="notEqual">
      <formula>$E$194</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22 C33 C44 C55 C67 C78 C89 C100 C112 C123 C134 C145 C157 C168 C179 C190 C212 C201"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1 C32 C43 C54 C66 C77 C88 C99 C111 C122 C133 C144 C156 C167 C178 C189 C211 C200" xr:uid="{9DD30DAD-252C-43C8-B2D2-D70E24558917}"/>
    <dataValidation allowBlank="1" showInputMessage="1" showErrorMessage="1" prompt="Services contracted by an organization which follow the normal procurement processes." sqref="C19 C30 C41 C52 C64 C75 C86 C97 C109 C120 C131 C142 C154 C165 C176 C187 C209 C198" xr:uid="{D2D4883A-DF6E-4599-89E1-C25704DD6B71}"/>
    <dataValidation allowBlank="1" showInputMessage="1" showErrorMessage="1" prompt="Includes staff and non-staff travel paid for by the organization directly related to a project." sqref="C20 C31 C42 C53 C65 C76 C87 C98 C110 C121 C132 C143 C155 C166 C177 C188 C210 C199"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 C29 C40 C51 C63 C74 C85 C96 C108 C119 C130 C141 C153 C164 C175 C186 C208 C197"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 C28 C39 C50 C62 C73 C84 C95 C107 C118 C129 C140 C152 C163 C174 C185 C207 C196" xr:uid="{F098AF50-6738-49DD-B927-47F3EEE74261}"/>
    <dataValidation allowBlank="1" showInputMessage="1" showErrorMessage="1" prompt="Includes all related staff and temporary staff costs including base salary, post adjustment and all staff entitlements." sqref="C16 C27 C38 C49 C61 C72 C83 C94 C106 C117 C128 C139 C151 C162 C173 C184 C206 C195" xr:uid="{340B5EBB-3C3E-458C-BC5F-57C720FFB61A}"/>
    <dataValidation allowBlank="1" showInputMessage="1" showErrorMessage="1" prompt="Output totals must match the original total from Table 1, and will show as red if not. " sqref="E23" xr:uid="{CB4E1972-F42E-40FE-9670-1760DDE11E59}"/>
  </dataValidations>
  <pageMargins left="0.7" right="0.7" top="0.75" bottom="0.75" header="0.3" footer="0.3"/>
  <pageSetup scale="74" orientation="landscape" r:id="rId1"/>
  <rowBreaks count="1" manualBreakCount="1">
    <brk id="69"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Table'!$E$181</xm:f>
            <x14:dxf>
              <font>
                <color rgb="FF9C0006"/>
              </font>
              <fill>
                <patternFill>
                  <bgColor rgb="FFFFC7CE"/>
                </patternFill>
              </fill>
            </x14:dxf>
          </x14:cfRule>
          <xm:sqref>E215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election activeCell="B16" sqref="B16"/>
    </sheetView>
  </sheetViews>
  <sheetFormatPr defaultColWidth="8.81640625" defaultRowHeight="14.5" x14ac:dyDescent="0.35"/>
  <cols>
    <col min="2" max="2" width="73.26953125" customWidth="1"/>
  </cols>
  <sheetData>
    <row r="1" spans="2:2" ht="15" thickBot="1" x14ac:dyDescent="0.4"/>
    <row r="2" spans="2:2" ht="15" thickBot="1" x14ac:dyDescent="0.4">
      <c r="B2" s="145" t="s">
        <v>22</v>
      </c>
    </row>
    <row r="3" spans="2:2" x14ac:dyDescent="0.35">
      <c r="B3" s="146"/>
    </row>
    <row r="4" spans="2:2" ht="30.75" customHeight="1" x14ac:dyDescent="0.35">
      <c r="B4" s="147" t="s">
        <v>15</v>
      </c>
    </row>
    <row r="5" spans="2:2" ht="20" customHeight="1" x14ac:dyDescent="0.35">
      <c r="B5" s="147"/>
    </row>
    <row r="6" spans="2:2" ht="58" x14ac:dyDescent="0.35">
      <c r="B6" s="210" t="s">
        <v>16</v>
      </c>
    </row>
    <row r="7" spans="2:2" x14ac:dyDescent="0.35">
      <c r="B7" s="147"/>
    </row>
    <row r="8" spans="2:2" ht="58" x14ac:dyDescent="0.35">
      <c r="B8" s="147" t="s">
        <v>17</v>
      </c>
    </row>
    <row r="9" spans="2:2" x14ac:dyDescent="0.35">
      <c r="B9" s="147"/>
    </row>
    <row r="10" spans="2:2" ht="58" x14ac:dyDescent="0.35">
      <c r="B10" s="147" t="s">
        <v>18</v>
      </c>
    </row>
    <row r="11" spans="2:2" x14ac:dyDescent="0.35">
      <c r="B11" s="147"/>
    </row>
    <row r="12" spans="2:2" ht="29" x14ac:dyDescent="0.35">
      <c r="B12" s="147" t="s">
        <v>19</v>
      </c>
    </row>
    <row r="13" spans="2:2" x14ac:dyDescent="0.35">
      <c r="B13" s="147"/>
    </row>
    <row r="14" spans="2:2" ht="58" x14ac:dyDescent="0.35">
      <c r="B14" s="147" t="s">
        <v>20</v>
      </c>
    </row>
    <row r="15" spans="2:2" x14ac:dyDescent="0.35">
      <c r="B15" s="147"/>
    </row>
    <row r="16" spans="2:2" ht="44" thickBot="1" x14ac:dyDescent="0.4">
      <c r="B16" s="148"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24" zoomScale="80" zoomScaleNormal="80" zoomScaleSheetLayoutView="70" workbookViewId="0">
      <selection activeCell="D11" sqref="D11"/>
    </sheetView>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273" t="s">
        <v>527</v>
      </c>
      <c r="C2" s="274"/>
      <c r="D2" s="275"/>
    </row>
    <row r="3" spans="2:4" ht="15" thickBot="1" x14ac:dyDescent="0.4">
      <c r="B3" s="276"/>
      <c r="C3" s="277"/>
      <c r="D3" s="278"/>
    </row>
    <row r="4" spans="2:4" ht="15" thickBot="1" x14ac:dyDescent="0.4"/>
    <row r="5" spans="2:4" x14ac:dyDescent="0.35">
      <c r="B5" s="284" t="s">
        <v>152</v>
      </c>
      <c r="C5" s="285"/>
      <c r="D5" s="286"/>
    </row>
    <row r="6" spans="2:4" ht="15" thickBot="1" x14ac:dyDescent="0.4">
      <c r="B6" s="281"/>
      <c r="C6" s="282"/>
      <c r="D6" s="283"/>
    </row>
    <row r="7" spans="2:4" x14ac:dyDescent="0.35">
      <c r="B7" s="86" t="s">
        <v>161</v>
      </c>
      <c r="C7" s="279"/>
      <c r="D7" s="280"/>
    </row>
    <row r="8" spans="2:4" x14ac:dyDescent="0.35">
      <c r="B8" s="86" t="s">
        <v>508</v>
      </c>
      <c r="C8" s="287">
        <f>SUM(D10:D14)</f>
        <v>0</v>
      </c>
      <c r="D8" s="288"/>
    </row>
    <row r="9" spans="2:4" x14ac:dyDescent="0.35">
      <c r="B9" s="87" t="s">
        <v>502</v>
      </c>
      <c r="C9" s="88" t="s">
        <v>503</v>
      </c>
      <c r="D9" s="89" t="s">
        <v>504</v>
      </c>
    </row>
    <row r="10" spans="2:4" ht="35.15" customHeight="1" x14ac:dyDescent="0.35">
      <c r="B10" s="108"/>
      <c r="C10" s="91"/>
      <c r="D10" s="92">
        <f>$C$7*C10</f>
        <v>0</v>
      </c>
    </row>
    <row r="11" spans="2:4" ht="35.15" customHeight="1" x14ac:dyDescent="0.35">
      <c r="B11" s="108"/>
      <c r="C11" s="91"/>
      <c r="D11" s="92">
        <f>C7*C11</f>
        <v>0</v>
      </c>
    </row>
    <row r="12" spans="2:4" ht="35.15" customHeight="1" x14ac:dyDescent="0.35">
      <c r="B12" s="109"/>
      <c r="C12" s="91"/>
      <c r="D12" s="92">
        <f>C7*C12</f>
        <v>0</v>
      </c>
    </row>
    <row r="13" spans="2:4" ht="35.15" customHeight="1" x14ac:dyDescent="0.35">
      <c r="B13" s="109"/>
      <c r="C13" s="91"/>
      <c r="D13" s="92">
        <f>C7*C13</f>
        <v>0</v>
      </c>
    </row>
    <row r="14" spans="2:4" ht="35.15" customHeight="1" thickBot="1" x14ac:dyDescent="0.4">
      <c r="B14" s="110"/>
      <c r="C14" s="91"/>
      <c r="D14" s="96">
        <f>C7*C14</f>
        <v>0</v>
      </c>
    </row>
    <row r="15" spans="2:4" ht="15" thickBot="1" x14ac:dyDescent="0.4"/>
    <row r="16" spans="2:4" x14ac:dyDescent="0.35">
      <c r="B16" s="284" t="s">
        <v>505</v>
      </c>
      <c r="C16" s="285"/>
      <c r="D16" s="286"/>
    </row>
    <row r="17" spans="2:4" ht="15" thickBot="1" x14ac:dyDescent="0.4">
      <c r="B17" s="289"/>
      <c r="C17" s="290"/>
      <c r="D17" s="291"/>
    </row>
    <row r="18" spans="2:4" x14ac:dyDescent="0.35">
      <c r="B18" s="86" t="s">
        <v>161</v>
      </c>
      <c r="C18" s="279">
        <f>SUM('1) Budget Table'!D46:D46,'1) Budget Table'!D56:D56,'1) Budget Table'!D66:D66,'1) Budget Table'!D76:D76)</f>
        <v>0</v>
      </c>
      <c r="D18" s="280"/>
    </row>
    <row r="19" spans="2:4" x14ac:dyDescent="0.35">
      <c r="B19" s="86" t="s">
        <v>508</v>
      </c>
      <c r="C19" s="287">
        <f>SUM(D21:D25)</f>
        <v>0</v>
      </c>
      <c r="D19" s="288"/>
    </row>
    <row r="20" spans="2:4" x14ac:dyDescent="0.35">
      <c r="B20" s="87" t="s">
        <v>502</v>
      </c>
      <c r="C20" s="88" t="s">
        <v>503</v>
      </c>
      <c r="D20" s="89" t="s">
        <v>504</v>
      </c>
    </row>
    <row r="21" spans="2:4" ht="35.15" customHeight="1" x14ac:dyDescent="0.35">
      <c r="B21" s="90"/>
      <c r="C21" s="91"/>
      <c r="D21" s="92">
        <f>$C$18*C21</f>
        <v>0</v>
      </c>
    </row>
    <row r="22" spans="2:4" ht="35.15" customHeight="1" x14ac:dyDescent="0.35">
      <c r="B22" s="93"/>
      <c r="C22" s="91"/>
      <c r="D22" s="92">
        <f>$C$18*C22</f>
        <v>0</v>
      </c>
    </row>
    <row r="23" spans="2:4" ht="35.15" customHeight="1" x14ac:dyDescent="0.35">
      <c r="B23" s="94"/>
      <c r="C23" s="91"/>
      <c r="D23" s="92">
        <f>$C$18*C23</f>
        <v>0</v>
      </c>
    </row>
    <row r="24" spans="2:4" ht="35.15" customHeight="1" x14ac:dyDescent="0.35">
      <c r="B24" s="94"/>
      <c r="C24" s="91"/>
      <c r="D24" s="92">
        <f>$C$18*C24</f>
        <v>0</v>
      </c>
    </row>
    <row r="25" spans="2:4" ht="35.15" customHeight="1" thickBot="1" x14ac:dyDescent="0.4">
      <c r="B25" s="95"/>
      <c r="C25" s="91"/>
      <c r="D25" s="92">
        <f>$C$18*C25</f>
        <v>0</v>
      </c>
    </row>
    <row r="26" spans="2:4" ht="15" thickBot="1" x14ac:dyDescent="0.4"/>
    <row r="27" spans="2:4" x14ac:dyDescent="0.35">
      <c r="B27" s="284" t="s">
        <v>506</v>
      </c>
      <c r="C27" s="285"/>
      <c r="D27" s="286"/>
    </row>
    <row r="28" spans="2:4" ht="15" thickBot="1" x14ac:dyDescent="0.4">
      <c r="B28" s="281"/>
      <c r="C28" s="282"/>
      <c r="D28" s="283"/>
    </row>
    <row r="29" spans="2:4" x14ac:dyDescent="0.35">
      <c r="B29" s="86" t="s">
        <v>161</v>
      </c>
      <c r="C29" s="279">
        <f>SUM('1) Budget Table'!D88:D88,'1) Budget Table'!D98:D98,'1) Budget Table'!D108:D108,'1) Budget Table'!D118:D118)</f>
        <v>0</v>
      </c>
      <c r="D29" s="280"/>
    </row>
    <row r="30" spans="2:4" x14ac:dyDescent="0.35">
      <c r="B30" s="86" t="s">
        <v>508</v>
      </c>
      <c r="C30" s="287">
        <f>SUM(D32:D36)</f>
        <v>0</v>
      </c>
      <c r="D30" s="288"/>
    </row>
    <row r="31" spans="2:4" x14ac:dyDescent="0.35">
      <c r="B31" s="87" t="s">
        <v>502</v>
      </c>
      <c r="C31" s="88" t="s">
        <v>503</v>
      </c>
      <c r="D31" s="89" t="s">
        <v>504</v>
      </c>
    </row>
    <row r="32" spans="2:4" ht="35.15" customHeight="1" x14ac:dyDescent="0.35">
      <c r="B32" s="90"/>
      <c r="C32" s="91"/>
      <c r="D32" s="92">
        <f>$C$29*C32</f>
        <v>0</v>
      </c>
    </row>
    <row r="33" spans="2:4" ht="35.15" customHeight="1" x14ac:dyDescent="0.35">
      <c r="B33" s="93"/>
      <c r="C33" s="91"/>
      <c r="D33" s="92">
        <f>$C$29*C33</f>
        <v>0</v>
      </c>
    </row>
    <row r="34" spans="2:4" ht="35.15" customHeight="1" x14ac:dyDescent="0.35">
      <c r="B34" s="94"/>
      <c r="C34" s="91"/>
      <c r="D34" s="92">
        <f>$C$29*C34</f>
        <v>0</v>
      </c>
    </row>
    <row r="35" spans="2:4" ht="35.15" customHeight="1" x14ac:dyDescent="0.35">
      <c r="B35" s="94"/>
      <c r="C35" s="91"/>
      <c r="D35" s="92">
        <f>$C$29*C35</f>
        <v>0</v>
      </c>
    </row>
    <row r="36" spans="2:4" ht="35.15" customHeight="1" thickBot="1" x14ac:dyDescent="0.4">
      <c r="B36" s="95"/>
      <c r="C36" s="91"/>
      <c r="D36" s="92">
        <f>$C$29*C36</f>
        <v>0</v>
      </c>
    </row>
    <row r="37" spans="2:4" ht="15" thickBot="1" x14ac:dyDescent="0.4"/>
    <row r="38" spans="2:4" x14ac:dyDescent="0.35">
      <c r="B38" s="284" t="s">
        <v>507</v>
      </c>
      <c r="C38" s="285"/>
      <c r="D38" s="286"/>
    </row>
    <row r="39" spans="2:4" ht="15" thickBot="1" x14ac:dyDescent="0.4">
      <c r="B39" s="281"/>
      <c r="C39" s="282"/>
      <c r="D39" s="283"/>
    </row>
    <row r="40" spans="2:4" x14ac:dyDescent="0.35">
      <c r="B40" s="86" t="s">
        <v>161</v>
      </c>
      <c r="C40" s="279">
        <f>SUM('1) Budget Table'!D130:D130,'1) Budget Table'!D140:D140,'1) Budget Table'!D150:D150,'1) Budget Table'!D160:D160)</f>
        <v>0</v>
      </c>
      <c r="D40" s="280"/>
    </row>
    <row r="41" spans="2:4" x14ac:dyDescent="0.35">
      <c r="B41" s="86" t="s">
        <v>508</v>
      </c>
      <c r="C41" s="287">
        <f>SUM(D43:D47)</f>
        <v>0</v>
      </c>
      <c r="D41" s="288"/>
    </row>
    <row r="42" spans="2:4" x14ac:dyDescent="0.35">
      <c r="B42" s="87" t="s">
        <v>502</v>
      </c>
      <c r="C42" s="88" t="s">
        <v>503</v>
      </c>
      <c r="D42" s="89" t="s">
        <v>504</v>
      </c>
    </row>
    <row r="43" spans="2:4" ht="35.15" customHeight="1" x14ac:dyDescent="0.35">
      <c r="B43" s="90"/>
      <c r="C43" s="91"/>
      <c r="D43" s="92">
        <f>$C$40*C43</f>
        <v>0</v>
      </c>
    </row>
    <row r="44" spans="2:4" ht="35.15" customHeight="1" x14ac:dyDescent="0.35">
      <c r="B44" s="93"/>
      <c r="C44" s="91"/>
      <c r="D44" s="92">
        <f>$C$40*C44</f>
        <v>0</v>
      </c>
    </row>
    <row r="45" spans="2:4" ht="35.15" customHeight="1" x14ac:dyDescent="0.35">
      <c r="B45" s="94"/>
      <c r="C45" s="91"/>
      <c r="D45" s="92">
        <f>$C$40*C45</f>
        <v>0</v>
      </c>
    </row>
    <row r="46" spans="2:4" ht="35.15" customHeight="1" x14ac:dyDescent="0.35">
      <c r="B46" s="94"/>
      <c r="C46" s="91"/>
      <c r="D46" s="92">
        <f>$C$40*C46</f>
        <v>0</v>
      </c>
    </row>
    <row r="47" spans="2:4" ht="35.15" customHeight="1" thickBot="1" x14ac:dyDescent="0.4">
      <c r="B47" s="95"/>
      <c r="C47" s="91"/>
      <c r="D47" s="96">
        <f>$C$40*C47</f>
        <v>0</v>
      </c>
    </row>
  </sheetData>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F24"/>
  <sheetViews>
    <sheetView showGridLines="0" zoomScale="80" zoomScaleNormal="80" workbookViewId="0">
      <selection activeCell="C22" sqref="C22"/>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80" customFormat="1" ht="15.5" x14ac:dyDescent="0.35">
      <c r="B2" s="294" t="s">
        <v>30</v>
      </c>
      <c r="C2" s="295"/>
      <c r="D2" s="295"/>
      <c r="E2" s="295"/>
      <c r="F2" s="296"/>
    </row>
    <row r="3" spans="2:6" s="80" customFormat="1" ht="16" thickBot="1" x14ac:dyDescent="0.4">
      <c r="B3" s="297"/>
      <c r="C3" s="298"/>
      <c r="D3" s="298"/>
      <c r="E3" s="298"/>
      <c r="F3" s="299"/>
    </row>
    <row r="4" spans="2:6" s="80" customFormat="1" ht="16" thickBot="1" x14ac:dyDescent="0.4"/>
    <row r="5" spans="2:6" s="80" customFormat="1" ht="16" thickBot="1" x14ac:dyDescent="0.4">
      <c r="B5" s="256" t="s">
        <v>13</v>
      </c>
      <c r="C5" s="257"/>
      <c r="D5" s="257"/>
      <c r="E5" s="257"/>
      <c r="F5" s="258"/>
    </row>
    <row r="6" spans="2:6" s="80" customFormat="1" ht="15.5" x14ac:dyDescent="0.35">
      <c r="B6" s="76"/>
      <c r="C6" s="58" t="s">
        <v>27</v>
      </c>
      <c r="D6" s="58" t="s">
        <v>143</v>
      </c>
      <c r="E6" s="58" t="s">
        <v>144</v>
      </c>
      <c r="F6" s="292" t="s">
        <v>13</v>
      </c>
    </row>
    <row r="7" spans="2:6" s="80" customFormat="1" ht="15.5" x14ac:dyDescent="0.35">
      <c r="B7" s="76"/>
      <c r="C7" s="151"/>
      <c r="D7" s="151"/>
      <c r="E7" s="151"/>
      <c r="F7" s="293"/>
    </row>
    <row r="8" spans="2:6" s="80" customFormat="1" ht="31" x14ac:dyDescent="0.35">
      <c r="B8" s="22" t="s">
        <v>4</v>
      </c>
      <c r="C8" s="77">
        <f>'2) By Category'!D206</f>
        <v>175320</v>
      </c>
      <c r="D8" s="77"/>
      <c r="E8" s="77"/>
      <c r="F8" s="74">
        <f t="shared" ref="F8:F15" si="0">SUM(C8:E8)</f>
        <v>175320</v>
      </c>
    </row>
    <row r="9" spans="2:6" s="80" customFormat="1" ht="46.5" x14ac:dyDescent="0.35">
      <c r="B9" s="22" t="s">
        <v>5</v>
      </c>
      <c r="C9" s="77">
        <f>'2) By Category'!D207</f>
        <v>0</v>
      </c>
      <c r="D9" s="77"/>
      <c r="E9" s="77"/>
      <c r="F9" s="75">
        <f t="shared" si="0"/>
        <v>0</v>
      </c>
    </row>
    <row r="10" spans="2:6" s="80" customFormat="1" ht="62" x14ac:dyDescent="0.35">
      <c r="B10" s="22" t="s">
        <v>6</v>
      </c>
      <c r="C10" s="77">
        <f>'2) By Category'!D208</f>
        <v>5000</v>
      </c>
      <c r="D10" s="77"/>
      <c r="E10" s="77"/>
      <c r="F10" s="75">
        <f t="shared" si="0"/>
        <v>5000</v>
      </c>
    </row>
    <row r="11" spans="2:6" s="80" customFormat="1" ht="31" x14ac:dyDescent="0.35">
      <c r="B11" s="34" t="s">
        <v>7</v>
      </c>
      <c r="C11" s="77">
        <f>'2) By Category'!D209</f>
        <v>304600</v>
      </c>
      <c r="D11" s="77"/>
      <c r="E11" s="77"/>
      <c r="F11" s="75">
        <f t="shared" si="0"/>
        <v>304600</v>
      </c>
    </row>
    <row r="12" spans="2:6" s="80" customFormat="1" ht="15.5" x14ac:dyDescent="0.35">
      <c r="B12" s="22" t="s">
        <v>12</v>
      </c>
      <c r="C12" s="77">
        <f>'2) By Category'!D210</f>
        <v>65300</v>
      </c>
      <c r="D12" s="77"/>
      <c r="E12" s="77"/>
      <c r="F12" s="75">
        <f t="shared" si="0"/>
        <v>65300</v>
      </c>
    </row>
    <row r="13" spans="2:6" s="80" customFormat="1" ht="46.5" x14ac:dyDescent="0.35">
      <c r="B13" s="22" t="s">
        <v>8</v>
      </c>
      <c r="C13" s="77">
        <f>'2) By Category'!D211</f>
        <v>0</v>
      </c>
      <c r="D13" s="77"/>
      <c r="E13" s="77"/>
      <c r="F13" s="75">
        <f t="shared" si="0"/>
        <v>0</v>
      </c>
    </row>
    <row r="14" spans="2:6" s="80" customFormat="1" ht="31.5" thickBot="1" x14ac:dyDescent="0.4">
      <c r="B14" s="150" t="s">
        <v>148</v>
      </c>
      <c r="C14" s="79">
        <f>'2) By Category'!D212</f>
        <v>34700</v>
      </c>
      <c r="D14" s="79"/>
      <c r="E14" s="79"/>
      <c r="F14" s="152">
        <f t="shared" si="0"/>
        <v>34700</v>
      </c>
    </row>
    <row r="15" spans="2:6" s="80" customFormat="1" ht="30" customHeight="1" x14ac:dyDescent="0.35">
      <c r="B15" s="153" t="s">
        <v>529</v>
      </c>
      <c r="C15" s="154">
        <f>SUM(C8:C14)</f>
        <v>584920</v>
      </c>
      <c r="D15" s="154"/>
      <c r="E15" s="154"/>
      <c r="F15" s="155">
        <f t="shared" si="0"/>
        <v>584920</v>
      </c>
    </row>
    <row r="16" spans="2:6" s="80" customFormat="1" ht="19.5" customHeight="1" x14ac:dyDescent="0.35">
      <c r="B16" s="135" t="s">
        <v>519</v>
      </c>
      <c r="C16" s="156">
        <f>C15*0.07</f>
        <v>40944.400000000001</v>
      </c>
      <c r="D16" s="156"/>
      <c r="E16" s="156"/>
      <c r="F16" s="156">
        <f t="shared" ref="F16" si="1">F15*0.07</f>
        <v>40944.400000000001</v>
      </c>
    </row>
    <row r="17" spans="2:6" s="80" customFormat="1" ht="25.5" customHeight="1" thickBot="1" x14ac:dyDescent="0.4">
      <c r="B17" s="157" t="s">
        <v>29</v>
      </c>
      <c r="C17" s="158">
        <f>C15+C16</f>
        <v>625864.4</v>
      </c>
      <c r="D17" s="158"/>
      <c r="E17" s="158"/>
      <c r="F17" s="158">
        <f t="shared" ref="F17" si="2">F15+F16</f>
        <v>625864.4</v>
      </c>
    </row>
    <row r="18" spans="2:6" s="80" customFormat="1" ht="16" thickBot="1" x14ac:dyDescent="0.4"/>
    <row r="19" spans="2:6" s="80" customFormat="1" ht="15.75" customHeight="1" x14ac:dyDescent="0.35">
      <c r="B19" s="230" t="s">
        <v>23</v>
      </c>
      <c r="C19" s="231"/>
      <c r="D19" s="231"/>
      <c r="E19" s="231"/>
      <c r="F19" s="233"/>
    </row>
    <row r="20" spans="2:6" ht="15.5" x14ac:dyDescent="0.35">
      <c r="B20" s="30"/>
      <c r="C20" s="28" t="s">
        <v>145</v>
      </c>
      <c r="D20" s="28" t="s">
        <v>146</v>
      </c>
      <c r="E20" s="28" t="s">
        <v>147</v>
      </c>
      <c r="F20" s="31" t="s">
        <v>25</v>
      </c>
    </row>
    <row r="21" spans="2:6" ht="15.5" x14ac:dyDescent="0.35">
      <c r="B21" s="30"/>
      <c r="C21" s="28"/>
      <c r="D21" s="28"/>
      <c r="E21" s="28"/>
      <c r="F21" s="31"/>
    </row>
    <row r="22" spans="2:6" ht="23.25" customHeight="1" x14ac:dyDescent="0.35">
      <c r="B22" s="29" t="s">
        <v>24</v>
      </c>
      <c r="C22" s="27">
        <f>'1) Budget Table'!D186</f>
        <v>438105.08</v>
      </c>
      <c r="D22" s="27"/>
      <c r="E22" s="27"/>
      <c r="F22" s="8">
        <f>'1) Budget Table'!F186</f>
        <v>0.7</v>
      </c>
    </row>
    <row r="23" spans="2:6" ht="24.75" customHeight="1" x14ac:dyDescent="0.35">
      <c r="B23" s="29" t="s">
        <v>26</v>
      </c>
      <c r="C23" s="27">
        <f>'1) Budget Table'!D187</f>
        <v>187759.32</v>
      </c>
      <c r="D23" s="27"/>
      <c r="E23" s="27"/>
      <c r="F23" s="8">
        <f>'1) Budget Table'!F187</f>
        <v>0.3</v>
      </c>
    </row>
    <row r="24" spans="2:6" ht="24.75" customHeight="1" thickBot="1" x14ac:dyDescent="0.4">
      <c r="B24" s="9" t="s">
        <v>535</v>
      </c>
      <c r="C24" s="32">
        <f>'1) Budget Table'!D188</f>
        <v>0</v>
      </c>
      <c r="D24" s="32"/>
      <c r="E24" s="32"/>
      <c r="F24" s="10">
        <f>'1) Budget Table'!F188</f>
        <v>0</v>
      </c>
    </row>
  </sheetData>
  <sheetProtection formatCells="0" formatColumns="0" formatRows="0"/>
  <mergeCells count="4">
    <mergeCell ref="B19:F19"/>
    <mergeCell ref="B5:F5"/>
    <mergeCell ref="F6:F7"/>
    <mergeCell ref="B2:F3"/>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Table'!$E$181</xm:f>
            <x14:dxf>
              <font>
                <color rgb="FF9C0006"/>
              </font>
              <fill>
                <patternFill>
                  <bgColor rgb="FFFFC7CE"/>
                </patternFill>
              </fill>
            </x14:dxf>
          </x14:cfRule>
          <xm:sqref>F17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1640625" defaultRowHeight="14.5" x14ac:dyDescent="0.35"/>
  <sheetData>
    <row r="1" spans="1:1" x14ac:dyDescent="0.35">
      <c r="A1" s="144">
        <v>0</v>
      </c>
    </row>
    <row r="2" spans="1:1" x14ac:dyDescent="0.35">
      <c r="A2" s="144">
        <v>0.2</v>
      </c>
    </row>
    <row r="3" spans="1:1" x14ac:dyDescent="0.35">
      <c r="A3" s="144">
        <v>0.4</v>
      </c>
    </row>
    <row r="4" spans="1:1" x14ac:dyDescent="0.35">
      <c r="A4" s="144">
        <v>0.6</v>
      </c>
    </row>
    <row r="5" spans="1:1" x14ac:dyDescent="0.35">
      <c r="A5" s="144">
        <v>0.8</v>
      </c>
    </row>
    <row r="6" spans="1:1" x14ac:dyDescent="0.35">
      <c r="A6" s="144">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81" t="s">
        <v>162</v>
      </c>
      <c r="B1" s="82" t="s">
        <v>163</v>
      </c>
    </row>
    <row r="2" spans="1:2" x14ac:dyDescent="0.35">
      <c r="A2" s="83" t="s">
        <v>164</v>
      </c>
      <c r="B2" s="84" t="s">
        <v>165</v>
      </c>
    </row>
    <row r="3" spans="1:2" x14ac:dyDescent="0.35">
      <c r="A3" s="83" t="s">
        <v>166</v>
      </c>
      <c r="B3" s="84" t="s">
        <v>167</v>
      </c>
    </row>
    <row r="4" spans="1:2" x14ac:dyDescent="0.35">
      <c r="A4" s="83" t="s">
        <v>168</v>
      </c>
      <c r="B4" s="84" t="s">
        <v>169</v>
      </c>
    </row>
    <row r="5" spans="1:2" x14ac:dyDescent="0.35">
      <c r="A5" s="83" t="s">
        <v>170</v>
      </c>
      <c r="B5" s="84" t="s">
        <v>171</v>
      </c>
    </row>
    <row r="6" spans="1:2" x14ac:dyDescent="0.35">
      <c r="A6" s="83" t="s">
        <v>172</v>
      </c>
      <c r="B6" s="84" t="s">
        <v>173</v>
      </c>
    </row>
    <row r="7" spans="1:2" x14ac:dyDescent="0.35">
      <c r="A7" s="83" t="s">
        <v>174</v>
      </c>
      <c r="B7" s="84" t="s">
        <v>175</v>
      </c>
    </row>
    <row r="8" spans="1:2" x14ac:dyDescent="0.35">
      <c r="A8" s="83" t="s">
        <v>176</v>
      </c>
      <c r="B8" s="84" t="s">
        <v>177</v>
      </c>
    </row>
    <row r="9" spans="1:2" x14ac:dyDescent="0.35">
      <c r="A9" s="83" t="s">
        <v>178</v>
      </c>
      <c r="B9" s="84" t="s">
        <v>179</v>
      </c>
    </row>
    <row r="10" spans="1:2" x14ac:dyDescent="0.35">
      <c r="A10" s="83" t="s">
        <v>180</v>
      </c>
      <c r="B10" s="84" t="s">
        <v>181</v>
      </c>
    </row>
    <row r="11" spans="1:2" x14ac:dyDescent="0.35">
      <c r="A11" s="83" t="s">
        <v>182</v>
      </c>
      <c r="B11" s="84" t="s">
        <v>183</v>
      </c>
    </row>
    <row r="12" spans="1:2" x14ac:dyDescent="0.35">
      <c r="A12" s="83" t="s">
        <v>184</v>
      </c>
      <c r="B12" s="84" t="s">
        <v>185</v>
      </c>
    </row>
    <row r="13" spans="1:2" x14ac:dyDescent="0.35">
      <c r="A13" s="83" t="s">
        <v>186</v>
      </c>
      <c r="B13" s="84" t="s">
        <v>187</v>
      </c>
    </row>
    <row r="14" spans="1:2" x14ac:dyDescent="0.35">
      <c r="A14" s="83" t="s">
        <v>188</v>
      </c>
      <c r="B14" s="84" t="s">
        <v>189</v>
      </c>
    </row>
    <row r="15" spans="1:2" x14ac:dyDescent="0.35">
      <c r="A15" s="83" t="s">
        <v>190</v>
      </c>
      <c r="B15" s="84" t="s">
        <v>191</v>
      </c>
    </row>
    <row r="16" spans="1:2" x14ac:dyDescent="0.35">
      <c r="A16" s="83" t="s">
        <v>192</v>
      </c>
      <c r="B16" s="84" t="s">
        <v>193</v>
      </c>
    </row>
    <row r="17" spans="1:2" x14ac:dyDescent="0.35">
      <c r="A17" s="83" t="s">
        <v>194</v>
      </c>
      <c r="B17" s="84" t="s">
        <v>195</v>
      </c>
    </row>
    <row r="18" spans="1:2" x14ac:dyDescent="0.35">
      <c r="A18" s="83" t="s">
        <v>196</v>
      </c>
      <c r="B18" s="84" t="s">
        <v>197</v>
      </c>
    </row>
    <row r="19" spans="1:2" x14ac:dyDescent="0.35">
      <c r="A19" s="83" t="s">
        <v>198</v>
      </c>
      <c r="B19" s="84" t="s">
        <v>199</v>
      </c>
    </row>
    <row r="20" spans="1:2" x14ac:dyDescent="0.35">
      <c r="A20" s="83" t="s">
        <v>200</v>
      </c>
      <c r="B20" s="84" t="s">
        <v>201</v>
      </c>
    </row>
    <row r="21" spans="1:2" x14ac:dyDescent="0.35">
      <c r="A21" s="83" t="s">
        <v>202</v>
      </c>
      <c r="B21" s="84" t="s">
        <v>203</v>
      </c>
    </row>
    <row r="22" spans="1:2" x14ac:dyDescent="0.35">
      <c r="A22" s="83" t="s">
        <v>204</v>
      </c>
      <c r="B22" s="84" t="s">
        <v>205</v>
      </c>
    </row>
    <row r="23" spans="1:2" x14ac:dyDescent="0.35">
      <c r="A23" s="83" t="s">
        <v>206</v>
      </c>
      <c r="B23" s="84" t="s">
        <v>207</v>
      </c>
    </row>
    <row r="24" spans="1:2" x14ac:dyDescent="0.35">
      <c r="A24" s="83" t="s">
        <v>208</v>
      </c>
      <c r="B24" s="84" t="s">
        <v>209</v>
      </c>
    </row>
    <row r="25" spans="1:2" x14ac:dyDescent="0.35">
      <c r="A25" s="83" t="s">
        <v>210</v>
      </c>
      <c r="B25" s="84" t="s">
        <v>211</v>
      </c>
    </row>
    <row r="26" spans="1:2" x14ac:dyDescent="0.35">
      <c r="A26" s="83" t="s">
        <v>212</v>
      </c>
      <c r="B26" s="84" t="s">
        <v>213</v>
      </c>
    </row>
    <row r="27" spans="1:2" x14ac:dyDescent="0.35">
      <c r="A27" s="83" t="s">
        <v>214</v>
      </c>
      <c r="B27" s="84" t="s">
        <v>215</v>
      </c>
    </row>
    <row r="28" spans="1:2" x14ac:dyDescent="0.35">
      <c r="A28" s="83" t="s">
        <v>216</v>
      </c>
      <c r="B28" s="84" t="s">
        <v>217</v>
      </c>
    </row>
    <row r="29" spans="1:2" x14ac:dyDescent="0.35">
      <c r="A29" s="83" t="s">
        <v>218</v>
      </c>
      <c r="B29" s="84" t="s">
        <v>219</v>
      </c>
    </row>
    <row r="30" spans="1:2" x14ac:dyDescent="0.35">
      <c r="A30" s="83" t="s">
        <v>220</v>
      </c>
      <c r="B30" s="84" t="s">
        <v>221</v>
      </c>
    </row>
    <row r="31" spans="1:2" x14ac:dyDescent="0.35">
      <c r="A31" s="83" t="s">
        <v>222</v>
      </c>
      <c r="B31" s="84" t="s">
        <v>223</v>
      </c>
    </row>
    <row r="32" spans="1:2" x14ac:dyDescent="0.35">
      <c r="A32" s="83" t="s">
        <v>224</v>
      </c>
      <c r="B32" s="84" t="s">
        <v>225</v>
      </c>
    </row>
    <row r="33" spans="1:2" x14ac:dyDescent="0.35">
      <c r="A33" s="83" t="s">
        <v>226</v>
      </c>
      <c r="B33" s="84" t="s">
        <v>227</v>
      </c>
    </row>
    <row r="34" spans="1:2" x14ac:dyDescent="0.35">
      <c r="A34" s="83" t="s">
        <v>228</v>
      </c>
      <c r="B34" s="84" t="s">
        <v>229</v>
      </c>
    </row>
    <row r="35" spans="1:2" x14ac:dyDescent="0.35">
      <c r="A35" s="83" t="s">
        <v>230</v>
      </c>
      <c r="B35" s="84" t="s">
        <v>231</v>
      </c>
    </row>
    <row r="36" spans="1:2" x14ac:dyDescent="0.35">
      <c r="A36" s="83" t="s">
        <v>232</v>
      </c>
      <c r="B36" s="84" t="s">
        <v>233</v>
      </c>
    </row>
    <row r="37" spans="1:2" x14ac:dyDescent="0.35">
      <c r="A37" s="83" t="s">
        <v>234</v>
      </c>
      <c r="B37" s="84" t="s">
        <v>235</v>
      </c>
    </row>
    <row r="38" spans="1:2" x14ac:dyDescent="0.35">
      <c r="A38" s="83" t="s">
        <v>236</v>
      </c>
      <c r="B38" s="84" t="s">
        <v>237</v>
      </c>
    </row>
    <row r="39" spans="1:2" x14ac:dyDescent="0.35">
      <c r="A39" s="83" t="s">
        <v>238</v>
      </c>
      <c r="B39" s="84" t="s">
        <v>239</v>
      </c>
    </row>
    <row r="40" spans="1:2" x14ac:dyDescent="0.35">
      <c r="A40" s="83" t="s">
        <v>240</v>
      </c>
      <c r="B40" s="84" t="s">
        <v>241</v>
      </c>
    </row>
    <row r="41" spans="1:2" x14ac:dyDescent="0.35">
      <c r="A41" s="83" t="s">
        <v>242</v>
      </c>
      <c r="B41" s="84" t="s">
        <v>243</v>
      </c>
    </row>
    <row r="42" spans="1:2" x14ac:dyDescent="0.35">
      <c r="A42" s="83" t="s">
        <v>244</v>
      </c>
      <c r="B42" s="84" t="s">
        <v>245</v>
      </c>
    </row>
    <row r="43" spans="1:2" x14ac:dyDescent="0.35">
      <c r="A43" s="83" t="s">
        <v>246</v>
      </c>
      <c r="B43" s="84" t="s">
        <v>247</v>
      </c>
    </row>
    <row r="44" spans="1:2" x14ac:dyDescent="0.35">
      <c r="A44" s="83" t="s">
        <v>248</v>
      </c>
      <c r="B44" s="84" t="s">
        <v>249</v>
      </c>
    </row>
    <row r="45" spans="1:2" x14ac:dyDescent="0.35">
      <c r="A45" s="83" t="s">
        <v>250</v>
      </c>
      <c r="B45" s="84" t="s">
        <v>251</v>
      </c>
    </row>
    <row r="46" spans="1:2" x14ac:dyDescent="0.35">
      <c r="A46" s="83" t="s">
        <v>252</v>
      </c>
      <c r="B46" s="84" t="s">
        <v>253</v>
      </c>
    </row>
    <row r="47" spans="1:2" x14ac:dyDescent="0.35">
      <c r="A47" s="83" t="s">
        <v>254</v>
      </c>
      <c r="B47" s="84" t="s">
        <v>255</v>
      </c>
    </row>
    <row r="48" spans="1:2" x14ac:dyDescent="0.35">
      <c r="A48" s="83" t="s">
        <v>256</v>
      </c>
      <c r="B48" s="84" t="s">
        <v>257</v>
      </c>
    </row>
    <row r="49" spans="1:2" x14ac:dyDescent="0.35">
      <c r="A49" s="83" t="s">
        <v>258</v>
      </c>
      <c r="B49" s="84" t="s">
        <v>259</v>
      </c>
    </row>
    <row r="50" spans="1:2" x14ac:dyDescent="0.35">
      <c r="A50" s="83" t="s">
        <v>260</v>
      </c>
      <c r="B50" s="84" t="s">
        <v>261</v>
      </c>
    </row>
    <row r="51" spans="1:2" x14ac:dyDescent="0.35">
      <c r="A51" s="83" t="s">
        <v>262</v>
      </c>
      <c r="B51" s="84" t="s">
        <v>263</v>
      </c>
    </row>
    <row r="52" spans="1:2" x14ac:dyDescent="0.35">
      <c r="A52" s="83" t="s">
        <v>264</v>
      </c>
      <c r="B52" s="84" t="s">
        <v>265</v>
      </c>
    </row>
    <row r="53" spans="1:2" x14ac:dyDescent="0.35">
      <c r="A53" s="83" t="s">
        <v>266</v>
      </c>
      <c r="B53" s="84" t="s">
        <v>267</v>
      </c>
    </row>
    <row r="54" spans="1:2" x14ac:dyDescent="0.35">
      <c r="A54" s="83" t="s">
        <v>268</v>
      </c>
      <c r="B54" s="84" t="s">
        <v>269</v>
      </c>
    </row>
    <row r="55" spans="1:2" x14ac:dyDescent="0.35">
      <c r="A55" s="83" t="s">
        <v>270</v>
      </c>
      <c r="B55" s="84" t="s">
        <v>271</v>
      </c>
    </row>
    <row r="56" spans="1:2" x14ac:dyDescent="0.35">
      <c r="A56" s="83" t="s">
        <v>272</v>
      </c>
      <c r="B56" s="84" t="s">
        <v>273</v>
      </c>
    </row>
    <row r="57" spans="1:2" x14ac:dyDescent="0.35">
      <c r="A57" s="83" t="s">
        <v>274</v>
      </c>
      <c r="B57" s="84" t="s">
        <v>275</v>
      </c>
    </row>
    <row r="58" spans="1:2" x14ac:dyDescent="0.35">
      <c r="A58" s="83" t="s">
        <v>276</v>
      </c>
      <c r="B58" s="84" t="s">
        <v>277</v>
      </c>
    </row>
    <row r="59" spans="1:2" x14ac:dyDescent="0.35">
      <c r="A59" s="83" t="s">
        <v>278</v>
      </c>
      <c r="B59" s="84" t="s">
        <v>279</v>
      </c>
    </row>
    <row r="60" spans="1:2" x14ac:dyDescent="0.35">
      <c r="A60" s="83" t="s">
        <v>280</v>
      </c>
      <c r="B60" s="84" t="s">
        <v>281</v>
      </c>
    </row>
    <row r="61" spans="1:2" x14ac:dyDescent="0.35">
      <c r="A61" s="83" t="s">
        <v>282</v>
      </c>
      <c r="B61" s="84" t="s">
        <v>283</v>
      </c>
    </row>
    <row r="62" spans="1:2" x14ac:dyDescent="0.35">
      <c r="A62" s="83" t="s">
        <v>284</v>
      </c>
      <c r="B62" s="84" t="s">
        <v>285</v>
      </c>
    </row>
    <row r="63" spans="1:2" x14ac:dyDescent="0.35">
      <c r="A63" s="83" t="s">
        <v>286</v>
      </c>
      <c r="B63" s="84" t="s">
        <v>287</v>
      </c>
    </row>
    <row r="64" spans="1:2" x14ac:dyDescent="0.35">
      <c r="A64" s="83" t="s">
        <v>288</v>
      </c>
      <c r="B64" s="84" t="s">
        <v>289</v>
      </c>
    </row>
    <row r="65" spans="1:2" x14ac:dyDescent="0.35">
      <c r="A65" s="83" t="s">
        <v>290</v>
      </c>
      <c r="B65" s="84" t="s">
        <v>291</v>
      </c>
    </row>
    <row r="66" spans="1:2" x14ac:dyDescent="0.35">
      <c r="A66" s="83" t="s">
        <v>292</v>
      </c>
      <c r="B66" s="84" t="s">
        <v>293</v>
      </c>
    </row>
    <row r="67" spans="1:2" x14ac:dyDescent="0.35">
      <c r="A67" s="83" t="s">
        <v>294</v>
      </c>
      <c r="B67" s="84" t="s">
        <v>295</v>
      </c>
    </row>
    <row r="68" spans="1:2" x14ac:dyDescent="0.35">
      <c r="A68" s="83" t="s">
        <v>296</v>
      </c>
      <c r="B68" s="84" t="s">
        <v>297</v>
      </c>
    </row>
    <row r="69" spans="1:2" x14ac:dyDescent="0.35">
      <c r="A69" s="83" t="s">
        <v>298</v>
      </c>
      <c r="B69" s="84" t="s">
        <v>299</v>
      </c>
    </row>
    <row r="70" spans="1:2" x14ac:dyDescent="0.35">
      <c r="A70" s="83" t="s">
        <v>300</v>
      </c>
      <c r="B70" s="84" t="s">
        <v>301</v>
      </c>
    </row>
    <row r="71" spans="1:2" x14ac:dyDescent="0.35">
      <c r="A71" s="83" t="s">
        <v>302</v>
      </c>
      <c r="B71" s="84" t="s">
        <v>303</v>
      </c>
    </row>
    <row r="72" spans="1:2" x14ac:dyDescent="0.35">
      <c r="A72" s="83" t="s">
        <v>304</v>
      </c>
      <c r="B72" s="84" t="s">
        <v>305</v>
      </c>
    </row>
    <row r="73" spans="1:2" x14ac:dyDescent="0.35">
      <c r="A73" s="83" t="s">
        <v>306</v>
      </c>
      <c r="B73" s="84" t="s">
        <v>307</v>
      </c>
    </row>
    <row r="74" spans="1:2" x14ac:dyDescent="0.35">
      <c r="A74" s="83" t="s">
        <v>308</v>
      </c>
      <c r="B74" s="84" t="s">
        <v>309</v>
      </c>
    </row>
    <row r="75" spans="1:2" x14ac:dyDescent="0.35">
      <c r="A75" s="83" t="s">
        <v>310</v>
      </c>
      <c r="B75" s="85" t="s">
        <v>311</v>
      </c>
    </row>
    <row r="76" spans="1:2" x14ac:dyDescent="0.35">
      <c r="A76" s="83" t="s">
        <v>312</v>
      </c>
      <c r="B76" s="85" t="s">
        <v>313</v>
      </c>
    </row>
    <row r="77" spans="1:2" x14ac:dyDescent="0.35">
      <c r="A77" s="83" t="s">
        <v>314</v>
      </c>
      <c r="B77" s="85" t="s">
        <v>315</v>
      </c>
    </row>
    <row r="78" spans="1:2" x14ac:dyDescent="0.35">
      <c r="A78" s="83" t="s">
        <v>316</v>
      </c>
      <c r="B78" s="85" t="s">
        <v>317</v>
      </c>
    </row>
    <row r="79" spans="1:2" x14ac:dyDescent="0.35">
      <c r="A79" s="83" t="s">
        <v>318</v>
      </c>
      <c r="B79" s="85" t="s">
        <v>319</v>
      </c>
    </row>
    <row r="80" spans="1:2" x14ac:dyDescent="0.35">
      <c r="A80" s="83" t="s">
        <v>320</v>
      </c>
      <c r="B80" s="85" t="s">
        <v>321</v>
      </c>
    </row>
    <row r="81" spans="1:2" x14ac:dyDescent="0.35">
      <c r="A81" s="83" t="s">
        <v>322</v>
      </c>
      <c r="B81" s="85" t="s">
        <v>323</v>
      </c>
    </row>
    <row r="82" spans="1:2" x14ac:dyDescent="0.35">
      <c r="A82" s="83" t="s">
        <v>324</v>
      </c>
      <c r="B82" s="85" t="s">
        <v>325</v>
      </c>
    </row>
    <row r="83" spans="1:2" x14ac:dyDescent="0.35">
      <c r="A83" s="83" t="s">
        <v>326</v>
      </c>
      <c r="B83" s="85" t="s">
        <v>327</v>
      </c>
    </row>
    <row r="84" spans="1:2" x14ac:dyDescent="0.35">
      <c r="A84" s="83" t="s">
        <v>328</v>
      </c>
      <c r="B84" s="85" t="s">
        <v>329</v>
      </c>
    </row>
    <row r="85" spans="1:2" x14ac:dyDescent="0.35">
      <c r="A85" s="83" t="s">
        <v>330</v>
      </c>
      <c r="B85" s="85" t="s">
        <v>331</v>
      </c>
    </row>
    <row r="86" spans="1:2" x14ac:dyDescent="0.35">
      <c r="A86" s="83" t="s">
        <v>332</v>
      </c>
      <c r="B86" s="85" t="s">
        <v>333</v>
      </c>
    </row>
    <row r="87" spans="1:2" x14ac:dyDescent="0.35">
      <c r="A87" s="83" t="s">
        <v>334</v>
      </c>
      <c r="B87" s="85" t="s">
        <v>335</v>
      </c>
    </row>
    <row r="88" spans="1:2" x14ac:dyDescent="0.35">
      <c r="A88" s="83" t="s">
        <v>336</v>
      </c>
      <c r="B88" s="85" t="s">
        <v>337</v>
      </c>
    </row>
    <row r="89" spans="1:2" x14ac:dyDescent="0.35">
      <c r="A89" s="83" t="s">
        <v>338</v>
      </c>
      <c r="B89" s="85" t="s">
        <v>339</v>
      </c>
    </row>
    <row r="90" spans="1:2" x14ac:dyDescent="0.35">
      <c r="A90" s="83" t="s">
        <v>340</v>
      </c>
      <c r="B90" s="85" t="s">
        <v>341</v>
      </c>
    </row>
    <row r="91" spans="1:2" x14ac:dyDescent="0.35">
      <c r="A91" s="83" t="s">
        <v>342</v>
      </c>
      <c r="B91" s="85" t="s">
        <v>343</v>
      </c>
    </row>
    <row r="92" spans="1:2" x14ac:dyDescent="0.35">
      <c r="A92" s="83" t="s">
        <v>344</v>
      </c>
      <c r="B92" s="85" t="s">
        <v>345</v>
      </c>
    </row>
    <row r="93" spans="1:2" x14ac:dyDescent="0.35">
      <c r="A93" s="83" t="s">
        <v>346</v>
      </c>
      <c r="B93" s="85" t="s">
        <v>347</v>
      </c>
    </row>
    <row r="94" spans="1:2" x14ac:dyDescent="0.35">
      <c r="A94" s="83" t="s">
        <v>348</v>
      </c>
      <c r="B94" s="85" t="s">
        <v>349</v>
      </c>
    </row>
    <row r="95" spans="1:2" x14ac:dyDescent="0.35">
      <c r="A95" s="83" t="s">
        <v>350</v>
      </c>
      <c r="B95" s="85" t="s">
        <v>351</v>
      </c>
    </row>
    <row r="96" spans="1:2" x14ac:dyDescent="0.35">
      <c r="A96" s="83" t="s">
        <v>352</v>
      </c>
      <c r="B96" s="85" t="s">
        <v>353</v>
      </c>
    </row>
    <row r="97" spans="1:2" x14ac:dyDescent="0.35">
      <c r="A97" s="83" t="s">
        <v>354</v>
      </c>
      <c r="B97" s="85" t="s">
        <v>355</v>
      </c>
    </row>
    <row r="98" spans="1:2" x14ac:dyDescent="0.35">
      <c r="A98" s="83" t="s">
        <v>356</v>
      </c>
      <c r="B98" s="85" t="s">
        <v>357</v>
      </c>
    </row>
    <row r="99" spans="1:2" x14ac:dyDescent="0.35">
      <c r="A99" s="83" t="s">
        <v>358</v>
      </c>
      <c r="B99" s="85" t="s">
        <v>359</v>
      </c>
    </row>
    <row r="100" spans="1:2" x14ac:dyDescent="0.35">
      <c r="A100" s="83" t="s">
        <v>360</v>
      </c>
      <c r="B100" s="85" t="s">
        <v>361</v>
      </c>
    </row>
    <row r="101" spans="1:2" x14ac:dyDescent="0.35">
      <c r="A101" s="83" t="s">
        <v>362</v>
      </c>
      <c r="B101" s="85" t="s">
        <v>363</v>
      </c>
    </row>
    <row r="102" spans="1:2" x14ac:dyDescent="0.35">
      <c r="A102" s="83" t="s">
        <v>364</v>
      </c>
      <c r="B102" s="85" t="s">
        <v>365</v>
      </c>
    </row>
    <row r="103" spans="1:2" x14ac:dyDescent="0.35">
      <c r="A103" s="83" t="s">
        <v>366</v>
      </c>
      <c r="B103" s="85" t="s">
        <v>367</v>
      </c>
    </row>
    <row r="104" spans="1:2" x14ac:dyDescent="0.35">
      <c r="A104" s="83" t="s">
        <v>368</v>
      </c>
      <c r="B104" s="85" t="s">
        <v>369</v>
      </c>
    </row>
    <row r="105" spans="1:2" x14ac:dyDescent="0.35">
      <c r="A105" s="83" t="s">
        <v>370</v>
      </c>
      <c r="B105" s="85" t="s">
        <v>371</v>
      </c>
    </row>
    <row r="106" spans="1:2" x14ac:dyDescent="0.35">
      <c r="A106" s="83" t="s">
        <v>372</v>
      </c>
      <c r="B106" s="85" t="s">
        <v>373</v>
      </c>
    </row>
    <row r="107" spans="1:2" x14ac:dyDescent="0.35">
      <c r="A107" s="83" t="s">
        <v>374</v>
      </c>
      <c r="B107" s="85" t="s">
        <v>375</v>
      </c>
    </row>
    <row r="108" spans="1:2" x14ac:dyDescent="0.35">
      <c r="A108" s="83" t="s">
        <v>376</v>
      </c>
      <c r="B108" s="85" t="s">
        <v>377</v>
      </c>
    </row>
    <row r="109" spans="1:2" x14ac:dyDescent="0.35">
      <c r="A109" s="83" t="s">
        <v>378</v>
      </c>
      <c r="B109" s="85" t="s">
        <v>379</v>
      </c>
    </row>
    <row r="110" spans="1:2" x14ac:dyDescent="0.35">
      <c r="A110" s="83" t="s">
        <v>380</v>
      </c>
      <c r="B110" s="85" t="s">
        <v>381</v>
      </c>
    </row>
    <row r="111" spans="1:2" x14ac:dyDescent="0.35">
      <c r="A111" s="83" t="s">
        <v>382</v>
      </c>
      <c r="B111" s="85" t="s">
        <v>383</v>
      </c>
    </row>
    <row r="112" spans="1:2" x14ac:dyDescent="0.35">
      <c r="A112" s="83" t="s">
        <v>384</v>
      </c>
      <c r="B112" s="85" t="s">
        <v>385</v>
      </c>
    </row>
    <row r="113" spans="1:2" x14ac:dyDescent="0.35">
      <c r="A113" s="83" t="s">
        <v>386</v>
      </c>
      <c r="B113" s="85" t="s">
        <v>387</v>
      </c>
    </row>
    <row r="114" spans="1:2" x14ac:dyDescent="0.35">
      <c r="A114" s="83" t="s">
        <v>388</v>
      </c>
      <c r="B114" s="85" t="s">
        <v>389</v>
      </c>
    </row>
    <row r="115" spans="1:2" x14ac:dyDescent="0.35">
      <c r="A115" s="83" t="s">
        <v>390</v>
      </c>
      <c r="B115" s="85" t="s">
        <v>391</v>
      </c>
    </row>
    <row r="116" spans="1:2" x14ac:dyDescent="0.35">
      <c r="A116" s="83" t="s">
        <v>392</v>
      </c>
      <c r="B116" s="85" t="s">
        <v>393</v>
      </c>
    </row>
    <row r="117" spans="1:2" x14ac:dyDescent="0.35">
      <c r="A117" s="83" t="s">
        <v>394</v>
      </c>
      <c r="B117" s="85" t="s">
        <v>395</v>
      </c>
    </row>
    <row r="118" spans="1:2" x14ac:dyDescent="0.35">
      <c r="A118" s="83" t="s">
        <v>396</v>
      </c>
      <c r="B118" s="85" t="s">
        <v>397</v>
      </c>
    </row>
    <row r="119" spans="1:2" x14ac:dyDescent="0.35">
      <c r="A119" s="83" t="s">
        <v>398</v>
      </c>
      <c r="B119" s="85" t="s">
        <v>399</v>
      </c>
    </row>
    <row r="120" spans="1:2" x14ac:dyDescent="0.35">
      <c r="A120" s="83" t="s">
        <v>400</v>
      </c>
      <c r="B120" s="85" t="s">
        <v>401</v>
      </c>
    </row>
    <row r="121" spans="1:2" x14ac:dyDescent="0.35">
      <c r="A121" s="83" t="s">
        <v>402</v>
      </c>
      <c r="B121" s="85" t="s">
        <v>403</v>
      </c>
    </row>
    <row r="122" spans="1:2" x14ac:dyDescent="0.35">
      <c r="A122" s="83" t="s">
        <v>404</v>
      </c>
      <c r="B122" s="85" t="s">
        <v>405</v>
      </c>
    </row>
    <row r="123" spans="1:2" x14ac:dyDescent="0.35">
      <c r="A123" s="83" t="s">
        <v>406</v>
      </c>
      <c r="B123" s="85" t="s">
        <v>407</v>
      </c>
    </row>
    <row r="124" spans="1:2" x14ac:dyDescent="0.35">
      <c r="A124" s="83" t="s">
        <v>408</v>
      </c>
      <c r="B124" s="85" t="s">
        <v>409</v>
      </c>
    </row>
    <row r="125" spans="1:2" x14ac:dyDescent="0.35">
      <c r="A125" s="83" t="s">
        <v>410</v>
      </c>
      <c r="B125" s="85" t="s">
        <v>411</v>
      </c>
    </row>
    <row r="126" spans="1:2" x14ac:dyDescent="0.35">
      <c r="A126" s="83" t="s">
        <v>412</v>
      </c>
      <c r="B126" s="85" t="s">
        <v>413</v>
      </c>
    </row>
    <row r="127" spans="1:2" x14ac:dyDescent="0.35">
      <c r="A127" s="83" t="s">
        <v>414</v>
      </c>
      <c r="B127" s="85" t="s">
        <v>415</v>
      </c>
    </row>
    <row r="128" spans="1:2" x14ac:dyDescent="0.35">
      <c r="A128" s="83" t="s">
        <v>416</v>
      </c>
      <c r="B128" s="85" t="s">
        <v>417</v>
      </c>
    </row>
    <row r="129" spans="1:2" x14ac:dyDescent="0.35">
      <c r="A129" s="83" t="s">
        <v>418</v>
      </c>
      <c r="B129" s="85" t="s">
        <v>419</v>
      </c>
    </row>
    <row r="130" spans="1:2" x14ac:dyDescent="0.35">
      <c r="A130" s="83" t="s">
        <v>420</v>
      </c>
      <c r="B130" s="85" t="s">
        <v>421</v>
      </c>
    </row>
    <row r="131" spans="1:2" x14ac:dyDescent="0.35">
      <c r="A131" s="83" t="s">
        <v>422</v>
      </c>
      <c r="B131" s="85" t="s">
        <v>423</v>
      </c>
    </row>
    <row r="132" spans="1:2" x14ac:dyDescent="0.35">
      <c r="A132" s="83" t="s">
        <v>424</v>
      </c>
      <c r="B132" s="85" t="s">
        <v>425</v>
      </c>
    </row>
    <row r="133" spans="1:2" x14ac:dyDescent="0.35">
      <c r="A133" s="83" t="s">
        <v>426</v>
      </c>
      <c r="B133" s="85" t="s">
        <v>427</v>
      </c>
    </row>
    <row r="134" spans="1:2" x14ac:dyDescent="0.35">
      <c r="A134" s="83" t="s">
        <v>428</v>
      </c>
      <c r="B134" s="85" t="s">
        <v>429</v>
      </c>
    </row>
    <row r="135" spans="1:2" x14ac:dyDescent="0.35">
      <c r="A135" s="83" t="s">
        <v>430</v>
      </c>
      <c r="B135" s="85" t="s">
        <v>431</v>
      </c>
    </row>
    <row r="136" spans="1:2" x14ac:dyDescent="0.35">
      <c r="A136" s="83" t="s">
        <v>432</v>
      </c>
      <c r="B136" s="85" t="s">
        <v>433</v>
      </c>
    </row>
    <row r="137" spans="1:2" x14ac:dyDescent="0.35">
      <c r="A137" s="83" t="s">
        <v>434</v>
      </c>
      <c r="B137" s="85" t="s">
        <v>435</v>
      </c>
    </row>
    <row r="138" spans="1:2" x14ac:dyDescent="0.35">
      <c r="A138" s="83" t="s">
        <v>436</v>
      </c>
      <c r="B138" s="85" t="s">
        <v>437</v>
      </c>
    </row>
    <row r="139" spans="1:2" x14ac:dyDescent="0.35">
      <c r="A139" s="83" t="s">
        <v>438</v>
      </c>
      <c r="B139" s="85" t="s">
        <v>439</v>
      </c>
    </row>
    <row r="140" spans="1:2" x14ac:dyDescent="0.35">
      <c r="A140" s="83" t="s">
        <v>440</v>
      </c>
      <c r="B140" s="85" t="s">
        <v>441</v>
      </c>
    </row>
    <row r="141" spans="1:2" x14ac:dyDescent="0.35">
      <c r="A141" s="83" t="s">
        <v>442</v>
      </c>
      <c r="B141" s="85" t="s">
        <v>443</v>
      </c>
    </row>
    <row r="142" spans="1:2" x14ac:dyDescent="0.35">
      <c r="A142" s="83" t="s">
        <v>444</v>
      </c>
      <c r="B142" s="85" t="s">
        <v>445</v>
      </c>
    </row>
    <row r="143" spans="1:2" x14ac:dyDescent="0.35">
      <c r="A143" s="83" t="s">
        <v>446</v>
      </c>
      <c r="B143" s="85" t="s">
        <v>447</v>
      </c>
    </row>
    <row r="144" spans="1:2" x14ac:dyDescent="0.35">
      <c r="A144" s="83" t="s">
        <v>448</v>
      </c>
      <c r="B144" s="85" t="s">
        <v>449</v>
      </c>
    </row>
    <row r="145" spans="1:2" x14ac:dyDescent="0.35">
      <c r="A145" s="83" t="s">
        <v>450</v>
      </c>
      <c r="B145" s="85" t="s">
        <v>451</v>
      </c>
    </row>
    <row r="146" spans="1:2" x14ac:dyDescent="0.35">
      <c r="A146" s="83" t="s">
        <v>452</v>
      </c>
      <c r="B146" s="85" t="s">
        <v>453</v>
      </c>
    </row>
    <row r="147" spans="1:2" x14ac:dyDescent="0.35">
      <c r="A147" s="83" t="s">
        <v>454</v>
      </c>
      <c r="B147" s="85" t="s">
        <v>455</v>
      </c>
    </row>
    <row r="148" spans="1:2" x14ac:dyDescent="0.35">
      <c r="A148" s="83" t="s">
        <v>456</v>
      </c>
      <c r="B148" s="85" t="s">
        <v>457</v>
      </c>
    </row>
    <row r="149" spans="1:2" x14ac:dyDescent="0.35">
      <c r="A149" s="83" t="s">
        <v>458</v>
      </c>
      <c r="B149" s="85" t="s">
        <v>459</v>
      </c>
    </row>
    <row r="150" spans="1:2" x14ac:dyDescent="0.35">
      <c r="A150" s="83" t="s">
        <v>460</v>
      </c>
      <c r="B150" s="85" t="s">
        <v>461</v>
      </c>
    </row>
    <row r="151" spans="1:2" x14ac:dyDescent="0.35">
      <c r="A151" s="83" t="s">
        <v>462</v>
      </c>
      <c r="B151" s="85" t="s">
        <v>463</v>
      </c>
    </row>
    <row r="152" spans="1:2" x14ac:dyDescent="0.35">
      <c r="A152" s="83" t="s">
        <v>464</v>
      </c>
      <c r="B152" s="85" t="s">
        <v>465</v>
      </c>
    </row>
    <row r="153" spans="1:2" x14ac:dyDescent="0.35">
      <c r="A153" s="83" t="s">
        <v>466</v>
      </c>
      <c r="B153" s="85" t="s">
        <v>467</v>
      </c>
    </row>
    <row r="154" spans="1:2" x14ac:dyDescent="0.35">
      <c r="A154" s="83" t="s">
        <v>468</v>
      </c>
      <c r="B154" s="85" t="s">
        <v>469</v>
      </c>
    </row>
    <row r="155" spans="1:2" x14ac:dyDescent="0.35">
      <c r="A155" s="83" t="s">
        <v>470</v>
      </c>
      <c r="B155" s="85" t="s">
        <v>471</v>
      </c>
    </row>
    <row r="156" spans="1:2" x14ac:dyDescent="0.35">
      <c r="A156" s="83" t="s">
        <v>472</v>
      </c>
      <c r="B156" s="85" t="s">
        <v>473</v>
      </c>
    </row>
    <row r="157" spans="1:2" x14ac:dyDescent="0.35">
      <c r="A157" s="83" t="s">
        <v>474</v>
      </c>
      <c r="B157" s="85" t="s">
        <v>475</v>
      </c>
    </row>
    <row r="158" spans="1:2" x14ac:dyDescent="0.35">
      <c r="A158" s="83" t="s">
        <v>476</v>
      </c>
      <c r="B158" s="85" t="s">
        <v>477</v>
      </c>
    </row>
    <row r="159" spans="1:2" x14ac:dyDescent="0.35">
      <c r="A159" s="83" t="s">
        <v>478</v>
      </c>
      <c r="B159" s="85" t="s">
        <v>479</v>
      </c>
    </row>
    <row r="160" spans="1:2" x14ac:dyDescent="0.35">
      <c r="A160" s="83" t="s">
        <v>480</v>
      </c>
      <c r="B160" s="85" t="s">
        <v>481</v>
      </c>
    </row>
    <row r="161" spans="1:2" x14ac:dyDescent="0.35">
      <c r="A161" s="83" t="s">
        <v>482</v>
      </c>
      <c r="B161" s="85" t="s">
        <v>483</v>
      </c>
    </row>
    <row r="162" spans="1:2" x14ac:dyDescent="0.35">
      <c r="A162" s="83" t="s">
        <v>484</v>
      </c>
      <c r="B162" s="85" t="s">
        <v>485</v>
      </c>
    </row>
    <row r="163" spans="1:2" x14ac:dyDescent="0.35">
      <c r="A163" s="83" t="s">
        <v>486</v>
      </c>
      <c r="B163" s="85" t="s">
        <v>487</v>
      </c>
    </row>
    <row r="164" spans="1:2" x14ac:dyDescent="0.35">
      <c r="A164" s="83" t="s">
        <v>488</v>
      </c>
      <c r="B164" s="85" t="s">
        <v>489</v>
      </c>
    </row>
    <row r="165" spans="1:2" x14ac:dyDescent="0.35">
      <c r="A165" s="83" t="s">
        <v>490</v>
      </c>
      <c r="B165" s="85" t="s">
        <v>491</v>
      </c>
    </row>
    <row r="166" spans="1:2" x14ac:dyDescent="0.35">
      <c r="A166" s="83" t="s">
        <v>492</v>
      </c>
      <c r="B166" s="85" t="s">
        <v>493</v>
      </c>
    </row>
    <row r="167" spans="1:2" x14ac:dyDescent="0.35">
      <c r="A167" s="83" t="s">
        <v>494</v>
      </c>
      <c r="B167" s="85" t="s">
        <v>495</v>
      </c>
    </row>
    <row r="168" spans="1:2" x14ac:dyDescent="0.35">
      <c r="A168" s="83" t="s">
        <v>496</v>
      </c>
      <c r="B168" s="85" t="s">
        <v>497</v>
      </c>
    </row>
    <row r="169" spans="1:2" x14ac:dyDescent="0.35">
      <c r="A169" s="83" t="s">
        <v>498</v>
      </c>
      <c r="B169" s="85" t="s">
        <v>499</v>
      </c>
    </row>
    <row r="170" spans="1:2" x14ac:dyDescent="0.35">
      <c r="A170" s="83" t="s">
        <v>500</v>
      </c>
      <c r="B170" s="85" t="s">
        <v>501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gulzhigit.ermatov@un.org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MPTF_00006_00950</ProjectId>
    <FundCode xmlns="f9695bc1-6109-4dcd-a27a-f8a0370b00e2">MPTF_00006</FundCode>
    <Comments xmlns="f9695bc1-6109-4dcd-a27a-f8a0370b00e2">PBF Secretariat's 2024 Financial Report </Comments>
    <Active xmlns="f9695bc1-6109-4dcd-a27a-f8a0370b00e2">Yes</Active>
    <DocumentDate xmlns="b1528a4b-5ccb-40f7-a09e-43427183cd95">2024-11-15T08:00:00+00:00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66EDE50F-155A-4D7F-8702-D7A6577D48DF}">
  <ds:schemaRefs>
    <ds:schemaRef ds:uri="http://schemas.microsoft.com/sharepoint/v3/contenttype/forms"/>
  </ds:schemaRefs>
</ds:datastoreItem>
</file>

<file path=customXml/itemProps2.xml><?xml version="1.0" encoding="utf-8"?>
<ds:datastoreItem xmlns:ds="http://schemas.openxmlformats.org/officeDocument/2006/customXml" ds:itemID="{D1CAF288-B26A-4CC8-A761-2BCB9897FBE6}"/>
</file>

<file path=customXml/itemProps3.xml><?xml version="1.0" encoding="utf-8"?>
<ds:datastoreItem xmlns:ds="http://schemas.openxmlformats.org/officeDocument/2006/customXml" ds:itemID="{383ABDEC-0530-498A-91D2-445551E485CF}">
  <ds:schemaRefs>
    <ds:schemaRef ds:uri="http://purl.org/dc/elements/1.1/"/>
    <ds:schemaRef ds:uri="http://purl.org/dc/terms/"/>
    <ds:schemaRef ds:uri="http://purl.org/dc/dcmitype/"/>
    <ds:schemaRef ds:uri="0a08cbef-2119-4394-9a19-10baaf8e0de4"/>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Secretariat Budget_Annex D_12 Nov, 2024.xlsx</dc:title>
  <dc:creator>Aigul Mambetakunova</dc:creator>
  <cp:lastModifiedBy>Irina Ten</cp:lastModifiedBy>
  <cp:lastPrinted>2022-05-06T03:43:47Z</cp:lastPrinted>
  <dcterms:created xsi:type="dcterms:W3CDTF">2017-11-15T21:17:43Z</dcterms:created>
  <dcterms:modified xsi:type="dcterms:W3CDTF">2024-11-12T10:20:19Z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