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iomint-my.sharepoint.com/personal/hsysavane_iom_int/Documents/Bureau/"/>
    </mc:Choice>
  </mc:AlternateContent>
  <xr:revisionPtr revIDLastSave="0" documentId="8_{982128AD-EDB8-49CB-9D79-35267F704B4A}" xr6:coauthVersionLast="47" xr6:coauthVersionMax="47" xr10:uidLastSave="{00000000-0000-0000-0000-000000000000}"/>
  <bookViews>
    <workbookView xWindow="-110" yWindow="-110" windowWidth="19420" windowHeight="10420" xr2:uid="{00000000-000D-0000-FFFF-FFFF00000000}"/>
  </bookViews>
  <sheets>
    <sheet name="1) Tableau budgétaire 1" sheetId="1" r:id="rId1"/>
    <sheet name="2) Tableau budgétaire 2" sheetId="5" r:id="rId2"/>
    <sheet name="3) Notes d'explication" sheetId="3" r:id="rId3"/>
    <sheet name="4) Pour utilisation par PBSO" sheetId="6" r:id="rId4"/>
    <sheet name="5) Pour utilisation par MPTFO" sheetId="4" r:id="rId5"/>
    <sheet name="Dropdowns" sheetId="8" state="hidden"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4" l="1"/>
  <c r="F23" i="4"/>
  <c r="F22" i="4"/>
  <c r="I187" i="1" l="1"/>
  <c r="I180" i="1"/>
  <c r="I170" i="1"/>
  <c r="I160" i="1"/>
  <c r="I150" i="1"/>
  <c r="I138" i="1"/>
  <c r="I128" i="1"/>
  <c r="I118" i="1"/>
  <c r="I108" i="1"/>
  <c r="I96" i="1"/>
  <c r="I86" i="1"/>
  <c r="I76" i="1"/>
  <c r="I66" i="1"/>
  <c r="I54" i="1"/>
  <c r="I44" i="1"/>
  <c r="I34" i="1"/>
  <c r="I24" i="1"/>
  <c r="I211" i="1" l="1"/>
  <c r="D214" i="1"/>
  <c r="H209" i="1" l="1"/>
  <c r="D208" i="5" l="1"/>
  <c r="D21" i="4"/>
  <c r="E21" i="4"/>
  <c r="C21" i="4"/>
  <c r="D7" i="4"/>
  <c r="E7" i="4"/>
  <c r="C7" i="4"/>
  <c r="F207" i="5"/>
  <c r="E207" i="5"/>
  <c r="D207" i="5"/>
  <c r="E214" i="5"/>
  <c r="F214" i="5"/>
  <c r="E213" i="5"/>
  <c r="F213" i="5"/>
  <c r="E13" i="4" s="1"/>
  <c r="E212" i="5"/>
  <c r="F212" i="5"/>
  <c r="E211" i="5"/>
  <c r="F211" i="5"/>
  <c r="E210" i="5"/>
  <c r="F210" i="5"/>
  <c r="E209" i="5"/>
  <c r="F209" i="5"/>
  <c r="D210" i="5"/>
  <c r="D211" i="5"/>
  <c r="D212" i="5"/>
  <c r="D213" i="5"/>
  <c r="D214" i="5"/>
  <c r="D209" i="5"/>
  <c r="E208" i="5"/>
  <c r="F208" i="5"/>
  <c r="D215" i="5" l="1"/>
  <c r="D216" i="5" s="1"/>
  <c r="D217" i="5" l="1"/>
  <c r="D160" i="1" l="1"/>
  <c r="E160" i="1"/>
  <c r="D13" i="5"/>
  <c r="E205" i="1"/>
  <c r="F205" i="1"/>
  <c r="D205" i="1"/>
  <c r="E197" i="1"/>
  <c r="F197" i="1"/>
  <c r="D197" i="1"/>
  <c r="G184" i="1"/>
  <c r="G185" i="1"/>
  <c r="G186" i="1"/>
  <c r="G183" i="1"/>
  <c r="G176" i="1"/>
  <c r="G179" i="1"/>
  <c r="G178" i="1"/>
  <c r="G177" i="1"/>
  <c r="G175" i="1"/>
  <c r="G174" i="1"/>
  <c r="G173" i="1"/>
  <c r="G172" i="1"/>
  <c r="G169" i="1"/>
  <c r="G168" i="1"/>
  <c r="G167" i="1"/>
  <c r="G166" i="1"/>
  <c r="G165" i="1"/>
  <c r="G164" i="1"/>
  <c r="G163" i="1"/>
  <c r="G162" i="1"/>
  <c r="G159" i="1"/>
  <c r="G158" i="1"/>
  <c r="G157" i="1"/>
  <c r="G156" i="1"/>
  <c r="G155" i="1"/>
  <c r="G154" i="1"/>
  <c r="G153" i="1"/>
  <c r="G152" i="1"/>
  <c r="G149" i="1"/>
  <c r="G148" i="1"/>
  <c r="G147" i="1"/>
  <c r="G146" i="1"/>
  <c r="G145" i="1"/>
  <c r="G144" i="1"/>
  <c r="G143" i="1"/>
  <c r="G142" i="1"/>
  <c r="G137" i="1"/>
  <c r="G136" i="1"/>
  <c r="G135" i="1"/>
  <c r="G134" i="1"/>
  <c r="G133" i="1"/>
  <c r="G132" i="1"/>
  <c r="G131" i="1"/>
  <c r="G130" i="1"/>
  <c r="G127" i="1"/>
  <c r="G126" i="1"/>
  <c r="G125" i="1"/>
  <c r="G124" i="1"/>
  <c r="G123" i="1"/>
  <c r="G122" i="1"/>
  <c r="G121" i="1"/>
  <c r="G120" i="1"/>
  <c r="G117" i="1"/>
  <c r="G116" i="1"/>
  <c r="G115" i="1"/>
  <c r="G114" i="1"/>
  <c r="G113" i="1"/>
  <c r="G112" i="1"/>
  <c r="G111" i="1"/>
  <c r="G110" i="1"/>
  <c r="G107" i="1"/>
  <c r="G106" i="1"/>
  <c r="G105" i="1"/>
  <c r="G104" i="1"/>
  <c r="G103" i="1"/>
  <c r="G102" i="1"/>
  <c r="G101" i="1"/>
  <c r="G100" i="1"/>
  <c r="G95" i="1"/>
  <c r="G94" i="1"/>
  <c r="G93" i="1"/>
  <c r="G92" i="1"/>
  <c r="G91" i="1"/>
  <c r="G90" i="1"/>
  <c r="G89" i="1"/>
  <c r="G88" i="1"/>
  <c r="G85" i="1"/>
  <c r="G84" i="1"/>
  <c r="G83" i="1"/>
  <c r="G82" i="1"/>
  <c r="G81" i="1"/>
  <c r="G80" i="1"/>
  <c r="G79" i="1"/>
  <c r="G78" i="1"/>
  <c r="G75" i="1"/>
  <c r="G74" i="1"/>
  <c r="G73" i="1"/>
  <c r="G72" i="1"/>
  <c r="G71" i="1"/>
  <c r="G70" i="1"/>
  <c r="G69" i="1"/>
  <c r="G68" i="1"/>
  <c r="G65" i="1"/>
  <c r="G64" i="1"/>
  <c r="G63" i="1"/>
  <c r="G62" i="1"/>
  <c r="G61" i="1"/>
  <c r="G60" i="1"/>
  <c r="G59" i="1"/>
  <c r="G58" i="1"/>
  <c r="G53" i="1"/>
  <c r="G52" i="1"/>
  <c r="G51" i="1"/>
  <c r="G50" i="1"/>
  <c r="G49" i="1"/>
  <c r="G48" i="1"/>
  <c r="G47" i="1"/>
  <c r="G46" i="1"/>
  <c r="G43" i="1"/>
  <c r="G42" i="1"/>
  <c r="G41" i="1"/>
  <c r="G40" i="1"/>
  <c r="G39" i="1"/>
  <c r="G38" i="1"/>
  <c r="G37" i="1"/>
  <c r="G36" i="1"/>
  <c r="G27" i="1"/>
  <c r="G28" i="1"/>
  <c r="G29" i="1"/>
  <c r="G30" i="1"/>
  <c r="G31" i="1"/>
  <c r="G32" i="1"/>
  <c r="G33" i="1"/>
  <c r="G26" i="1"/>
  <c r="G17" i="1"/>
  <c r="G18" i="1"/>
  <c r="G19" i="1"/>
  <c r="G20" i="1"/>
  <c r="G21" i="1"/>
  <c r="G22" i="1"/>
  <c r="G23" i="1"/>
  <c r="G16" i="1"/>
  <c r="F203" i="5"/>
  <c r="E203" i="5"/>
  <c r="D203" i="5"/>
  <c r="G202" i="5"/>
  <c r="G201" i="5"/>
  <c r="G200" i="5"/>
  <c r="G199" i="5"/>
  <c r="G198" i="5"/>
  <c r="G197" i="5"/>
  <c r="G196" i="5"/>
  <c r="E187" i="1"/>
  <c r="E195" i="5" s="1"/>
  <c r="F187" i="1"/>
  <c r="F195" i="5" s="1"/>
  <c r="D187" i="1"/>
  <c r="D195" i="5" s="1"/>
  <c r="G203" i="5" l="1"/>
  <c r="H44" i="1"/>
  <c r="G138" i="1"/>
  <c r="H24" i="1"/>
  <c r="G34" i="1"/>
  <c r="G66" i="1"/>
  <c r="G96" i="1"/>
  <c r="G128" i="1"/>
  <c r="G160" i="1"/>
  <c r="H180" i="1"/>
  <c r="G54" i="1"/>
  <c r="G86" i="1"/>
  <c r="H170" i="1"/>
  <c r="G76" i="1"/>
  <c r="G108" i="1"/>
  <c r="G118" i="1"/>
  <c r="G150" i="1"/>
  <c r="H34" i="1"/>
  <c r="G170" i="1"/>
  <c r="H96" i="1"/>
  <c r="H108" i="1"/>
  <c r="H128" i="1"/>
  <c r="G187" i="1"/>
  <c r="H54" i="1"/>
  <c r="H138" i="1"/>
  <c r="H187" i="1"/>
  <c r="H66" i="1"/>
  <c r="H150" i="1"/>
  <c r="H76" i="1"/>
  <c r="H160" i="1"/>
  <c r="H118" i="1"/>
  <c r="H86" i="1"/>
  <c r="G180" i="1"/>
  <c r="G44" i="1"/>
  <c r="G24" i="1"/>
  <c r="G195" i="5"/>
  <c r="D14" i="4"/>
  <c r="E14" i="4"/>
  <c r="D12" i="4"/>
  <c r="E12" i="4"/>
  <c r="D11" i="4"/>
  <c r="E11" i="4"/>
  <c r="D10" i="4"/>
  <c r="E10" i="4"/>
  <c r="D9" i="4"/>
  <c r="E9" i="4"/>
  <c r="C14" i="4"/>
  <c r="C10" i="4"/>
  <c r="C11" i="4"/>
  <c r="C12" i="4"/>
  <c r="C13" i="4"/>
  <c r="C9" i="4"/>
  <c r="D8" i="4"/>
  <c r="E8" i="4"/>
  <c r="C8" i="4"/>
  <c r="F13" i="5"/>
  <c r="E13" i="5"/>
  <c r="G163" i="5"/>
  <c r="G164" i="5"/>
  <c r="G165" i="5"/>
  <c r="G166" i="5"/>
  <c r="G167" i="5"/>
  <c r="G168" i="5"/>
  <c r="G169" i="5"/>
  <c r="D170" i="5"/>
  <c r="E170" i="5"/>
  <c r="F170" i="5"/>
  <c r="G174" i="5"/>
  <c r="G175" i="5"/>
  <c r="G176" i="5"/>
  <c r="G177" i="5"/>
  <c r="G178" i="5"/>
  <c r="G179" i="5"/>
  <c r="G180" i="5"/>
  <c r="D181" i="5"/>
  <c r="E181" i="5"/>
  <c r="F181" i="5"/>
  <c r="G185" i="5"/>
  <c r="G186" i="5"/>
  <c r="G187" i="5"/>
  <c r="G188" i="5"/>
  <c r="G189" i="5"/>
  <c r="G190" i="5"/>
  <c r="G191" i="5"/>
  <c r="D192" i="5"/>
  <c r="E192" i="5"/>
  <c r="F192" i="5"/>
  <c r="F159" i="5"/>
  <c r="E159" i="5"/>
  <c r="D159" i="5"/>
  <c r="G158" i="5"/>
  <c r="G157" i="5"/>
  <c r="G156" i="5"/>
  <c r="G155" i="5"/>
  <c r="G154" i="5"/>
  <c r="G153" i="5"/>
  <c r="G152" i="5"/>
  <c r="G118" i="5"/>
  <c r="G119" i="5"/>
  <c r="G120" i="5"/>
  <c r="G121" i="5"/>
  <c r="G122" i="5"/>
  <c r="G123" i="5"/>
  <c r="G124" i="5"/>
  <c r="D125" i="5"/>
  <c r="E125" i="5"/>
  <c r="F125" i="5"/>
  <c r="G129" i="5"/>
  <c r="G130" i="5"/>
  <c r="G131" i="5"/>
  <c r="G132" i="5"/>
  <c r="G133" i="5"/>
  <c r="G134" i="5"/>
  <c r="G135" i="5"/>
  <c r="D136" i="5"/>
  <c r="E136" i="5"/>
  <c r="F136" i="5"/>
  <c r="G140" i="5"/>
  <c r="G141" i="5"/>
  <c r="G142" i="5"/>
  <c r="G143" i="5"/>
  <c r="G144" i="5"/>
  <c r="G145" i="5"/>
  <c r="G146" i="5"/>
  <c r="D147" i="5"/>
  <c r="E147" i="5"/>
  <c r="F147" i="5"/>
  <c r="F114" i="5"/>
  <c r="E114" i="5"/>
  <c r="D114" i="5"/>
  <c r="G113" i="5"/>
  <c r="G112" i="5"/>
  <c r="G111" i="5"/>
  <c r="G110" i="5"/>
  <c r="G109" i="5"/>
  <c r="G108" i="5"/>
  <c r="G107" i="5"/>
  <c r="G73" i="5"/>
  <c r="G74" i="5"/>
  <c r="G75" i="5"/>
  <c r="G76" i="5"/>
  <c r="G77" i="5"/>
  <c r="G78" i="5"/>
  <c r="G79" i="5"/>
  <c r="D80" i="5"/>
  <c r="E80" i="5"/>
  <c r="F80" i="5"/>
  <c r="G84" i="5"/>
  <c r="G85" i="5"/>
  <c r="G86" i="5"/>
  <c r="G87" i="5"/>
  <c r="G88" i="5"/>
  <c r="G89" i="5"/>
  <c r="G90" i="5"/>
  <c r="D91" i="5"/>
  <c r="E91" i="5"/>
  <c r="F91" i="5"/>
  <c r="G95" i="5"/>
  <c r="G96" i="5"/>
  <c r="G97" i="5"/>
  <c r="G98" i="5"/>
  <c r="G99" i="5"/>
  <c r="G100" i="5"/>
  <c r="G101" i="5"/>
  <c r="D102" i="5"/>
  <c r="E102" i="5"/>
  <c r="F102" i="5"/>
  <c r="G62" i="5"/>
  <c r="G63" i="5"/>
  <c r="G64" i="5"/>
  <c r="G65" i="5"/>
  <c r="G66" i="5"/>
  <c r="G67" i="5"/>
  <c r="G68" i="5"/>
  <c r="D69" i="5"/>
  <c r="E69" i="5"/>
  <c r="F69" i="5"/>
  <c r="G28" i="5"/>
  <c r="G29" i="5"/>
  <c r="G30" i="5"/>
  <c r="G31" i="5"/>
  <c r="G32" i="5"/>
  <c r="G33" i="5"/>
  <c r="G34" i="5"/>
  <c r="D35" i="5"/>
  <c r="E35" i="5"/>
  <c r="F35" i="5"/>
  <c r="G39" i="5"/>
  <c r="G40" i="5"/>
  <c r="G41" i="5"/>
  <c r="G42" i="5"/>
  <c r="G43" i="5"/>
  <c r="G44" i="5"/>
  <c r="G45" i="5"/>
  <c r="D46" i="5"/>
  <c r="E46" i="5"/>
  <c r="F46" i="5"/>
  <c r="G50" i="5"/>
  <c r="G51" i="5"/>
  <c r="G52" i="5"/>
  <c r="G53" i="5"/>
  <c r="G54" i="5"/>
  <c r="G55" i="5"/>
  <c r="G56" i="5"/>
  <c r="D57" i="5"/>
  <c r="E57" i="5"/>
  <c r="F57" i="5"/>
  <c r="E24" i="5"/>
  <c r="F24" i="5"/>
  <c r="G17" i="5"/>
  <c r="G18" i="5"/>
  <c r="G19" i="5"/>
  <c r="G20" i="5"/>
  <c r="G21" i="5"/>
  <c r="G22" i="5"/>
  <c r="G23" i="5"/>
  <c r="D24" i="5"/>
  <c r="G136" i="5" l="1"/>
  <c r="D211" i="1"/>
  <c r="G213" i="5"/>
  <c r="G181" i="5"/>
  <c r="G208" i="5"/>
  <c r="D13" i="4"/>
  <c r="F13" i="4" s="1"/>
  <c r="G211" i="5"/>
  <c r="G209" i="5"/>
  <c r="F10" i="4"/>
  <c r="C15" i="4"/>
  <c r="C16" i="4" s="1"/>
  <c r="C17" i="4" s="1"/>
  <c r="F14" i="4"/>
  <c r="F8" i="4"/>
  <c r="F11" i="4"/>
  <c r="F12" i="4"/>
  <c r="E15" i="4"/>
  <c r="F9" i="4"/>
  <c r="G214" i="5"/>
  <c r="G212" i="5"/>
  <c r="G210" i="5"/>
  <c r="F215" i="5"/>
  <c r="E215" i="5"/>
  <c r="G125" i="5"/>
  <c r="G159" i="5"/>
  <c r="G170" i="5"/>
  <c r="G147" i="5"/>
  <c r="G192" i="5"/>
  <c r="G80" i="5"/>
  <c r="G114" i="5"/>
  <c r="G102" i="5"/>
  <c r="G91" i="5"/>
  <c r="G69" i="5"/>
  <c r="G46" i="5"/>
  <c r="G35" i="5"/>
  <c r="G57" i="5"/>
  <c r="G24" i="5"/>
  <c r="E180" i="1"/>
  <c r="E184" i="5" s="1"/>
  <c r="F180" i="1"/>
  <c r="F184" i="5" s="1"/>
  <c r="E170" i="1"/>
  <c r="E173" i="5" s="1"/>
  <c r="F170" i="1"/>
  <c r="F173" i="5" s="1"/>
  <c r="E162" i="5"/>
  <c r="F160" i="1"/>
  <c r="F162" i="5" s="1"/>
  <c r="E150" i="1"/>
  <c r="E151" i="5" s="1"/>
  <c r="F150" i="1"/>
  <c r="F151" i="5" s="1"/>
  <c r="E138" i="1"/>
  <c r="E139" i="5" s="1"/>
  <c r="F138" i="1"/>
  <c r="F139" i="5" s="1"/>
  <c r="E128" i="1"/>
  <c r="E128" i="5" s="1"/>
  <c r="F128" i="1"/>
  <c r="F128" i="5" s="1"/>
  <c r="E118" i="1"/>
  <c r="E117" i="5" s="1"/>
  <c r="F118" i="1"/>
  <c r="F117" i="5" s="1"/>
  <c r="E108" i="1"/>
  <c r="F108" i="1"/>
  <c r="F106" i="5" s="1"/>
  <c r="E96" i="1"/>
  <c r="E94" i="5" s="1"/>
  <c r="F96" i="1"/>
  <c r="E86" i="1"/>
  <c r="E83" i="5" s="1"/>
  <c r="F86" i="1"/>
  <c r="F83" i="5" s="1"/>
  <c r="E76" i="1"/>
  <c r="E72" i="5" s="1"/>
  <c r="F76" i="1"/>
  <c r="F72" i="5" s="1"/>
  <c r="E66" i="1"/>
  <c r="E61" i="5" s="1"/>
  <c r="F66" i="1"/>
  <c r="F61" i="5" s="1"/>
  <c r="E54" i="1"/>
  <c r="E49" i="5" s="1"/>
  <c r="F54" i="1"/>
  <c r="F49" i="5" s="1"/>
  <c r="E44" i="1"/>
  <c r="F44" i="1"/>
  <c r="F38" i="5" s="1"/>
  <c r="E34" i="1"/>
  <c r="E27" i="5" s="1"/>
  <c r="F34" i="1"/>
  <c r="F27" i="5" s="1"/>
  <c r="D34" i="1"/>
  <c r="D27" i="5" s="1"/>
  <c r="F24" i="1"/>
  <c r="E24" i="1"/>
  <c r="E16" i="4" l="1"/>
  <c r="E17" i="4" s="1"/>
  <c r="E216" i="5"/>
  <c r="E217" i="5" s="1"/>
  <c r="F216" i="5"/>
  <c r="F217" i="5" s="1"/>
  <c r="E16" i="5"/>
  <c r="E198" i="1"/>
  <c r="F16" i="5"/>
  <c r="F198" i="1"/>
  <c r="D15" i="4"/>
  <c r="F15" i="4" s="1"/>
  <c r="E106" i="5"/>
  <c r="G215" i="5"/>
  <c r="F94" i="5"/>
  <c r="G27" i="5"/>
  <c r="E38" i="5"/>
  <c r="F16" i="4" l="1"/>
  <c r="F17" i="4" s="1"/>
  <c r="D16" i="4"/>
  <c r="D17" i="4" s="1"/>
  <c r="G216" i="5"/>
  <c r="G217" i="5" s="1"/>
  <c r="F199" i="1"/>
  <c r="E199" i="1"/>
  <c r="D180" i="1"/>
  <c r="D184" i="5" s="1"/>
  <c r="G184" i="5" s="1"/>
  <c r="D170" i="1"/>
  <c r="D173" i="5" s="1"/>
  <c r="G173" i="5" s="1"/>
  <c r="D162" i="5"/>
  <c r="G162" i="5" s="1"/>
  <c r="D150" i="1"/>
  <c r="D138" i="1"/>
  <c r="D139" i="5" s="1"/>
  <c r="G139" i="5" s="1"/>
  <c r="D128" i="1"/>
  <c r="D128" i="5" s="1"/>
  <c r="G128" i="5" s="1"/>
  <c r="D118" i="1"/>
  <c r="D117" i="5" s="1"/>
  <c r="G117" i="5" s="1"/>
  <c r="D108" i="1"/>
  <c r="D96" i="1"/>
  <c r="D94" i="5" s="1"/>
  <c r="G94" i="5" s="1"/>
  <c r="D86" i="1"/>
  <c r="D83" i="5" s="1"/>
  <c r="G83" i="5" s="1"/>
  <c r="D76" i="1"/>
  <c r="D72" i="5" s="1"/>
  <c r="G72" i="5" s="1"/>
  <c r="D66" i="1"/>
  <c r="D54" i="1"/>
  <c r="D49" i="5" s="1"/>
  <c r="G49" i="5" s="1"/>
  <c r="D44" i="1"/>
  <c r="D24" i="1"/>
  <c r="D16" i="5" l="1"/>
  <c r="G16" i="5" s="1"/>
  <c r="D198" i="1"/>
  <c r="F200" i="1"/>
  <c r="E200" i="1"/>
  <c r="D106" i="5"/>
  <c r="G106" i="5" s="1"/>
  <c r="C29" i="6"/>
  <c r="D151" i="5"/>
  <c r="G151" i="5" s="1"/>
  <c r="C40" i="6"/>
  <c r="D61" i="5"/>
  <c r="G61" i="5" s="1"/>
  <c r="C18" i="6"/>
  <c r="D38" i="5"/>
  <c r="G38" i="5" s="1"/>
  <c r="C7" i="6"/>
  <c r="D10" i="6" s="1"/>
  <c r="E208" i="1" l="1"/>
  <c r="D24" i="4" s="1"/>
  <c r="E207" i="1"/>
  <c r="D23" i="4" s="1"/>
  <c r="E206" i="1"/>
  <c r="F208" i="1"/>
  <c r="E24" i="4" s="1"/>
  <c r="F207" i="1"/>
  <c r="E23" i="4" s="1"/>
  <c r="F206" i="1"/>
  <c r="G198" i="1"/>
  <c r="D45" i="6"/>
  <c r="D47" i="6"/>
  <c r="D46" i="6"/>
  <c r="D43" i="6"/>
  <c r="D44" i="6"/>
  <c r="D34" i="6"/>
  <c r="D36" i="6"/>
  <c r="D32" i="6"/>
  <c r="D33" i="6"/>
  <c r="D35" i="6"/>
  <c r="D24" i="6"/>
  <c r="D25" i="6"/>
  <c r="D21" i="6"/>
  <c r="D22" i="6"/>
  <c r="D23" i="6"/>
  <c r="D12" i="6"/>
  <c r="D11" i="6"/>
  <c r="D14" i="6"/>
  <c r="D13" i="6"/>
  <c r="D199" i="1"/>
  <c r="F209" i="1" l="1"/>
  <c r="E209" i="1"/>
  <c r="G199" i="1"/>
  <c r="G200" i="1" s="1"/>
  <c r="D215" i="1" s="1"/>
  <c r="I212" i="1"/>
  <c r="E22" i="4"/>
  <c r="D22" i="4"/>
  <c r="D200" i="1"/>
  <c r="C30" i="6"/>
  <c r="C41" i="6"/>
  <c r="C19" i="6"/>
  <c r="C8" i="6"/>
  <c r="D212" i="1" l="1"/>
  <c r="D208" i="1"/>
  <c r="C24" i="4" s="1"/>
  <c r="D207" i="1"/>
  <c r="D206" i="1"/>
  <c r="C22" i="4" s="1"/>
  <c r="D209" i="1" l="1"/>
  <c r="G208" i="1"/>
  <c r="G207" i="1"/>
  <c r="C23" i="4"/>
  <c r="G206" i="1"/>
  <c r="G209" i="1" l="1"/>
</calcChain>
</file>

<file path=xl/sharedStrings.xml><?xml version="1.0" encoding="utf-8"?>
<sst xmlns="http://schemas.openxmlformats.org/spreadsheetml/2006/main" count="822" uniqueCount="623">
  <si>
    <t>1. Staff and other personnel</t>
  </si>
  <si>
    <t>2. Supplies, Commodities, Materials</t>
  </si>
  <si>
    <t>3. Equipment, Vehicles, and Furniture (including Depreciation)</t>
  </si>
  <si>
    <t>4. Contractual services</t>
  </si>
  <si>
    <t>6. Transfers and Grants to Counterparts</t>
  </si>
  <si>
    <t>Instructions:</t>
  </si>
  <si>
    <t>5. Travel</t>
  </si>
  <si>
    <t>Totals</t>
  </si>
  <si>
    <t>Performance-Based Tranche Breakdown</t>
  </si>
  <si>
    <t>First Tranche:</t>
  </si>
  <si>
    <t>Tranche %</t>
  </si>
  <si>
    <t>Second Tranche:</t>
  </si>
  <si>
    <t>Recipient Agency 1</t>
  </si>
  <si>
    <t>Total</t>
  </si>
  <si>
    <t>For MPTFO Use</t>
  </si>
  <si>
    <t>Recipient Agency 2</t>
  </si>
  <si>
    <t>Recipient Agency 3</t>
  </si>
  <si>
    <t>Recip Agency 1</t>
  </si>
  <si>
    <t>Recip Agency 2</t>
  </si>
  <si>
    <t>Recip Agency 3</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</si>
  <si>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</si>
  <si>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</si>
  <si>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</si>
  <si>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</si>
  <si>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</si>
  <si>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</si>
  <si>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</si>
  <si>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</si>
  <si>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</si>
  <si>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</si>
  <si>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</si>
  <si>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</si>
  <si>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</si>
  <si>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</si>
  <si>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</si>
  <si>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</si>
  <si>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</si>
  <si>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</si>
  <si>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</si>
  <si>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</si>
  <si>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</si>
  <si>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</si>
  <si>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</si>
  <si>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</si>
  <si>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</si>
  <si>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</si>
  <si>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</si>
  <si>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</si>
  <si>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</si>
  <si>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</si>
  <si>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</si>
  <si>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</si>
  <si>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</si>
  <si>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</si>
  <si>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</si>
  <si>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</si>
  <si>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</si>
  <si>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</si>
  <si>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</si>
  <si>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</si>
  <si>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</si>
  <si>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</si>
  <si>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</si>
  <si>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</si>
  <si>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</si>
  <si>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</si>
  <si>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</si>
  <si>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</si>
  <si>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</si>
  <si>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</si>
  <si>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</si>
  <si>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</si>
  <si>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</si>
  <si>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</si>
  <si>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</si>
  <si>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</si>
  <si>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</si>
  <si>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</si>
  <si>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</si>
  <si>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</si>
  <si>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</si>
  <si>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</si>
  <si>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</si>
  <si>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</si>
  <si>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</si>
  <si>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</si>
  <si>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</si>
  <si>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</si>
  <si>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</si>
  <si>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</si>
  <si>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</si>
  <si>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</si>
  <si>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</si>
  <si>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</si>
  <si>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</si>
  <si>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</si>
  <si>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</si>
  <si>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</si>
  <si>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</si>
  <si>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</si>
  <si>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</si>
  <si>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</si>
  <si>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</si>
  <si>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</si>
  <si>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</si>
  <si>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</si>
  <si>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</si>
  <si>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</si>
  <si>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</si>
  <si>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</si>
  <si>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</si>
  <si>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</si>
  <si>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</si>
  <si>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</si>
  <si>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</si>
  <si>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</si>
  <si>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</si>
  <si>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</si>
  <si>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</si>
  <si>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</si>
  <si>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</si>
  <si>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</si>
  <si>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</si>
  <si>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</si>
  <si>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</si>
  <si>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</si>
  <si>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</si>
  <si>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</si>
  <si>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</si>
  <si>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</si>
  <si>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</si>
  <si>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</si>
  <si>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</si>
  <si>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</si>
  <si>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</si>
  <si>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</si>
  <si>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</si>
  <si>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</si>
  <si>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</si>
  <si>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</si>
  <si>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</si>
  <si>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</si>
  <si>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</si>
  <si>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</si>
  <si>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</si>
  <si>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</si>
  <si>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</si>
  <si>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</si>
  <si>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</si>
  <si>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</si>
  <si>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</si>
  <si>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</si>
  <si>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</si>
  <si>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</si>
  <si>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</si>
  <si>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</si>
  <si>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</si>
  <si>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</si>
  <si>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</si>
  <si>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</si>
  <si>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</si>
  <si>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</si>
  <si>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</si>
  <si>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</si>
  <si>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</si>
  <si>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</si>
  <si>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</si>
  <si>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</si>
  <si>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</si>
  <si>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</si>
  <si>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</si>
  <si>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</si>
  <si>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</si>
  <si>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</si>
  <si>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</si>
  <si>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</si>
  <si>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</si>
  <si>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</si>
  <si>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</si>
  <si>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</si>
  <si>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</si>
  <si>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</si>
  <si>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</si>
  <si>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</si>
  <si>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</si>
  <si>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</si>
  <si>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</si>
  <si>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</si>
  <si>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</si>
  <si>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</si>
  <si>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</si>
  <si>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</si>
  <si>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</si>
  <si>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</si>
  <si>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</si>
  <si>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</si>
  <si>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</si>
  <si>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</si>
  <si>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</si>
  <si>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</si>
  <si>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</si>
  <si>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</si>
  <si>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</si>
  <si>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</si>
  <si>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</si>
  <si>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</si>
  <si>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</si>
  <si>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</si>
  <si>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</si>
  <si>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</si>
  <si>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</si>
  <si>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</si>
  <si>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</si>
  <si>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</si>
  <si>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</si>
  <si>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</si>
  <si>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</si>
  <si>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</si>
  <si>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</si>
  <si>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</si>
  <si>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</si>
  <si>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</si>
  <si>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</si>
  <si>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</si>
  <si>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</si>
  <si>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</si>
  <si>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</si>
  <si>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</si>
  <si>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</si>
  <si>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</si>
  <si>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</si>
  <si>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</si>
  <si>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</si>
  <si>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</si>
  <si>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</si>
  <si>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</si>
  <si>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</si>
  <si>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</si>
  <si>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</si>
  <si>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</si>
  <si>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</si>
  <si>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</si>
  <si>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</si>
  <si>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</si>
  <si>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</si>
  <si>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</si>
  <si>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</si>
  <si>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</si>
  <si>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</si>
  <si>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</si>
  <si>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</si>
  <si>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</si>
  <si>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</si>
  <si>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</si>
  <si>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</si>
  <si>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</si>
  <si>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</si>
  <si>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</si>
  <si>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</si>
  <si>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</si>
  <si>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</si>
  <si>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</si>
  <si>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</si>
  <si>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</si>
  <si>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</si>
  <si>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</si>
  <si>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</si>
  <si>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</si>
  <si>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</si>
  <si>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</si>
  <si>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</si>
  <si>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</si>
  <si>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</si>
  <si>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</si>
  <si>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</si>
  <si>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</si>
  <si>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</si>
  <si>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</si>
  <si>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</si>
  <si>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</si>
  <si>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</si>
  <si>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</si>
  <si>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</si>
  <si>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</si>
  <si>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</si>
  <si>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</si>
  <si>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</si>
  <si>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</si>
  <si>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</si>
  <si>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</si>
  <si>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</si>
  <si>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</si>
  <si>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</si>
  <si>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</si>
  <si>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</si>
  <si>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</si>
  <si>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</si>
  <si>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</si>
  <si>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</si>
  <si>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</si>
  <si>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</si>
  <si>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</si>
  <si>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</si>
  <si>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</si>
  <si>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</si>
  <si>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</si>
  <si>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</si>
  <si>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</si>
  <si>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</si>
  <si>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</si>
  <si>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</si>
  <si>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</si>
  <si>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</si>
  <si>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</si>
  <si>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</si>
  <si>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</si>
  <si>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</si>
  <si>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</si>
  <si>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</si>
  <si>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</si>
  <si>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</si>
  <si>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</si>
  <si>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</si>
  <si>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</si>
  <si>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</si>
  <si>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</si>
  <si>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</si>
  <si>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</si>
  <si>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</si>
  <si>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</si>
  <si>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</si>
  <si>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</si>
  <si>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</si>
  <si>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</si>
  <si>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</si>
  <si>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</si>
  <si>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</si>
  <si>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</si>
  <si>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</si>
  <si>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</si>
  <si>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</si>
  <si>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</si>
  <si>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</si>
  <si>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</si>
  <si>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</si>
  <si>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</si>
  <si>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</si>
  <si>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</si>
  <si>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</si>
  <si>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</si>
  <si>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</si>
  <si>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</si>
  <si>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</si>
  <si>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</si>
  <si>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</si>
  <si>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</si>
  <si>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</si>
  <si>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</si>
  <si>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</si>
  <si>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</si>
  <si>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</si>
  <si>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</si>
  <si>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</si>
  <si>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</si>
  <si>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</si>
  <si>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</si>
  <si>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</si>
  <si>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</si>
  <si>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</si>
  <si>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</si>
  <si>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</si>
  <si>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</si>
  <si>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</si>
  <si>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</si>
  <si>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</si>
  <si>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</si>
  <si>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</si>
  <si>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</si>
  <si>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</si>
  <si>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</si>
  <si>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</si>
  <si>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</si>
  <si>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</si>
  <si>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</si>
  <si>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</si>
  <si>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</si>
  <si>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</si>
  <si>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</si>
  <si>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</si>
  <si>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</si>
  <si>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</si>
  <si>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</si>
  <si>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</si>
  <si>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</si>
  <si>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</si>
  <si>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</si>
  <si>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</si>
  <si>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</si>
  <si>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</si>
  <si>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</si>
  <si>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</si>
  <si>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</si>
  <si>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</si>
  <si>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</si>
  <si>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</si>
  <si>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</si>
  <si>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</si>
  <si>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</si>
  <si>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</si>
  <si>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</si>
  <si>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</si>
  <si>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</si>
  <si>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</si>
  <si>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</si>
  <si>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</si>
  <si>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</si>
  <si>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</si>
  <si>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</si>
  <si>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</si>
  <si>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</si>
  <si>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</si>
  <si>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</si>
  <si>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</si>
  <si>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</si>
  <si>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</si>
  <si>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</si>
  <si>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</si>
  <si>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</si>
  <si>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</si>
  <si>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</si>
  <si>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</si>
  <si>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</si>
  <si>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</si>
  <si>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</si>
  <si>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</si>
  <si>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</si>
  <si>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</si>
  <si>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</si>
  <si>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</si>
  <si>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</si>
  <si>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</si>
  <si>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</si>
  <si>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</si>
  <si>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</si>
  <si>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</si>
  <si>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</si>
  <si>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</si>
  <si>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</si>
  <si>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</si>
  <si>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</si>
  <si>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</si>
  <si>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</si>
  <si>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</si>
  <si>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</si>
  <si>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</si>
  <si>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</si>
  <si>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</si>
  <si>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</si>
  <si>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</si>
  <si>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</si>
  <si>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</si>
  <si>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</si>
  <si>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</si>
  <si>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</si>
  <si>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</si>
  <si>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</si>
  <si>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</si>
  <si>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</si>
  <si>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</si>
  <si>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</si>
  <si>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</si>
  <si>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</si>
  <si>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</si>
  <si>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</si>
  <si>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</si>
  <si>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</si>
  <si>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</si>
  <si>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</si>
  <si>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</si>
  <si>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</si>
  <si>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</si>
  <si>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</si>
  <si>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</si>
  <si>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</si>
  <si>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</si>
  <si>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</si>
  <si>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</si>
  <si>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</si>
  <si>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</si>
  <si>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</si>
  <si>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</si>
  <si>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</si>
  <si>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</si>
  <si>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</si>
  <si>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</si>
  <si>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</si>
  <si>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</si>
  <si>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</si>
  <si>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</si>
  <si>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</si>
  <si>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</si>
  <si>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</si>
  <si>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</si>
  <si>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</si>
  <si>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</si>
  <si>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</si>
  <si>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</si>
  <si>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</si>
  <si>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</si>
  <si>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</si>
  <si>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</si>
  <si>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</si>
  <si>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</si>
  <si>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</si>
  <si>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</si>
  <si>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</si>
  <si>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</si>
  <si>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</si>
  <si>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</si>
  <si>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</si>
  <si>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</si>
  <si>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</si>
  <si>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</si>
  <si>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</si>
  <si>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</si>
  <si>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</si>
  <si>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</si>
  <si>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</si>
  <si>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</si>
  <si>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1 (budget en USD)</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</si>
  <si>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</si>
  <si>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</si>
  <si>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</si>
  <si>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</si>
  <si>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Produit total</t>
  </si>
  <si>
    <t>Coûts supplémentaires total</t>
  </si>
  <si>
    <t>Sous-budget total du projet</t>
  </si>
  <si>
    <t>Coûts indirects (7%):</t>
  </si>
  <si>
    <t>Organisation recipiendiaire 1</t>
  </si>
  <si>
    <t>Organisation recipiendiaire 2</t>
  </si>
  <si>
    <t>Organisation recipiendiaire 3</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</si>
  <si>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</si>
  <si>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</si>
  <si>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</si>
  <si>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</si>
  <si>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</si>
  <si>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</si>
  <si>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</si>
  <si>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</si>
  <si>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</si>
  <si>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</si>
  <si>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</si>
  <si>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</si>
  <si>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</si>
  <si>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</si>
  <si>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</si>
  <si>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</si>
  <si>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</si>
  <si>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</si>
  <si>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</si>
  <si>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</si>
  <si>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</si>
  <si>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</si>
  <si>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</si>
  <si>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</si>
  <si>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</si>
  <si>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</si>
  <si>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</si>
  <si>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</si>
  <si>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</si>
  <si>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</si>
  <si>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</si>
  <si>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</si>
  <si>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</si>
  <si>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</si>
  <si>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</si>
  <si>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</si>
  <si>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</si>
  <si>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</si>
  <si>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</si>
  <si>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</si>
  <si>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</si>
  <si>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</si>
  <si>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</si>
  <si>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</si>
  <si>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</si>
  <si>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</si>
  <si>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1. Ne remplissez que les cellules blanches. Les cellules grises sont verrouillées et / ou contiennent des formules de feuille de calcul.
2. Remplissez les feuilles 1 et 2.
a) </t>
    </r>
    <r>
      <rPr>
        <sz val="16"/>
        <color theme="1"/>
        <rFont val="Calibri"/>
        <family val="2"/>
        <scheme val="minor"/>
      </rPr>
      <t>Premièrement, préparez un budget organisé par</t>
    </r>
    <r>
      <rPr>
        <b/>
        <sz val="16"/>
        <color theme="1"/>
        <rFont val="Calibri"/>
        <family val="2"/>
        <scheme val="minor"/>
      </rPr>
      <t xml:space="preserve"> activité / produit / résultat dans la feuille 1</t>
    </r>
    <r>
      <rPr>
        <sz val="16"/>
        <color theme="1"/>
        <rFont val="Calibri"/>
        <family val="2"/>
        <scheme val="minor"/>
      </rPr>
      <t>. (Les montants des activités peuvent être estimations indicatives.)</t>
    </r>
    <r>
      <rPr>
        <b/>
        <sz val="16"/>
        <color theme="1"/>
        <rFont val="Calibri"/>
        <family val="2"/>
        <scheme val="minor"/>
      </rPr>
      <t xml:space="preserve">
b) </t>
    </r>
    <r>
      <rPr>
        <sz val="16"/>
        <color theme="1"/>
        <rFont val="Calibri"/>
        <family val="2"/>
        <scheme val="minor"/>
      </rPr>
      <t xml:space="preserve">Ensuite, divisez chaque budget en fonction </t>
    </r>
    <r>
      <rPr>
        <b/>
        <sz val="16"/>
        <color theme="1"/>
        <rFont val="Calibri"/>
        <family val="2"/>
        <scheme val="minor"/>
      </rPr>
      <t xml:space="preserve">des catégories de budget des Nations Unies dans la feuille 2.
3. </t>
    </r>
    <r>
      <rPr>
        <sz val="16"/>
        <color theme="1"/>
        <rFont val="Calibri"/>
        <family val="2"/>
        <scheme val="minor"/>
      </rPr>
      <t xml:space="preserve">Assurez-vous d’inclure </t>
    </r>
    <r>
      <rPr>
        <b/>
        <sz val="16"/>
        <color theme="1"/>
        <rFont val="Calibri"/>
        <family val="2"/>
        <scheme val="minor"/>
      </rPr>
      <t>% en faveur de l’égalité des sexes et de l’autonomisation des femmes (GEWE).
4. N'utilisez pas les feuilles 4 ou 5</t>
    </r>
    <r>
      <rPr>
        <sz val="16"/>
        <color theme="1"/>
        <rFont val="Calibri"/>
        <family val="2"/>
        <scheme val="minor"/>
      </rPr>
      <t>, qui sont destinées au MPTF et au PBSO.</t>
    </r>
    <r>
      <rPr>
        <b/>
        <sz val="16"/>
        <color theme="1"/>
        <rFont val="Calibri"/>
        <family val="2"/>
        <scheme val="minor"/>
      </rPr>
      <t xml:space="preserve">
5. Laissez  en blanc </t>
    </r>
    <r>
      <rPr>
        <sz val="16"/>
        <color theme="1"/>
        <rFont val="Calibri"/>
        <family val="2"/>
        <scheme val="minor"/>
      </rPr>
      <t>toutes les organisations / résultats / réalisations / activités qui ne sont pas nécessaires. NE PAS supprimer les cellules.</t>
    </r>
    <r>
      <rPr>
        <b/>
        <sz val="16"/>
        <color theme="1"/>
        <rFont val="Calibri"/>
        <family val="2"/>
        <scheme val="minor"/>
      </rPr>
      <t xml:space="preserve">
6. Ne pas ajuster les montants des tranches </t>
    </r>
    <r>
      <rPr>
        <sz val="16"/>
        <color theme="1"/>
        <rFont val="Calibri"/>
        <family val="2"/>
        <scheme val="minor"/>
      </rPr>
      <t>sans consulter PBSO.</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</si>
  <si>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</si>
  <si>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rgb="FFFF0000"/>
        <rFont val="Calibri"/>
        <family val="2"/>
        <scheme val="minor"/>
      </rPr>
      <t xml:space="preserve"> en rouge</t>
    </r>
    <r>
      <rPr>
        <b/>
        <sz val="16"/>
        <color theme="1"/>
        <rFont val="Calibri"/>
        <family val="2"/>
        <scheme val="minor"/>
      </rPr>
      <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</si>
  <si>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</si>
  <si>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</si>
  <si>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</si>
  <si>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</si>
  <si>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</si>
  <si>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</si>
  <si>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</si>
  <si>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</si>
  <si>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</si>
  <si>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</si>
  <si>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</si>
  <si>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</si>
  <si>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</si>
  <si>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 xml:space="preserve">Baseline indicator survey </t>
  </si>
  <si>
    <t xml:space="preserve">Identification, registration and profiling of direct beneficiaries </t>
  </si>
  <si>
    <t xml:space="preserve">Identification, planning and design and implementation of critical infrastructures to be rehabilitated </t>
  </si>
  <si>
    <t>Cash for Work operations (including tools, transports and equipment support)</t>
  </si>
  <si>
    <t xml:space="preserve">Resocialization of direct beneficiaries through sensitization on civic education, peaceful coexistence and alphabetization </t>
  </si>
  <si>
    <t xml:space="preserve">Mentoring &amp; tutoring decentralizing network  </t>
  </si>
  <si>
    <t xml:space="preserve">Trade specific tool kits, small grants for micro - business setup </t>
  </si>
  <si>
    <t>Community based sociocultural activities &amp; workshops</t>
  </si>
  <si>
    <t>Training of key LCs members, local authorities and communities' leaders on conflict prevention, use of peaceful means of settlement of disputes and mediation, by training of trainers methodology</t>
  </si>
  <si>
    <t>Sensitization campaigns on social cohesion, peaceful coexistence, use of community dialogue by production of comics and radio campaigns, and strengthening of the local information networks</t>
  </si>
  <si>
    <t>Sensitisation campaigns on risks of illegal circulation of weapons and support to community based initiative to handover weapons and arms control</t>
  </si>
  <si>
    <t>Set up of early warning mechanisms at the community level and of security incidents record</t>
  </si>
  <si>
    <t xml:space="preserve">Backstopping staff cost </t>
  </si>
  <si>
    <t xml:space="preserve">Field operational costs including staff and technical support  </t>
  </si>
  <si>
    <t xml:space="preserve"> </t>
  </si>
  <si>
    <t xml:space="preserve">Social Reinsertion of Direct Beneficiaries </t>
  </si>
  <si>
    <t xml:space="preserve">Social Cohesion, Peaceful Coexistence and Resilience of Target Communities </t>
  </si>
  <si>
    <t>Economic reintegration of direct beneficiaries</t>
  </si>
  <si>
    <t>Community capacity building through the set up of LCs and the strengthening of CSOs in target areas</t>
  </si>
  <si>
    <t>Local market study of existing economic opportunities for IGAs carried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</si>
</sst>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_);[Red]\(#,##0\);\–\ "/>
    <numFmt numFmtId="165" formatCode="_(&quot;$&quot;* #,##0_);_(&quot;$&quot;* \(#,##0\);_(&quot;$&quot;* &quot;-&quot;??_);_(@_)"/>
  </numFmts>
  <fonts count="24"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B0F0"/>
      <name val="Calibri"/>
      <family val="2"/>
      <scheme val="minor"/>
    </font>
    <font>
      <sz val="10"/>
      <color theme="1"/>
      <name val="Calibri"/>
      <family val="2"/>
      <scheme val="minor"/>
    </font>
    <font>
      <sz val="12"/>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96">
    <xf numFmtId="0" fontId="0" fillId="0" borderId="0" xfId="0"/>
    <xf numFmtId="0" fontId="6"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9" fontId="2" fillId="2" borderId="14" xfId="2" applyFont="1" applyFill="1" applyBorder="1" applyAlignment="1">
      <alignment vertical="center" wrapText="1"/>
    </xf>
    <xf numFmtId="44" fontId="6" fillId="3" borderId="0" xfId="1" applyFont="1" applyFill="1" applyBorder="1" applyAlignment="1" applyProtection="1">
      <alignment horizontal="center"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6" fillId="3" borderId="0" xfId="0" applyFont="1" applyFill="1" applyAlignment="1">
      <alignment vertical="center" wrapText="1"/>
    </xf>
    <xf numFmtId="0" fontId="6"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44" fontId="11" fillId="0" borderId="0" xfId="1" applyFont="1" applyFill="1" applyBorder="1" applyAlignment="1" applyProtection="1">
      <alignment vertical="center" wrapText="1"/>
    </xf>
    <xf numFmtId="44" fontId="6" fillId="0" borderId="3" xfId="1" applyFont="1" applyBorder="1" applyAlignment="1" applyProtection="1">
      <alignment horizontal="center" vertical="center" wrapText="1"/>
      <protection locked="0"/>
    </xf>
    <xf numFmtId="44" fontId="6" fillId="3" borderId="3" xfId="1" applyFont="1" applyFill="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6" fillId="3" borderId="0" xfId="1" applyFont="1" applyFill="1" applyBorder="1" applyAlignment="1" applyProtection="1">
      <alignment vertical="center" wrapText="1"/>
    </xf>
    <xf numFmtId="44" fontId="6" fillId="3" borderId="0" xfId="1" applyFont="1" applyFill="1" applyBorder="1" applyAlignment="1" applyProtection="1">
      <alignment vertical="center" wrapText="1"/>
      <protection locked="0"/>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2" fillId="2" borderId="13" xfId="1" applyFont="1" applyFill="1" applyBorder="1" applyAlignment="1">
      <alignment vertical="center" wrapText="1"/>
    </xf>
    <xf numFmtId="44" fontId="6" fillId="0" borderId="3" xfId="1" applyFont="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6" fillId="2" borderId="3" xfId="0" applyFont="1" applyFill="1" applyBorder="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6" fillId="0" borderId="0" xfId="1" applyFont="1" applyFill="1" applyBorder="1" applyAlignment="1" applyProtection="1">
      <alignment horizontal="center" vertical="center" wrapText="1"/>
    </xf>
    <xf numFmtId="44" fontId="2"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44" fontId="2" fillId="2" borderId="3" xfId="0" applyNumberFormat="1" applyFont="1" applyFill="1" applyBorder="1" applyAlignment="1">
      <alignment horizontal="center" wrapText="1"/>
    </xf>
    <xf numFmtId="0" fontId="6" fillId="3" borderId="0" xfId="0" applyFont="1" applyFill="1" applyAlignment="1">
      <alignment wrapText="1"/>
    </xf>
    <xf numFmtId="44" fontId="2" fillId="4" borderId="3" xfId="1" applyFont="1" applyFill="1" applyBorder="1" applyAlignment="1" applyProtection="1">
      <alignment wrapText="1"/>
    </xf>
    <xf numFmtId="44" fontId="6" fillId="3" borderId="0" xfId="0" applyNumberFormat="1" applyFont="1" applyFill="1" applyAlignment="1">
      <alignment vertical="center" wrapText="1"/>
    </xf>
    <xf numFmtId="44" fontId="2" fillId="0" borderId="0" xfId="0" applyNumberFormat="1" applyFont="1" applyAlignment="1">
      <alignment wrapText="1"/>
    </xf>
    <xf numFmtId="44" fontId="7"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7"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0" fontId="2" fillId="3" borderId="3" xfId="0" applyFont="1" applyFill="1" applyBorder="1" applyAlignment="1" applyProtection="1">
      <alignment horizontal="center" vertical="center" wrapText="1"/>
      <protection locked="0"/>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6" fillId="2" borderId="38" xfId="0" applyNumberFormat="1" applyFont="1" applyFill="1" applyBorder="1" applyAlignment="1">
      <alignment wrapText="1"/>
    </xf>
    <xf numFmtId="44" fontId="2" fillId="2" borderId="33"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0" fontId="17" fillId="0" borderId="0" xfId="0" applyFont="1"/>
    <xf numFmtId="49" fontId="0" fillId="0" borderId="0" xfId="0" applyNumberFormat="1"/>
    <xf numFmtId="0" fontId="17" fillId="0" borderId="0" xfId="0" applyFont="1" applyAlignment="1">
      <alignment vertical="center"/>
    </xf>
    <xf numFmtId="49" fontId="18" fillId="0" borderId="0" xfId="0" applyNumberFormat="1" applyFont="1" applyAlignment="1">
      <alignment horizontal="left"/>
    </xf>
    <xf numFmtId="49" fontId="18"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6" fillId="0" borderId="38" xfId="0" applyNumberFormat="1" applyFont="1" applyBorder="1" applyAlignment="1" applyProtection="1">
      <alignment wrapText="1"/>
      <protection locked="0"/>
    </xf>
    <xf numFmtId="44" fontId="6" fillId="3" borderId="38" xfId="1" applyFont="1" applyFill="1" applyBorder="1" applyAlignment="1" applyProtection="1">
      <alignment horizontal="center" vertical="center" wrapText="1"/>
      <protection locked="0"/>
    </xf>
    <xf numFmtId="44" fontId="6"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6" fillId="6" borderId="3" xfId="0" applyFont="1" applyFill="1" applyBorder="1" applyAlignment="1">
      <alignment vertical="center" wrapText="1"/>
    </xf>
    <xf numFmtId="0" fontId="2" fillId="2" borderId="3" xfId="0" applyFont="1" applyFill="1" applyBorder="1" applyAlignment="1">
      <alignment vertical="center" wrapText="1"/>
    </xf>
    <xf numFmtId="44" fontId="6" fillId="2" borderId="3" xfId="0" applyNumberFormat="1"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0" fontId="12" fillId="7" borderId="17" xfId="0" applyFont="1" applyFill="1" applyBorder="1" applyAlignment="1">
      <alignment wrapText="1"/>
    </xf>
    <xf numFmtId="44" fontId="6" fillId="2" borderId="3" xfId="1" applyFont="1" applyFill="1" applyBorder="1" applyAlignment="1" applyProtection="1">
      <alignment vertical="center" wrapText="1"/>
    </xf>
    <xf numFmtId="0" fontId="6" fillId="2" borderId="8" xfId="0" applyFont="1" applyFill="1" applyBorder="1" applyAlignment="1">
      <alignment vertical="center" wrapText="1"/>
    </xf>
    <xf numFmtId="44" fontId="6" fillId="2" borderId="9" xfId="0" applyNumberFormat="1" applyFont="1" applyFill="1" applyBorder="1" applyAlignment="1">
      <alignment vertical="center" wrapText="1"/>
    </xf>
    <xf numFmtId="44" fontId="2" fillId="2" borderId="14"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44" fontId="2" fillId="2" borderId="39" xfId="1" applyFont="1" applyFill="1" applyBorder="1" applyAlignment="1" applyProtection="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44" fontId="6" fillId="2" borderId="3" xfId="1" applyFont="1" applyFill="1" applyBorder="1" applyAlignment="1" applyProtection="1">
      <alignment horizontal="center"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44" fontId="6" fillId="2" borderId="3" xfId="0" applyNumberFormat="1" applyFont="1" applyFill="1" applyBorder="1" applyAlignment="1">
      <alignment wrapText="1"/>
    </xf>
    <xf numFmtId="44" fontId="6" fillId="2" borderId="3" xfId="1" applyFont="1" applyFill="1" applyBorder="1" applyAlignment="1">
      <alignment wrapText="1"/>
    </xf>
    <xf numFmtId="44" fontId="6" fillId="2" borderId="9"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44" fontId="6"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6" fillId="0" borderId="4" xfId="0" applyFont="1" applyBorder="1" applyAlignment="1">
      <alignment wrapText="1"/>
    </xf>
    <xf numFmtId="0" fontId="6" fillId="3" borderId="1" xfId="0" applyFont="1" applyFill="1" applyBorder="1" applyAlignment="1">
      <alignment wrapText="1"/>
    </xf>
    <xf numFmtId="0" fontId="6" fillId="0" borderId="2" xfId="0" applyFont="1" applyBorder="1" applyAlignment="1">
      <alignment wrapText="1"/>
    </xf>
    <xf numFmtId="0" fontId="21" fillId="0" borderId="0" xfId="0" applyFont="1" applyAlignment="1">
      <alignment wrapText="1"/>
    </xf>
    <xf numFmtId="0" fontId="12" fillId="7" borderId="15" xfId="0" applyFont="1" applyFill="1" applyBorder="1" applyAlignment="1">
      <alignment wrapText="1"/>
    </xf>
    <xf numFmtId="0" fontId="12" fillId="7" borderId="18" xfId="0" applyFont="1" applyFill="1" applyBorder="1" applyAlignment="1">
      <alignment wrapText="1"/>
    </xf>
    <xf numFmtId="0" fontId="8" fillId="2" borderId="53" xfId="0" applyFont="1" applyFill="1" applyBorder="1" applyAlignment="1">
      <alignment vertical="center" wrapText="1"/>
    </xf>
    <xf numFmtId="0" fontId="8" fillId="2" borderId="54" xfId="0" applyFont="1" applyFill="1" applyBorder="1" applyAlignment="1">
      <alignment vertical="center" wrapText="1"/>
    </xf>
    <xf numFmtId="0" fontId="8" fillId="2" borderId="54" xfId="0" applyFont="1" applyFill="1" applyBorder="1" applyAlignment="1" applyProtection="1">
      <alignment vertical="center" wrapText="1"/>
      <protection locked="0"/>
    </xf>
    <xf numFmtId="0" fontId="2" fillId="2" borderId="10" xfId="0" applyFont="1" applyFill="1" applyBorder="1" applyAlignment="1">
      <alignment horizontal="center" wrapText="1"/>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6" fillId="2" borderId="8" xfId="1" applyFont="1" applyFill="1" applyBorder="1" applyAlignment="1" applyProtection="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8" fillId="2" borderId="34" xfId="0" applyFont="1" applyFill="1" applyBorder="1" applyAlignment="1">
      <alignment vertical="center" wrapText="1"/>
    </xf>
    <xf numFmtId="44" fontId="6" fillId="2" borderId="5" xfId="0" applyNumberFormat="1" applyFont="1" applyFill="1" applyBorder="1" applyAlignment="1">
      <alignment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44" fontId="6" fillId="2" borderId="27" xfId="1" applyFont="1" applyFill="1" applyBorder="1" applyAlignment="1" applyProtection="1">
      <alignment wrapText="1"/>
    </xf>
    <xf numFmtId="44" fontId="6" fillId="2" borderId="29" xfId="1" applyFont="1" applyFill="1" applyBorder="1" applyAlignment="1">
      <alignment wrapText="1"/>
    </xf>
    <xf numFmtId="44" fontId="6"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6" fillId="0"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6" fillId="0" borderId="0" xfId="1" applyFont="1" applyBorder="1" applyAlignment="1">
      <alignment wrapText="1"/>
    </xf>
    <xf numFmtId="44" fontId="12" fillId="7" borderId="15" xfId="1" applyFont="1" applyFill="1" applyBorder="1" applyAlignment="1">
      <alignment wrapText="1"/>
    </xf>
    <xf numFmtId="44" fontId="14"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0" fontId="1" fillId="0" borderId="3" xfId="0" applyFont="1" applyBorder="1" applyAlignment="1" applyProtection="1">
      <alignment horizontal="justify" vertical="top"/>
      <protection locked="0"/>
    </xf>
    <xf numFmtId="0" fontId="22" fillId="0" borderId="3"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49" fontId="6" fillId="0" borderId="3" xfId="1" applyNumberFormat="1" applyFont="1" applyFill="1" applyBorder="1" applyAlignment="1" applyProtection="1">
      <alignment horizontal="left" wrapText="1"/>
      <protection locked="0"/>
    </xf>
    <xf numFmtId="0" fontId="22" fillId="0" borderId="3" xfId="0" applyFont="1" applyBorder="1" applyAlignment="1" applyProtection="1">
      <alignment wrapText="1"/>
      <protection locked="0"/>
    </xf>
    <xf numFmtId="0" fontId="1" fillId="0" borderId="3" xfId="0" applyFont="1" applyBorder="1" applyAlignment="1" applyProtection="1">
      <alignment horizontal="left" vertical="top" wrapText="1"/>
      <protection locked="0"/>
    </xf>
    <xf numFmtId="164" fontId="23" fillId="0" borderId="20" xfId="0" applyNumberFormat="1" applyFont="1" applyBorder="1" applyAlignment="1" applyProtection="1">
      <alignment vertical="center"/>
      <protection locked="0"/>
    </xf>
    <xf numFmtId="9" fontId="23" fillId="0" borderId="20" xfId="0" applyNumberFormat="1" applyFont="1" applyBorder="1" applyAlignment="1" applyProtection="1">
      <alignment vertical="center"/>
      <protection locked="0"/>
    </xf>
    <xf numFmtId="164" fontId="23" fillId="0" borderId="6" xfId="0" applyNumberFormat="1" applyFont="1" applyBorder="1" applyAlignment="1" applyProtection="1">
      <alignment vertical="center"/>
      <protection locked="0"/>
    </xf>
    <xf numFmtId="0" fontId="23" fillId="0" borderId="6" xfId="0" applyFont="1" applyBorder="1" applyAlignment="1" applyProtection="1">
      <alignment vertical="center"/>
      <protection locked="0"/>
    </xf>
    <xf numFmtId="49" fontId="1" fillId="0" borderId="3" xfId="1" applyNumberFormat="1" applyFont="1" applyBorder="1" applyAlignment="1" applyProtection="1">
      <alignment horizontal="left" wrapText="1"/>
      <protection locked="0"/>
    </xf>
    <xf numFmtId="165" fontId="1" fillId="0" borderId="3" xfId="1" applyNumberFormat="1" applyFont="1" applyBorder="1" applyAlignment="1" applyProtection="1">
      <alignment horizontal="center" vertical="center" wrapText="1"/>
      <protection locked="0"/>
    </xf>
    <xf numFmtId="164" fontId="23" fillId="0" borderId="20" xfId="0" applyNumberFormat="1" applyFont="1" applyBorder="1" applyAlignment="1" applyProtection="1">
      <alignment vertical="center" wrapText="1"/>
      <protection locked="0"/>
    </xf>
    <xf numFmtId="164" fontId="23" fillId="0" borderId="6" xfId="0" applyNumberFormat="1" applyFont="1" applyBorder="1" applyAlignment="1" applyProtection="1">
      <alignment vertical="center" wrapText="1"/>
      <protection locked="0"/>
    </xf>
    <xf numFmtId="9" fontId="6" fillId="0" borderId="3" xfId="2" applyFont="1" applyFill="1" applyBorder="1" applyAlignment="1" applyProtection="1">
      <alignment horizontal="center" vertical="center" wrapText="1"/>
      <protection locked="0"/>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44" fontId="6"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44" fontId="2" fillId="3" borderId="3" xfId="0" applyNumberFormat="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center" wrapText="1"/>
      <protection locked="0"/>
    </xf>
    <xf numFmtId="44" fontId="2" fillId="3" borderId="3" xfId="1" applyFont="1" applyFill="1" applyBorder="1" applyAlignment="1" applyProtection="1">
      <alignment horizontal="left" vertical="center" wrapText="1"/>
      <protection locked="0"/>
    </xf>
    <xf numFmtId="0" fontId="4" fillId="7" borderId="19" xfId="0" applyFont="1" applyFill="1" applyBorder="1" applyAlignment="1">
      <alignment horizontal="left" wrapText="1"/>
    </xf>
    <xf numFmtId="0" fontId="4" fillId="7" borderId="24" xfId="0" applyFont="1" applyFill="1" applyBorder="1" applyAlignment="1">
      <alignment horizontal="left" wrapText="1"/>
    </xf>
    <xf numFmtId="44" fontId="4" fillId="7" borderId="24" xfId="1" applyFont="1" applyFill="1" applyBorder="1" applyAlignment="1">
      <alignment horizontal="left" wrapText="1"/>
    </xf>
    <xf numFmtId="0" fontId="4" fillId="7" borderId="20" xfId="0" applyFont="1" applyFill="1" applyBorder="1" applyAlignment="1">
      <alignment horizontal="left" wrapText="1"/>
    </xf>
    <xf numFmtId="0" fontId="19" fillId="0" borderId="0" xfId="0" applyFont="1" applyAlignment="1">
      <alignment horizontal="left" vertical="top" wrapText="1"/>
    </xf>
    <xf numFmtId="0" fontId="14" fillId="7" borderId="25" xfId="0" applyFont="1" applyFill="1" applyBorder="1" applyAlignment="1">
      <alignment horizontal="left" wrapText="1"/>
    </xf>
    <xf numFmtId="0" fontId="14" fillId="7" borderId="26" xfId="0" applyFont="1" applyFill="1" applyBorder="1" applyAlignment="1">
      <alignment horizontal="left" wrapText="1"/>
    </xf>
    <xf numFmtId="0" fontId="14" fillId="7" borderId="21" xfId="0" applyFont="1" applyFill="1" applyBorder="1" applyAlignment="1">
      <alignment horizontal="left" wrapText="1"/>
    </xf>
    <xf numFmtId="0" fontId="2" fillId="3" borderId="3" xfId="0" applyFont="1" applyFill="1" applyBorder="1" applyAlignment="1" applyProtection="1">
      <alignment horizontal="left" vertical="center"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0" xfId="0" applyFont="1" applyFill="1" applyBorder="1" applyAlignment="1">
      <alignment horizontal="center" vertical="center" wrapText="1"/>
    </xf>
    <xf numFmtId="44" fontId="2" fillId="2" borderId="30" xfId="1" applyFont="1" applyFill="1" applyBorder="1" applyAlignment="1" applyProtection="1">
      <alignment horizontal="center" vertical="center" wrapText="1"/>
    </xf>
    <xf numFmtId="44" fontId="2" fillId="2" borderId="37"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12" fillId="7" borderId="17" xfId="0" applyFont="1" applyFill="1" applyBorder="1" applyAlignment="1">
      <alignment horizontal="left" wrapText="1"/>
    </xf>
    <xf numFmtId="0" fontId="12" fillId="7" borderId="15" xfId="0" applyFont="1" applyFill="1" applyBorder="1" applyAlignment="1">
      <alignment horizontal="left" wrapText="1"/>
    </xf>
    <xf numFmtId="0" fontId="12" fillId="7" borderId="40" xfId="0" applyFont="1" applyFill="1" applyBorder="1" applyAlignment="1">
      <alignment horizontal="left" wrapText="1"/>
    </xf>
    <xf numFmtId="0" fontId="2" fillId="2" borderId="46" xfId="0" applyFont="1" applyFill="1" applyBorder="1" applyAlignment="1">
      <alignment horizontal="left" wrapText="1"/>
    </xf>
    <xf numFmtId="0" fontId="2" fillId="2" borderId="51" xfId="0" applyFont="1" applyFill="1" applyBorder="1" applyAlignment="1">
      <alignment horizontal="left" wrapText="1"/>
    </xf>
    <xf numFmtId="0" fontId="2" fillId="2" borderId="52" xfId="0" applyFont="1" applyFill="1" applyBorder="1" applyAlignment="1">
      <alignment horizontal="left" wrapText="1"/>
    </xf>
    <xf numFmtId="0" fontId="2" fillId="2" borderId="28" xfId="0" applyFont="1" applyFill="1" applyBorder="1" applyAlignment="1">
      <alignment horizontal="center" vertical="center" wrapText="1"/>
    </xf>
    <xf numFmtId="0" fontId="4" fillId="7" borderId="11"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41"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7" borderId="24" xfId="0" applyFont="1" applyFill="1" applyBorder="1" applyAlignment="1">
      <alignment horizontal="left" vertical="center" wrapText="1"/>
    </xf>
    <xf numFmtId="0" fontId="4" fillId="7" borderId="42" xfId="0" applyFont="1" applyFill="1" applyBorder="1" applyAlignment="1">
      <alignment horizontal="left" vertical="center"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44" fontId="3" fillId="2" borderId="46" xfId="0" applyNumberFormat="1" applyFont="1" applyFill="1" applyBorder="1" applyAlignment="1">
      <alignment horizontal="center"/>
    </xf>
    <xf numFmtId="44" fontId="3" fillId="2" borderId="47" xfId="0" applyNumberFormat="1" applyFont="1" applyFill="1" applyBorder="1" applyAlignment="1">
      <alignment horizontal="center"/>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M281"/>
  <sheetViews>
    <sheetView showGridLines="0" showZeros="0" tabSelected="1" topLeftCell="A208" zoomScale="80" zoomScaleNormal="80" workbookViewId="0">
      <selection activeCell="D186" sqref="D186"/>
    </sheetView>
  </sheetViews>
  <sheetFormatPr defaultColWidth="9.08984375" defaultRowHeight="14.5" x14ac:dyDescent="0.35"/>
  <cols>
    <col min="1" max="1" width="9.08984375" style="40"/>
    <col min="2" max="2" width="30.6328125" style="40" customWidth="1"/>
    <col min="3" max="3" width="32.453125" style="40" customWidth="1"/>
    <col min="4" max="4" width="23.08984375" style="40" customWidth="1"/>
    <col min="5" max="5" width="16.08984375" style="40" customWidth="1"/>
    <col min="6" max="6" width="13.81640625" style="40" customWidth="1"/>
    <col min="7" max="7" width="17" style="40" customWidth="1"/>
    <col min="8" max="8" width="22.453125" style="40" customWidth="1"/>
    <col min="9" max="9" width="22.453125" style="184" customWidth="1"/>
    <col min="10" max="10" width="30.36328125" style="40" customWidth="1"/>
    <col min="11" max="11" width="18.90625" style="40" customWidth="1"/>
    <col min="12" max="12" width="9.08984375" style="40"/>
    <col min="13" max="13" width="17.6328125" style="40" customWidth="1"/>
    <col min="14" max="14" width="26.453125" style="40" customWidth="1"/>
    <col min="15" max="15" width="22.453125" style="40" customWidth="1"/>
    <col min="16" max="16" width="29.6328125" style="40" customWidth="1"/>
    <col min="17" max="17" width="23.453125" style="40" customWidth="1"/>
    <col min="18" max="18" width="18.453125" style="40" customWidth="1"/>
    <col min="19" max="19" width="17.453125" style="40" customWidth="1"/>
    <col min="20" max="20" width="25.08984375" style="40" customWidth="1"/>
    <col min="21" max="16384" width="9.08984375" style="40"/>
  </cols>
  <sheetData>
    <row r="2" spans="2:13" ht="47.25" customHeight="1" x14ac:dyDescent="1">
      <c r="B2" s="227" t="s">
        <v>527</v>
      </c>
      <c r="C2" s="227"/>
      <c r="D2" s="227"/>
      <c r="E2" s="227"/>
      <c r="F2" s="38"/>
      <c r="G2" s="38"/>
      <c r="H2" s="39"/>
      <c r="I2" s="191"/>
      <c r="J2" s="39"/>
    </row>
    <row r="3" spans="2:13" ht="15.5" x14ac:dyDescent="0.35">
      <c r="B3" s="156"/>
    </row>
    <row r="4" spans="2:13" ht="16" thickBot="1" x14ac:dyDescent="0.4">
      <c r="B4" s="42"/>
    </row>
    <row r="5" spans="2:13" ht="36.75" customHeight="1" x14ac:dyDescent="0.8">
      <c r="B5" s="123" t="s">
        <v>5</v>
      </c>
      <c r="C5" s="157"/>
      <c r="D5" s="157"/>
      <c r="E5" s="157"/>
      <c r="F5" s="157"/>
      <c r="G5" s="157"/>
      <c r="H5" s="157"/>
      <c r="I5" s="192"/>
      <c r="J5" s="157"/>
      <c r="K5" s="157"/>
      <c r="L5" s="157"/>
      <c r="M5" s="158"/>
    </row>
    <row r="6" spans="2:13" ht="174" customHeight="1" thickBot="1" x14ac:dyDescent="0.55000000000000004">
      <c r="B6" s="223" t="s">
        <v>587</v>
      </c>
      <c r="C6" s="224"/>
      <c r="D6" s="224"/>
      <c r="E6" s="224"/>
      <c r="F6" s="224"/>
      <c r="G6" s="224"/>
      <c r="H6" s="224"/>
      <c r="I6" s="225"/>
      <c r="J6" s="224"/>
      <c r="K6" s="224"/>
      <c r="L6" s="224"/>
      <c r="M6" s="226"/>
    </row>
    <row r="7" spans="2:13" x14ac:dyDescent="0.35">
      <c r="B7" s="43"/>
    </row>
    <row r="8" spans="2:13" ht="15" thickBot="1" x14ac:dyDescent="0.4"/>
    <row r="9" spans="2:13" ht="27" customHeight="1" thickBot="1" x14ac:dyDescent="0.65">
      <c r="B9" s="228" t="s">
        <v>373</v>
      </c>
      <c r="C9" s="229"/>
      <c r="D9" s="229"/>
      <c r="E9" s="229"/>
      <c r="F9" s="229"/>
      <c r="G9" s="229"/>
      <c r="H9" s="230"/>
      <c r="I9" s="193"/>
    </row>
    <row r="11" spans="2:13" ht="25.5" customHeight="1" x14ac:dyDescent="0.35">
      <c r="D11" s="44"/>
      <c r="E11" s="44"/>
      <c r="F11" s="44"/>
      <c r="G11" s="44"/>
      <c r="I11" s="190"/>
      <c r="J11" s="41"/>
      <c r="K11" s="41"/>
    </row>
    <row r="12" spans="2:13" ht="213.75" customHeight="1" x14ac:dyDescent="0.35">
      <c r="B12" s="29" t="s">
        <v>374</v>
      </c>
      <c r="C12" s="29" t="s">
        <v>528</v>
      </c>
      <c r="D12" s="29" t="s">
        <v>529</v>
      </c>
      <c r="E12" s="29" t="s">
        <v>530</v>
      </c>
      <c r="F12" s="29" t="s">
        <v>531</v>
      </c>
      <c r="G12" s="29" t="s">
        <v>13</v>
      </c>
      <c r="H12" s="29" t="s">
        <v>532</v>
      </c>
      <c r="I12" s="29" t="s">
        <v>597</v>
      </c>
      <c r="J12" s="29" t="s">
        <v>533</v>
      </c>
      <c r="K12" s="50"/>
    </row>
    <row r="13" spans="2:13" ht="18.75" customHeight="1" x14ac:dyDescent="0.35">
      <c r="B13" s="51"/>
      <c r="C13" s="51"/>
      <c r="D13" s="78"/>
      <c r="E13" s="78"/>
      <c r="F13" s="78"/>
      <c r="G13" s="29"/>
      <c r="H13" s="51"/>
      <c r="I13" s="136"/>
      <c r="J13" s="51"/>
      <c r="K13" s="50"/>
    </row>
    <row r="14" spans="2:13" ht="51" customHeight="1" x14ac:dyDescent="0.35">
      <c r="B14" s="105" t="s">
        <v>375</v>
      </c>
      <c r="C14" s="221" t="s">
        <v>618</v>
      </c>
      <c r="D14" s="221"/>
      <c r="E14" s="221"/>
      <c r="F14" s="221"/>
      <c r="G14" s="221"/>
      <c r="H14" s="221"/>
      <c r="I14" s="222"/>
      <c r="J14" s="221"/>
      <c r="K14" s="19"/>
    </row>
    <row r="15" spans="2:13" ht="51" customHeight="1" x14ac:dyDescent="0.35">
      <c r="B15" s="105" t="s">
        <v>376</v>
      </c>
      <c r="C15" s="221"/>
      <c r="D15" s="221"/>
      <c r="E15" s="221"/>
      <c r="F15" s="221"/>
      <c r="G15" s="221"/>
      <c r="H15" s="221"/>
      <c r="I15" s="222"/>
      <c r="J15" s="221"/>
      <c r="K15" s="53"/>
    </row>
    <row r="16" spans="2:13" ht="15.5" x14ac:dyDescent="0.35">
      <c r="B16" s="106" t="s">
        <v>377</v>
      </c>
      <c r="C16" s="210" t="s">
        <v>603</v>
      </c>
      <c r="D16" s="210">
        <v>18333.5</v>
      </c>
      <c r="E16" s="20"/>
      <c r="F16" s="20"/>
      <c r="G16" s="136">
        <f>SUM(D16:F16)</f>
        <v>18333.5</v>
      </c>
      <c r="H16" s="133">
        <v>0</v>
      </c>
      <c r="I16" s="20">
        <v>17869.845416265478</v>
      </c>
      <c r="J16" s="209"/>
      <c r="K16" s="54"/>
    </row>
    <row r="17" spans="1:11" ht="62" x14ac:dyDescent="0.35">
      <c r="B17" s="106" t="s">
        <v>378</v>
      </c>
      <c r="C17" s="210" t="s">
        <v>621</v>
      </c>
      <c r="D17" s="210">
        <v>85000</v>
      </c>
      <c r="E17" s="20"/>
      <c r="F17" s="20"/>
      <c r="G17" s="136">
        <f t="shared" ref="G17:G23" si="0">SUM(D17:F17)</f>
        <v>85000</v>
      </c>
      <c r="H17" s="213">
        <v>0.4</v>
      </c>
      <c r="I17" s="20">
        <v>85000</v>
      </c>
      <c r="J17" s="121"/>
      <c r="K17" s="54"/>
    </row>
    <row r="18" spans="1:11" ht="31" x14ac:dyDescent="0.35">
      <c r="B18" s="106" t="s">
        <v>379</v>
      </c>
      <c r="C18" s="210" t="s">
        <v>604</v>
      </c>
      <c r="D18" s="210">
        <v>89934.37</v>
      </c>
      <c r="E18" s="20"/>
      <c r="F18" s="20"/>
      <c r="G18" s="136">
        <f t="shared" si="0"/>
        <v>89934.37</v>
      </c>
      <c r="H18" s="133">
        <v>0.4</v>
      </c>
      <c r="I18" s="20">
        <v>83563.756019487657</v>
      </c>
      <c r="J18" s="121"/>
      <c r="K18" s="54"/>
    </row>
    <row r="19" spans="1:11" ht="62" x14ac:dyDescent="0.35">
      <c r="B19" s="106" t="s">
        <v>380</v>
      </c>
      <c r="C19" s="210" t="s">
        <v>605</v>
      </c>
      <c r="D19" s="210">
        <v>248822.41</v>
      </c>
      <c r="E19" s="20"/>
      <c r="F19" s="20"/>
      <c r="G19" s="136">
        <f t="shared" si="0"/>
        <v>248822.41</v>
      </c>
      <c r="H19" s="133">
        <v>0.5</v>
      </c>
      <c r="I19" s="20">
        <v>233753.63602862801</v>
      </c>
      <c r="J19" s="121"/>
      <c r="K19" s="54"/>
    </row>
    <row r="20" spans="1:11" ht="46.5" x14ac:dyDescent="0.35">
      <c r="B20" s="106" t="s">
        <v>381</v>
      </c>
      <c r="C20" s="210" t="s">
        <v>606</v>
      </c>
      <c r="D20" s="210">
        <v>439041.20999999996</v>
      </c>
      <c r="E20" s="20"/>
      <c r="F20" s="20"/>
      <c r="G20" s="136">
        <f t="shared" si="0"/>
        <v>439041.20999999996</v>
      </c>
      <c r="H20" s="133">
        <v>0.4</v>
      </c>
      <c r="I20" s="20">
        <v>414003.86247833574</v>
      </c>
      <c r="J20" s="121"/>
      <c r="K20" s="54"/>
    </row>
    <row r="21" spans="1:11" ht="62" x14ac:dyDescent="0.35">
      <c r="B21" s="106" t="s">
        <v>382</v>
      </c>
      <c r="C21" s="210" t="s">
        <v>607</v>
      </c>
      <c r="D21" s="210">
        <v>88002.4</v>
      </c>
      <c r="E21" s="20"/>
      <c r="F21" s="20"/>
      <c r="G21" s="136">
        <f t="shared" si="0"/>
        <v>88002.4</v>
      </c>
      <c r="H21" s="133">
        <v>0.4</v>
      </c>
      <c r="I21" s="20">
        <v>81325.773994222865</v>
      </c>
      <c r="J21" s="121"/>
      <c r="K21" s="54"/>
    </row>
    <row r="22" spans="1:11" ht="15.5" x14ac:dyDescent="0.35">
      <c r="B22" s="106" t="s">
        <v>383</v>
      </c>
      <c r="C22" s="49"/>
      <c r="D22" s="21"/>
      <c r="E22" s="21"/>
      <c r="F22" s="21"/>
      <c r="G22" s="136">
        <f t="shared" si="0"/>
        <v>0</v>
      </c>
      <c r="H22" s="134"/>
      <c r="I22" s="21"/>
      <c r="J22" s="122"/>
      <c r="K22" s="54"/>
    </row>
    <row r="23" spans="1:11" ht="15.5" x14ac:dyDescent="0.35">
      <c r="A23" s="41"/>
      <c r="B23" s="106" t="s">
        <v>384</v>
      </c>
      <c r="C23" s="49"/>
      <c r="D23" s="21"/>
      <c r="E23" s="21"/>
      <c r="F23" s="21"/>
      <c r="G23" s="136">
        <f t="shared" si="0"/>
        <v>0</v>
      </c>
      <c r="H23" s="134"/>
      <c r="I23" s="21"/>
      <c r="J23" s="122"/>
    </row>
    <row r="24" spans="1:11" ht="15.5" x14ac:dyDescent="0.35">
      <c r="A24" s="41"/>
      <c r="C24" s="107" t="s">
        <v>534</v>
      </c>
      <c r="D24" s="22">
        <f>SUM(D16:D23)</f>
        <v>969133.89</v>
      </c>
      <c r="E24" s="22">
        <f>SUM(E16:E23)</f>
        <v>0</v>
      </c>
      <c r="F24" s="22">
        <f>SUM(F16:F23)</f>
        <v>0</v>
      </c>
      <c r="G24" s="22">
        <f>SUM(G16:G23)</f>
        <v>969133.89</v>
      </c>
      <c r="H24" s="22">
        <f>(H16*G16)+(H17*G17)+(H18*G18)+(H19*G19)+(H20*G20)+(H21*G21)+(H22*G22)+(H23*G23)</f>
        <v>405202.397</v>
      </c>
      <c r="I24" s="22">
        <f>SUM(I16:I23)</f>
        <v>915516.87393693975</v>
      </c>
      <c r="J24" s="122"/>
      <c r="K24" s="55"/>
    </row>
    <row r="25" spans="1:11" ht="51" customHeight="1" x14ac:dyDescent="0.35">
      <c r="A25" s="41"/>
      <c r="B25" s="105" t="s">
        <v>385</v>
      </c>
      <c r="C25" s="231"/>
      <c r="D25" s="231"/>
      <c r="E25" s="231"/>
      <c r="F25" s="231"/>
      <c r="G25" s="231"/>
      <c r="H25" s="231"/>
      <c r="I25" s="222"/>
      <c r="J25" s="231"/>
      <c r="K25" s="53"/>
    </row>
    <row r="26" spans="1:11" ht="15.5" x14ac:dyDescent="0.35">
      <c r="A26" s="41"/>
      <c r="B26" s="106" t="s">
        <v>386</v>
      </c>
      <c r="C26" s="204"/>
      <c r="D26" s="20"/>
      <c r="E26" s="20"/>
      <c r="F26" s="20"/>
      <c r="G26" s="136">
        <f>SUM(D26:F26)</f>
        <v>0</v>
      </c>
      <c r="H26" s="133"/>
      <c r="I26" s="20"/>
      <c r="J26" s="121"/>
      <c r="K26" s="54"/>
    </row>
    <row r="27" spans="1:11" ht="15.5" x14ac:dyDescent="0.35">
      <c r="A27" s="41"/>
      <c r="B27" s="106" t="s">
        <v>387</v>
      </c>
      <c r="C27" s="204"/>
      <c r="D27" s="20"/>
      <c r="E27" s="20"/>
      <c r="F27" s="20"/>
      <c r="G27" s="136">
        <f t="shared" ref="G27:G33" si="1">SUM(D27:F27)</f>
        <v>0</v>
      </c>
      <c r="H27" s="133"/>
      <c r="I27" s="20"/>
      <c r="J27" s="121"/>
      <c r="K27" s="54"/>
    </row>
    <row r="28" spans="1:11" ht="15.5" x14ac:dyDescent="0.35">
      <c r="A28" s="41"/>
      <c r="B28" s="106" t="s">
        <v>388</v>
      </c>
      <c r="C28" s="204"/>
      <c r="D28" s="20"/>
      <c r="E28" s="20"/>
      <c r="F28" s="20"/>
      <c r="G28" s="136">
        <f t="shared" si="1"/>
        <v>0</v>
      </c>
      <c r="H28" s="133"/>
      <c r="I28" s="20"/>
      <c r="J28" s="121"/>
      <c r="K28" s="54"/>
    </row>
    <row r="29" spans="1:11" ht="15.5" x14ac:dyDescent="0.35">
      <c r="A29" s="41"/>
      <c r="B29" s="106" t="s">
        <v>389</v>
      </c>
      <c r="C29" s="200"/>
      <c r="D29" s="20"/>
      <c r="E29" s="20"/>
      <c r="F29" s="20"/>
      <c r="G29" s="136">
        <f t="shared" si="1"/>
        <v>0</v>
      </c>
      <c r="H29" s="133"/>
      <c r="I29" s="20"/>
      <c r="J29" s="121"/>
      <c r="K29" s="54"/>
    </row>
    <row r="30" spans="1:11" ht="15.5" x14ac:dyDescent="0.35">
      <c r="A30" s="41"/>
      <c r="B30" s="106" t="s">
        <v>390</v>
      </c>
      <c r="C30" s="201"/>
      <c r="D30" s="20"/>
      <c r="E30" s="20"/>
      <c r="F30" s="20"/>
      <c r="G30" s="136">
        <f t="shared" si="1"/>
        <v>0</v>
      </c>
      <c r="H30" s="133"/>
      <c r="I30" s="20"/>
      <c r="J30" s="121"/>
      <c r="K30" s="54"/>
    </row>
    <row r="31" spans="1:11" ht="15.5" x14ac:dyDescent="0.35">
      <c r="A31" s="41"/>
      <c r="B31" s="106" t="s">
        <v>391</v>
      </c>
      <c r="C31" s="18"/>
      <c r="D31" s="20"/>
      <c r="E31" s="20"/>
      <c r="F31" s="20"/>
      <c r="G31" s="136">
        <f t="shared" si="1"/>
        <v>0</v>
      </c>
      <c r="H31" s="133"/>
      <c r="I31" s="20"/>
      <c r="J31" s="121"/>
      <c r="K31" s="54"/>
    </row>
    <row r="32" spans="1:11" ht="15.5" x14ac:dyDescent="0.35">
      <c r="A32" s="41"/>
      <c r="B32" s="106" t="s">
        <v>392</v>
      </c>
      <c r="C32" s="49"/>
      <c r="D32" s="21"/>
      <c r="E32" s="21"/>
      <c r="F32" s="21"/>
      <c r="G32" s="136">
        <f t="shared" si="1"/>
        <v>0</v>
      </c>
      <c r="H32" s="134"/>
      <c r="I32" s="21"/>
      <c r="J32" s="122"/>
      <c r="K32" s="54"/>
    </row>
    <row r="33" spans="1:11" ht="15.5" x14ac:dyDescent="0.35">
      <c r="A33" s="41"/>
      <c r="B33" s="106" t="s">
        <v>393</v>
      </c>
      <c r="C33" s="49"/>
      <c r="D33" s="21"/>
      <c r="E33" s="21"/>
      <c r="F33" s="21"/>
      <c r="G33" s="136">
        <f t="shared" si="1"/>
        <v>0</v>
      </c>
      <c r="H33" s="134"/>
      <c r="I33" s="21"/>
      <c r="J33" s="122"/>
      <c r="K33" s="54"/>
    </row>
    <row r="34" spans="1:11" ht="15.5" x14ac:dyDescent="0.35">
      <c r="A34" s="41"/>
      <c r="C34" s="107" t="s">
        <v>534</v>
      </c>
      <c r="D34" s="25">
        <f>SUM(D26:D33)</f>
        <v>0</v>
      </c>
      <c r="E34" s="25">
        <f>SUM(E26:E33)</f>
        <v>0</v>
      </c>
      <c r="F34" s="25">
        <f>SUM(F26:F33)</f>
        <v>0</v>
      </c>
      <c r="G34" s="25">
        <f>SUM(G26:G33)</f>
        <v>0</v>
      </c>
      <c r="H34" s="22">
        <f>(H26*G26)+(H27*G27)+(H28*G28)+(H29*G29)+(H30*G30)+(H31*G31)+(H32*G32)+(H33*G33)</f>
        <v>0</v>
      </c>
      <c r="I34" s="22">
        <f>SUM(I26:I33)</f>
        <v>0</v>
      </c>
      <c r="J34" s="122"/>
      <c r="K34" s="55"/>
    </row>
    <row r="35" spans="1:11" ht="51" customHeight="1" x14ac:dyDescent="0.35">
      <c r="A35" s="41"/>
      <c r="B35" s="105" t="s">
        <v>394</v>
      </c>
      <c r="C35" s="216"/>
      <c r="D35" s="216"/>
      <c r="E35" s="216"/>
      <c r="F35" s="216"/>
      <c r="G35" s="216"/>
      <c r="H35" s="216"/>
      <c r="I35" s="217"/>
      <c r="J35" s="216"/>
      <c r="K35" s="53"/>
    </row>
    <row r="36" spans="1:11" ht="15.5" x14ac:dyDescent="0.35">
      <c r="A36" s="41"/>
      <c r="B36" s="106" t="s">
        <v>395</v>
      </c>
      <c r="C36" s="18"/>
      <c r="D36" s="20"/>
      <c r="E36" s="20"/>
      <c r="F36" s="20"/>
      <c r="G36" s="136">
        <f>SUM(D36:F36)</f>
        <v>0</v>
      </c>
      <c r="H36" s="133"/>
      <c r="I36" s="20"/>
      <c r="J36" s="121"/>
      <c r="K36" s="54"/>
    </row>
    <row r="37" spans="1:11" ht="15.5" x14ac:dyDescent="0.35">
      <c r="A37" s="41"/>
      <c r="B37" s="106" t="s">
        <v>396</v>
      </c>
      <c r="C37" s="18"/>
      <c r="D37" s="20"/>
      <c r="E37" s="20"/>
      <c r="F37" s="20"/>
      <c r="G37" s="136">
        <f t="shared" ref="G37:G43" si="2">SUM(D37:F37)</f>
        <v>0</v>
      </c>
      <c r="H37" s="133"/>
      <c r="I37" s="20"/>
      <c r="J37" s="121"/>
      <c r="K37" s="54"/>
    </row>
    <row r="38" spans="1:11" ht="15.5" x14ac:dyDescent="0.35">
      <c r="A38" s="41"/>
      <c r="B38" s="106" t="s">
        <v>397</v>
      </c>
      <c r="C38" s="18"/>
      <c r="D38" s="20"/>
      <c r="E38" s="20"/>
      <c r="F38" s="20"/>
      <c r="G38" s="136">
        <f t="shared" si="2"/>
        <v>0</v>
      </c>
      <c r="H38" s="133"/>
      <c r="I38" s="20"/>
      <c r="J38" s="121"/>
      <c r="K38" s="54"/>
    </row>
    <row r="39" spans="1:11" ht="15.5" x14ac:dyDescent="0.35">
      <c r="A39" s="41"/>
      <c r="B39" s="106" t="s">
        <v>398</v>
      </c>
      <c r="C39" s="18"/>
      <c r="D39" s="20"/>
      <c r="E39" s="20"/>
      <c r="F39" s="20"/>
      <c r="G39" s="136">
        <f t="shared" si="2"/>
        <v>0</v>
      </c>
      <c r="H39" s="133"/>
      <c r="I39" s="20"/>
      <c r="J39" s="121"/>
      <c r="K39" s="54"/>
    </row>
    <row r="40" spans="1:11" s="41" customFormat="1" ht="15.5" x14ac:dyDescent="0.35">
      <c r="B40" s="106" t="s">
        <v>399</v>
      </c>
      <c r="C40" s="18"/>
      <c r="D40" s="20"/>
      <c r="E40" s="20"/>
      <c r="F40" s="20"/>
      <c r="G40" s="136">
        <f t="shared" si="2"/>
        <v>0</v>
      </c>
      <c r="H40" s="133"/>
      <c r="I40" s="20"/>
      <c r="J40" s="121"/>
      <c r="K40" s="54"/>
    </row>
    <row r="41" spans="1:11" s="41" customFormat="1" ht="15.5" x14ac:dyDescent="0.35">
      <c r="B41" s="106" t="s">
        <v>400</v>
      </c>
      <c r="C41" s="18"/>
      <c r="D41" s="20"/>
      <c r="E41" s="20"/>
      <c r="F41" s="20"/>
      <c r="G41" s="136">
        <f t="shared" si="2"/>
        <v>0</v>
      </c>
      <c r="H41" s="133"/>
      <c r="I41" s="20"/>
      <c r="J41" s="121"/>
      <c r="K41" s="54"/>
    </row>
    <row r="42" spans="1:11" s="41" customFormat="1" ht="15.5" x14ac:dyDescent="0.35">
      <c r="A42" s="40"/>
      <c r="B42" s="106" t="s">
        <v>401</v>
      </c>
      <c r="C42" s="49"/>
      <c r="D42" s="21"/>
      <c r="E42" s="21"/>
      <c r="F42" s="21"/>
      <c r="G42" s="136">
        <f t="shared" si="2"/>
        <v>0</v>
      </c>
      <c r="H42" s="134"/>
      <c r="I42" s="21"/>
      <c r="J42" s="122"/>
      <c r="K42" s="54"/>
    </row>
    <row r="43" spans="1:11" ht="15.5" x14ac:dyDescent="0.35">
      <c r="B43" s="106" t="s">
        <v>402</v>
      </c>
      <c r="C43" s="49"/>
      <c r="D43" s="21"/>
      <c r="E43" s="21"/>
      <c r="F43" s="21"/>
      <c r="G43" s="136">
        <f t="shared" si="2"/>
        <v>0</v>
      </c>
      <c r="H43" s="134"/>
      <c r="I43" s="21"/>
      <c r="J43" s="122"/>
      <c r="K43" s="54"/>
    </row>
    <row r="44" spans="1:11" ht="15.5" x14ac:dyDescent="0.35">
      <c r="C44" s="107" t="s">
        <v>534</v>
      </c>
      <c r="D44" s="25">
        <f>SUM(D36:D43)</f>
        <v>0</v>
      </c>
      <c r="E44" s="25">
        <f>SUM(E36:E43)</f>
        <v>0</v>
      </c>
      <c r="F44" s="25">
        <f>SUM(F36:F43)</f>
        <v>0</v>
      </c>
      <c r="G44" s="25">
        <f>SUM(G36:G43)</f>
        <v>0</v>
      </c>
      <c r="H44" s="22">
        <f>(H36*G36)+(H37*G37)+(H38*G38)+(H39*G39)+(H40*G40)+(H41*G41)+(H42*G42)+(H43*G43)</f>
        <v>0</v>
      </c>
      <c r="I44" s="22">
        <f>SUM(I36:I43)</f>
        <v>0</v>
      </c>
      <c r="J44" s="122"/>
      <c r="K44" s="55"/>
    </row>
    <row r="45" spans="1:11" ht="51" customHeight="1" x14ac:dyDescent="0.35">
      <c r="B45" s="105" t="s">
        <v>403</v>
      </c>
      <c r="C45" s="216"/>
      <c r="D45" s="216"/>
      <c r="E45" s="216"/>
      <c r="F45" s="216"/>
      <c r="G45" s="216"/>
      <c r="H45" s="216"/>
      <c r="I45" s="217"/>
      <c r="J45" s="216"/>
      <c r="K45" s="53"/>
    </row>
    <row r="46" spans="1:11" ht="15.5" x14ac:dyDescent="0.35">
      <c r="B46" s="106" t="s">
        <v>404</v>
      </c>
      <c r="C46" s="18"/>
      <c r="D46" s="20"/>
      <c r="E46" s="20"/>
      <c r="F46" s="20"/>
      <c r="G46" s="136">
        <f>SUM(D46:F46)</f>
        <v>0</v>
      </c>
      <c r="H46" s="133"/>
      <c r="I46" s="20"/>
      <c r="J46" s="121"/>
      <c r="K46" s="54"/>
    </row>
    <row r="47" spans="1:11" ht="15.5" x14ac:dyDescent="0.35">
      <c r="B47" s="106" t="s">
        <v>405</v>
      </c>
      <c r="C47" s="18"/>
      <c r="D47" s="20"/>
      <c r="E47" s="20"/>
      <c r="F47" s="20"/>
      <c r="G47" s="136">
        <f t="shared" ref="G47:G53" si="3">SUM(D47:F47)</f>
        <v>0</v>
      </c>
      <c r="H47" s="133"/>
      <c r="I47" s="20"/>
      <c r="J47" s="121"/>
      <c r="K47" s="54"/>
    </row>
    <row r="48" spans="1:11" ht="15.5" x14ac:dyDescent="0.35">
      <c r="B48" s="106" t="s">
        <v>406</v>
      </c>
      <c r="C48" s="18"/>
      <c r="D48" s="20"/>
      <c r="E48" s="20"/>
      <c r="F48" s="20"/>
      <c r="G48" s="136">
        <f t="shared" si="3"/>
        <v>0</v>
      </c>
      <c r="H48" s="133"/>
      <c r="I48" s="20"/>
      <c r="J48" s="121"/>
      <c r="K48" s="54"/>
    </row>
    <row r="49" spans="1:11" ht="15.5" x14ac:dyDescent="0.35">
      <c r="B49" s="106" t="s">
        <v>407</v>
      </c>
      <c r="C49" s="18"/>
      <c r="D49" s="20"/>
      <c r="E49" s="20"/>
      <c r="F49" s="20"/>
      <c r="G49" s="136">
        <f t="shared" si="3"/>
        <v>0</v>
      </c>
      <c r="H49" s="133"/>
      <c r="I49" s="20"/>
      <c r="J49" s="121"/>
      <c r="K49" s="54"/>
    </row>
    <row r="50" spans="1:11" ht="15.5" x14ac:dyDescent="0.35">
      <c r="B50" s="106" t="s">
        <v>408</v>
      </c>
      <c r="C50" s="18"/>
      <c r="D50" s="20"/>
      <c r="E50" s="20"/>
      <c r="F50" s="20"/>
      <c r="G50" s="136">
        <f t="shared" si="3"/>
        <v>0</v>
      </c>
      <c r="H50" s="133"/>
      <c r="I50" s="20"/>
      <c r="J50" s="121"/>
      <c r="K50" s="54"/>
    </row>
    <row r="51" spans="1:11" ht="15.5" x14ac:dyDescent="0.35">
      <c r="A51" s="41"/>
      <c r="B51" s="106" t="s">
        <v>409</v>
      </c>
      <c r="C51" s="18"/>
      <c r="D51" s="20"/>
      <c r="E51" s="20"/>
      <c r="F51" s="20"/>
      <c r="G51" s="136">
        <f t="shared" si="3"/>
        <v>0</v>
      </c>
      <c r="H51" s="133"/>
      <c r="I51" s="20"/>
      <c r="J51" s="121"/>
      <c r="K51" s="54"/>
    </row>
    <row r="52" spans="1:11" s="41" customFormat="1" ht="15.5" x14ac:dyDescent="0.35">
      <c r="A52" s="40"/>
      <c r="B52" s="106" t="s">
        <v>410</v>
      </c>
      <c r="C52" s="49"/>
      <c r="D52" s="21"/>
      <c r="E52" s="21"/>
      <c r="F52" s="21"/>
      <c r="G52" s="136">
        <f t="shared" si="3"/>
        <v>0</v>
      </c>
      <c r="H52" s="134"/>
      <c r="I52" s="21"/>
      <c r="J52" s="122"/>
      <c r="K52" s="54"/>
    </row>
    <row r="53" spans="1:11" ht="15.5" x14ac:dyDescent="0.35">
      <c r="B53" s="106" t="s">
        <v>411</v>
      </c>
      <c r="C53" s="49"/>
      <c r="D53" s="21"/>
      <c r="E53" s="21"/>
      <c r="F53" s="21"/>
      <c r="G53" s="136">
        <f t="shared" si="3"/>
        <v>0</v>
      </c>
      <c r="H53" s="134"/>
      <c r="I53" s="21"/>
      <c r="J53" s="122"/>
      <c r="K53" s="54"/>
    </row>
    <row r="54" spans="1:11" ht="15.5" x14ac:dyDescent="0.35">
      <c r="C54" s="107" t="s">
        <v>534</v>
      </c>
      <c r="D54" s="22">
        <f>SUM(D46:D53)</f>
        <v>0</v>
      </c>
      <c r="E54" s="22">
        <f>SUM(E46:E53)</f>
        <v>0</v>
      </c>
      <c r="F54" s="22">
        <f>SUM(F46:F53)</f>
        <v>0</v>
      </c>
      <c r="G54" s="22">
        <f>SUM(G46:G53)</f>
        <v>0</v>
      </c>
      <c r="H54" s="22">
        <f>(H46*G46)+(H47*G47)+(H48*G48)+(H49*G49)+(H50*G50)+(H51*G51)+(H52*G52)+(H53*G53)</f>
        <v>0</v>
      </c>
      <c r="I54" s="22">
        <f>SUM(I46:I53)</f>
        <v>0</v>
      </c>
      <c r="J54" s="122"/>
      <c r="K54" s="55"/>
    </row>
    <row r="55" spans="1:11" ht="15.5" x14ac:dyDescent="0.35">
      <c r="B55" s="12"/>
      <c r="C55" s="13"/>
      <c r="D55" s="11"/>
      <c r="E55" s="11"/>
      <c r="F55" s="11"/>
      <c r="G55" s="11"/>
      <c r="H55" s="11"/>
      <c r="I55" s="11"/>
      <c r="J55" s="11"/>
      <c r="K55" s="54"/>
    </row>
    <row r="56" spans="1:11" ht="51" customHeight="1" x14ac:dyDescent="0.35">
      <c r="B56" s="107" t="s">
        <v>412</v>
      </c>
      <c r="C56" s="220" t="s">
        <v>620</v>
      </c>
      <c r="D56" s="218"/>
      <c r="E56" s="218"/>
      <c r="F56" s="218"/>
      <c r="G56" s="218"/>
      <c r="H56" s="218"/>
      <c r="I56" s="219"/>
      <c r="J56" s="218"/>
      <c r="K56" s="19"/>
    </row>
    <row r="57" spans="1:11" ht="51" customHeight="1" x14ac:dyDescent="0.35">
      <c r="B57" s="105" t="s">
        <v>413</v>
      </c>
      <c r="C57" s="214"/>
      <c r="D57" s="214"/>
      <c r="E57" s="214"/>
      <c r="F57" s="214"/>
      <c r="G57" s="214"/>
      <c r="H57" s="214"/>
      <c r="I57" s="215"/>
      <c r="J57" s="214"/>
      <c r="K57" s="53"/>
    </row>
    <row r="58" spans="1:11" ht="46.5" x14ac:dyDescent="0.35">
      <c r="B58" s="106" t="s">
        <v>414</v>
      </c>
      <c r="C58" s="210" t="s">
        <v>622</v>
      </c>
      <c r="D58" s="210">
        <v>30000</v>
      </c>
      <c r="E58" s="20"/>
      <c r="F58" s="20"/>
      <c r="G58" s="136">
        <f>SUM(D58:F58)</f>
        <v>30000</v>
      </c>
      <c r="H58" s="213">
        <v>0.4</v>
      </c>
      <c r="I58" s="20">
        <v>30000</v>
      </c>
      <c r="J58" s="121"/>
      <c r="K58" s="54"/>
    </row>
    <row r="59" spans="1:11" ht="31" x14ac:dyDescent="0.35">
      <c r="B59" s="106" t="s">
        <v>415</v>
      </c>
      <c r="C59" s="210" t="s">
        <v>608</v>
      </c>
      <c r="D59" s="210">
        <v>192918.99</v>
      </c>
      <c r="E59" s="20"/>
      <c r="F59" s="20"/>
      <c r="G59" s="136">
        <f t="shared" ref="G59:G65" si="4">SUM(D59:F59)</f>
        <v>192918.99</v>
      </c>
      <c r="H59" s="133">
        <v>0.4</v>
      </c>
      <c r="I59" s="20">
        <v>187169.6731616919</v>
      </c>
      <c r="J59" s="121"/>
      <c r="K59" s="54"/>
    </row>
    <row r="60" spans="1:11" ht="31" x14ac:dyDescent="0.35">
      <c r="B60" s="106" t="s">
        <v>416</v>
      </c>
      <c r="C60" s="210" t="s">
        <v>609</v>
      </c>
      <c r="D60" s="210">
        <v>906672</v>
      </c>
      <c r="E60" s="20"/>
      <c r="F60" s="20"/>
      <c r="G60" s="136">
        <f t="shared" si="4"/>
        <v>906672</v>
      </c>
      <c r="H60" s="133">
        <v>0.4</v>
      </c>
      <c r="I60" s="20">
        <v>891835.0533204953</v>
      </c>
      <c r="J60" s="202"/>
      <c r="K60" s="54"/>
    </row>
    <row r="61" spans="1:11" ht="15.5" x14ac:dyDescent="0.35">
      <c r="B61" s="106" t="s">
        <v>417</v>
      </c>
      <c r="C61" s="199"/>
      <c r="D61" s="20"/>
      <c r="E61" s="20"/>
      <c r="F61" s="20"/>
      <c r="G61" s="136">
        <f t="shared" si="4"/>
        <v>0</v>
      </c>
      <c r="H61" s="133"/>
      <c r="I61" s="20"/>
      <c r="J61" s="121"/>
      <c r="K61" s="54"/>
    </row>
    <row r="62" spans="1:11" ht="15.5" x14ac:dyDescent="0.35">
      <c r="B62" s="106" t="s">
        <v>418</v>
      </c>
      <c r="C62" s="199"/>
      <c r="D62" s="20"/>
      <c r="E62" s="20"/>
      <c r="F62" s="20"/>
      <c r="G62" s="136">
        <f t="shared" si="4"/>
        <v>0</v>
      </c>
      <c r="H62" s="133"/>
      <c r="I62" s="20"/>
      <c r="J62" s="121"/>
      <c r="K62" s="54"/>
    </row>
    <row r="63" spans="1:11" ht="15.5" x14ac:dyDescent="0.35">
      <c r="B63" s="106" t="s">
        <v>419</v>
      </c>
      <c r="C63" s="18"/>
      <c r="D63" s="20"/>
      <c r="E63" s="20"/>
      <c r="F63" s="20"/>
      <c r="G63" s="136">
        <f t="shared" si="4"/>
        <v>0</v>
      </c>
      <c r="H63" s="133"/>
      <c r="I63" s="20"/>
      <c r="J63" s="121"/>
      <c r="K63" s="54"/>
    </row>
    <row r="64" spans="1:11" ht="15.5" x14ac:dyDescent="0.35">
      <c r="A64" s="41"/>
      <c r="B64" s="106" t="s">
        <v>420</v>
      </c>
      <c r="C64" s="49"/>
      <c r="D64" s="21"/>
      <c r="E64" s="21"/>
      <c r="F64" s="21"/>
      <c r="G64" s="136">
        <f t="shared" si="4"/>
        <v>0</v>
      </c>
      <c r="H64" s="134"/>
      <c r="I64" s="21"/>
      <c r="J64" s="122"/>
      <c r="K64" s="54"/>
    </row>
    <row r="65" spans="1:11" s="41" customFormat="1" ht="15.5" x14ac:dyDescent="0.35">
      <c r="B65" s="106" t="s">
        <v>421</v>
      </c>
      <c r="C65" s="49"/>
      <c r="D65" s="21"/>
      <c r="E65" s="21"/>
      <c r="F65" s="21"/>
      <c r="G65" s="136">
        <f t="shared" si="4"/>
        <v>0</v>
      </c>
      <c r="H65" s="134"/>
      <c r="I65" s="21"/>
      <c r="J65" s="122"/>
      <c r="K65" s="54"/>
    </row>
    <row r="66" spans="1:11" s="41" customFormat="1" ht="15.5" x14ac:dyDescent="0.35">
      <c r="A66" s="40"/>
      <c r="B66" s="40"/>
      <c r="C66" s="107" t="s">
        <v>534</v>
      </c>
      <c r="D66" s="22">
        <f>SUM(D58:D65)</f>
        <v>1129590.99</v>
      </c>
      <c r="E66" s="22">
        <f>SUM(E58:E65)</f>
        <v>0</v>
      </c>
      <c r="F66" s="22">
        <f>SUM(F58:F65)</f>
        <v>0</v>
      </c>
      <c r="G66" s="25">
        <f>SUM(G58:G65)</f>
        <v>1129590.99</v>
      </c>
      <c r="H66" s="22">
        <f>(H58*G58)+(H59*G59)+(H60*G60)+(H61*G61)+(H62*G62)+(H63*G63)+(H64*G64)+(H65*G65)</f>
        <v>451836.39600000007</v>
      </c>
      <c r="I66" s="22">
        <f>SUM(I58:I65)</f>
        <v>1109004.7264821872</v>
      </c>
      <c r="J66" s="122"/>
      <c r="K66" s="55"/>
    </row>
    <row r="67" spans="1:11" ht="51" customHeight="1" x14ac:dyDescent="0.35">
      <c r="B67" s="105" t="s">
        <v>422</v>
      </c>
      <c r="C67" s="214"/>
      <c r="D67" s="214"/>
      <c r="E67" s="214"/>
      <c r="F67" s="214"/>
      <c r="G67" s="214"/>
      <c r="H67" s="214"/>
      <c r="I67" s="215"/>
      <c r="J67" s="214"/>
      <c r="K67" s="53"/>
    </row>
    <row r="68" spans="1:11" ht="15.5" x14ac:dyDescent="0.35">
      <c r="B68" s="106" t="s">
        <v>423</v>
      </c>
      <c r="C68" s="203"/>
      <c r="D68" s="20"/>
      <c r="E68" s="20"/>
      <c r="F68" s="20"/>
      <c r="G68" s="136">
        <f>SUM(D68:F68)</f>
        <v>0</v>
      </c>
      <c r="H68" s="133"/>
      <c r="I68" s="20"/>
      <c r="J68" s="121"/>
      <c r="K68" s="54"/>
    </row>
    <row r="69" spans="1:11" ht="15.5" x14ac:dyDescent="0.35">
      <c r="B69" s="106" t="s">
        <v>424</v>
      </c>
      <c r="C69" s="203"/>
      <c r="D69" s="20"/>
      <c r="E69" s="20"/>
      <c r="F69" s="20"/>
      <c r="G69" s="136">
        <f t="shared" ref="G69:G75" si="5">SUM(D69:F69)</f>
        <v>0</v>
      </c>
      <c r="H69" s="133"/>
      <c r="I69" s="20"/>
      <c r="J69" s="121"/>
      <c r="K69" s="54"/>
    </row>
    <row r="70" spans="1:11" ht="15.5" x14ac:dyDescent="0.35">
      <c r="B70" s="106" t="s">
        <v>425</v>
      </c>
      <c r="C70" s="204"/>
      <c r="D70" s="20"/>
      <c r="E70" s="20"/>
      <c r="F70" s="20"/>
      <c r="G70" s="136">
        <f t="shared" si="5"/>
        <v>0</v>
      </c>
      <c r="H70" s="133"/>
      <c r="I70" s="20"/>
      <c r="J70" s="121"/>
      <c r="K70" s="54"/>
    </row>
    <row r="71" spans="1:11" ht="15.5" x14ac:dyDescent="0.35">
      <c r="B71" s="106" t="s">
        <v>426</v>
      </c>
      <c r="C71" s="18"/>
      <c r="D71" s="20"/>
      <c r="E71" s="20"/>
      <c r="F71" s="20"/>
      <c r="G71" s="136">
        <f t="shared" si="5"/>
        <v>0</v>
      </c>
      <c r="H71" s="133"/>
      <c r="I71" s="20"/>
      <c r="J71" s="121"/>
      <c r="K71" s="54"/>
    </row>
    <row r="72" spans="1:11" ht="15.5" x14ac:dyDescent="0.35">
      <c r="B72" s="106" t="s">
        <v>427</v>
      </c>
      <c r="C72" s="18"/>
      <c r="D72" s="20"/>
      <c r="E72" s="20"/>
      <c r="F72" s="20"/>
      <c r="G72" s="136">
        <f t="shared" si="5"/>
        <v>0</v>
      </c>
      <c r="H72" s="133"/>
      <c r="I72" s="20"/>
      <c r="J72" s="121"/>
      <c r="K72" s="54"/>
    </row>
    <row r="73" spans="1:11" ht="15.5" x14ac:dyDescent="0.35">
      <c r="B73" s="106" t="s">
        <v>428</v>
      </c>
      <c r="C73" s="18"/>
      <c r="D73" s="20"/>
      <c r="E73" s="20"/>
      <c r="F73" s="20"/>
      <c r="G73" s="136">
        <f t="shared" si="5"/>
        <v>0</v>
      </c>
      <c r="H73" s="133"/>
      <c r="I73" s="20"/>
      <c r="J73" s="121"/>
      <c r="K73" s="54"/>
    </row>
    <row r="74" spans="1:11" ht="15.5" x14ac:dyDescent="0.35">
      <c r="B74" s="106" t="s">
        <v>429</v>
      </c>
      <c r="C74" s="49"/>
      <c r="D74" s="21"/>
      <c r="E74" s="21"/>
      <c r="F74" s="21"/>
      <c r="G74" s="136">
        <f t="shared" si="5"/>
        <v>0</v>
      </c>
      <c r="H74" s="134"/>
      <c r="I74" s="21"/>
      <c r="J74" s="122"/>
      <c r="K74" s="54"/>
    </row>
    <row r="75" spans="1:11" ht="15.5" x14ac:dyDescent="0.35">
      <c r="B75" s="106" t="s">
        <v>430</v>
      </c>
      <c r="C75" s="49"/>
      <c r="D75" s="21"/>
      <c r="E75" s="21"/>
      <c r="F75" s="21"/>
      <c r="G75" s="136">
        <f t="shared" si="5"/>
        <v>0</v>
      </c>
      <c r="H75" s="134"/>
      <c r="I75" s="21"/>
      <c r="J75" s="122"/>
      <c r="K75" s="54"/>
    </row>
    <row r="76" spans="1:11" ht="15.5" x14ac:dyDescent="0.35">
      <c r="C76" s="107" t="s">
        <v>534</v>
      </c>
      <c r="D76" s="25">
        <f>SUM(D68:D75)</f>
        <v>0</v>
      </c>
      <c r="E76" s="25">
        <f>SUM(E68:E75)</f>
        <v>0</v>
      </c>
      <c r="F76" s="25">
        <f>SUM(F68:F75)</f>
        <v>0</v>
      </c>
      <c r="G76" s="25">
        <f>SUM(G68:G75)</f>
        <v>0</v>
      </c>
      <c r="H76" s="22">
        <f>(H68*G68)+(H69*G69)+(H70*G70)+(H71*G71)+(H72*G72)+(H73*G73)+(H74*G74)+(H75*G75)</f>
        <v>0</v>
      </c>
      <c r="I76" s="22">
        <f>SUM(I68:I75)</f>
        <v>0</v>
      </c>
      <c r="J76" s="122"/>
      <c r="K76" s="55"/>
    </row>
    <row r="77" spans="1:11" ht="51" customHeight="1" x14ac:dyDescent="0.35">
      <c r="B77" s="105" t="s">
        <v>431</v>
      </c>
      <c r="C77" s="216"/>
      <c r="D77" s="216"/>
      <c r="E77" s="216"/>
      <c r="F77" s="216"/>
      <c r="G77" s="216"/>
      <c r="H77" s="216"/>
      <c r="I77" s="217"/>
      <c r="J77" s="216"/>
      <c r="K77" s="53"/>
    </row>
    <row r="78" spans="1:11" ht="15.5" x14ac:dyDescent="0.35">
      <c r="B78" s="106" t="s">
        <v>432</v>
      </c>
      <c r="C78" s="18"/>
      <c r="D78" s="20"/>
      <c r="E78" s="20"/>
      <c r="F78" s="20"/>
      <c r="G78" s="136">
        <f>SUM(D78:F78)</f>
        <v>0</v>
      </c>
      <c r="H78" s="133"/>
      <c r="I78" s="20"/>
      <c r="J78" s="121"/>
      <c r="K78" s="54"/>
    </row>
    <row r="79" spans="1:11" ht="15.5" x14ac:dyDescent="0.35">
      <c r="B79" s="106" t="s">
        <v>433</v>
      </c>
      <c r="C79" s="18"/>
      <c r="D79" s="20"/>
      <c r="E79" s="20"/>
      <c r="F79" s="20"/>
      <c r="G79" s="136">
        <f t="shared" ref="G79:G85" si="6">SUM(D79:F79)</f>
        <v>0</v>
      </c>
      <c r="H79" s="133"/>
      <c r="I79" s="20"/>
      <c r="J79" s="121"/>
      <c r="K79" s="54"/>
    </row>
    <row r="80" spans="1:11" ht="15.5" x14ac:dyDescent="0.35">
      <c r="B80" s="106" t="s">
        <v>434</v>
      </c>
      <c r="C80" s="18"/>
      <c r="D80" s="20"/>
      <c r="E80" s="20"/>
      <c r="F80" s="20"/>
      <c r="G80" s="136">
        <f t="shared" si="6"/>
        <v>0</v>
      </c>
      <c r="H80" s="133"/>
      <c r="I80" s="20"/>
      <c r="J80" s="121"/>
      <c r="K80" s="54"/>
    </row>
    <row r="81" spans="1:11" ht="15.5" x14ac:dyDescent="0.35">
      <c r="A81" s="41"/>
      <c r="B81" s="106" t="s">
        <v>435</v>
      </c>
      <c r="C81" s="18"/>
      <c r="D81" s="20"/>
      <c r="E81" s="20"/>
      <c r="F81" s="20"/>
      <c r="G81" s="136">
        <f t="shared" si="6"/>
        <v>0</v>
      </c>
      <c r="H81" s="133"/>
      <c r="I81" s="20"/>
      <c r="J81" s="121"/>
      <c r="K81" s="54"/>
    </row>
    <row r="82" spans="1:11" s="41" customFormat="1" ht="15.5" x14ac:dyDescent="0.35">
      <c r="A82" s="40"/>
      <c r="B82" s="106" t="s">
        <v>436</v>
      </c>
      <c r="C82" s="18"/>
      <c r="D82" s="20"/>
      <c r="E82" s="20"/>
      <c r="F82" s="20"/>
      <c r="G82" s="136">
        <f t="shared" si="6"/>
        <v>0</v>
      </c>
      <c r="H82" s="133"/>
      <c r="I82" s="20"/>
      <c r="J82" s="121"/>
      <c r="K82" s="54"/>
    </row>
    <row r="83" spans="1:11" ht="15.5" x14ac:dyDescent="0.35">
      <c r="B83" s="106" t="s">
        <v>437</v>
      </c>
      <c r="C83" s="18"/>
      <c r="D83" s="20"/>
      <c r="E83" s="20"/>
      <c r="F83" s="20"/>
      <c r="G83" s="136">
        <f t="shared" si="6"/>
        <v>0</v>
      </c>
      <c r="H83" s="133"/>
      <c r="I83" s="20"/>
      <c r="J83" s="121"/>
      <c r="K83" s="54"/>
    </row>
    <row r="84" spans="1:11" ht="15.5" x14ac:dyDescent="0.35">
      <c r="B84" s="106" t="s">
        <v>438</v>
      </c>
      <c r="C84" s="49"/>
      <c r="D84" s="21"/>
      <c r="E84" s="21"/>
      <c r="F84" s="21"/>
      <c r="G84" s="136">
        <f t="shared" si="6"/>
        <v>0</v>
      </c>
      <c r="H84" s="134"/>
      <c r="I84" s="21"/>
      <c r="J84" s="122"/>
      <c r="K84" s="54"/>
    </row>
    <row r="85" spans="1:11" ht="15.5" x14ac:dyDescent="0.35">
      <c r="B85" s="106" t="s">
        <v>439</v>
      </c>
      <c r="C85" s="49"/>
      <c r="D85" s="21"/>
      <c r="E85" s="21"/>
      <c r="F85" s="21"/>
      <c r="G85" s="136">
        <f t="shared" si="6"/>
        <v>0</v>
      </c>
      <c r="H85" s="134"/>
      <c r="I85" s="21"/>
      <c r="J85" s="122"/>
      <c r="K85" s="54"/>
    </row>
    <row r="86" spans="1:11" ht="15.5" x14ac:dyDescent="0.35">
      <c r="C86" s="107" t="s">
        <v>534</v>
      </c>
      <c r="D86" s="25">
        <f>SUM(D78:D85)</f>
        <v>0</v>
      </c>
      <c r="E86" s="25">
        <f>SUM(E78:E85)</f>
        <v>0</v>
      </c>
      <c r="F86" s="25">
        <f>SUM(F78:F85)</f>
        <v>0</v>
      </c>
      <c r="G86" s="25">
        <f>SUM(G78:G85)</f>
        <v>0</v>
      </c>
      <c r="H86" s="22">
        <f>(H78*G78)+(H79*G79)+(H80*G80)+(H81*G81)+(H82*G82)+(H83*G83)+(H84*G84)+(H85*G85)</f>
        <v>0</v>
      </c>
      <c r="I86" s="22">
        <f>SUM(I78:I85)</f>
        <v>0</v>
      </c>
      <c r="J86" s="122"/>
      <c r="K86" s="55"/>
    </row>
    <row r="87" spans="1:11" ht="51" customHeight="1" x14ac:dyDescent="0.35">
      <c r="B87" s="105" t="s">
        <v>440</v>
      </c>
      <c r="C87" s="216"/>
      <c r="D87" s="216"/>
      <c r="E87" s="216"/>
      <c r="F87" s="216"/>
      <c r="G87" s="216"/>
      <c r="H87" s="216"/>
      <c r="I87" s="217"/>
      <c r="J87" s="216"/>
      <c r="K87" s="53"/>
    </row>
    <row r="88" spans="1:11" ht="15.5" x14ac:dyDescent="0.35">
      <c r="B88" s="106" t="s">
        <v>441</v>
      </c>
      <c r="C88" s="18"/>
      <c r="D88" s="20"/>
      <c r="E88" s="20"/>
      <c r="F88" s="20"/>
      <c r="G88" s="136">
        <f>SUM(D88:F88)</f>
        <v>0</v>
      </c>
      <c r="H88" s="133"/>
      <c r="I88" s="20"/>
      <c r="J88" s="121"/>
      <c r="K88" s="54"/>
    </row>
    <row r="89" spans="1:11" ht="15.5" x14ac:dyDescent="0.35">
      <c r="B89" s="106" t="s">
        <v>442</v>
      </c>
      <c r="C89" s="18"/>
      <c r="D89" s="20"/>
      <c r="E89" s="20"/>
      <c r="F89" s="20"/>
      <c r="G89" s="136">
        <f t="shared" ref="G89:G95" si="7">SUM(D89:F89)</f>
        <v>0</v>
      </c>
      <c r="H89" s="133"/>
      <c r="I89" s="20"/>
      <c r="J89" s="121"/>
      <c r="K89" s="54"/>
    </row>
    <row r="90" spans="1:11" ht="15.5" x14ac:dyDescent="0.35">
      <c r="B90" s="106" t="s">
        <v>443</v>
      </c>
      <c r="C90" s="18"/>
      <c r="D90" s="20"/>
      <c r="E90" s="20"/>
      <c r="F90" s="20"/>
      <c r="G90" s="136">
        <f t="shared" si="7"/>
        <v>0</v>
      </c>
      <c r="H90" s="133"/>
      <c r="I90" s="20"/>
      <c r="J90" s="121"/>
      <c r="K90" s="54"/>
    </row>
    <row r="91" spans="1:11" ht="15.5" x14ac:dyDescent="0.35">
      <c r="B91" s="106" t="s">
        <v>444</v>
      </c>
      <c r="C91" s="18"/>
      <c r="D91" s="20"/>
      <c r="E91" s="20"/>
      <c r="F91" s="20"/>
      <c r="G91" s="136">
        <f t="shared" si="7"/>
        <v>0</v>
      </c>
      <c r="H91" s="133"/>
      <c r="I91" s="20"/>
      <c r="J91" s="121"/>
      <c r="K91" s="54"/>
    </row>
    <row r="92" spans="1:11" ht="15.5" x14ac:dyDescent="0.35">
      <c r="B92" s="106" t="s">
        <v>445</v>
      </c>
      <c r="C92" s="18"/>
      <c r="D92" s="20"/>
      <c r="E92" s="20"/>
      <c r="F92" s="20"/>
      <c r="G92" s="136">
        <f t="shared" si="7"/>
        <v>0</v>
      </c>
      <c r="H92" s="133"/>
      <c r="I92" s="20"/>
      <c r="J92" s="121"/>
      <c r="K92" s="54"/>
    </row>
    <row r="93" spans="1:11" ht="15.5" x14ac:dyDescent="0.35">
      <c r="B93" s="106" t="s">
        <v>446</v>
      </c>
      <c r="C93" s="18"/>
      <c r="D93" s="20"/>
      <c r="E93" s="20"/>
      <c r="F93" s="20"/>
      <c r="G93" s="136">
        <f t="shared" si="7"/>
        <v>0</v>
      </c>
      <c r="H93" s="133"/>
      <c r="I93" s="20"/>
      <c r="J93" s="121"/>
      <c r="K93" s="54"/>
    </row>
    <row r="94" spans="1:11" ht="15.5" x14ac:dyDescent="0.35">
      <c r="B94" s="106" t="s">
        <v>447</v>
      </c>
      <c r="C94" s="49"/>
      <c r="D94" s="21"/>
      <c r="E94" s="21"/>
      <c r="F94" s="21"/>
      <c r="G94" s="136">
        <f t="shared" si="7"/>
        <v>0</v>
      </c>
      <c r="H94" s="134"/>
      <c r="I94" s="21"/>
      <c r="J94" s="122"/>
      <c r="K94" s="54"/>
    </row>
    <row r="95" spans="1:11" ht="15.5" x14ac:dyDescent="0.35">
      <c r="B95" s="106" t="s">
        <v>448</v>
      </c>
      <c r="C95" s="49"/>
      <c r="D95" s="21"/>
      <c r="E95" s="21"/>
      <c r="F95" s="21"/>
      <c r="G95" s="136">
        <f t="shared" si="7"/>
        <v>0</v>
      </c>
      <c r="H95" s="134"/>
      <c r="I95" s="21"/>
      <c r="J95" s="122"/>
      <c r="K95" s="54"/>
    </row>
    <row r="96" spans="1:11" ht="15.5" x14ac:dyDescent="0.35">
      <c r="C96" s="107" t="s">
        <v>534</v>
      </c>
      <c r="D96" s="22">
        <f>SUM(D88:D95)</f>
        <v>0</v>
      </c>
      <c r="E96" s="22">
        <f>SUM(E88:E95)</f>
        <v>0</v>
      </c>
      <c r="F96" s="22">
        <f>SUM(F88:F95)</f>
        <v>0</v>
      </c>
      <c r="G96" s="22">
        <f>SUM(G88:G95)</f>
        <v>0</v>
      </c>
      <c r="H96" s="22">
        <f>(H88*G88)+(H89*G89)+(H90*G90)+(H91*G91)+(H92*G92)+(H93*G93)+(H94*G94)+(H95*G95)</f>
        <v>0</v>
      </c>
      <c r="I96" s="22">
        <f>SUM(I88:I95)</f>
        <v>0</v>
      </c>
      <c r="J96" s="122"/>
      <c r="K96" s="55"/>
    </row>
    <row r="97" spans="2:11" ht="15.75" customHeight="1" x14ac:dyDescent="0.35">
      <c r="B97" s="6"/>
      <c r="C97" s="12"/>
      <c r="D97" s="27"/>
      <c r="E97" s="27"/>
      <c r="F97" s="27"/>
      <c r="G97" s="27"/>
      <c r="H97" s="27"/>
      <c r="I97" s="27"/>
      <c r="J97" s="12"/>
      <c r="K97" s="3"/>
    </row>
    <row r="98" spans="2:11" ht="51" customHeight="1" x14ac:dyDescent="0.35">
      <c r="B98" s="107" t="s">
        <v>449</v>
      </c>
      <c r="C98" s="220" t="s">
        <v>619</v>
      </c>
      <c r="D98" s="218"/>
      <c r="E98" s="218"/>
      <c r="F98" s="218"/>
      <c r="G98" s="218"/>
      <c r="H98" s="218"/>
      <c r="I98" s="219"/>
      <c r="J98" s="218"/>
      <c r="K98" s="19"/>
    </row>
    <row r="99" spans="2:11" ht="51" customHeight="1" x14ac:dyDescent="0.35">
      <c r="B99" s="105" t="s">
        <v>450</v>
      </c>
      <c r="C99" s="214"/>
      <c r="D99" s="214"/>
      <c r="E99" s="214"/>
      <c r="F99" s="214"/>
      <c r="G99" s="214"/>
      <c r="H99" s="214"/>
      <c r="I99" s="215"/>
      <c r="J99" s="214"/>
      <c r="K99" s="53"/>
    </row>
    <row r="100" spans="2:11" ht="31.5" thickBot="1" x14ac:dyDescent="0.4">
      <c r="B100" s="106" t="s">
        <v>451</v>
      </c>
      <c r="C100" s="211" t="s">
        <v>610</v>
      </c>
      <c r="D100" s="205">
        <v>153615.54999999999</v>
      </c>
      <c r="E100" s="20"/>
      <c r="F100" s="20"/>
      <c r="G100" s="136">
        <f>SUM(D100:F100)</f>
        <v>153615.54999999999</v>
      </c>
      <c r="H100" s="206">
        <v>0.4</v>
      </c>
      <c r="I100" s="20">
        <v>148422.61866217334</v>
      </c>
      <c r="J100" s="121"/>
      <c r="K100" s="54"/>
    </row>
    <row r="101" spans="2:11" ht="93.5" thickBot="1" x14ac:dyDescent="0.4">
      <c r="B101" s="106" t="s">
        <v>452</v>
      </c>
      <c r="C101" s="211" t="s">
        <v>611</v>
      </c>
      <c r="D101" s="205">
        <v>109751.7123</v>
      </c>
      <c r="E101" s="20"/>
      <c r="F101" s="20"/>
      <c r="G101" s="136">
        <f t="shared" ref="G101:G107" si="8">SUM(D101:F101)</f>
        <v>109751.7123</v>
      </c>
      <c r="H101" s="206">
        <v>0.4</v>
      </c>
      <c r="I101" s="20">
        <v>104988.21783762825</v>
      </c>
      <c r="J101" s="121"/>
      <c r="K101" s="54"/>
    </row>
    <row r="102" spans="2:11" ht="93.5" thickBot="1" x14ac:dyDescent="0.4">
      <c r="B102" s="106" t="s">
        <v>453</v>
      </c>
      <c r="C102" s="211" t="s">
        <v>612</v>
      </c>
      <c r="D102" s="205">
        <v>59667.199999999997</v>
      </c>
      <c r="E102" s="20"/>
      <c r="F102" s="20"/>
      <c r="G102" s="136">
        <f t="shared" si="8"/>
        <v>59667.199999999997</v>
      </c>
      <c r="H102" s="206">
        <v>0.5</v>
      </c>
      <c r="I102" s="20">
        <v>58183.505332049528</v>
      </c>
      <c r="J102" s="121"/>
      <c r="K102" s="54"/>
    </row>
    <row r="103" spans="2:11" ht="78" thickBot="1" x14ac:dyDescent="0.4">
      <c r="B103" s="106" t="s">
        <v>454</v>
      </c>
      <c r="C103" s="211" t="s">
        <v>613</v>
      </c>
      <c r="D103" s="205">
        <v>110505.45</v>
      </c>
      <c r="E103" s="20"/>
      <c r="F103" s="20"/>
      <c r="G103" s="136">
        <f t="shared" si="8"/>
        <v>110505.45</v>
      </c>
      <c r="H103" s="206">
        <v>0.25</v>
      </c>
      <c r="I103" s="20">
        <v>106471.65512150966</v>
      </c>
      <c r="J103" s="121"/>
      <c r="K103" s="54"/>
    </row>
    <row r="104" spans="2:11" ht="47" thickBot="1" x14ac:dyDescent="0.4">
      <c r="B104" s="106" t="s">
        <v>455</v>
      </c>
      <c r="C104" s="211" t="s">
        <v>614</v>
      </c>
      <c r="D104" s="205">
        <v>101507.68</v>
      </c>
      <c r="E104" s="20"/>
      <c r="F104" s="20"/>
      <c r="G104" s="136">
        <f t="shared" si="8"/>
        <v>101507.68</v>
      </c>
      <c r="H104" s="206">
        <v>0.4</v>
      </c>
      <c r="I104" s="20">
        <v>97612.981496630004</v>
      </c>
      <c r="J104" s="121"/>
      <c r="K104" s="54"/>
    </row>
    <row r="105" spans="2:11" ht="15.5" x14ac:dyDescent="0.35">
      <c r="B105" s="106" t="s">
        <v>456</v>
      </c>
      <c r="C105" s="18"/>
      <c r="D105" s="20"/>
      <c r="E105" s="20"/>
      <c r="F105" s="20"/>
      <c r="G105" s="136">
        <f t="shared" si="8"/>
        <v>0</v>
      </c>
      <c r="H105" s="133"/>
      <c r="I105" s="20"/>
      <c r="J105" s="121"/>
      <c r="K105" s="54"/>
    </row>
    <row r="106" spans="2:11" ht="15.5" x14ac:dyDescent="0.35">
      <c r="B106" s="106" t="s">
        <v>457</v>
      </c>
      <c r="C106" s="49"/>
      <c r="D106" s="21"/>
      <c r="E106" s="21"/>
      <c r="F106" s="21"/>
      <c r="G106" s="136">
        <f t="shared" si="8"/>
        <v>0</v>
      </c>
      <c r="H106" s="134"/>
      <c r="I106" s="21"/>
      <c r="J106" s="122"/>
      <c r="K106" s="54"/>
    </row>
    <row r="107" spans="2:11" ht="15.5" x14ac:dyDescent="0.35">
      <c r="B107" s="106" t="s">
        <v>458</v>
      </c>
      <c r="C107" s="49"/>
      <c r="D107" s="21"/>
      <c r="E107" s="21"/>
      <c r="F107" s="21"/>
      <c r="G107" s="136">
        <f t="shared" si="8"/>
        <v>0</v>
      </c>
      <c r="H107" s="134"/>
      <c r="I107" s="21"/>
      <c r="J107" s="122"/>
      <c r="K107" s="54"/>
    </row>
    <row r="108" spans="2:11" ht="15.5" x14ac:dyDescent="0.35">
      <c r="C108" s="107" t="s">
        <v>534</v>
      </c>
      <c r="D108" s="22">
        <f>SUM(D100:D107)</f>
        <v>535047.59230000002</v>
      </c>
      <c r="E108" s="22">
        <f>SUM(E100:E107)</f>
        <v>0</v>
      </c>
      <c r="F108" s="22">
        <f>SUM(F100:F107)</f>
        <v>0</v>
      </c>
      <c r="G108" s="25">
        <f>SUM(G100:G107)</f>
        <v>535047.59230000002</v>
      </c>
      <c r="H108" s="22">
        <f>(H100*G100)+(H101*G101)+(H102*G102)+(H103*G103)+(H104*G104)+(H105*G105)+(H106*G106)+(H107*G107)</f>
        <v>203409.93942000001</v>
      </c>
      <c r="I108" s="22">
        <f>SUM(I100:I107)</f>
        <v>515678.97844999074</v>
      </c>
      <c r="J108" s="122"/>
      <c r="K108" s="55"/>
    </row>
    <row r="109" spans="2:11" ht="51" customHeight="1" x14ac:dyDescent="0.35">
      <c r="B109" s="105" t="s">
        <v>459</v>
      </c>
      <c r="C109" s="214"/>
      <c r="D109" s="214"/>
      <c r="E109" s="214"/>
      <c r="F109" s="214"/>
      <c r="G109" s="214"/>
      <c r="H109" s="214"/>
      <c r="I109" s="215"/>
      <c r="J109" s="214"/>
      <c r="K109" s="53"/>
    </row>
    <row r="110" spans="2:11" ht="15.5" x14ac:dyDescent="0.35">
      <c r="B110" s="106" t="s">
        <v>460</v>
      </c>
      <c r="C110" s="204"/>
      <c r="D110" s="20"/>
      <c r="E110" s="20"/>
      <c r="F110" s="20"/>
      <c r="G110" s="136">
        <f>SUM(D110:F110)</f>
        <v>0</v>
      </c>
      <c r="H110" s="133"/>
      <c r="I110" s="20"/>
      <c r="J110" s="121"/>
      <c r="K110" s="54"/>
    </row>
    <row r="111" spans="2:11" ht="15.5" x14ac:dyDescent="0.35">
      <c r="B111" s="106" t="s">
        <v>461</v>
      </c>
      <c r="C111" s="204"/>
      <c r="D111" s="20"/>
      <c r="E111" s="20"/>
      <c r="F111" s="20"/>
      <c r="G111" s="136">
        <f t="shared" ref="G111:G117" si="9">SUM(D111:F111)</f>
        <v>0</v>
      </c>
      <c r="H111" s="133"/>
      <c r="I111" s="20"/>
      <c r="J111" s="121"/>
      <c r="K111" s="54"/>
    </row>
    <row r="112" spans="2:11" ht="15.5" x14ac:dyDescent="0.35">
      <c r="B112" s="106" t="s">
        <v>462</v>
      </c>
      <c r="C112" s="204"/>
      <c r="D112" s="20"/>
      <c r="E112" s="20"/>
      <c r="F112" s="20"/>
      <c r="G112" s="136">
        <f t="shared" si="9"/>
        <v>0</v>
      </c>
      <c r="H112" s="133"/>
      <c r="I112" s="20"/>
      <c r="J112" s="121"/>
      <c r="K112" s="54"/>
    </row>
    <row r="113" spans="2:11" ht="15.5" x14ac:dyDescent="0.35">
      <c r="B113" s="106" t="s">
        <v>463</v>
      </c>
      <c r="C113" s="18"/>
      <c r="D113" s="20"/>
      <c r="E113" s="20"/>
      <c r="F113" s="20"/>
      <c r="G113" s="136">
        <f t="shared" si="9"/>
        <v>0</v>
      </c>
      <c r="H113" s="133"/>
      <c r="I113" s="20"/>
      <c r="J113" s="121"/>
      <c r="K113" s="54"/>
    </row>
    <row r="114" spans="2:11" ht="15.5" x14ac:dyDescent="0.35">
      <c r="B114" s="106" t="s">
        <v>464</v>
      </c>
      <c r="C114" s="18"/>
      <c r="D114" s="20"/>
      <c r="E114" s="20"/>
      <c r="F114" s="20"/>
      <c r="G114" s="136">
        <f t="shared" si="9"/>
        <v>0</v>
      </c>
      <c r="H114" s="133"/>
      <c r="I114" s="20"/>
      <c r="J114" s="121"/>
      <c r="K114" s="54"/>
    </row>
    <row r="115" spans="2:11" ht="15.5" x14ac:dyDescent="0.35">
      <c r="B115" s="106" t="s">
        <v>465</v>
      </c>
      <c r="C115" s="18"/>
      <c r="D115" s="20"/>
      <c r="E115" s="20"/>
      <c r="F115" s="20"/>
      <c r="G115" s="136">
        <f t="shared" si="9"/>
        <v>0</v>
      </c>
      <c r="H115" s="133"/>
      <c r="I115" s="20"/>
      <c r="J115" s="121"/>
      <c r="K115" s="54"/>
    </row>
    <row r="116" spans="2:11" ht="15.5" x14ac:dyDescent="0.35">
      <c r="B116" s="106" t="s">
        <v>466</v>
      </c>
      <c r="C116" s="49"/>
      <c r="D116" s="21"/>
      <c r="E116" s="21"/>
      <c r="F116" s="21"/>
      <c r="G116" s="136">
        <f t="shared" si="9"/>
        <v>0</v>
      </c>
      <c r="H116" s="134"/>
      <c r="I116" s="21"/>
      <c r="J116" s="122"/>
      <c r="K116" s="54"/>
    </row>
    <row r="117" spans="2:11" ht="15.5" x14ac:dyDescent="0.35">
      <c r="B117" s="106" t="s">
        <v>467</v>
      </c>
      <c r="C117" s="49"/>
      <c r="D117" s="21"/>
      <c r="E117" s="21"/>
      <c r="F117" s="21"/>
      <c r="G117" s="136">
        <f t="shared" si="9"/>
        <v>0</v>
      </c>
      <c r="H117" s="134"/>
      <c r="I117" s="21"/>
      <c r="J117" s="122"/>
      <c r="K117" s="54"/>
    </row>
    <row r="118" spans="2:11" ht="15.5" x14ac:dyDescent="0.35">
      <c r="C118" s="107" t="s">
        <v>534</v>
      </c>
      <c r="D118" s="25">
        <f>SUM(D110:D117)</f>
        <v>0</v>
      </c>
      <c r="E118" s="25">
        <f>SUM(E110:E117)</f>
        <v>0</v>
      </c>
      <c r="F118" s="25">
        <f>SUM(F110:F117)</f>
        <v>0</v>
      </c>
      <c r="G118" s="25">
        <f>SUM(G110:G117)</f>
        <v>0</v>
      </c>
      <c r="H118" s="22">
        <f>(H110*G110)+(H111*G111)+(H112*G112)+(H113*G113)+(H114*G114)+(H115*G115)+(H116*G116)+(H117*G117)</f>
        <v>0</v>
      </c>
      <c r="I118" s="22">
        <f>SUM(I110:I117)</f>
        <v>0</v>
      </c>
      <c r="J118" s="122"/>
      <c r="K118" s="55"/>
    </row>
    <row r="119" spans="2:11" ht="51" customHeight="1" x14ac:dyDescent="0.35">
      <c r="B119" s="168" t="s">
        <v>468</v>
      </c>
      <c r="C119" s="216"/>
      <c r="D119" s="216"/>
      <c r="E119" s="216"/>
      <c r="F119" s="216"/>
      <c r="G119" s="216"/>
      <c r="H119" s="216"/>
      <c r="I119" s="217"/>
      <c r="J119" s="216"/>
      <c r="K119" s="53"/>
    </row>
    <row r="120" spans="2:11" ht="15.5" x14ac:dyDescent="0.35">
      <c r="B120" s="106" t="s">
        <v>469</v>
      </c>
      <c r="C120" s="18"/>
      <c r="D120" s="20"/>
      <c r="E120" s="20"/>
      <c r="F120" s="20"/>
      <c r="G120" s="136">
        <f>SUM(D120:F120)</f>
        <v>0</v>
      </c>
      <c r="H120" s="133"/>
      <c r="I120" s="20"/>
      <c r="J120" s="121"/>
      <c r="K120" s="54"/>
    </row>
    <row r="121" spans="2:11" ht="15.5" x14ac:dyDescent="0.35">
      <c r="B121" s="106" t="s">
        <v>470</v>
      </c>
      <c r="C121" s="18"/>
      <c r="D121" s="20"/>
      <c r="E121" s="20"/>
      <c r="F121" s="20"/>
      <c r="G121" s="136">
        <f t="shared" ref="G121:G127" si="10">SUM(D121:F121)</f>
        <v>0</v>
      </c>
      <c r="H121" s="133"/>
      <c r="I121" s="20"/>
      <c r="J121" s="121"/>
      <c r="K121" s="54"/>
    </row>
    <row r="122" spans="2:11" ht="15.5" x14ac:dyDescent="0.35">
      <c r="B122" s="106" t="s">
        <v>471</v>
      </c>
      <c r="C122" s="18"/>
      <c r="D122" s="20"/>
      <c r="E122" s="20"/>
      <c r="F122" s="20"/>
      <c r="G122" s="136">
        <f t="shared" si="10"/>
        <v>0</v>
      </c>
      <c r="H122" s="133"/>
      <c r="I122" s="20"/>
      <c r="J122" s="121"/>
      <c r="K122" s="54"/>
    </row>
    <row r="123" spans="2:11" ht="15.5" x14ac:dyDescent="0.35">
      <c r="B123" s="106" t="s">
        <v>472</v>
      </c>
      <c r="C123" s="18"/>
      <c r="D123" s="20"/>
      <c r="E123" s="20"/>
      <c r="F123" s="20"/>
      <c r="G123" s="136">
        <f t="shared" si="10"/>
        <v>0</v>
      </c>
      <c r="H123" s="133"/>
      <c r="I123" s="20"/>
      <c r="J123" s="121"/>
      <c r="K123" s="54"/>
    </row>
    <row r="124" spans="2:11" ht="15.5" x14ac:dyDescent="0.35">
      <c r="B124" s="106" t="s">
        <v>473</v>
      </c>
      <c r="C124" s="18"/>
      <c r="D124" s="20"/>
      <c r="E124" s="20"/>
      <c r="F124" s="20"/>
      <c r="G124" s="136">
        <f t="shared" si="10"/>
        <v>0</v>
      </c>
      <c r="H124" s="133"/>
      <c r="I124" s="20"/>
      <c r="J124" s="121"/>
      <c r="K124" s="54"/>
    </row>
    <row r="125" spans="2:11" ht="15.5" x14ac:dyDescent="0.35">
      <c r="B125" s="106" t="s">
        <v>474</v>
      </c>
      <c r="C125" s="18"/>
      <c r="D125" s="20"/>
      <c r="E125" s="20"/>
      <c r="F125" s="20"/>
      <c r="G125" s="136">
        <f t="shared" si="10"/>
        <v>0</v>
      </c>
      <c r="H125" s="133"/>
      <c r="I125" s="20"/>
      <c r="J125" s="121"/>
      <c r="K125" s="54"/>
    </row>
    <row r="126" spans="2:11" ht="15.5" x14ac:dyDescent="0.35">
      <c r="B126" s="106" t="s">
        <v>475</v>
      </c>
      <c r="C126" s="49"/>
      <c r="D126" s="21"/>
      <c r="E126" s="21"/>
      <c r="F126" s="21"/>
      <c r="G126" s="136">
        <f t="shared" si="10"/>
        <v>0</v>
      </c>
      <c r="H126" s="134"/>
      <c r="I126" s="21"/>
      <c r="J126" s="122"/>
      <c r="K126" s="54"/>
    </row>
    <row r="127" spans="2:11" ht="15.5" x14ac:dyDescent="0.35">
      <c r="B127" s="106" t="s">
        <v>476</v>
      </c>
      <c r="C127" s="49"/>
      <c r="D127" s="21"/>
      <c r="E127" s="21"/>
      <c r="F127" s="21"/>
      <c r="G127" s="136">
        <f t="shared" si="10"/>
        <v>0</v>
      </c>
      <c r="H127" s="134"/>
      <c r="I127" s="21"/>
      <c r="J127" s="122"/>
      <c r="K127" s="54"/>
    </row>
    <row r="128" spans="2:11" ht="15.5" x14ac:dyDescent="0.35">
      <c r="C128" s="107" t="s">
        <v>534</v>
      </c>
      <c r="D128" s="25">
        <f>SUM(D120:D127)</f>
        <v>0</v>
      </c>
      <c r="E128" s="25">
        <f>SUM(E120:E127)</f>
        <v>0</v>
      </c>
      <c r="F128" s="25">
        <f>SUM(F120:F127)</f>
        <v>0</v>
      </c>
      <c r="G128" s="25">
        <f>SUM(G120:G127)</f>
        <v>0</v>
      </c>
      <c r="H128" s="22">
        <f>(H120*G120)+(H121*G121)+(H122*G122)+(H123*G123)+(H124*G124)+(H125*G125)+(H126*G126)+(H127*G127)</f>
        <v>0</v>
      </c>
      <c r="I128" s="22">
        <f>SUM(I120:I127)</f>
        <v>0</v>
      </c>
      <c r="J128" s="122"/>
      <c r="K128" s="55"/>
    </row>
    <row r="129" spans="2:11" ht="51" customHeight="1" x14ac:dyDescent="0.35">
      <c r="B129" s="168" t="s">
        <v>477</v>
      </c>
      <c r="C129" s="216"/>
      <c r="D129" s="216"/>
      <c r="E129" s="216"/>
      <c r="F129" s="216"/>
      <c r="G129" s="216"/>
      <c r="H129" s="216"/>
      <c r="I129" s="217"/>
      <c r="J129" s="216"/>
      <c r="K129" s="53"/>
    </row>
    <row r="130" spans="2:11" ht="15.5" x14ac:dyDescent="0.35">
      <c r="B130" s="106" t="s">
        <v>478</v>
      </c>
      <c r="C130" s="18"/>
      <c r="D130" s="20"/>
      <c r="E130" s="20"/>
      <c r="F130" s="20"/>
      <c r="G130" s="136">
        <f>SUM(D130:F130)</f>
        <v>0</v>
      </c>
      <c r="H130" s="133"/>
      <c r="I130" s="20"/>
      <c r="J130" s="121"/>
      <c r="K130" s="54"/>
    </row>
    <row r="131" spans="2:11" ht="15.5" x14ac:dyDescent="0.35">
      <c r="B131" s="106" t="s">
        <v>479</v>
      </c>
      <c r="C131" s="18"/>
      <c r="D131" s="20"/>
      <c r="E131" s="20"/>
      <c r="F131" s="20"/>
      <c r="G131" s="136">
        <f t="shared" ref="G131:G137" si="11">SUM(D131:F131)</f>
        <v>0</v>
      </c>
      <c r="H131" s="133"/>
      <c r="I131" s="20"/>
      <c r="J131" s="121"/>
      <c r="K131" s="54"/>
    </row>
    <row r="132" spans="2:11" ht="15.5" x14ac:dyDescent="0.35">
      <c r="B132" s="106" t="s">
        <v>480</v>
      </c>
      <c r="C132" s="18"/>
      <c r="D132" s="20"/>
      <c r="E132" s="20"/>
      <c r="F132" s="20"/>
      <c r="G132" s="136">
        <f t="shared" si="11"/>
        <v>0</v>
      </c>
      <c r="H132" s="133"/>
      <c r="I132" s="20"/>
      <c r="J132" s="121"/>
      <c r="K132" s="54"/>
    </row>
    <row r="133" spans="2:11" ht="15.5" x14ac:dyDescent="0.35">
      <c r="B133" s="106" t="s">
        <v>481</v>
      </c>
      <c r="C133" s="18"/>
      <c r="D133" s="20"/>
      <c r="E133" s="20"/>
      <c r="F133" s="20"/>
      <c r="G133" s="136">
        <f t="shared" si="11"/>
        <v>0</v>
      </c>
      <c r="H133" s="133"/>
      <c r="I133" s="20"/>
      <c r="J133" s="121"/>
      <c r="K133" s="54"/>
    </row>
    <row r="134" spans="2:11" ht="15.5" x14ac:dyDescent="0.35">
      <c r="B134" s="106" t="s">
        <v>482</v>
      </c>
      <c r="C134" s="18"/>
      <c r="D134" s="20"/>
      <c r="E134" s="20"/>
      <c r="F134" s="20"/>
      <c r="G134" s="136">
        <f t="shared" si="11"/>
        <v>0</v>
      </c>
      <c r="H134" s="133"/>
      <c r="I134" s="20"/>
      <c r="J134" s="121"/>
      <c r="K134" s="54"/>
    </row>
    <row r="135" spans="2:11" ht="15.5" x14ac:dyDescent="0.35">
      <c r="B135" s="106" t="s">
        <v>483</v>
      </c>
      <c r="C135" s="18"/>
      <c r="D135" s="20"/>
      <c r="E135" s="20"/>
      <c r="F135" s="20"/>
      <c r="G135" s="136">
        <f t="shared" si="11"/>
        <v>0</v>
      </c>
      <c r="H135" s="133"/>
      <c r="I135" s="20"/>
      <c r="J135" s="121"/>
      <c r="K135" s="54"/>
    </row>
    <row r="136" spans="2:11" ht="15.5" x14ac:dyDescent="0.35">
      <c r="B136" s="106" t="s">
        <v>484</v>
      </c>
      <c r="C136" s="49"/>
      <c r="D136" s="21"/>
      <c r="E136" s="21"/>
      <c r="F136" s="21"/>
      <c r="G136" s="136">
        <f t="shared" si="11"/>
        <v>0</v>
      </c>
      <c r="H136" s="134"/>
      <c r="I136" s="21"/>
      <c r="J136" s="122"/>
      <c r="K136" s="54"/>
    </row>
    <row r="137" spans="2:11" ht="15.5" x14ac:dyDescent="0.35">
      <c r="B137" s="106" t="s">
        <v>485</v>
      </c>
      <c r="C137" s="49"/>
      <c r="D137" s="21"/>
      <c r="E137" s="21"/>
      <c r="F137" s="21"/>
      <c r="G137" s="136">
        <f t="shared" si="11"/>
        <v>0</v>
      </c>
      <c r="H137" s="134"/>
      <c r="I137" s="21"/>
      <c r="J137" s="122"/>
      <c r="K137" s="54"/>
    </row>
    <row r="138" spans="2:11" ht="15.5" x14ac:dyDescent="0.35">
      <c r="C138" s="107" t="s">
        <v>534</v>
      </c>
      <c r="D138" s="22">
        <f>SUM(D130:D137)</f>
        <v>0</v>
      </c>
      <c r="E138" s="22">
        <f>SUM(E130:E137)</f>
        <v>0</v>
      </c>
      <c r="F138" s="22">
        <f>SUM(F130:F137)</f>
        <v>0</v>
      </c>
      <c r="G138" s="22">
        <f>SUM(G130:G137)</f>
        <v>0</v>
      </c>
      <c r="H138" s="22">
        <f>(H130*G130)+(H131*G131)+(H132*G132)+(H133*G133)+(H134*G134)+(H135*G135)+(H136*G136)+(H137*G137)</f>
        <v>0</v>
      </c>
      <c r="I138" s="22">
        <f>SUM(I130:I137)</f>
        <v>0</v>
      </c>
      <c r="J138" s="122"/>
      <c r="K138" s="55"/>
    </row>
    <row r="139" spans="2:11" ht="15.75" customHeight="1" x14ac:dyDescent="0.35">
      <c r="B139" s="6"/>
      <c r="C139" s="12"/>
      <c r="D139" s="27"/>
      <c r="E139" s="27"/>
      <c r="F139" s="27"/>
      <c r="G139" s="27"/>
      <c r="H139" s="27"/>
      <c r="I139" s="27"/>
      <c r="J139" s="77"/>
      <c r="K139" s="3"/>
    </row>
    <row r="140" spans="2:11" ht="51" customHeight="1" x14ac:dyDescent="0.35">
      <c r="B140" s="107" t="s">
        <v>486</v>
      </c>
      <c r="C140" s="218"/>
      <c r="D140" s="218"/>
      <c r="E140" s="218"/>
      <c r="F140" s="218"/>
      <c r="G140" s="218"/>
      <c r="H140" s="218"/>
      <c r="I140" s="219"/>
      <c r="J140" s="218"/>
      <c r="K140" s="19"/>
    </row>
    <row r="141" spans="2:11" ht="51" customHeight="1" x14ac:dyDescent="0.35">
      <c r="B141" s="105" t="s">
        <v>487</v>
      </c>
      <c r="C141" s="216"/>
      <c r="D141" s="216"/>
      <c r="E141" s="216"/>
      <c r="F141" s="216"/>
      <c r="G141" s="216"/>
      <c r="H141" s="216"/>
      <c r="I141" s="217"/>
      <c r="J141" s="216"/>
      <c r="K141" s="53"/>
    </row>
    <row r="142" spans="2:11" ht="15.5" x14ac:dyDescent="0.35">
      <c r="B142" s="106" t="s">
        <v>488</v>
      </c>
      <c r="C142" s="18"/>
      <c r="D142" s="20"/>
      <c r="E142" s="20"/>
      <c r="F142" s="20"/>
      <c r="G142" s="136">
        <f>SUM(D142:F142)</f>
        <v>0</v>
      </c>
      <c r="H142" s="133"/>
      <c r="I142" s="20"/>
      <c r="J142" s="121"/>
      <c r="K142" s="54"/>
    </row>
    <row r="143" spans="2:11" ht="15.5" x14ac:dyDescent="0.35">
      <c r="B143" s="106" t="s">
        <v>489</v>
      </c>
      <c r="C143" s="18"/>
      <c r="D143" s="20"/>
      <c r="E143" s="20"/>
      <c r="F143" s="20"/>
      <c r="G143" s="136">
        <f t="shared" ref="G143:G149" si="12">SUM(D143:F143)</f>
        <v>0</v>
      </c>
      <c r="H143" s="133"/>
      <c r="I143" s="20"/>
      <c r="J143" s="121"/>
      <c r="K143" s="54"/>
    </row>
    <row r="144" spans="2:11" ht="15.5" x14ac:dyDescent="0.35">
      <c r="B144" s="106" t="s">
        <v>490</v>
      </c>
      <c r="C144" s="18"/>
      <c r="D144" s="20"/>
      <c r="E144" s="20"/>
      <c r="F144" s="20"/>
      <c r="G144" s="136">
        <f t="shared" si="12"/>
        <v>0</v>
      </c>
      <c r="H144" s="133"/>
      <c r="I144" s="20"/>
      <c r="J144" s="121"/>
      <c r="K144" s="54"/>
    </row>
    <row r="145" spans="2:11" ht="15.5" x14ac:dyDescent="0.35">
      <c r="B145" s="106" t="s">
        <v>491</v>
      </c>
      <c r="C145" s="18"/>
      <c r="D145" s="20"/>
      <c r="E145" s="20"/>
      <c r="F145" s="20"/>
      <c r="G145" s="136">
        <f t="shared" si="12"/>
        <v>0</v>
      </c>
      <c r="H145" s="133"/>
      <c r="I145" s="20"/>
      <c r="J145" s="121"/>
      <c r="K145" s="54"/>
    </row>
    <row r="146" spans="2:11" ht="15.5" x14ac:dyDescent="0.35">
      <c r="B146" s="106" t="s">
        <v>492</v>
      </c>
      <c r="C146" s="18"/>
      <c r="D146" s="20"/>
      <c r="E146" s="20"/>
      <c r="F146" s="20"/>
      <c r="G146" s="136">
        <f t="shared" si="12"/>
        <v>0</v>
      </c>
      <c r="H146" s="133"/>
      <c r="I146" s="20"/>
      <c r="J146" s="121"/>
      <c r="K146" s="54"/>
    </row>
    <row r="147" spans="2:11" ht="15.5" x14ac:dyDescent="0.35">
      <c r="B147" s="106" t="s">
        <v>493</v>
      </c>
      <c r="C147" s="18"/>
      <c r="D147" s="20"/>
      <c r="E147" s="20"/>
      <c r="F147" s="20"/>
      <c r="G147" s="136">
        <f t="shared" si="12"/>
        <v>0</v>
      </c>
      <c r="H147" s="133"/>
      <c r="I147" s="20"/>
      <c r="J147" s="121"/>
      <c r="K147" s="54"/>
    </row>
    <row r="148" spans="2:11" ht="15.5" x14ac:dyDescent="0.35">
      <c r="B148" s="106" t="s">
        <v>494</v>
      </c>
      <c r="C148" s="49"/>
      <c r="D148" s="21"/>
      <c r="E148" s="21"/>
      <c r="F148" s="21"/>
      <c r="G148" s="136">
        <f t="shared" si="12"/>
        <v>0</v>
      </c>
      <c r="H148" s="134"/>
      <c r="I148" s="21"/>
      <c r="J148" s="122"/>
      <c r="K148" s="54"/>
    </row>
    <row r="149" spans="2:11" ht="15.5" x14ac:dyDescent="0.35">
      <c r="B149" s="106" t="s">
        <v>495</v>
      </c>
      <c r="C149" s="49"/>
      <c r="D149" s="21"/>
      <c r="E149" s="21"/>
      <c r="F149" s="21"/>
      <c r="G149" s="136">
        <f t="shared" si="12"/>
        <v>0</v>
      </c>
      <c r="H149" s="134"/>
      <c r="I149" s="21"/>
      <c r="J149" s="122"/>
      <c r="K149" s="54"/>
    </row>
    <row r="150" spans="2:11" ht="15.5" x14ac:dyDescent="0.35">
      <c r="C150" s="107" t="s">
        <v>534</v>
      </c>
      <c r="D150" s="22">
        <f>SUM(D142:D149)</f>
        <v>0</v>
      </c>
      <c r="E150" s="22">
        <f>SUM(E142:E149)</f>
        <v>0</v>
      </c>
      <c r="F150" s="22">
        <f>SUM(F142:F149)</f>
        <v>0</v>
      </c>
      <c r="G150" s="25">
        <f>SUM(G142:G149)</f>
        <v>0</v>
      </c>
      <c r="H150" s="22">
        <f>(H142*G142)+(H143*G143)+(H144*G144)+(H145*G145)+(H146*G146)+(H147*G147)+(H148*G148)+(H149*G149)</f>
        <v>0</v>
      </c>
      <c r="I150" s="22">
        <f>SUM(I142:I149)</f>
        <v>0</v>
      </c>
      <c r="J150" s="122"/>
      <c r="K150" s="55"/>
    </row>
    <row r="151" spans="2:11" ht="51" customHeight="1" x14ac:dyDescent="0.35">
      <c r="B151" s="105" t="s">
        <v>496</v>
      </c>
      <c r="C151" s="216"/>
      <c r="D151" s="216"/>
      <c r="E151" s="216"/>
      <c r="F151" s="216"/>
      <c r="G151" s="216"/>
      <c r="H151" s="216"/>
      <c r="I151" s="217"/>
      <c r="J151" s="216"/>
      <c r="K151" s="53"/>
    </row>
    <row r="152" spans="2:11" ht="15.5" x14ac:dyDescent="0.35">
      <c r="B152" s="106" t="s">
        <v>497</v>
      </c>
      <c r="C152" s="18"/>
      <c r="D152" s="20"/>
      <c r="E152" s="20"/>
      <c r="F152" s="20"/>
      <c r="G152" s="136">
        <f>SUM(D152:F152)</f>
        <v>0</v>
      </c>
      <c r="H152" s="133"/>
      <c r="I152" s="20"/>
      <c r="J152" s="121"/>
      <c r="K152" s="54"/>
    </row>
    <row r="153" spans="2:11" ht="15.5" x14ac:dyDescent="0.35">
      <c r="B153" s="106" t="s">
        <v>498</v>
      </c>
      <c r="C153" s="18"/>
      <c r="D153" s="20"/>
      <c r="E153" s="20"/>
      <c r="F153" s="20"/>
      <c r="G153" s="136">
        <f t="shared" ref="G153:G159" si="13">SUM(D153:F153)</f>
        <v>0</v>
      </c>
      <c r="H153" s="133"/>
      <c r="I153" s="20"/>
      <c r="J153" s="121"/>
      <c r="K153" s="54"/>
    </row>
    <row r="154" spans="2:11" ht="15.5" x14ac:dyDescent="0.35">
      <c r="B154" s="106" t="s">
        <v>499</v>
      </c>
      <c r="C154" s="18"/>
      <c r="D154" s="20"/>
      <c r="E154" s="20"/>
      <c r="F154" s="20"/>
      <c r="G154" s="136">
        <f t="shared" si="13"/>
        <v>0</v>
      </c>
      <c r="H154" s="133"/>
      <c r="I154" s="20"/>
      <c r="J154" s="121"/>
      <c r="K154" s="54"/>
    </row>
    <row r="155" spans="2:11" ht="15.5" x14ac:dyDescent="0.35">
      <c r="B155" s="106" t="s">
        <v>500</v>
      </c>
      <c r="C155" s="18"/>
      <c r="D155" s="20"/>
      <c r="E155" s="20"/>
      <c r="F155" s="20"/>
      <c r="G155" s="136">
        <f t="shared" si="13"/>
        <v>0</v>
      </c>
      <c r="H155" s="133"/>
      <c r="I155" s="20"/>
      <c r="J155" s="121"/>
      <c r="K155" s="54"/>
    </row>
    <row r="156" spans="2:11" ht="15.5" x14ac:dyDescent="0.35">
      <c r="B156" s="106" t="s">
        <v>501</v>
      </c>
      <c r="C156" s="18"/>
      <c r="D156" s="20"/>
      <c r="E156" s="20"/>
      <c r="F156" s="20"/>
      <c r="G156" s="136">
        <f t="shared" si="13"/>
        <v>0</v>
      </c>
      <c r="H156" s="133"/>
      <c r="I156" s="20"/>
      <c r="J156" s="121"/>
      <c r="K156" s="54"/>
    </row>
    <row r="157" spans="2:11" ht="15.5" x14ac:dyDescent="0.35">
      <c r="B157" s="106" t="s">
        <v>502</v>
      </c>
      <c r="C157" s="18"/>
      <c r="D157" s="20"/>
      <c r="E157" s="20"/>
      <c r="F157" s="20"/>
      <c r="G157" s="136">
        <f t="shared" si="13"/>
        <v>0</v>
      </c>
      <c r="H157" s="133"/>
      <c r="I157" s="20"/>
      <c r="J157" s="121"/>
      <c r="K157" s="54"/>
    </row>
    <row r="158" spans="2:11" ht="15.5" x14ac:dyDescent="0.35">
      <c r="B158" s="106" t="s">
        <v>503</v>
      </c>
      <c r="C158" s="49"/>
      <c r="D158" s="21"/>
      <c r="E158" s="21"/>
      <c r="F158" s="21"/>
      <c r="G158" s="136">
        <f t="shared" si="13"/>
        <v>0</v>
      </c>
      <c r="H158" s="134"/>
      <c r="I158" s="21"/>
      <c r="J158" s="122"/>
      <c r="K158" s="54"/>
    </row>
    <row r="159" spans="2:11" ht="15.5" x14ac:dyDescent="0.35">
      <c r="B159" s="106" t="s">
        <v>504</v>
      </c>
      <c r="C159" s="49"/>
      <c r="D159" s="21"/>
      <c r="E159" s="21"/>
      <c r="F159" s="21"/>
      <c r="G159" s="136">
        <f t="shared" si="13"/>
        <v>0</v>
      </c>
      <c r="H159" s="134"/>
      <c r="I159" s="21"/>
      <c r="J159" s="122"/>
      <c r="K159" s="54"/>
    </row>
    <row r="160" spans="2:11" ht="15.5" x14ac:dyDescent="0.35">
      <c r="C160" s="107" t="s">
        <v>534</v>
      </c>
      <c r="D160" s="25">
        <f>SUM(D152:D159)</f>
        <v>0</v>
      </c>
      <c r="E160" s="25">
        <f>SUM(E152:E159)</f>
        <v>0</v>
      </c>
      <c r="F160" s="25">
        <f>SUM(F152:F159)</f>
        <v>0</v>
      </c>
      <c r="G160" s="25">
        <f>SUM(G152:G159)</f>
        <v>0</v>
      </c>
      <c r="H160" s="22">
        <f>(H152*G152)+(H153*G153)+(H154*G154)+(H155*G155)+(H156*G156)+(H157*G157)+(H158*G158)+(H159*G159)</f>
        <v>0</v>
      </c>
      <c r="I160" s="22">
        <f>SUM(I152:I159)</f>
        <v>0</v>
      </c>
      <c r="J160" s="122"/>
      <c r="K160" s="55"/>
    </row>
    <row r="161" spans="2:11" ht="51" customHeight="1" x14ac:dyDescent="0.35">
      <c r="B161" s="105" t="s">
        <v>505</v>
      </c>
      <c r="C161" s="216"/>
      <c r="D161" s="216"/>
      <c r="E161" s="216"/>
      <c r="F161" s="216"/>
      <c r="G161" s="216"/>
      <c r="H161" s="216"/>
      <c r="I161" s="217"/>
      <c r="J161" s="216"/>
      <c r="K161" s="53"/>
    </row>
    <row r="162" spans="2:11" ht="15.5" x14ac:dyDescent="0.35">
      <c r="B162" s="106" t="s">
        <v>506</v>
      </c>
      <c r="C162" s="18"/>
      <c r="D162" s="20"/>
      <c r="E162" s="20"/>
      <c r="F162" s="20"/>
      <c r="G162" s="136">
        <f>SUM(D162:F162)</f>
        <v>0</v>
      </c>
      <c r="H162" s="133"/>
      <c r="I162" s="20"/>
      <c r="J162" s="121"/>
      <c r="K162" s="54"/>
    </row>
    <row r="163" spans="2:11" ht="15.5" x14ac:dyDescent="0.35">
      <c r="B163" s="106" t="s">
        <v>507</v>
      </c>
      <c r="C163" s="18"/>
      <c r="D163" s="20"/>
      <c r="E163" s="20"/>
      <c r="F163" s="20"/>
      <c r="G163" s="136">
        <f t="shared" ref="G163:G169" si="14">SUM(D163:F163)</f>
        <v>0</v>
      </c>
      <c r="H163" s="133"/>
      <c r="I163" s="20"/>
      <c r="J163" s="121"/>
      <c r="K163" s="54"/>
    </row>
    <row r="164" spans="2:11" ht="15.5" x14ac:dyDescent="0.35">
      <c r="B164" s="106" t="s">
        <v>508</v>
      </c>
      <c r="C164" s="18"/>
      <c r="D164" s="20"/>
      <c r="E164" s="20"/>
      <c r="F164" s="20"/>
      <c r="G164" s="136">
        <f t="shared" si="14"/>
        <v>0</v>
      </c>
      <c r="H164" s="133"/>
      <c r="I164" s="20"/>
      <c r="J164" s="121"/>
      <c r="K164" s="54"/>
    </row>
    <row r="165" spans="2:11" ht="15.5" x14ac:dyDescent="0.35">
      <c r="B165" s="106" t="s">
        <v>509</v>
      </c>
      <c r="C165" s="18"/>
      <c r="D165" s="20"/>
      <c r="E165" s="20"/>
      <c r="F165" s="20"/>
      <c r="G165" s="136">
        <f t="shared" si="14"/>
        <v>0</v>
      </c>
      <c r="H165" s="133"/>
      <c r="I165" s="20"/>
      <c r="J165" s="121"/>
      <c r="K165" s="54"/>
    </row>
    <row r="166" spans="2:11" ht="15.5" x14ac:dyDescent="0.35">
      <c r="B166" s="106" t="s">
        <v>510</v>
      </c>
      <c r="C166" s="18"/>
      <c r="D166" s="20"/>
      <c r="E166" s="20"/>
      <c r="F166" s="20"/>
      <c r="G166" s="136">
        <f t="shared" si="14"/>
        <v>0</v>
      </c>
      <c r="H166" s="133"/>
      <c r="I166" s="20"/>
      <c r="J166" s="121"/>
      <c r="K166" s="54"/>
    </row>
    <row r="167" spans="2:11" ht="15.5" x14ac:dyDescent="0.35">
      <c r="B167" s="106" t="s">
        <v>511</v>
      </c>
      <c r="C167" s="18"/>
      <c r="D167" s="20"/>
      <c r="E167" s="20"/>
      <c r="F167" s="20"/>
      <c r="G167" s="136">
        <f t="shared" si="14"/>
        <v>0</v>
      </c>
      <c r="H167" s="133"/>
      <c r="I167" s="20"/>
      <c r="J167" s="121"/>
      <c r="K167" s="54"/>
    </row>
    <row r="168" spans="2:11" ht="15.5" x14ac:dyDescent="0.35">
      <c r="B168" s="106" t="s">
        <v>512</v>
      </c>
      <c r="C168" s="49"/>
      <c r="D168" s="21"/>
      <c r="E168" s="21"/>
      <c r="F168" s="21"/>
      <c r="G168" s="136">
        <f t="shared" si="14"/>
        <v>0</v>
      </c>
      <c r="H168" s="134"/>
      <c r="I168" s="21"/>
      <c r="J168" s="122"/>
      <c r="K168" s="54"/>
    </row>
    <row r="169" spans="2:11" ht="15.5" x14ac:dyDescent="0.35">
      <c r="B169" s="106" t="s">
        <v>513</v>
      </c>
      <c r="C169" s="49"/>
      <c r="D169" s="21"/>
      <c r="E169" s="21"/>
      <c r="F169" s="21"/>
      <c r="G169" s="136">
        <f t="shared" si="14"/>
        <v>0</v>
      </c>
      <c r="H169" s="134"/>
      <c r="I169" s="21"/>
      <c r="J169" s="122"/>
      <c r="K169" s="54"/>
    </row>
    <row r="170" spans="2:11" ht="15.5" x14ac:dyDescent="0.35">
      <c r="C170" s="107" t="s">
        <v>534</v>
      </c>
      <c r="D170" s="25">
        <f>SUM(D162:D169)</f>
        <v>0</v>
      </c>
      <c r="E170" s="25">
        <f>SUM(E162:E169)</f>
        <v>0</v>
      </c>
      <c r="F170" s="25">
        <f>SUM(F162:F169)</f>
        <v>0</v>
      </c>
      <c r="G170" s="25">
        <f>SUM(G162:G169)</f>
        <v>0</v>
      </c>
      <c r="H170" s="22">
        <f>(H162*G162)+(H163*G163)+(H164*G164)+(H165*G165)+(H166*G166)+(H167*G167)+(H168*G168)+(H169*G169)</f>
        <v>0</v>
      </c>
      <c r="I170" s="22">
        <f>SUM(I162:I169)</f>
        <v>0</v>
      </c>
      <c r="J170" s="122"/>
      <c r="K170" s="55"/>
    </row>
    <row r="171" spans="2:11" ht="51" customHeight="1" x14ac:dyDescent="0.35">
      <c r="B171" s="105" t="s">
        <v>514</v>
      </c>
      <c r="C171" s="216"/>
      <c r="D171" s="216"/>
      <c r="E171" s="216"/>
      <c r="F171" s="216"/>
      <c r="G171" s="216"/>
      <c r="H171" s="216"/>
      <c r="I171" s="217"/>
      <c r="J171" s="216"/>
      <c r="K171" s="53"/>
    </row>
    <row r="172" spans="2:11" ht="15.5" x14ac:dyDescent="0.35">
      <c r="B172" s="106" t="s">
        <v>515</v>
      </c>
      <c r="C172" s="18"/>
      <c r="D172" s="20"/>
      <c r="E172" s="20"/>
      <c r="F172" s="20"/>
      <c r="G172" s="136">
        <f>SUM(D172:F172)</f>
        <v>0</v>
      </c>
      <c r="H172" s="133"/>
      <c r="I172" s="20"/>
      <c r="J172" s="121"/>
      <c r="K172" s="54"/>
    </row>
    <row r="173" spans="2:11" ht="15.5" x14ac:dyDescent="0.35">
      <c r="B173" s="106" t="s">
        <v>516</v>
      </c>
      <c r="C173" s="18"/>
      <c r="D173" s="20"/>
      <c r="E173" s="20"/>
      <c r="F173" s="20"/>
      <c r="G173" s="136">
        <f t="shared" ref="G173:G179" si="15">SUM(D173:F173)</f>
        <v>0</v>
      </c>
      <c r="H173" s="133"/>
      <c r="I173" s="20"/>
      <c r="J173" s="121"/>
      <c r="K173" s="54"/>
    </row>
    <row r="174" spans="2:11" ht="15.5" x14ac:dyDescent="0.35">
      <c r="B174" s="106" t="s">
        <v>517</v>
      </c>
      <c r="C174" s="18"/>
      <c r="D174" s="20"/>
      <c r="E174" s="20"/>
      <c r="F174" s="20"/>
      <c r="G174" s="136">
        <f t="shared" si="15"/>
        <v>0</v>
      </c>
      <c r="H174" s="133"/>
      <c r="I174" s="20"/>
      <c r="J174" s="121"/>
      <c r="K174" s="54"/>
    </row>
    <row r="175" spans="2:11" ht="15.5" x14ac:dyDescent="0.35">
      <c r="B175" s="106" t="s">
        <v>518</v>
      </c>
      <c r="C175" s="18"/>
      <c r="D175" s="20"/>
      <c r="E175" s="20"/>
      <c r="F175" s="20"/>
      <c r="G175" s="136">
        <f t="shared" si="15"/>
        <v>0</v>
      </c>
      <c r="H175" s="133"/>
      <c r="I175" s="20"/>
      <c r="J175" s="121"/>
      <c r="K175" s="54"/>
    </row>
    <row r="176" spans="2:11" ht="15.5" x14ac:dyDescent="0.35">
      <c r="B176" s="106" t="s">
        <v>519</v>
      </c>
      <c r="C176" s="18"/>
      <c r="D176" s="20"/>
      <c r="E176" s="20"/>
      <c r="F176" s="20"/>
      <c r="G176" s="136">
        <f>SUM(D176:F176)</f>
        <v>0</v>
      </c>
      <c r="H176" s="133"/>
      <c r="I176" s="20"/>
      <c r="J176" s="121"/>
      <c r="K176" s="54"/>
    </row>
    <row r="177" spans="2:11" ht="15.5" x14ac:dyDescent="0.35">
      <c r="B177" s="106" t="s">
        <v>520</v>
      </c>
      <c r="C177" s="18"/>
      <c r="D177" s="20"/>
      <c r="E177" s="20"/>
      <c r="F177" s="20"/>
      <c r="G177" s="136">
        <f t="shared" si="15"/>
        <v>0</v>
      </c>
      <c r="H177" s="133"/>
      <c r="I177" s="20"/>
      <c r="J177" s="121"/>
      <c r="K177" s="54"/>
    </row>
    <row r="178" spans="2:11" ht="15.5" x14ac:dyDescent="0.35">
      <c r="B178" s="106" t="s">
        <v>521</v>
      </c>
      <c r="C178" s="49"/>
      <c r="D178" s="21"/>
      <c r="E178" s="21"/>
      <c r="F178" s="21"/>
      <c r="G178" s="136">
        <f t="shared" si="15"/>
        <v>0</v>
      </c>
      <c r="H178" s="134"/>
      <c r="I178" s="21"/>
      <c r="J178" s="122"/>
      <c r="K178" s="54"/>
    </row>
    <row r="179" spans="2:11" ht="15.5" x14ac:dyDescent="0.35">
      <c r="B179" s="106" t="s">
        <v>522</v>
      </c>
      <c r="C179" s="49"/>
      <c r="D179" s="21"/>
      <c r="E179" s="21"/>
      <c r="F179" s="21"/>
      <c r="G179" s="136">
        <f t="shared" si="15"/>
        <v>0</v>
      </c>
      <c r="H179" s="134"/>
      <c r="I179" s="21"/>
      <c r="J179" s="122"/>
      <c r="K179" s="54"/>
    </row>
    <row r="180" spans="2:11" ht="15.5" x14ac:dyDescent="0.35">
      <c r="C180" s="107" t="s">
        <v>534</v>
      </c>
      <c r="D180" s="22">
        <f>SUM(D172:D179)</f>
        <v>0</v>
      </c>
      <c r="E180" s="22">
        <f>SUM(E172:E179)</f>
        <v>0</v>
      </c>
      <c r="F180" s="22">
        <f>SUM(F172:F179)</f>
        <v>0</v>
      </c>
      <c r="G180" s="22">
        <f>SUM(G172:G179)</f>
        <v>0</v>
      </c>
      <c r="H180" s="22">
        <f>(H172*G172)+(H173*G173)+(H174*G174)+(H175*G175)+(H176*G176)+(H177*G177)+(H178*G178)+(H179*G179)</f>
        <v>0</v>
      </c>
      <c r="I180" s="22">
        <f>SUM(I172:I179)</f>
        <v>0</v>
      </c>
      <c r="J180" s="122"/>
      <c r="K180" s="55"/>
    </row>
    <row r="181" spans="2:11" ht="15.75" customHeight="1" x14ac:dyDescent="0.35">
      <c r="B181" s="6"/>
      <c r="C181" s="12"/>
      <c r="D181" s="27"/>
      <c r="E181" s="27"/>
      <c r="F181" s="27"/>
      <c r="G181" s="27"/>
      <c r="H181" s="27"/>
      <c r="I181" s="27"/>
      <c r="J181" s="12"/>
      <c r="K181" s="3"/>
    </row>
    <row r="182" spans="2:11" ht="15.75" customHeight="1" thickBot="1" x14ac:dyDescent="0.4">
      <c r="B182" s="6"/>
      <c r="C182" s="12"/>
      <c r="D182" s="27"/>
      <c r="E182" s="27"/>
      <c r="F182" s="27"/>
      <c r="G182" s="27"/>
      <c r="H182" s="27"/>
      <c r="I182" s="27"/>
      <c r="J182" s="12"/>
      <c r="K182" s="3"/>
    </row>
    <row r="183" spans="2:11" ht="63.75" customHeight="1" thickBot="1" x14ac:dyDescent="0.4">
      <c r="B183" s="107" t="s">
        <v>523</v>
      </c>
      <c r="C183" s="207" t="s">
        <v>615</v>
      </c>
      <c r="D183" s="207">
        <v>463953.14</v>
      </c>
      <c r="E183" s="34"/>
      <c r="F183" s="34"/>
      <c r="G183" s="124">
        <f>SUM(D183:F183)</f>
        <v>463953.14</v>
      </c>
      <c r="H183" s="135"/>
      <c r="I183" s="34">
        <v>454952.64</v>
      </c>
      <c r="J183" s="128"/>
      <c r="K183" s="55"/>
    </row>
    <row r="184" spans="2:11" ht="47" thickBot="1" x14ac:dyDescent="0.4">
      <c r="B184" s="107" t="s">
        <v>524</v>
      </c>
      <c r="C184" s="212" t="s">
        <v>616</v>
      </c>
      <c r="D184" s="207">
        <v>450972.14120006002</v>
      </c>
      <c r="E184" s="34"/>
      <c r="F184" s="34"/>
      <c r="G184" s="124">
        <f>SUM(D184:F184)</f>
        <v>450972.14120006002</v>
      </c>
      <c r="H184" s="135"/>
      <c r="I184" s="34">
        <v>589251.32708005398</v>
      </c>
      <c r="J184" s="128"/>
      <c r="K184" s="55"/>
    </row>
    <row r="185" spans="2:11" ht="16" thickBot="1" x14ac:dyDescent="0.4">
      <c r="B185" s="107" t="s">
        <v>525</v>
      </c>
      <c r="C185" s="205" t="s">
        <v>617</v>
      </c>
      <c r="D185" s="205">
        <v>189620</v>
      </c>
      <c r="E185" s="34"/>
      <c r="F185" s="34"/>
      <c r="G185" s="124">
        <f>SUM(D185:F185)</f>
        <v>189620</v>
      </c>
      <c r="H185" s="135"/>
      <c r="I185" s="34">
        <v>31876</v>
      </c>
      <c r="J185" s="128"/>
      <c r="K185" s="55"/>
    </row>
    <row r="186" spans="2:11" ht="65.25" customHeight="1" thickBot="1" x14ac:dyDescent="0.4">
      <c r="B186" s="129" t="s">
        <v>526</v>
      </c>
      <c r="C186" s="208"/>
      <c r="D186" s="34"/>
      <c r="E186" s="34"/>
      <c r="F186" s="34"/>
      <c r="G186" s="124">
        <f>SUM(D186:F186)</f>
        <v>0</v>
      </c>
      <c r="H186" s="135"/>
      <c r="I186" s="34"/>
      <c r="J186" s="128"/>
      <c r="K186" s="55"/>
    </row>
    <row r="187" spans="2:11" ht="38.25" customHeight="1" x14ac:dyDescent="0.35">
      <c r="B187" s="6"/>
      <c r="C187" s="130" t="s">
        <v>535</v>
      </c>
      <c r="D187" s="137">
        <f>SUM(D183:D186)</f>
        <v>1104545.2812000602</v>
      </c>
      <c r="E187" s="137">
        <f>SUM(E183:E186)</f>
        <v>0</v>
      </c>
      <c r="F187" s="137">
        <f>SUM(F183:F186)</f>
        <v>0</v>
      </c>
      <c r="G187" s="137">
        <f>SUM(G183:G186)</f>
        <v>1104545.2812000602</v>
      </c>
      <c r="H187" s="22">
        <f>(H183*G183)+(H184*G184)+(H185*G185)+(H186*G186)</f>
        <v>0</v>
      </c>
      <c r="I187" s="22">
        <f>SUM(I183:I186)</f>
        <v>1076079.9670800539</v>
      </c>
      <c r="J187" s="17"/>
      <c r="K187" s="15"/>
    </row>
    <row r="188" spans="2:11" ht="15.75" customHeight="1" x14ac:dyDescent="0.35">
      <c r="B188" s="6"/>
      <c r="C188" s="12"/>
      <c r="D188" s="27"/>
      <c r="E188" s="27"/>
      <c r="F188" s="27"/>
      <c r="G188" s="27"/>
      <c r="H188" s="27"/>
      <c r="I188" s="27"/>
      <c r="J188" s="12"/>
      <c r="K188" s="15"/>
    </row>
    <row r="189" spans="2:11" ht="15.75" customHeight="1" x14ac:dyDescent="0.35">
      <c r="B189" s="6"/>
      <c r="C189" s="12"/>
      <c r="D189" s="27"/>
      <c r="E189" s="27"/>
      <c r="F189" s="27"/>
      <c r="G189" s="27"/>
      <c r="H189" s="27"/>
      <c r="I189" s="27"/>
      <c r="J189" s="12"/>
      <c r="K189" s="15"/>
    </row>
    <row r="190" spans="2:11" ht="15.75" customHeight="1" x14ac:dyDescent="0.35">
      <c r="B190" s="6"/>
      <c r="C190" s="12"/>
      <c r="D190" s="27"/>
      <c r="E190" s="27"/>
      <c r="F190" s="27"/>
      <c r="G190" s="27"/>
      <c r="H190" s="27"/>
      <c r="I190" s="27"/>
      <c r="J190" s="12"/>
      <c r="K190" s="15"/>
    </row>
    <row r="191" spans="2:11" ht="15.75" customHeight="1" x14ac:dyDescent="0.35">
      <c r="B191" s="6"/>
      <c r="C191" s="12"/>
      <c r="D191" s="27"/>
      <c r="E191" s="27"/>
      <c r="F191" s="27"/>
      <c r="G191" s="27"/>
      <c r="H191" s="27"/>
      <c r="I191" s="27"/>
      <c r="J191" s="12"/>
      <c r="K191" s="15"/>
    </row>
    <row r="192" spans="2:11" ht="15.75" customHeight="1" x14ac:dyDescent="0.35">
      <c r="B192" s="6"/>
      <c r="C192" s="12"/>
      <c r="D192" s="27"/>
      <c r="E192" s="27"/>
      <c r="F192" s="27"/>
      <c r="G192" s="27"/>
      <c r="H192" s="27"/>
      <c r="I192" s="27"/>
      <c r="J192" s="12"/>
      <c r="K192" s="15"/>
    </row>
    <row r="193" spans="2:11" ht="15.75" customHeight="1" x14ac:dyDescent="0.35">
      <c r="B193" s="6"/>
      <c r="C193" s="12"/>
      <c r="D193" s="27"/>
      <c r="E193" s="27"/>
      <c r="F193" s="27"/>
      <c r="G193" s="27"/>
      <c r="H193" s="27"/>
      <c r="I193" s="27"/>
      <c r="J193" s="12"/>
      <c r="K193" s="15"/>
    </row>
    <row r="194" spans="2:11" ht="15.75" customHeight="1" thickBot="1" x14ac:dyDescent="0.4">
      <c r="B194" s="6"/>
      <c r="C194" s="12"/>
      <c r="D194" s="27"/>
      <c r="E194" s="27"/>
      <c r="F194" s="27"/>
      <c r="G194" s="27"/>
      <c r="H194" s="27"/>
      <c r="I194" s="27"/>
      <c r="J194" s="12"/>
      <c r="K194" s="15"/>
    </row>
    <row r="195" spans="2:11" ht="15.5" x14ac:dyDescent="0.35">
      <c r="B195" s="6"/>
      <c r="C195" s="249" t="s">
        <v>547</v>
      </c>
      <c r="D195" s="250"/>
      <c r="E195" s="250"/>
      <c r="F195" s="250"/>
      <c r="G195" s="251"/>
      <c r="H195" s="15"/>
      <c r="I195" s="182"/>
      <c r="J195" s="15"/>
    </row>
    <row r="196" spans="2:11" ht="40.5" customHeight="1" x14ac:dyDescent="0.35">
      <c r="B196" s="6"/>
      <c r="C196" s="239"/>
      <c r="D196" s="22" t="s">
        <v>538</v>
      </c>
      <c r="E196" s="22" t="s">
        <v>539</v>
      </c>
      <c r="F196" s="22" t="s">
        <v>540</v>
      </c>
      <c r="G196" s="241" t="s">
        <v>13</v>
      </c>
      <c r="H196" s="12"/>
      <c r="I196" s="27"/>
      <c r="J196" s="15"/>
    </row>
    <row r="197" spans="2:11" ht="24.75" customHeight="1" x14ac:dyDescent="0.35">
      <c r="B197" s="6"/>
      <c r="C197" s="240"/>
      <c r="D197" s="117">
        <f>D13</f>
        <v>0</v>
      </c>
      <c r="E197" s="117">
        <f>E13</f>
        <v>0</v>
      </c>
      <c r="F197" s="117">
        <f>F13</f>
        <v>0</v>
      </c>
      <c r="G197" s="242"/>
      <c r="H197" s="12"/>
      <c r="I197" s="27"/>
      <c r="J197" s="15"/>
    </row>
    <row r="198" spans="2:11" ht="41.25" customHeight="1" x14ac:dyDescent="0.35">
      <c r="B198" s="16"/>
      <c r="C198" s="125" t="s">
        <v>536</v>
      </c>
      <c r="D198" s="108">
        <f>SUM(D24,D34,D44,D54,D66,D76,D86,D96,D108,D118,D128,D138,D150,D160,D170,D180,D183,D184,D185,D186)</f>
        <v>3738317.7535000602</v>
      </c>
      <c r="E198" s="108">
        <f>SUM(E24,E34,E44,E54,E66,E76,E86,E96,E108,E118,E128,E138,E150,E160,E170,E180,E183,E184,E185,E186)</f>
        <v>0</v>
      </c>
      <c r="F198" s="108">
        <f>SUM(F24,F34,F44,F54,F66,F76,F86,F96,F108,F118,F128,F138,F150,F160,F170,F180,F183,F184,F185,F186)</f>
        <v>0</v>
      </c>
      <c r="G198" s="126">
        <f>SUM(D198:F198)</f>
        <v>3738317.7535000602</v>
      </c>
      <c r="H198" s="12"/>
      <c r="I198" s="27"/>
      <c r="J198" s="16"/>
    </row>
    <row r="199" spans="2:11" ht="51.75" customHeight="1" x14ac:dyDescent="0.35">
      <c r="B199" s="4"/>
      <c r="C199" s="194" t="s">
        <v>537</v>
      </c>
      <c r="D199" s="108">
        <f>D198*0.07</f>
        <v>261682.24274500425</v>
      </c>
      <c r="E199" s="108">
        <f>E198*0.07</f>
        <v>0</v>
      </c>
      <c r="F199" s="108">
        <f>F198*0.07</f>
        <v>0</v>
      </c>
      <c r="G199" s="126">
        <f>G198*0.07</f>
        <v>261682.24274500425</v>
      </c>
      <c r="H199" s="4"/>
      <c r="I199" s="183"/>
      <c r="J199" s="1"/>
    </row>
    <row r="200" spans="2:11" ht="51.75" customHeight="1" thickBot="1" x14ac:dyDescent="0.4">
      <c r="B200" s="4"/>
      <c r="C200" s="9" t="s">
        <v>13</v>
      </c>
      <c r="D200" s="111">
        <f>SUM(D198:D199)</f>
        <v>3999999.9962450643</v>
      </c>
      <c r="E200" s="111">
        <f>SUM(E198:E199)</f>
        <v>0</v>
      </c>
      <c r="F200" s="111">
        <f>SUM(F198:F199)</f>
        <v>0</v>
      </c>
      <c r="G200" s="127">
        <f>SUM(G198:G199)</f>
        <v>3999999.9962450643</v>
      </c>
      <c r="H200" s="4"/>
      <c r="I200" s="183"/>
      <c r="J200" s="1"/>
    </row>
    <row r="201" spans="2:11" ht="42" customHeight="1" x14ac:dyDescent="0.35">
      <c r="B201" s="4"/>
      <c r="J201" s="3"/>
      <c r="K201" s="1"/>
    </row>
    <row r="202" spans="2:11" s="41" customFormat="1" ht="29.25" customHeight="1" thickBot="1" x14ac:dyDescent="0.4">
      <c r="B202" s="12"/>
      <c r="C202" s="6"/>
      <c r="D202" s="36"/>
      <c r="E202" s="36"/>
      <c r="F202" s="36"/>
      <c r="G202" s="36"/>
      <c r="H202" s="36"/>
      <c r="I202" s="185"/>
      <c r="J202" s="15"/>
      <c r="K202" s="16"/>
    </row>
    <row r="203" spans="2:11" ht="23.25" customHeight="1" x14ac:dyDescent="0.35">
      <c r="B203" s="1"/>
      <c r="C203" s="233" t="s">
        <v>541</v>
      </c>
      <c r="D203" s="234"/>
      <c r="E203" s="235"/>
      <c r="F203" s="235"/>
      <c r="G203" s="235"/>
      <c r="H203" s="236"/>
      <c r="I203" s="186"/>
      <c r="J203" s="1"/>
    </row>
    <row r="204" spans="2:11" ht="41.25" customHeight="1" x14ac:dyDescent="0.35">
      <c r="B204" s="1"/>
      <c r="C204" s="31"/>
      <c r="D204" s="22" t="s">
        <v>538</v>
      </c>
      <c r="E204" s="22" t="s">
        <v>539</v>
      </c>
      <c r="F204" s="22" t="s">
        <v>540</v>
      </c>
      <c r="G204" s="243" t="s">
        <v>13</v>
      </c>
      <c r="H204" s="245" t="s">
        <v>10</v>
      </c>
      <c r="I204" s="186"/>
      <c r="J204" s="1"/>
    </row>
    <row r="205" spans="2:11" ht="27.75" customHeight="1" x14ac:dyDescent="0.35">
      <c r="B205" s="1"/>
      <c r="C205" s="31"/>
      <c r="D205" s="29">
        <f>D13</f>
        <v>0</v>
      </c>
      <c r="E205" s="29">
        <f>E13</f>
        <v>0</v>
      </c>
      <c r="F205" s="29">
        <f>F13</f>
        <v>0</v>
      </c>
      <c r="G205" s="244"/>
      <c r="H205" s="246"/>
      <c r="I205" s="186"/>
      <c r="J205" s="1"/>
    </row>
    <row r="206" spans="2:11" ht="55.5" customHeight="1" x14ac:dyDescent="0.35">
      <c r="B206" s="1"/>
      <c r="C206" s="30" t="s">
        <v>542</v>
      </c>
      <c r="D206" s="109">
        <f>$D$200*H206</f>
        <v>2799999.9973715451</v>
      </c>
      <c r="E206" s="110">
        <f>$E$200*H206</f>
        <v>0</v>
      </c>
      <c r="F206" s="110">
        <f>$F$200*H206</f>
        <v>0</v>
      </c>
      <c r="G206" s="110">
        <f>SUM(D206:F206)</f>
        <v>2799999.9973715451</v>
      </c>
      <c r="H206" s="146">
        <v>0.7</v>
      </c>
      <c r="I206" s="182"/>
      <c r="J206" s="1"/>
    </row>
    <row r="207" spans="2:11" ht="57.75" customHeight="1" x14ac:dyDescent="0.35">
      <c r="B207" s="232"/>
      <c r="C207" s="131" t="s">
        <v>543</v>
      </c>
      <c r="D207" s="109">
        <f>$D$200*H207</f>
        <v>1199999.9988735192</v>
      </c>
      <c r="E207" s="110">
        <f>$E$200*H207</f>
        <v>0</v>
      </c>
      <c r="F207" s="110">
        <f>$F$200*H207</f>
        <v>0</v>
      </c>
      <c r="G207" s="132">
        <f>SUM(D207:F207)</f>
        <v>1199999.9988735192</v>
      </c>
      <c r="H207" s="147">
        <v>0.3</v>
      </c>
      <c r="I207" s="182"/>
    </row>
    <row r="208" spans="2:11" ht="57.75" customHeight="1" x14ac:dyDescent="0.35">
      <c r="B208" s="232"/>
      <c r="C208" s="131" t="s">
        <v>544</v>
      </c>
      <c r="D208" s="109">
        <f>$D$200*H208</f>
        <v>0</v>
      </c>
      <c r="E208" s="110">
        <f>$E$200*H208</f>
        <v>0</v>
      </c>
      <c r="F208" s="110">
        <f>$F$200*H208</f>
        <v>0</v>
      </c>
      <c r="G208" s="132">
        <f>SUM(D208:F208)</f>
        <v>0</v>
      </c>
      <c r="H208" s="148">
        <v>0</v>
      </c>
      <c r="I208" s="187"/>
    </row>
    <row r="209" spans="2:11" ht="38.25" customHeight="1" thickBot="1" x14ac:dyDescent="0.4">
      <c r="B209" s="232"/>
      <c r="C209" s="9" t="s">
        <v>13</v>
      </c>
      <c r="D209" s="111">
        <f>SUM(D206:D208)</f>
        <v>3999999.9962450643</v>
      </c>
      <c r="E209" s="111">
        <f>SUM(E206:E208)</f>
        <v>0</v>
      </c>
      <c r="F209" s="111">
        <f>SUM(F206:F208)</f>
        <v>0</v>
      </c>
      <c r="G209" s="111">
        <f>SUM(G206:G208)</f>
        <v>3999999.9962450643</v>
      </c>
      <c r="H209" s="112">
        <f>SUM(H206:H208)</f>
        <v>1</v>
      </c>
      <c r="I209" s="188"/>
    </row>
    <row r="210" spans="2:11" ht="21.75" customHeight="1" thickBot="1" x14ac:dyDescent="0.4">
      <c r="B210" s="232"/>
      <c r="C210" s="2"/>
      <c r="D210" s="7"/>
      <c r="E210" s="7"/>
      <c r="F210" s="7"/>
      <c r="G210" s="7"/>
      <c r="H210" s="7"/>
      <c r="I210" s="189"/>
    </row>
    <row r="211" spans="2:11" ht="49.5" customHeight="1" x14ac:dyDescent="0.35">
      <c r="B211" s="232"/>
      <c r="C211" s="113" t="s">
        <v>598</v>
      </c>
      <c r="D211" s="114">
        <f>SUM(H24,H34,H44,H54,H66,H76,H86,H96,H108,H118,H128,H138,H150,H160,H170,H180,H187)*1.07</f>
        <v>1134680.1436894001</v>
      </c>
      <c r="E211" s="36"/>
      <c r="F211" s="36"/>
      <c r="G211" s="36"/>
      <c r="H211" s="195" t="s">
        <v>600</v>
      </c>
      <c r="I211" s="196">
        <f>SUM(I187,I180,I170,I160,I150,I138,I128,I118,I108,I96,I86,I76,I66,I54,I44,I34,I24)</f>
        <v>3616280.5459491713</v>
      </c>
    </row>
    <row r="212" spans="2:11" ht="28.5" customHeight="1" thickBot="1" x14ac:dyDescent="0.4">
      <c r="B212" s="232"/>
      <c r="C212" s="115" t="s">
        <v>545</v>
      </c>
      <c r="D212" s="181">
        <f>D211/G200</f>
        <v>0.28367003618864067</v>
      </c>
      <c r="E212" s="46"/>
      <c r="F212" s="46"/>
      <c r="G212" s="46"/>
      <c r="H212" s="197" t="s">
        <v>601</v>
      </c>
      <c r="I212" s="198">
        <f>I211/G198</f>
        <v>0.96735504694949226</v>
      </c>
    </row>
    <row r="213" spans="2:11" ht="28.5" customHeight="1" x14ac:dyDescent="0.35">
      <c r="B213" s="232"/>
      <c r="C213" s="247"/>
      <c r="D213" s="248"/>
      <c r="E213" s="47"/>
      <c r="F213" s="47"/>
      <c r="G213" s="47"/>
    </row>
    <row r="214" spans="2:11" ht="28.5" customHeight="1" x14ac:dyDescent="0.35">
      <c r="B214" s="232"/>
      <c r="C214" s="115" t="s">
        <v>599</v>
      </c>
      <c r="D214" s="116">
        <f>SUM(D185:F186)*1.07</f>
        <v>202893.40000000002</v>
      </c>
      <c r="E214" s="48"/>
      <c r="F214" s="48"/>
      <c r="G214" s="48"/>
    </row>
    <row r="215" spans="2:11" ht="23.25" customHeight="1" x14ac:dyDescent="0.35">
      <c r="B215" s="232"/>
      <c r="C215" s="115" t="s">
        <v>546</v>
      </c>
      <c r="D215" s="181">
        <f>D214/G200</f>
        <v>5.0723350047615738E-2</v>
      </c>
      <c r="E215" s="48"/>
      <c r="F215" s="48"/>
      <c r="G215" s="48"/>
    </row>
    <row r="216" spans="2:11" ht="66.75" customHeight="1" thickBot="1" x14ac:dyDescent="0.4">
      <c r="B216" s="232"/>
      <c r="C216" s="237" t="s">
        <v>588</v>
      </c>
      <c r="D216" s="238"/>
      <c r="E216" s="37"/>
      <c r="F216" s="37"/>
      <c r="G216" s="37"/>
      <c r="I216" s="190"/>
    </row>
    <row r="217" spans="2:11" ht="55.5" customHeight="1" x14ac:dyDescent="0.35">
      <c r="B217" s="232"/>
      <c r="K217" s="41"/>
    </row>
    <row r="218" spans="2:11" ht="42.75" customHeight="1" x14ac:dyDescent="0.35">
      <c r="B218" s="232"/>
    </row>
    <row r="219" spans="2:11" ht="21.75" customHeight="1" x14ac:dyDescent="0.35">
      <c r="B219" s="232"/>
    </row>
    <row r="220" spans="2:11" ht="21.75" customHeight="1" x14ac:dyDescent="0.35">
      <c r="B220" s="232"/>
    </row>
    <row r="221" spans="2:11" ht="23.25" customHeight="1" x14ac:dyDescent="0.35">
      <c r="B221" s="232"/>
    </row>
    <row r="222" spans="2:11" ht="23.25" customHeight="1" x14ac:dyDescent="0.35"/>
    <row r="223" spans="2:11" ht="21.75" customHeight="1" x14ac:dyDescent="0.35"/>
    <row r="224" spans="2:11" ht="16.5" customHeight="1" x14ac:dyDescent="0.35"/>
    <row r="225" ht="29.25" customHeight="1" x14ac:dyDescent="0.35"/>
    <row r="226" ht="24.75" customHeight="1" x14ac:dyDescent="0.35"/>
    <row r="227" ht="33" customHeight="1" x14ac:dyDescent="0.35"/>
    <row r="229" ht="15" customHeight="1" x14ac:dyDescent="0.35"/>
    <row r="230" ht="25.5" customHeight="1" x14ac:dyDescent="0.35"/>
    <row r="281" spans="1:1" x14ac:dyDescent="0.35">
      <c r="A281" s="40" t="s">
        <v>596</v>
      </c>
    </row>
  </sheetData>
  <sheetProtection sheet="1" formatCells="0" formatColumns="0" formatRows="0"/>
  <mergeCells count="32">
    <mergeCell ref="C161:J161"/>
    <mergeCell ref="C171:J171"/>
    <mergeCell ref="B207:B221"/>
    <mergeCell ref="C203:H203"/>
    <mergeCell ref="C216:D216"/>
    <mergeCell ref="C196:C197"/>
    <mergeCell ref="G196:G197"/>
    <mergeCell ref="G204:G205"/>
    <mergeCell ref="H204:H205"/>
    <mergeCell ref="C213:D213"/>
    <mergeCell ref="C195:G195"/>
    <mergeCell ref="B2:E2"/>
    <mergeCell ref="B9:H9"/>
    <mergeCell ref="C25:J25"/>
    <mergeCell ref="C15:J15"/>
    <mergeCell ref="C35:J35"/>
    <mergeCell ref="C45:J45"/>
    <mergeCell ref="C14:J14"/>
    <mergeCell ref="C56:J56"/>
    <mergeCell ref="C57:J57"/>
    <mergeCell ref="B6:M6"/>
    <mergeCell ref="C67:J67"/>
    <mergeCell ref="C77:J77"/>
    <mergeCell ref="C87:J87"/>
    <mergeCell ref="C98:J98"/>
    <mergeCell ref="C99:J99"/>
    <mergeCell ref="C109:J109"/>
    <mergeCell ref="C119:J119"/>
    <mergeCell ref="C140:J140"/>
    <mergeCell ref="C129:J129"/>
    <mergeCell ref="C151:J151"/>
    <mergeCell ref="C141:J141"/>
  </mergeCells>
  <conditionalFormatting sqref="D212">
    <cfRule type="cellIs" dxfId="25" priority="46" operator="lessThan">
      <formula>0.15</formula>
    </cfRule>
  </conditionalFormatting>
  <conditionalFormatting sqref="D215">
    <cfRule type="cellIs" dxfId="24" priority="44" operator="lessThan">
      <formula>0.05</formula>
    </cfRule>
  </conditionalFormatting>
  <conditionalFormatting sqref="H209:I209">
    <cfRule type="cellIs" dxfId="23" priority="1" operator="greaterThan">
      <formula>1</formula>
    </cfRule>
  </conditionalFormatting>
  <dataValidations xWindow="431" yWindow="475" count="7">
    <dataValidation allowBlank="1" showInputMessage="1" showErrorMessage="1" prompt="% Towards Gender Equality and Women's Empowerment Must be Higher than 15%_x000a_" sqref="D212:G212" xr:uid="{00000000-0002-0000-0000-000000000000}"/>
    <dataValidation allowBlank="1" showInputMessage="1" showErrorMessage="1" prompt="M&amp;E Budget Cannot be Less than 5%_x000a_" sqref="D215:G215" xr:uid="{00000000-0002-0000-0000-000001000000}"/>
    <dataValidation allowBlank="1" showInputMessage="1" showErrorMessage="1" prompt="Insert *text* description of Outcome here" sqref="C14:J14 C56:J56 C98:J98 C140:J140" xr:uid="{00000000-0002-0000-0000-000002000000}"/>
    <dataValidation allowBlank="1" showInputMessage="1" showErrorMessage="1" prompt="Insert *text* description of Output here" sqref="C15 C25 C35 C45 C57 C67 C77 C87 C99 C109 C119 C129 C141 C151 C161 C171" xr:uid="{00000000-0002-0000-0000-000003000000}"/>
    <dataValidation allowBlank="1" showInputMessage="1" showErrorMessage="1" prompt="Insert *text* description of Activity here" sqref="C16 C26 C36 C46 C58 C68 C78 C88 C100 C110 C120 C130 C142 C152 C162 C172" xr:uid="{00000000-0002-0000-0000-000004000000}"/>
    <dataValidation allowBlank="1" showInputMessage="1" showErrorMessage="1" prompt="Insert name of recipient agency here _x000a_" sqref="D13:G13" xr:uid="{00000000-0002-0000-0000-000005000000}"/>
    <dataValidation allowBlank="1" showErrorMessage="1" prompt="% Towards Gender Equality and Women's Empowerment Must be Higher than 15%_x000a_" sqref="D214:G214" xr:uid="{00000000-0002-0000-0000-000006000000}"/>
  </dataValidations>
  <pageMargins left="0.7" right="0.7" top="0.75" bottom="0.75" header="0.3" footer="0.3"/>
  <pageSetup scale="74" orientation="landscape" r:id="rId1"/>
  <rowBreaks count="1" manualBreakCount="1">
    <brk id="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N254"/>
  <sheetViews>
    <sheetView showGridLines="0" showZeros="0" topLeftCell="B206" zoomScale="60" zoomScaleNormal="60" workbookViewId="0">
      <selection activeCell="H190" sqref="H190"/>
    </sheetView>
  </sheetViews>
  <sheetFormatPr defaultColWidth="9.08984375" defaultRowHeight="15.5" x14ac:dyDescent="0.35"/>
  <cols>
    <col min="1" max="1" width="4.453125" style="58" customWidth="1"/>
    <col min="2" max="2" width="3.36328125" style="58" customWidth="1"/>
    <col min="3" max="3" width="51.453125" style="58" customWidth="1"/>
    <col min="4" max="4" width="34.36328125" style="60" customWidth="1"/>
    <col min="5" max="5" width="35" style="60" customWidth="1"/>
    <col min="6" max="6" width="34" style="60" customWidth="1"/>
    <col min="7" max="7" width="25.6328125" style="58" customWidth="1"/>
    <col min="8" max="8" width="21.453125" style="58" customWidth="1"/>
    <col min="9" max="9" width="16.90625" style="58" customWidth="1"/>
    <col min="10" max="10" width="19.453125" style="58" customWidth="1"/>
    <col min="11" max="11" width="19" style="58" customWidth="1"/>
    <col min="12" max="12" width="26" style="58" customWidth="1"/>
    <col min="13" max="13" width="21.08984375" style="58" customWidth="1"/>
    <col min="14" max="14" width="7" style="58" customWidth="1"/>
    <col min="15" max="15" width="24.36328125" style="58" customWidth="1"/>
    <col min="16" max="16" width="26.453125" style="58" customWidth="1"/>
    <col min="17" max="17" width="30.08984375" style="58" customWidth="1"/>
    <col min="18" max="18" width="33" style="58" customWidth="1"/>
    <col min="19" max="20" width="22.6328125" style="58" customWidth="1"/>
    <col min="21" max="21" width="23.453125" style="58" customWidth="1"/>
    <col min="22" max="22" width="32.08984375" style="58" customWidth="1"/>
    <col min="23" max="23" width="9.08984375" style="58"/>
    <col min="24" max="24" width="17.6328125" style="58" customWidth="1"/>
    <col min="25" max="25" width="26.453125" style="58" customWidth="1"/>
    <col min="26" max="26" width="22.453125" style="58" customWidth="1"/>
    <col min="27" max="27" width="29.6328125" style="58" customWidth="1"/>
    <col min="28" max="28" width="23.453125" style="58" customWidth="1"/>
    <col min="29" max="29" width="18.453125" style="58" customWidth="1"/>
    <col min="30" max="30" width="17.453125" style="58" customWidth="1"/>
    <col min="31" max="31" width="25.08984375" style="58" customWidth="1"/>
    <col min="32" max="16384" width="9.08984375" style="58"/>
  </cols>
  <sheetData>
    <row r="1" spans="2:13" ht="24" customHeight="1" x14ac:dyDescent="0.35">
      <c r="L1" s="24"/>
      <c r="M1" s="5"/>
    </row>
    <row r="2" spans="2:13" ht="46.5" customHeight="1" x14ac:dyDescent="1">
      <c r="C2" s="227" t="s">
        <v>527</v>
      </c>
      <c r="D2" s="227"/>
      <c r="E2" s="227"/>
      <c r="F2" s="227"/>
      <c r="G2" s="38"/>
      <c r="H2" s="39"/>
      <c r="I2" s="39"/>
      <c r="L2" s="24"/>
      <c r="M2" s="5"/>
    </row>
    <row r="3" spans="2:13" ht="24" customHeight="1" x14ac:dyDescent="0.35">
      <c r="C3" s="42"/>
      <c r="D3" s="40"/>
      <c r="E3" s="40"/>
      <c r="F3" s="40"/>
      <c r="G3" s="40"/>
      <c r="H3" s="40"/>
      <c r="I3" s="40"/>
      <c r="L3" s="24"/>
      <c r="M3" s="5"/>
    </row>
    <row r="4" spans="2:13" ht="24" customHeight="1" thickBot="1" x14ac:dyDescent="0.4">
      <c r="C4" s="42"/>
      <c r="D4" s="40"/>
      <c r="E4" s="40"/>
      <c r="F4" s="40"/>
      <c r="G4" s="40"/>
      <c r="H4" s="40"/>
      <c r="I4" s="40"/>
      <c r="L4" s="24"/>
      <c r="M4" s="5"/>
    </row>
    <row r="5" spans="2:13" ht="30" customHeight="1" x14ac:dyDescent="0.8">
      <c r="C5" s="255" t="s">
        <v>5</v>
      </c>
      <c r="D5" s="256"/>
      <c r="E5" s="256"/>
      <c r="F5" s="256"/>
      <c r="G5" s="257"/>
      <c r="J5" s="24"/>
      <c r="K5" s="5"/>
    </row>
    <row r="6" spans="2:13" ht="24" customHeight="1" x14ac:dyDescent="0.35">
      <c r="C6" s="262" t="s">
        <v>589</v>
      </c>
      <c r="D6" s="263"/>
      <c r="E6" s="263"/>
      <c r="F6" s="263"/>
      <c r="G6" s="264"/>
      <c r="J6" s="24"/>
      <c r="K6" s="5"/>
    </row>
    <row r="7" spans="2:13" ht="41.25" customHeight="1" x14ac:dyDescent="0.35">
      <c r="C7" s="262"/>
      <c r="D7" s="263"/>
      <c r="E7" s="263"/>
      <c r="F7" s="263"/>
      <c r="G7" s="264"/>
      <c r="J7" s="24"/>
      <c r="K7" s="5"/>
    </row>
    <row r="8" spans="2:13" ht="24" customHeight="1" thickBot="1" x14ac:dyDescent="0.4">
      <c r="C8" s="265"/>
      <c r="D8" s="266"/>
      <c r="E8" s="266"/>
      <c r="F8" s="266"/>
      <c r="G8" s="267"/>
      <c r="J8" s="24"/>
      <c r="K8" s="5"/>
    </row>
    <row r="9" spans="2:13" ht="24" customHeight="1" thickBot="1" x14ac:dyDescent="0.4">
      <c r="C9" s="52"/>
      <c r="D9" s="52"/>
      <c r="E9" s="52"/>
      <c r="F9" s="52"/>
      <c r="L9" s="24"/>
      <c r="M9" s="5"/>
    </row>
    <row r="10" spans="2:13" ht="25.5" customHeight="1" thickBot="1" x14ac:dyDescent="0.65">
      <c r="C10" s="228" t="s">
        <v>590</v>
      </c>
      <c r="D10" s="229"/>
      <c r="E10" s="229"/>
      <c r="F10" s="230"/>
      <c r="L10" s="24"/>
      <c r="M10" s="5"/>
    </row>
    <row r="11" spans="2:13" ht="24" customHeight="1" x14ac:dyDescent="0.35">
      <c r="C11" s="52"/>
      <c r="D11" s="52"/>
      <c r="E11" s="52"/>
      <c r="F11" s="52"/>
      <c r="L11" s="24"/>
      <c r="M11" s="5"/>
    </row>
    <row r="12" spans="2:13" ht="40.5" customHeight="1" x14ac:dyDescent="0.35">
      <c r="C12" s="52"/>
      <c r="D12" s="22" t="s">
        <v>538</v>
      </c>
      <c r="E12" s="22" t="s">
        <v>539</v>
      </c>
      <c r="F12" s="22" t="s">
        <v>540</v>
      </c>
      <c r="G12" s="243" t="s">
        <v>13</v>
      </c>
      <c r="L12" s="24"/>
      <c r="M12" s="5"/>
    </row>
    <row r="13" spans="2:13" ht="24" customHeight="1" x14ac:dyDescent="0.35">
      <c r="C13" s="52"/>
      <c r="D13" s="117">
        <f>'1) Tableau budgétaire 1'!D13</f>
        <v>0</v>
      </c>
      <c r="E13" s="117">
        <f>'1) Tableau budgétaire 1'!E13</f>
        <v>0</v>
      </c>
      <c r="F13" s="117">
        <f>'1) Tableau budgétaire 1'!F13</f>
        <v>0</v>
      </c>
      <c r="G13" s="244"/>
      <c r="L13" s="24"/>
      <c r="M13" s="5"/>
    </row>
    <row r="14" spans="2:13" ht="24" customHeight="1" x14ac:dyDescent="0.35">
      <c r="B14" s="252" t="s">
        <v>548</v>
      </c>
      <c r="C14" s="253"/>
      <c r="D14" s="253"/>
      <c r="E14" s="253"/>
      <c r="F14" s="253"/>
      <c r="G14" s="254"/>
      <c r="L14" s="24"/>
      <c r="M14" s="5"/>
    </row>
    <row r="15" spans="2:13" ht="22.5" customHeight="1" x14ac:dyDescent="0.35">
      <c r="C15" s="252" t="s">
        <v>549</v>
      </c>
      <c r="D15" s="253"/>
      <c r="E15" s="253"/>
      <c r="F15" s="253"/>
      <c r="G15" s="254"/>
      <c r="L15" s="24"/>
      <c r="M15" s="5"/>
    </row>
    <row r="16" spans="2:13" ht="24.75" customHeight="1" thickBot="1" x14ac:dyDescent="0.4">
      <c r="C16" s="69" t="s">
        <v>550</v>
      </c>
      <c r="D16" s="70">
        <f>'1) Tableau budgétaire 1'!D24</f>
        <v>969133.89</v>
      </c>
      <c r="E16" s="70">
        <f>'1) Tableau budgétaire 1'!E24</f>
        <v>0</v>
      </c>
      <c r="F16" s="70">
        <f>'1) Tableau budgétaire 1'!F24</f>
        <v>0</v>
      </c>
      <c r="G16" s="71">
        <f>SUM(D16:F16)</f>
        <v>969133.89</v>
      </c>
      <c r="L16" s="24"/>
      <c r="M16" s="5"/>
    </row>
    <row r="17" spans="3:7" ht="21.75" customHeight="1" x14ac:dyDescent="0.35">
      <c r="C17" s="67" t="s">
        <v>551</v>
      </c>
      <c r="D17" s="102">
        <v>158453.391015</v>
      </c>
      <c r="E17" s="103"/>
      <c r="F17" s="103"/>
      <c r="G17" s="68">
        <f t="shared" ref="G17:G24" si="0">SUM(D17:F17)</f>
        <v>158453.391015</v>
      </c>
    </row>
    <row r="18" spans="3:7" x14ac:dyDescent="0.35">
      <c r="C18" s="56" t="s">
        <v>552</v>
      </c>
      <c r="D18" s="104">
        <v>106992.381456</v>
      </c>
      <c r="E18" s="21"/>
      <c r="F18" s="21"/>
      <c r="G18" s="66">
        <f t="shared" si="0"/>
        <v>106992.381456</v>
      </c>
    </row>
    <row r="19" spans="3:7" ht="15.75" customHeight="1" x14ac:dyDescent="0.35">
      <c r="C19" s="56" t="s">
        <v>553</v>
      </c>
      <c r="D19" s="104">
        <v>9400.5987330000007</v>
      </c>
      <c r="E19" s="104"/>
      <c r="F19" s="104"/>
      <c r="G19" s="66">
        <f t="shared" si="0"/>
        <v>9400.5987330000007</v>
      </c>
    </row>
    <row r="20" spans="3:7" x14ac:dyDescent="0.35">
      <c r="C20" s="57" t="s">
        <v>554</v>
      </c>
      <c r="D20" s="104">
        <v>72103.561416000011</v>
      </c>
      <c r="E20" s="104"/>
      <c r="F20" s="104"/>
      <c r="G20" s="66">
        <f t="shared" si="0"/>
        <v>72103.561416000011</v>
      </c>
    </row>
    <row r="21" spans="3:7" x14ac:dyDescent="0.35">
      <c r="C21" s="56" t="s">
        <v>555</v>
      </c>
      <c r="D21" s="104">
        <v>2132.0945580000002</v>
      </c>
      <c r="E21" s="104"/>
      <c r="F21" s="104"/>
      <c r="G21" s="66">
        <f t="shared" si="0"/>
        <v>2132.0945580000002</v>
      </c>
    </row>
    <row r="22" spans="3:7" ht="21.75" customHeight="1" x14ac:dyDescent="0.35">
      <c r="C22" s="56" t="s">
        <v>556</v>
      </c>
      <c r="D22" s="104">
        <v>229684.73192999998</v>
      </c>
      <c r="E22" s="104"/>
      <c r="F22" s="104"/>
      <c r="G22" s="66">
        <f t="shared" si="0"/>
        <v>229684.73192999998</v>
      </c>
    </row>
    <row r="23" spans="3:7" ht="36.75" customHeight="1" x14ac:dyDescent="0.35">
      <c r="C23" s="56" t="s">
        <v>557</v>
      </c>
      <c r="D23" s="104">
        <v>390367.13089199999</v>
      </c>
      <c r="E23" s="104"/>
      <c r="F23" s="104"/>
      <c r="G23" s="66">
        <f t="shared" si="0"/>
        <v>390367.13089199999</v>
      </c>
    </row>
    <row r="24" spans="3:7" ht="15.75" customHeight="1" x14ac:dyDescent="0.35">
      <c r="C24" s="61" t="s">
        <v>21</v>
      </c>
      <c r="D24" s="72">
        <f>SUM(D17:D23)</f>
        <v>969133.8899999999</v>
      </c>
      <c r="E24" s="72">
        <f>SUM(E17:E23)</f>
        <v>0</v>
      </c>
      <c r="F24" s="72">
        <f>SUM(F17:F23)</f>
        <v>0</v>
      </c>
      <c r="G24" s="138">
        <f t="shared" si="0"/>
        <v>969133.8899999999</v>
      </c>
    </row>
    <row r="25" spans="3:7" s="60" customFormat="1" x14ac:dyDescent="0.35">
      <c r="C25" s="73"/>
      <c r="D25" s="74"/>
      <c r="E25" s="74"/>
      <c r="F25" s="74"/>
      <c r="G25" s="139"/>
    </row>
    <row r="26" spans="3:7" x14ac:dyDescent="0.35">
      <c r="C26" s="252" t="s">
        <v>558</v>
      </c>
      <c r="D26" s="253"/>
      <c r="E26" s="253"/>
      <c r="F26" s="253"/>
      <c r="G26" s="254"/>
    </row>
    <row r="27" spans="3:7" ht="27" customHeight="1" thickBot="1" x14ac:dyDescent="0.4">
      <c r="C27" s="69" t="s">
        <v>559</v>
      </c>
      <c r="D27" s="70">
        <f>'1) Tableau budgétaire 1'!D34</f>
        <v>0</v>
      </c>
      <c r="E27" s="70">
        <f>'1) Tableau budgétaire 1'!E34</f>
        <v>0</v>
      </c>
      <c r="F27" s="70">
        <f>'1) Tableau budgétaire 1'!F34</f>
        <v>0</v>
      </c>
      <c r="G27" s="71">
        <f t="shared" ref="G27:G35" si="1">SUM(D27:F27)</f>
        <v>0</v>
      </c>
    </row>
    <row r="28" spans="3:7" x14ac:dyDescent="0.35">
      <c r="C28" s="67" t="s">
        <v>551</v>
      </c>
      <c r="D28" s="102"/>
      <c r="E28" s="103"/>
      <c r="F28" s="103"/>
      <c r="G28" s="68">
        <f t="shared" si="1"/>
        <v>0</v>
      </c>
    </row>
    <row r="29" spans="3:7" x14ac:dyDescent="0.35">
      <c r="C29" s="56" t="s">
        <v>552</v>
      </c>
      <c r="D29" s="104"/>
      <c r="E29" s="21"/>
      <c r="F29" s="21"/>
      <c r="G29" s="66">
        <f t="shared" si="1"/>
        <v>0</v>
      </c>
    </row>
    <row r="30" spans="3:7" ht="31" x14ac:dyDescent="0.35">
      <c r="C30" s="56" t="s">
        <v>553</v>
      </c>
      <c r="D30" s="104"/>
      <c r="E30" s="104"/>
      <c r="F30" s="104"/>
      <c r="G30" s="66">
        <f t="shared" si="1"/>
        <v>0</v>
      </c>
    </row>
    <row r="31" spans="3:7" x14ac:dyDescent="0.35">
      <c r="C31" s="57" t="s">
        <v>554</v>
      </c>
      <c r="D31" s="104"/>
      <c r="E31" s="104"/>
      <c r="F31" s="104"/>
      <c r="G31" s="66">
        <f t="shared" si="1"/>
        <v>0</v>
      </c>
    </row>
    <row r="32" spans="3:7" x14ac:dyDescent="0.35">
      <c r="C32" s="56" t="s">
        <v>555</v>
      </c>
      <c r="D32" s="104"/>
      <c r="E32" s="104"/>
      <c r="F32" s="104"/>
      <c r="G32" s="66">
        <f t="shared" si="1"/>
        <v>0</v>
      </c>
    </row>
    <row r="33" spans="3:7" x14ac:dyDescent="0.35">
      <c r="C33" s="56" t="s">
        <v>556</v>
      </c>
      <c r="D33" s="104"/>
      <c r="E33" s="104"/>
      <c r="F33" s="104"/>
      <c r="G33" s="66">
        <f t="shared" si="1"/>
        <v>0</v>
      </c>
    </row>
    <row r="34" spans="3:7" ht="31" x14ac:dyDescent="0.35">
      <c r="C34" s="56" t="s">
        <v>557</v>
      </c>
      <c r="D34" s="104"/>
      <c r="E34" s="104"/>
      <c r="F34" s="104"/>
      <c r="G34" s="66">
        <f t="shared" si="1"/>
        <v>0</v>
      </c>
    </row>
    <row r="35" spans="3:7" x14ac:dyDescent="0.35">
      <c r="C35" s="61" t="s">
        <v>21</v>
      </c>
      <c r="D35" s="72">
        <f>SUM(D28:D34)</f>
        <v>0</v>
      </c>
      <c r="E35" s="72">
        <f>SUM(E28:E34)</f>
        <v>0</v>
      </c>
      <c r="F35" s="72">
        <f>SUM(F28:F34)</f>
        <v>0</v>
      </c>
      <c r="G35" s="66">
        <f t="shared" si="1"/>
        <v>0</v>
      </c>
    </row>
    <row r="36" spans="3:7" s="60" customFormat="1" x14ac:dyDescent="0.35">
      <c r="C36" s="73"/>
      <c r="D36" s="74"/>
      <c r="E36" s="74"/>
      <c r="F36" s="74"/>
      <c r="G36" s="75"/>
    </row>
    <row r="37" spans="3:7" x14ac:dyDescent="0.35">
      <c r="C37" s="252" t="s">
        <v>560</v>
      </c>
      <c r="D37" s="253"/>
      <c r="E37" s="253"/>
      <c r="F37" s="253"/>
      <c r="G37" s="254"/>
    </row>
    <row r="38" spans="3:7" ht="21.75" customHeight="1" thickBot="1" x14ac:dyDescent="0.4">
      <c r="C38" s="69" t="s">
        <v>561</v>
      </c>
      <c r="D38" s="70">
        <f>'1) Tableau budgétaire 1'!D44</f>
        <v>0</v>
      </c>
      <c r="E38" s="70">
        <f>'1) Tableau budgétaire 1'!E44</f>
        <v>0</v>
      </c>
      <c r="F38" s="70">
        <f>'1) Tableau budgétaire 1'!F44</f>
        <v>0</v>
      </c>
      <c r="G38" s="71">
        <f t="shared" ref="G38:G46" si="2">SUM(D38:F38)</f>
        <v>0</v>
      </c>
    </row>
    <row r="39" spans="3:7" x14ac:dyDescent="0.35">
      <c r="C39" s="67" t="s">
        <v>551</v>
      </c>
      <c r="D39" s="102"/>
      <c r="E39" s="103"/>
      <c r="F39" s="103"/>
      <c r="G39" s="68">
        <f t="shared" si="2"/>
        <v>0</v>
      </c>
    </row>
    <row r="40" spans="3:7" s="60" customFormat="1" ht="15.75" customHeight="1" x14ac:dyDescent="0.35">
      <c r="C40" s="56" t="s">
        <v>552</v>
      </c>
      <c r="D40" s="104"/>
      <c r="E40" s="21"/>
      <c r="F40" s="21"/>
      <c r="G40" s="66">
        <f t="shared" si="2"/>
        <v>0</v>
      </c>
    </row>
    <row r="41" spans="3:7" s="60" customFormat="1" ht="31" x14ac:dyDescent="0.35">
      <c r="C41" s="56" t="s">
        <v>553</v>
      </c>
      <c r="D41" s="104"/>
      <c r="E41" s="104"/>
      <c r="F41" s="104"/>
      <c r="G41" s="66">
        <f t="shared" si="2"/>
        <v>0</v>
      </c>
    </row>
    <row r="42" spans="3:7" s="60" customFormat="1" x14ac:dyDescent="0.35">
      <c r="C42" s="57" t="s">
        <v>554</v>
      </c>
      <c r="D42" s="104">
        <v>0</v>
      </c>
      <c r="E42" s="104"/>
      <c r="F42" s="104"/>
      <c r="G42" s="66">
        <f t="shared" si="2"/>
        <v>0</v>
      </c>
    </row>
    <row r="43" spans="3:7" x14ac:dyDescent="0.35">
      <c r="C43" s="56" t="s">
        <v>555</v>
      </c>
      <c r="D43" s="104">
        <v>0</v>
      </c>
      <c r="E43" s="104"/>
      <c r="F43" s="104"/>
      <c r="G43" s="66">
        <f t="shared" si="2"/>
        <v>0</v>
      </c>
    </row>
    <row r="44" spans="3:7" x14ac:dyDescent="0.35">
      <c r="C44" s="56" t="s">
        <v>556</v>
      </c>
      <c r="D44" s="104"/>
      <c r="E44" s="104"/>
      <c r="F44" s="104"/>
      <c r="G44" s="66">
        <f t="shared" si="2"/>
        <v>0</v>
      </c>
    </row>
    <row r="45" spans="3:7" ht="31" x14ac:dyDescent="0.35">
      <c r="C45" s="56" t="s">
        <v>557</v>
      </c>
      <c r="D45" s="104"/>
      <c r="E45" s="104"/>
      <c r="F45" s="104"/>
      <c r="G45" s="66">
        <f t="shared" si="2"/>
        <v>0</v>
      </c>
    </row>
    <row r="46" spans="3:7" x14ac:dyDescent="0.35">
      <c r="C46" s="150" t="s">
        <v>21</v>
      </c>
      <c r="D46" s="151">
        <f>SUM(D39:D45)</f>
        <v>0</v>
      </c>
      <c r="E46" s="151">
        <f>SUM(E39:E45)</f>
        <v>0</v>
      </c>
      <c r="F46" s="151">
        <f>SUM(F39:F45)</f>
        <v>0</v>
      </c>
      <c r="G46" s="152">
        <f t="shared" si="2"/>
        <v>0</v>
      </c>
    </row>
    <row r="47" spans="3:7" x14ac:dyDescent="0.35">
      <c r="C47" s="153"/>
      <c r="D47" s="154"/>
      <c r="E47" s="154"/>
      <c r="F47" s="154"/>
      <c r="G47" s="155"/>
    </row>
    <row r="48" spans="3:7" s="60" customFormat="1" x14ac:dyDescent="0.35">
      <c r="C48" s="258" t="s">
        <v>562</v>
      </c>
      <c r="D48" s="259"/>
      <c r="E48" s="259"/>
      <c r="F48" s="259"/>
      <c r="G48" s="260"/>
    </row>
    <row r="49" spans="2:7" ht="20.25" customHeight="1" thickBot="1" x14ac:dyDescent="0.4">
      <c r="C49" s="69" t="s">
        <v>563</v>
      </c>
      <c r="D49" s="70">
        <f>'1) Tableau budgétaire 1'!D54</f>
        <v>0</v>
      </c>
      <c r="E49" s="70">
        <f>'1) Tableau budgétaire 1'!E54</f>
        <v>0</v>
      </c>
      <c r="F49" s="70">
        <f>'1) Tableau budgétaire 1'!F54</f>
        <v>0</v>
      </c>
      <c r="G49" s="71">
        <f t="shared" ref="G49:G57" si="3">SUM(D49:F49)</f>
        <v>0</v>
      </c>
    </row>
    <row r="50" spans="2:7" x14ac:dyDescent="0.35">
      <c r="C50" s="67" t="s">
        <v>551</v>
      </c>
      <c r="D50" s="102"/>
      <c r="E50" s="103"/>
      <c r="F50" s="103"/>
      <c r="G50" s="68">
        <f t="shared" si="3"/>
        <v>0</v>
      </c>
    </row>
    <row r="51" spans="2:7" ht="15.75" customHeight="1" x14ac:dyDescent="0.35">
      <c r="C51" s="56" t="s">
        <v>552</v>
      </c>
      <c r="D51" s="104"/>
      <c r="E51" s="21"/>
      <c r="F51" s="21"/>
      <c r="G51" s="66">
        <f t="shared" si="3"/>
        <v>0</v>
      </c>
    </row>
    <row r="52" spans="2:7" ht="32.25" customHeight="1" x14ac:dyDescent="0.35">
      <c r="C52" s="56" t="s">
        <v>553</v>
      </c>
      <c r="D52" s="104"/>
      <c r="E52" s="104"/>
      <c r="F52" s="104"/>
      <c r="G52" s="66">
        <f t="shared" si="3"/>
        <v>0</v>
      </c>
    </row>
    <row r="53" spans="2:7" s="60" customFormat="1" x14ac:dyDescent="0.35">
      <c r="C53" s="57" t="s">
        <v>554</v>
      </c>
      <c r="D53" s="104"/>
      <c r="E53" s="104"/>
      <c r="F53" s="104"/>
      <c r="G53" s="66">
        <f t="shared" si="3"/>
        <v>0</v>
      </c>
    </row>
    <row r="54" spans="2:7" x14ac:dyDescent="0.35">
      <c r="C54" s="56" t="s">
        <v>555</v>
      </c>
      <c r="D54" s="104"/>
      <c r="E54" s="104"/>
      <c r="F54" s="104"/>
      <c r="G54" s="66">
        <f t="shared" si="3"/>
        <v>0</v>
      </c>
    </row>
    <row r="55" spans="2:7" x14ac:dyDescent="0.35">
      <c r="C55" s="56" t="s">
        <v>556</v>
      </c>
      <c r="D55" s="104"/>
      <c r="E55" s="104"/>
      <c r="F55" s="104"/>
      <c r="G55" s="66">
        <f t="shared" si="3"/>
        <v>0</v>
      </c>
    </row>
    <row r="56" spans="2:7" ht="31" x14ac:dyDescent="0.35">
      <c r="C56" s="56" t="s">
        <v>557</v>
      </c>
      <c r="D56" s="104"/>
      <c r="E56" s="104"/>
      <c r="F56" s="104"/>
      <c r="G56" s="66">
        <f t="shared" si="3"/>
        <v>0</v>
      </c>
    </row>
    <row r="57" spans="2:7" ht="21" customHeight="1" x14ac:dyDescent="0.35">
      <c r="C57" s="61" t="s">
        <v>21</v>
      </c>
      <c r="D57" s="72">
        <f>SUM(D50:D56)</f>
        <v>0</v>
      </c>
      <c r="E57" s="72">
        <f>SUM(E50:E56)</f>
        <v>0</v>
      </c>
      <c r="F57" s="72">
        <f>SUM(F50:F56)</f>
        <v>0</v>
      </c>
      <c r="G57" s="66">
        <f t="shared" si="3"/>
        <v>0</v>
      </c>
    </row>
    <row r="58" spans="2:7" s="60" customFormat="1" ht="22.5" customHeight="1" x14ac:dyDescent="0.35">
      <c r="C58" s="76"/>
      <c r="D58" s="74"/>
      <c r="E58" s="74"/>
      <c r="F58" s="74"/>
      <c r="G58" s="75"/>
    </row>
    <row r="59" spans="2:7" x14ac:dyDescent="0.35">
      <c r="B59" s="252" t="s">
        <v>564</v>
      </c>
      <c r="C59" s="253"/>
      <c r="D59" s="253"/>
      <c r="E59" s="253"/>
      <c r="F59" s="253"/>
      <c r="G59" s="254"/>
    </row>
    <row r="60" spans="2:7" x14ac:dyDescent="0.35">
      <c r="C60" s="252" t="s">
        <v>413</v>
      </c>
      <c r="D60" s="253"/>
      <c r="E60" s="253"/>
      <c r="F60" s="253"/>
      <c r="G60" s="254"/>
    </row>
    <row r="61" spans="2:7" ht="24" customHeight="1" thickBot="1" x14ac:dyDescent="0.4">
      <c r="C61" s="69" t="s">
        <v>565</v>
      </c>
      <c r="D61" s="70">
        <f>'1) Tableau budgétaire 1'!D66</f>
        <v>1129590.99</v>
      </c>
      <c r="E61" s="70">
        <f>'1) Tableau budgétaire 1'!E66</f>
        <v>0</v>
      </c>
      <c r="F61" s="70">
        <f>'1) Tableau budgétaire 1'!F66</f>
        <v>0</v>
      </c>
      <c r="G61" s="71">
        <f>SUM(D61:F61)</f>
        <v>1129590.99</v>
      </c>
    </row>
    <row r="62" spans="2:7" ht="15.75" customHeight="1" x14ac:dyDescent="0.35">
      <c r="C62" s="67" t="s">
        <v>551</v>
      </c>
      <c r="D62" s="102">
        <v>184688.126865</v>
      </c>
      <c r="E62" s="103"/>
      <c r="F62" s="103"/>
      <c r="G62" s="68">
        <f t="shared" ref="G62:G69" si="4">SUM(D62:F62)</f>
        <v>184688.126865</v>
      </c>
    </row>
    <row r="63" spans="2:7" ht="15.75" customHeight="1" x14ac:dyDescent="0.35">
      <c r="C63" s="56" t="s">
        <v>552</v>
      </c>
      <c r="D63" s="104">
        <v>124706.845296</v>
      </c>
      <c r="E63" s="21"/>
      <c r="F63" s="21"/>
      <c r="G63" s="66">
        <f t="shared" si="4"/>
        <v>124706.845296</v>
      </c>
    </row>
    <row r="64" spans="2:7" ht="15.75" customHeight="1" x14ac:dyDescent="0.35">
      <c r="C64" s="56" t="s">
        <v>553</v>
      </c>
      <c r="D64" s="104">
        <v>10957.032603</v>
      </c>
      <c r="E64" s="104"/>
      <c r="F64" s="104"/>
      <c r="G64" s="66">
        <f t="shared" si="4"/>
        <v>10957.032603</v>
      </c>
    </row>
    <row r="65" spans="2:7" ht="18.75" customHeight="1" x14ac:dyDescent="0.35">
      <c r="C65" s="57" t="s">
        <v>554</v>
      </c>
      <c r="D65" s="104">
        <v>84041.569656000007</v>
      </c>
      <c r="E65" s="104"/>
      <c r="F65" s="104"/>
      <c r="G65" s="66">
        <f t="shared" si="4"/>
        <v>84041.569656000007</v>
      </c>
    </row>
    <row r="66" spans="2:7" x14ac:dyDescent="0.35">
      <c r="C66" s="56" t="s">
        <v>555</v>
      </c>
      <c r="D66" s="104">
        <v>2485.1001780000001</v>
      </c>
      <c r="E66" s="104"/>
      <c r="F66" s="104"/>
      <c r="G66" s="66">
        <f t="shared" si="4"/>
        <v>2485.1001780000001</v>
      </c>
    </row>
    <row r="67" spans="2:7" s="60" customFormat="1" ht="21.75" customHeight="1" x14ac:dyDescent="0.35">
      <c r="B67" s="58"/>
      <c r="C67" s="56" t="s">
        <v>556</v>
      </c>
      <c r="D67" s="104">
        <v>267713.06462999998</v>
      </c>
      <c r="E67" s="104"/>
      <c r="F67" s="104"/>
      <c r="G67" s="66">
        <f t="shared" si="4"/>
        <v>267713.06462999998</v>
      </c>
    </row>
    <row r="68" spans="2:7" s="60" customFormat="1" ht="31" x14ac:dyDescent="0.35">
      <c r="B68" s="58"/>
      <c r="C68" s="56" t="s">
        <v>557</v>
      </c>
      <c r="D68" s="104">
        <v>454999.250772</v>
      </c>
      <c r="E68" s="104"/>
      <c r="F68" s="104"/>
      <c r="G68" s="66">
        <f t="shared" si="4"/>
        <v>454999.250772</v>
      </c>
    </row>
    <row r="69" spans="2:7" x14ac:dyDescent="0.35">
      <c r="C69" s="61" t="s">
        <v>21</v>
      </c>
      <c r="D69" s="72">
        <f>SUM(D62:D68)</f>
        <v>1129590.99</v>
      </c>
      <c r="E69" s="72">
        <f>SUM(E62:E68)</f>
        <v>0</v>
      </c>
      <c r="F69" s="72">
        <f>SUM(F62:F68)</f>
        <v>0</v>
      </c>
      <c r="G69" s="66">
        <f t="shared" si="4"/>
        <v>1129590.99</v>
      </c>
    </row>
    <row r="70" spans="2:7" s="60" customFormat="1" x14ac:dyDescent="0.35">
      <c r="C70" s="73"/>
      <c r="D70" s="74"/>
      <c r="E70" s="74"/>
      <c r="F70" s="74"/>
      <c r="G70" s="75"/>
    </row>
    <row r="71" spans="2:7" x14ac:dyDescent="0.35">
      <c r="B71" s="60"/>
      <c r="C71" s="252" t="s">
        <v>422</v>
      </c>
      <c r="D71" s="253"/>
      <c r="E71" s="253"/>
      <c r="F71" s="253"/>
      <c r="G71" s="254"/>
    </row>
    <row r="72" spans="2:7" ht="21.75" customHeight="1" thickBot="1" x14ac:dyDescent="0.4">
      <c r="C72" s="69" t="s">
        <v>566</v>
      </c>
      <c r="D72" s="70">
        <f>'1) Tableau budgétaire 1'!D76</f>
        <v>0</v>
      </c>
      <c r="E72" s="70">
        <f>'1) Tableau budgétaire 1'!E76</f>
        <v>0</v>
      </c>
      <c r="F72" s="70">
        <f>'1) Tableau budgétaire 1'!F76</f>
        <v>0</v>
      </c>
      <c r="G72" s="71">
        <f t="shared" ref="G72:G80" si="5">SUM(D72:F72)</f>
        <v>0</v>
      </c>
    </row>
    <row r="73" spans="2:7" ht="15.75" customHeight="1" x14ac:dyDescent="0.35">
      <c r="C73" s="67" t="s">
        <v>551</v>
      </c>
      <c r="D73" s="102"/>
      <c r="E73" s="103"/>
      <c r="F73" s="103"/>
      <c r="G73" s="68">
        <f t="shared" si="5"/>
        <v>0</v>
      </c>
    </row>
    <row r="74" spans="2:7" ht="15.75" customHeight="1" x14ac:dyDescent="0.35">
      <c r="C74" s="56" t="s">
        <v>552</v>
      </c>
      <c r="D74" s="104"/>
      <c r="E74" s="21"/>
      <c r="F74" s="21"/>
      <c r="G74" s="66">
        <f t="shared" si="5"/>
        <v>0</v>
      </c>
    </row>
    <row r="75" spans="2:7" ht="15.75" customHeight="1" x14ac:dyDescent="0.35">
      <c r="C75" s="56" t="s">
        <v>553</v>
      </c>
      <c r="D75" s="104"/>
      <c r="E75" s="104"/>
      <c r="F75" s="104"/>
      <c r="G75" s="66">
        <f t="shared" si="5"/>
        <v>0</v>
      </c>
    </row>
    <row r="76" spans="2:7" x14ac:dyDescent="0.35">
      <c r="C76" s="57" t="s">
        <v>554</v>
      </c>
      <c r="D76" s="104"/>
      <c r="E76" s="104"/>
      <c r="F76" s="104"/>
      <c r="G76" s="66">
        <f t="shared" si="5"/>
        <v>0</v>
      </c>
    </row>
    <row r="77" spans="2:7" x14ac:dyDescent="0.35">
      <c r="C77" s="56" t="s">
        <v>555</v>
      </c>
      <c r="D77" s="104"/>
      <c r="E77" s="104"/>
      <c r="F77" s="104"/>
      <c r="G77" s="66">
        <f t="shared" si="5"/>
        <v>0</v>
      </c>
    </row>
    <row r="78" spans="2:7" x14ac:dyDescent="0.35">
      <c r="C78" s="56" t="s">
        <v>556</v>
      </c>
      <c r="D78" s="104"/>
      <c r="E78" s="104"/>
      <c r="F78" s="104"/>
      <c r="G78" s="66">
        <f t="shared" si="5"/>
        <v>0</v>
      </c>
    </row>
    <row r="79" spans="2:7" ht="31" x14ac:dyDescent="0.35">
      <c r="C79" s="56" t="s">
        <v>557</v>
      </c>
      <c r="D79" s="104"/>
      <c r="E79" s="104"/>
      <c r="F79" s="104"/>
      <c r="G79" s="66">
        <f t="shared" si="5"/>
        <v>0</v>
      </c>
    </row>
    <row r="80" spans="2:7" x14ac:dyDescent="0.35">
      <c r="C80" s="61" t="s">
        <v>21</v>
      </c>
      <c r="D80" s="72">
        <f>SUM(D73:D79)</f>
        <v>0</v>
      </c>
      <c r="E80" s="72">
        <f>SUM(E73:E79)</f>
        <v>0</v>
      </c>
      <c r="F80" s="72">
        <f>SUM(F73:F79)</f>
        <v>0</v>
      </c>
      <c r="G80" s="66">
        <f t="shared" si="5"/>
        <v>0</v>
      </c>
    </row>
    <row r="81" spans="2:7" s="60" customFormat="1" x14ac:dyDescent="0.35">
      <c r="C81" s="73"/>
      <c r="D81" s="74"/>
      <c r="E81" s="74"/>
      <c r="F81" s="74"/>
      <c r="G81" s="75"/>
    </row>
    <row r="82" spans="2:7" x14ac:dyDescent="0.35">
      <c r="C82" s="252" t="s">
        <v>431</v>
      </c>
      <c r="D82" s="253"/>
      <c r="E82" s="253"/>
      <c r="F82" s="253"/>
      <c r="G82" s="254"/>
    </row>
    <row r="83" spans="2:7" ht="21.75" customHeight="1" thickBot="1" x14ac:dyDescent="0.4">
      <c r="B83" s="60"/>
      <c r="C83" s="69" t="s">
        <v>567</v>
      </c>
      <c r="D83" s="70">
        <f>'1) Tableau budgétaire 1'!D86</f>
        <v>0</v>
      </c>
      <c r="E83" s="70">
        <f>'1) Tableau budgétaire 1'!E86</f>
        <v>0</v>
      </c>
      <c r="F83" s="70">
        <f>'1) Tableau budgétaire 1'!F86</f>
        <v>0</v>
      </c>
      <c r="G83" s="71">
        <f t="shared" ref="G83:G91" si="6">SUM(D83:F83)</f>
        <v>0</v>
      </c>
    </row>
    <row r="84" spans="2:7" ht="18" customHeight="1" x14ac:dyDescent="0.35">
      <c r="C84" s="67" t="s">
        <v>551</v>
      </c>
      <c r="D84" s="102"/>
      <c r="E84" s="103"/>
      <c r="F84" s="103"/>
      <c r="G84" s="68">
        <f t="shared" si="6"/>
        <v>0</v>
      </c>
    </row>
    <row r="85" spans="2:7" ht="15.75" customHeight="1" x14ac:dyDescent="0.35">
      <c r="C85" s="56" t="s">
        <v>552</v>
      </c>
      <c r="D85" s="104"/>
      <c r="E85" s="21"/>
      <c r="F85" s="21"/>
      <c r="G85" s="66">
        <f t="shared" si="6"/>
        <v>0</v>
      </c>
    </row>
    <row r="86" spans="2:7" s="60" customFormat="1" ht="15.75" customHeight="1" x14ac:dyDescent="0.35">
      <c r="B86" s="58"/>
      <c r="C86" s="56" t="s">
        <v>553</v>
      </c>
      <c r="D86" s="104"/>
      <c r="E86" s="104"/>
      <c r="F86" s="104"/>
      <c r="G86" s="66">
        <f t="shared" si="6"/>
        <v>0</v>
      </c>
    </row>
    <row r="87" spans="2:7" x14ac:dyDescent="0.35">
      <c r="B87" s="60"/>
      <c r="C87" s="57" t="s">
        <v>554</v>
      </c>
      <c r="D87" s="104"/>
      <c r="E87" s="104"/>
      <c r="F87" s="104"/>
      <c r="G87" s="66">
        <f t="shared" si="6"/>
        <v>0</v>
      </c>
    </row>
    <row r="88" spans="2:7" x14ac:dyDescent="0.35">
      <c r="B88" s="60"/>
      <c r="C88" s="56" t="s">
        <v>555</v>
      </c>
      <c r="D88" s="104"/>
      <c r="E88" s="104"/>
      <c r="F88" s="104"/>
      <c r="G88" s="66">
        <f t="shared" si="6"/>
        <v>0</v>
      </c>
    </row>
    <row r="89" spans="2:7" x14ac:dyDescent="0.35">
      <c r="B89" s="60"/>
      <c r="C89" s="56" t="s">
        <v>556</v>
      </c>
      <c r="D89" s="104"/>
      <c r="E89" s="104"/>
      <c r="F89" s="104"/>
      <c r="G89" s="66">
        <f t="shared" si="6"/>
        <v>0</v>
      </c>
    </row>
    <row r="90" spans="2:7" ht="31" x14ac:dyDescent="0.35">
      <c r="C90" s="56" t="s">
        <v>557</v>
      </c>
      <c r="D90" s="104"/>
      <c r="E90" s="104"/>
      <c r="F90" s="104"/>
      <c r="G90" s="66">
        <f t="shared" si="6"/>
        <v>0</v>
      </c>
    </row>
    <row r="91" spans="2:7" x14ac:dyDescent="0.35">
      <c r="C91" s="61" t="s">
        <v>21</v>
      </c>
      <c r="D91" s="72">
        <f>SUM(D84:D90)</f>
        <v>0</v>
      </c>
      <c r="E91" s="72">
        <f>SUM(E84:E90)</f>
        <v>0</v>
      </c>
      <c r="F91" s="72">
        <f>SUM(F84:F90)</f>
        <v>0</v>
      </c>
      <c r="G91" s="66">
        <f t="shared" si="6"/>
        <v>0</v>
      </c>
    </row>
    <row r="92" spans="2:7" s="60" customFormat="1" x14ac:dyDescent="0.35">
      <c r="C92" s="73"/>
      <c r="D92" s="74"/>
      <c r="E92" s="74"/>
      <c r="F92" s="74"/>
      <c r="G92" s="75"/>
    </row>
    <row r="93" spans="2:7" x14ac:dyDescent="0.35">
      <c r="C93" s="252" t="s">
        <v>440</v>
      </c>
      <c r="D93" s="253"/>
      <c r="E93" s="253"/>
      <c r="F93" s="253"/>
      <c r="G93" s="254"/>
    </row>
    <row r="94" spans="2:7" ht="21.75" customHeight="1" thickBot="1" x14ac:dyDescent="0.4">
      <c r="C94" s="69" t="s">
        <v>568</v>
      </c>
      <c r="D94" s="70">
        <f>'1) Tableau budgétaire 1'!D96</f>
        <v>0</v>
      </c>
      <c r="E94" s="70">
        <f>'1) Tableau budgétaire 1'!E96</f>
        <v>0</v>
      </c>
      <c r="F94" s="70">
        <f>'1) Tableau budgétaire 1'!F96</f>
        <v>0</v>
      </c>
      <c r="G94" s="71">
        <f t="shared" ref="G94:G102" si="7">SUM(D94:F94)</f>
        <v>0</v>
      </c>
    </row>
    <row r="95" spans="2:7" ht="15.75" customHeight="1" x14ac:dyDescent="0.35">
      <c r="C95" s="67" t="s">
        <v>551</v>
      </c>
      <c r="D95" s="102"/>
      <c r="E95" s="103"/>
      <c r="F95" s="103"/>
      <c r="G95" s="68">
        <f t="shared" si="7"/>
        <v>0</v>
      </c>
    </row>
    <row r="96" spans="2:7" ht="15.75" customHeight="1" x14ac:dyDescent="0.35">
      <c r="B96" s="60"/>
      <c r="C96" s="56" t="s">
        <v>552</v>
      </c>
      <c r="D96" s="104"/>
      <c r="E96" s="21"/>
      <c r="F96" s="21"/>
      <c r="G96" s="66">
        <f t="shared" si="7"/>
        <v>0</v>
      </c>
    </row>
    <row r="97" spans="2:7" ht="15.75" customHeight="1" x14ac:dyDescent="0.35">
      <c r="C97" s="56" t="s">
        <v>553</v>
      </c>
      <c r="D97" s="104"/>
      <c r="E97" s="104"/>
      <c r="F97" s="104"/>
      <c r="G97" s="66">
        <f t="shared" si="7"/>
        <v>0</v>
      </c>
    </row>
    <row r="98" spans="2:7" x14ac:dyDescent="0.35">
      <c r="C98" s="57" t="s">
        <v>554</v>
      </c>
      <c r="D98" s="104"/>
      <c r="E98" s="104"/>
      <c r="F98" s="104"/>
      <c r="G98" s="66">
        <f t="shared" si="7"/>
        <v>0</v>
      </c>
    </row>
    <row r="99" spans="2:7" x14ac:dyDescent="0.35">
      <c r="C99" s="56" t="s">
        <v>555</v>
      </c>
      <c r="D99" s="104"/>
      <c r="E99" s="104"/>
      <c r="F99" s="104"/>
      <c r="G99" s="66">
        <f t="shared" si="7"/>
        <v>0</v>
      </c>
    </row>
    <row r="100" spans="2:7" ht="25.5" customHeight="1" x14ac:dyDescent="0.35">
      <c r="C100" s="56" t="s">
        <v>556</v>
      </c>
      <c r="D100" s="104"/>
      <c r="E100" s="104"/>
      <c r="F100" s="104"/>
      <c r="G100" s="66">
        <f t="shared" si="7"/>
        <v>0</v>
      </c>
    </row>
    <row r="101" spans="2:7" ht="31" x14ac:dyDescent="0.35">
      <c r="B101" s="60"/>
      <c r="C101" s="56" t="s">
        <v>557</v>
      </c>
      <c r="D101" s="104"/>
      <c r="E101" s="104"/>
      <c r="F101" s="104"/>
      <c r="G101" s="66">
        <f t="shared" si="7"/>
        <v>0</v>
      </c>
    </row>
    <row r="102" spans="2:7" ht="15.75" customHeight="1" x14ac:dyDescent="0.35">
      <c r="C102" s="61" t="s">
        <v>21</v>
      </c>
      <c r="D102" s="72">
        <f>SUM(D95:D101)</f>
        <v>0</v>
      </c>
      <c r="E102" s="72">
        <f>SUM(E95:E101)</f>
        <v>0</v>
      </c>
      <c r="F102" s="72">
        <f>SUM(F95:F101)</f>
        <v>0</v>
      </c>
      <c r="G102" s="66">
        <f t="shared" si="7"/>
        <v>0</v>
      </c>
    </row>
    <row r="103" spans="2:7" ht="25.5" customHeight="1" x14ac:dyDescent="0.35">
      <c r="D103" s="58"/>
      <c r="E103" s="58"/>
      <c r="F103" s="58"/>
    </row>
    <row r="104" spans="2:7" x14ac:dyDescent="0.35">
      <c r="B104" s="252" t="s">
        <v>569</v>
      </c>
      <c r="C104" s="253"/>
      <c r="D104" s="253"/>
      <c r="E104" s="253"/>
      <c r="F104" s="253"/>
      <c r="G104" s="254"/>
    </row>
    <row r="105" spans="2:7" x14ac:dyDescent="0.35">
      <c r="C105" s="252" t="s">
        <v>450</v>
      </c>
      <c r="D105" s="253"/>
      <c r="E105" s="253"/>
      <c r="F105" s="253"/>
      <c r="G105" s="254"/>
    </row>
    <row r="106" spans="2:7" ht="22.5" customHeight="1" thickBot="1" x14ac:dyDescent="0.4">
      <c r="C106" s="69" t="s">
        <v>570</v>
      </c>
      <c r="D106" s="70">
        <f>'1) Tableau budgétaire 1'!D108</f>
        <v>535047.59230000002</v>
      </c>
      <c r="E106" s="70">
        <f>'1) Tableau budgétaire 1'!E108</f>
        <v>0</v>
      </c>
      <c r="F106" s="70">
        <f>'1) Tableau budgétaire 1'!F108</f>
        <v>0</v>
      </c>
      <c r="G106" s="71">
        <f>SUM(D106:F106)</f>
        <v>535047.59230000002</v>
      </c>
    </row>
    <row r="107" spans="2:7" x14ac:dyDescent="0.35">
      <c r="C107" s="67" t="s">
        <v>551</v>
      </c>
      <c r="D107" s="102">
        <v>87480.281341050009</v>
      </c>
      <c r="E107" s="103"/>
      <c r="F107" s="103"/>
      <c r="G107" s="68">
        <f t="shared" ref="G107:G114" si="8">SUM(D107:F107)</f>
        <v>87480.281341050009</v>
      </c>
    </row>
    <row r="108" spans="2:7" x14ac:dyDescent="0.35">
      <c r="C108" s="56" t="s">
        <v>552</v>
      </c>
      <c r="D108" s="104">
        <v>59069.25418992</v>
      </c>
      <c r="E108" s="21"/>
      <c r="F108" s="21"/>
      <c r="G108" s="66">
        <f t="shared" si="8"/>
        <v>59069.25418992</v>
      </c>
    </row>
    <row r="109" spans="2:7" ht="15.75" customHeight="1" x14ac:dyDescent="0.35">
      <c r="C109" s="56" t="s">
        <v>553</v>
      </c>
      <c r="D109" s="104">
        <v>5189.9616453100007</v>
      </c>
      <c r="E109" s="104"/>
      <c r="F109" s="104"/>
      <c r="G109" s="66">
        <f t="shared" si="8"/>
        <v>5189.9616453100007</v>
      </c>
    </row>
    <row r="110" spans="2:7" x14ac:dyDescent="0.35">
      <c r="C110" s="57" t="s">
        <v>554</v>
      </c>
      <c r="D110" s="104">
        <v>39807.540867120006</v>
      </c>
      <c r="E110" s="104"/>
      <c r="F110" s="104"/>
      <c r="G110" s="66">
        <f t="shared" si="8"/>
        <v>39807.540867120006</v>
      </c>
    </row>
    <row r="111" spans="2:7" x14ac:dyDescent="0.35">
      <c r="C111" s="56" t="s">
        <v>555</v>
      </c>
      <c r="D111" s="104">
        <v>1177.10470306</v>
      </c>
      <c r="E111" s="104"/>
      <c r="F111" s="104"/>
      <c r="G111" s="66">
        <f t="shared" si="8"/>
        <v>1177.10470306</v>
      </c>
    </row>
    <row r="112" spans="2:7" x14ac:dyDescent="0.35">
      <c r="C112" s="56" t="s">
        <v>556</v>
      </c>
      <c r="D112" s="104">
        <v>126806.2793751</v>
      </c>
      <c r="E112" s="104"/>
      <c r="F112" s="104"/>
      <c r="G112" s="66">
        <f t="shared" si="8"/>
        <v>126806.2793751</v>
      </c>
    </row>
    <row r="113" spans="3:7" ht="31" x14ac:dyDescent="0.35">
      <c r="C113" s="56" t="s">
        <v>557</v>
      </c>
      <c r="D113" s="104">
        <v>215517.17017843999</v>
      </c>
      <c r="E113" s="104"/>
      <c r="F113" s="104"/>
      <c r="G113" s="66">
        <f t="shared" si="8"/>
        <v>215517.17017843999</v>
      </c>
    </row>
    <row r="114" spans="3:7" x14ac:dyDescent="0.35">
      <c r="C114" s="61" t="s">
        <v>21</v>
      </c>
      <c r="D114" s="72">
        <f>SUM(D107:D113)</f>
        <v>535047.59230000002</v>
      </c>
      <c r="E114" s="72">
        <f>SUM(E107:E113)</f>
        <v>0</v>
      </c>
      <c r="F114" s="72">
        <f>SUM(F107:F113)</f>
        <v>0</v>
      </c>
      <c r="G114" s="66">
        <f t="shared" si="8"/>
        <v>535047.59230000002</v>
      </c>
    </row>
    <row r="115" spans="3:7" s="60" customFormat="1" x14ac:dyDescent="0.35">
      <c r="C115" s="73"/>
      <c r="D115" s="74"/>
      <c r="E115" s="74"/>
      <c r="F115" s="74"/>
      <c r="G115" s="75"/>
    </row>
    <row r="116" spans="3:7" ht="15.75" customHeight="1" x14ac:dyDescent="0.35">
      <c r="C116" s="252" t="s">
        <v>571</v>
      </c>
      <c r="D116" s="253"/>
      <c r="E116" s="253"/>
      <c r="F116" s="253"/>
      <c r="G116" s="254"/>
    </row>
    <row r="117" spans="3:7" ht="21.75" customHeight="1" thickBot="1" x14ac:dyDescent="0.4">
      <c r="C117" s="69" t="s">
        <v>572</v>
      </c>
      <c r="D117" s="70">
        <f>'1) Tableau budgétaire 1'!D118</f>
        <v>0</v>
      </c>
      <c r="E117" s="70">
        <f>'1) Tableau budgétaire 1'!E118</f>
        <v>0</v>
      </c>
      <c r="F117" s="70">
        <f>'1) Tableau budgétaire 1'!F118</f>
        <v>0</v>
      </c>
      <c r="G117" s="71">
        <f t="shared" ref="G117:G125" si="9">SUM(D117:F117)</f>
        <v>0</v>
      </c>
    </row>
    <row r="118" spans="3:7" x14ac:dyDescent="0.35">
      <c r="C118" s="67" t="s">
        <v>551</v>
      </c>
      <c r="D118" s="102"/>
      <c r="E118" s="103"/>
      <c r="F118" s="103"/>
      <c r="G118" s="68">
        <f t="shared" si="9"/>
        <v>0</v>
      </c>
    </row>
    <row r="119" spans="3:7" x14ac:dyDescent="0.35">
      <c r="C119" s="56" t="s">
        <v>552</v>
      </c>
      <c r="D119" s="104"/>
      <c r="E119" s="21"/>
      <c r="F119" s="21"/>
      <c r="G119" s="66">
        <f t="shared" si="9"/>
        <v>0</v>
      </c>
    </row>
    <row r="120" spans="3:7" ht="31" x14ac:dyDescent="0.35">
      <c r="C120" s="56" t="s">
        <v>553</v>
      </c>
      <c r="D120" s="104"/>
      <c r="E120" s="104"/>
      <c r="F120" s="104"/>
      <c r="G120" s="66">
        <f t="shared" si="9"/>
        <v>0</v>
      </c>
    </row>
    <row r="121" spans="3:7" x14ac:dyDescent="0.35">
      <c r="C121" s="57" t="s">
        <v>554</v>
      </c>
      <c r="D121" s="104"/>
      <c r="E121" s="104"/>
      <c r="F121" s="104"/>
      <c r="G121" s="66">
        <f t="shared" si="9"/>
        <v>0</v>
      </c>
    </row>
    <row r="122" spans="3:7" x14ac:dyDescent="0.35">
      <c r="C122" s="56" t="s">
        <v>555</v>
      </c>
      <c r="D122" s="104"/>
      <c r="E122" s="104"/>
      <c r="F122" s="104"/>
      <c r="G122" s="66">
        <f t="shared" si="9"/>
        <v>0</v>
      </c>
    </row>
    <row r="123" spans="3:7" x14ac:dyDescent="0.35">
      <c r="C123" s="56" t="s">
        <v>556</v>
      </c>
      <c r="D123" s="104"/>
      <c r="E123" s="104"/>
      <c r="F123" s="104"/>
      <c r="G123" s="66">
        <f t="shared" si="9"/>
        <v>0</v>
      </c>
    </row>
    <row r="124" spans="3:7" ht="31" x14ac:dyDescent="0.35">
      <c r="C124" s="56" t="s">
        <v>557</v>
      </c>
      <c r="D124" s="104"/>
      <c r="E124" s="104"/>
      <c r="F124" s="104"/>
      <c r="G124" s="66">
        <f t="shared" si="9"/>
        <v>0</v>
      </c>
    </row>
    <row r="125" spans="3:7" x14ac:dyDescent="0.35">
      <c r="C125" s="61" t="s">
        <v>21</v>
      </c>
      <c r="D125" s="72">
        <f>SUM(D118:D124)</f>
        <v>0</v>
      </c>
      <c r="E125" s="72">
        <f>SUM(E118:E124)</f>
        <v>0</v>
      </c>
      <c r="F125" s="72">
        <f>SUM(F118:F124)</f>
        <v>0</v>
      </c>
      <c r="G125" s="66">
        <f t="shared" si="9"/>
        <v>0</v>
      </c>
    </row>
    <row r="126" spans="3:7" s="60" customFormat="1" x14ac:dyDescent="0.35">
      <c r="C126" s="73"/>
      <c r="D126" s="74"/>
      <c r="E126" s="74"/>
      <c r="F126" s="74"/>
      <c r="G126" s="75"/>
    </row>
    <row r="127" spans="3:7" x14ac:dyDescent="0.35">
      <c r="C127" s="252" t="s">
        <v>468</v>
      </c>
      <c r="D127" s="253"/>
      <c r="E127" s="253"/>
      <c r="F127" s="253"/>
      <c r="G127" s="254"/>
    </row>
    <row r="128" spans="3:7" ht="21" customHeight="1" thickBot="1" x14ac:dyDescent="0.4">
      <c r="C128" s="69" t="s">
        <v>573</v>
      </c>
      <c r="D128" s="70">
        <f>'1) Tableau budgétaire 1'!D128</f>
        <v>0</v>
      </c>
      <c r="E128" s="70">
        <f>'1) Tableau budgétaire 1'!E128</f>
        <v>0</v>
      </c>
      <c r="F128" s="70">
        <f>'1) Tableau budgétaire 1'!F128</f>
        <v>0</v>
      </c>
      <c r="G128" s="71">
        <f t="shared" ref="G128:G136" si="10">SUM(D128:F128)</f>
        <v>0</v>
      </c>
    </row>
    <row r="129" spans="3:7" x14ac:dyDescent="0.35">
      <c r="C129" s="67" t="s">
        <v>551</v>
      </c>
      <c r="D129" s="102"/>
      <c r="E129" s="103"/>
      <c r="F129" s="103"/>
      <c r="G129" s="68">
        <f t="shared" si="10"/>
        <v>0</v>
      </c>
    </row>
    <row r="130" spans="3:7" x14ac:dyDescent="0.35">
      <c r="C130" s="56" t="s">
        <v>552</v>
      </c>
      <c r="D130" s="104"/>
      <c r="E130" s="21"/>
      <c r="F130" s="21"/>
      <c r="G130" s="66">
        <f t="shared" si="10"/>
        <v>0</v>
      </c>
    </row>
    <row r="131" spans="3:7" ht="31" x14ac:dyDescent="0.35">
      <c r="C131" s="56" t="s">
        <v>553</v>
      </c>
      <c r="D131" s="104"/>
      <c r="E131" s="104"/>
      <c r="F131" s="104"/>
      <c r="G131" s="66">
        <f t="shared" si="10"/>
        <v>0</v>
      </c>
    </row>
    <row r="132" spans="3:7" x14ac:dyDescent="0.35">
      <c r="C132" s="57" t="s">
        <v>554</v>
      </c>
      <c r="D132" s="104"/>
      <c r="E132" s="104"/>
      <c r="F132" s="104"/>
      <c r="G132" s="66">
        <f t="shared" si="10"/>
        <v>0</v>
      </c>
    </row>
    <row r="133" spans="3:7" x14ac:dyDescent="0.35">
      <c r="C133" s="56" t="s">
        <v>555</v>
      </c>
      <c r="D133" s="104"/>
      <c r="E133" s="104"/>
      <c r="F133" s="104"/>
      <c r="G133" s="66">
        <f t="shared" si="10"/>
        <v>0</v>
      </c>
    </row>
    <row r="134" spans="3:7" x14ac:dyDescent="0.35">
      <c r="C134" s="56" t="s">
        <v>556</v>
      </c>
      <c r="D134" s="104"/>
      <c r="E134" s="104"/>
      <c r="F134" s="104"/>
      <c r="G134" s="66">
        <f t="shared" si="10"/>
        <v>0</v>
      </c>
    </row>
    <row r="135" spans="3:7" ht="31" x14ac:dyDescent="0.35">
      <c r="C135" s="56" t="s">
        <v>557</v>
      </c>
      <c r="D135" s="104"/>
      <c r="E135" s="104"/>
      <c r="F135" s="104"/>
      <c r="G135" s="66">
        <f t="shared" si="10"/>
        <v>0</v>
      </c>
    </row>
    <row r="136" spans="3:7" x14ac:dyDescent="0.35">
      <c r="C136" s="61" t="s">
        <v>21</v>
      </c>
      <c r="D136" s="72">
        <f>SUM(D129:D135)</f>
        <v>0</v>
      </c>
      <c r="E136" s="72">
        <f>SUM(E129:E135)</f>
        <v>0</v>
      </c>
      <c r="F136" s="72">
        <f>SUM(F129:F135)</f>
        <v>0</v>
      </c>
      <c r="G136" s="66">
        <f t="shared" si="10"/>
        <v>0</v>
      </c>
    </row>
    <row r="137" spans="3:7" s="60" customFormat="1" x14ac:dyDescent="0.35">
      <c r="C137" s="73"/>
      <c r="D137" s="74"/>
      <c r="E137" s="74"/>
      <c r="F137" s="74"/>
      <c r="G137" s="75"/>
    </row>
    <row r="138" spans="3:7" x14ac:dyDescent="0.35">
      <c r="C138" s="252" t="s">
        <v>477</v>
      </c>
      <c r="D138" s="253"/>
      <c r="E138" s="253"/>
      <c r="F138" s="253"/>
      <c r="G138" s="254"/>
    </row>
    <row r="139" spans="3:7" ht="24" customHeight="1" thickBot="1" x14ac:dyDescent="0.4">
      <c r="C139" s="69" t="s">
        <v>574</v>
      </c>
      <c r="D139" s="70">
        <f>'1) Tableau budgétaire 1'!D138</f>
        <v>0</v>
      </c>
      <c r="E139" s="70">
        <f>'1) Tableau budgétaire 1'!E138</f>
        <v>0</v>
      </c>
      <c r="F139" s="70">
        <f>'1) Tableau budgétaire 1'!F138</f>
        <v>0</v>
      </c>
      <c r="G139" s="71">
        <f t="shared" ref="G139:G147" si="11">SUM(D139:F139)</f>
        <v>0</v>
      </c>
    </row>
    <row r="140" spans="3:7" ht="15.75" customHeight="1" x14ac:dyDescent="0.35">
      <c r="C140" s="67" t="s">
        <v>551</v>
      </c>
      <c r="D140" s="102"/>
      <c r="E140" s="103"/>
      <c r="F140" s="103"/>
      <c r="G140" s="68">
        <f t="shared" si="11"/>
        <v>0</v>
      </c>
    </row>
    <row r="141" spans="3:7" x14ac:dyDescent="0.35">
      <c r="C141" s="56" t="s">
        <v>552</v>
      </c>
      <c r="D141" s="104"/>
      <c r="E141" s="21"/>
      <c r="F141" s="21"/>
      <c r="G141" s="66">
        <f t="shared" si="11"/>
        <v>0</v>
      </c>
    </row>
    <row r="142" spans="3:7" ht="15.75" customHeight="1" x14ac:dyDescent="0.35">
      <c r="C142" s="56" t="s">
        <v>553</v>
      </c>
      <c r="D142" s="104"/>
      <c r="E142" s="104"/>
      <c r="F142" s="104"/>
      <c r="G142" s="66">
        <f t="shared" si="11"/>
        <v>0</v>
      </c>
    </row>
    <row r="143" spans="3:7" x14ac:dyDescent="0.35">
      <c r="C143" s="57" t="s">
        <v>554</v>
      </c>
      <c r="D143" s="104"/>
      <c r="E143" s="104"/>
      <c r="F143" s="104"/>
      <c r="G143" s="66">
        <f t="shared" si="11"/>
        <v>0</v>
      </c>
    </row>
    <row r="144" spans="3:7" x14ac:dyDescent="0.35">
      <c r="C144" s="56" t="s">
        <v>555</v>
      </c>
      <c r="D144" s="104"/>
      <c r="E144" s="104"/>
      <c r="F144" s="104"/>
      <c r="G144" s="66">
        <f t="shared" si="11"/>
        <v>0</v>
      </c>
    </row>
    <row r="145" spans="2:7" ht="15.75" customHeight="1" x14ac:dyDescent="0.35">
      <c r="C145" s="56" t="s">
        <v>556</v>
      </c>
      <c r="D145" s="104"/>
      <c r="E145" s="104"/>
      <c r="F145" s="104"/>
      <c r="G145" s="66">
        <f t="shared" si="11"/>
        <v>0</v>
      </c>
    </row>
    <row r="146" spans="2:7" ht="31" x14ac:dyDescent="0.35">
      <c r="C146" s="56" t="s">
        <v>557</v>
      </c>
      <c r="D146" s="104"/>
      <c r="E146" s="104"/>
      <c r="F146" s="104"/>
      <c r="G146" s="66">
        <f t="shared" si="11"/>
        <v>0</v>
      </c>
    </row>
    <row r="147" spans="2:7" x14ac:dyDescent="0.35">
      <c r="C147" s="61" t="s">
        <v>21</v>
      </c>
      <c r="D147" s="72">
        <f>SUM(D140:D146)</f>
        <v>0</v>
      </c>
      <c r="E147" s="72">
        <f>SUM(E140:E146)</f>
        <v>0</v>
      </c>
      <c r="F147" s="72">
        <f>SUM(F140:F146)</f>
        <v>0</v>
      </c>
      <c r="G147" s="66">
        <f t="shared" si="11"/>
        <v>0</v>
      </c>
    </row>
    <row r="149" spans="2:7" x14ac:dyDescent="0.35">
      <c r="B149" s="252" t="s">
        <v>575</v>
      </c>
      <c r="C149" s="253"/>
      <c r="D149" s="253"/>
      <c r="E149" s="253"/>
      <c r="F149" s="253"/>
      <c r="G149" s="254"/>
    </row>
    <row r="150" spans="2:7" x14ac:dyDescent="0.35">
      <c r="C150" s="252" t="s">
        <v>487</v>
      </c>
      <c r="D150" s="253"/>
      <c r="E150" s="253"/>
      <c r="F150" s="253"/>
      <c r="G150" s="254"/>
    </row>
    <row r="151" spans="2:7" ht="24" customHeight="1" thickBot="1" x14ac:dyDescent="0.4">
      <c r="C151" s="69" t="s">
        <v>576</v>
      </c>
      <c r="D151" s="70">
        <f>'1) Tableau budgétaire 1'!D150</f>
        <v>0</v>
      </c>
      <c r="E151" s="70">
        <f>'1) Tableau budgétaire 1'!E150</f>
        <v>0</v>
      </c>
      <c r="F151" s="70">
        <f>'1) Tableau budgétaire 1'!F150</f>
        <v>0</v>
      </c>
      <c r="G151" s="71">
        <f>SUM(D151:F151)</f>
        <v>0</v>
      </c>
    </row>
    <row r="152" spans="2:7" ht="24.75" customHeight="1" x14ac:dyDescent="0.35">
      <c r="C152" s="67" t="s">
        <v>551</v>
      </c>
      <c r="D152" s="102"/>
      <c r="E152" s="103"/>
      <c r="F152" s="103"/>
      <c r="G152" s="68">
        <f t="shared" ref="G152:G159" si="12">SUM(D152:F152)</f>
        <v>0</v>
      </c>
    </row>
    <row r="153" spans="2:7" ht="15.75" customHeight="1" x14ac:dyDescent="0.35">
      <c r="C153" s="56" t="s">
        <v>552</v>
      </c>
      <c r="D153" s="104"/>
      <c r="E153" s="21"/>
      <c r="F153" s="21"/>
      <c r="G153" s="66">
        <f t="shared" si="12"/>
        <v>0</v>
      </c>
    </row>
    <row r="154" spans="2:7" ht="15.75" customHeight="1" x14ac:dyDescent="0.35">
      <c r="C154" s="56" t="s">
        <v>553</v>
      </c>
      <c r="D154" s="104"/>
      <c r="E154" s="104"/>
      <c r="F154" s="104"/>
      <c r="G154" s="66">
        <f t="shared" si="12"/>
        <v>0</v>
      </c>
    </row>
    <row r="155" spans="2:7" ht="15.75" customHeight="1" x14ac:dyDescent="0.35">
      <c r="C155" s="57" t="s">
        <v>554</v>
      </c>
      <c r="D155" s="104"/>
      <c r="E155" s="104"/>
      <c r="F155" s="104"/>
      <c r="G155" s="66">
        <f t="shared" si="12"/>
        <v>0</v>
      </c>
    </row>
    <row r="156" spans="2:7" ht="15.75" customHeight="1" x14ac:dyDescent="0.35">
      <c r="C156" s="56" t="s">
        <v>555</v>
      </c>
      <c r="D156" s="104"/>
      <c r="E156" s="104"/>
      <c r="F156" s="104"/>
      <c r="G156" s="66">
        <f t="shared" si="12"/>
        <v>0</v>
      </c>
    </row>
    <row r="157" spans="2:7" ht="15.75" customHeight="1" x14ac:dyDescent="0.35">
      <c r="C157" s="56" t="s">
        <v>556</v>
      </c>
      <c r="D157" s="104"/>
      <c r="E157" s="104"/>
      <c r="F157" s="104"/>
      <c r="G157" s="66">
        <f t="shared" si="12"/>
        <v>0</v>
      </c>
    </row>
    <row r="158" spans="2:7" ht="15.75" customHeight="1" x14ac:dyDescent="0.35">
      <c r="C158" s="56" t="s">
        <v>557</v>
      </c>
      <c r="D158" s="104"/>
      <c r="E158" s="104"/>
      <c r="F158" s="104"/>
      <c r="G158" s="66">
        <f t="shared" si="12"/>
        <v>0</v>
      </c>
    </row>
    <row r="159" spans="2:7" ht="15.75" customHeight="1" x14ac:dyDescent="0.35">
      <c r="C159" s="61" t="s">
        <v>21</v>
      </c>
      <c r="D159" s="72">
        <f>SUM(D152:D158)</f>
        <v>0</v>
      </c>
      <c r="E159" s="72">
        <f>SUM(E152:E158)</f>
        <v>0</v>
      </c>
      <c r="F159" s="72">
        <f>SUM(F152:F158)</f>
        <v>0</v>
      </c>
      <c r="G159" s="66">
        <f t="shared" si="12"/>
        <v>0</v>
      </c>
    </row>
    <row r="160" spans="2:7" s="60" customFormat="1" ht="15.75" customHeight="1" x14ac:dyDescent="0.35">
      <c r="C160" s="73"/>
      <c r="D160" s="74"/>
      <c r="E160" s="74"/>
      <c r="F160" s="74"/>
      <c r="G160" s="75"/>
    </row>
    <row r="161" spans="3:7" ht="15.75" customHeight="1" x14ac:dyDescent="0.35">
      <c r="C161" s="252" t="s">
        <v>496</v>
      </c>
      <c r="D161" s="253"/>
      <c r="E161" s="253"/>
      <c r="F161" s="253"/>
      <c r="G161" s="254"/>
    </row>
    <row r="162" spans="3:7" ht="21" customHeight="1" thickBot="1" x14ac:dyDescent="0.4">
      <c r="C162" s="69" t="s">
        <v>577</v>
      </c>
      <c r="D162" s="70">
        <f>'1) Tableau budgétaire 1'!D160</f>
        <v>0</v>
      </c>
      <c r="E162" s="70">
        <f>'1) Tableau budgétaire 1'!E160</f>
        <v>0</v>
      </c>
      <c r="F162" s="70">
        <f>'1) Tableau budgétaire 1'!F160</f>
        <v>0</v>
      </c>
      <c r="G162" s="71">
        <f t="shared" ref="G162:G170" si="13">SUM(D162:F162)</f>
        <v>0</v>
      </c>
    </row>
    <row r="163" spans="3:7" ht="15.75" customHeight="1" x14ac:dyDescent="0.35">
      <c r="C163" s="67" t="s">
        <v>551</v>
      </c>
      <c r="D163" s="102"/>
      <c r="E163" s="103"/>
      <c r="F163" s="103"/>
      <c r="G163" s="68">
        <f t="shared" si="13"/>
        <v>0</v>
      </c>
    </row>
    <row r="164" spans="3:7" ht="15.75" customHeight="1" x14ac:dyDescent="0.35">
      <c r="C164" s="56" t="s">
        <v>552</v>
      </c>
      <c r="D164" s="104"/>
      <c r="E164" s="21"/>
      <c r="F164" s="21"/>
      <c r="G164" s="66">
        <f t="shared" si="13"/>
        <v>0</v>
      </c>
    </row>
    <row r="165" spans="3:7" ht="15.75" customHeight="1" x14ac:dyDescent="0.35">
      <c r="C165" s="56" t="s">
        <v>553</v>
      </c>
      <c r="D165" s="104"/>
      <c r="E165" s="104"/>
      <c r="F165" s="104"/>
      <c r="G165" s="66">
        <f t="shared" si="13"/>
        <v>0</v>
      </c>
    </row>
    <row r="166" spans="3:7" ht="15.75" customHeight="1" x14ac:dyDescent="0.35">
      <c r="C166" s="57" t="s">
        <v>554</v>
      </c>
      <c r="D166" s="104"/>
      <c r="E166" s="104"/>
      <c r="F166" s="104"/>
      <c r="G166" s="66">
        <f t="shared" si="13"/>
        <v>0</v>
      </c>
    </row>
    <row r="167" spans="3:7" ht="15.75" customHeight="1" x14ac:dyDescent="0.35">
      <c r="C167" s="56" t="s">
        <v>555</v>
      </c>
      <c r="D167" s="104"/>
      <c r="E167" s="104"/>
      <c r="F167" s="104"/>
      <c r="G167" s="66">
        <f t="shared" si="13"/>
        <v>0</v>
      </c>
    </row>
    <row r="168" spans="3:7" ht="15.75" customHeight="1" x14ac:dyDescent="0.35">
      <c r="C168" s="56" t="s">
        <v>556</v>
      </c>
      <c r="D168" s="104"/>
      <c r="E168" s="104"/>
      <c r="F168" s="104"/>
      <c r="G168" s="66">
        <f t="shared" si="13"/>
        <v>0</v>
      </c>
    </row>
    <row r="169" spans="3:7" ht="15.75" customHeight="1" x14ac:dyDescent="0.35">
      <c r="C169" s="56" t="s">
        <v>557</v>
      </c>
      <c r="D169" s="104"/>
      <c r="E169" s="104"/>
      <c r="F169" s="104"/>
      <c r="G169" s="66">
        <f t="shared" si="13"/>
        <v>0</v>
      </c>
    </row>
    <row r="170" spans="3:7" ht="15.75" customHeight="1" x14ac:dyDescent="0.35">
      <c r="C170" s="61" t="s">
        <v>21</v>
      </c>
      <c r="D170" s="72">
        <f>SUM(D163:D169)</f>
        <v>0</v>
      </c>
      <c r="E170" s="72">
        <f>SUM(E163:E169)</f>
        <v>0</v>
      </c>
      <c r="F170" s="72">
        <f>SUM(F163:F169)</f>
        <v>0</v>
      </c>
      <c r="G170" s="66">
        <f t="shared" si="13"/>
        <v>0</v>
      </c>
    </row>
    <row r="171" spans="3:7" s="60" customFormat="1" ht="15.75" customHeight="1" x14ac:dyDescent="0.35">
      <c r="C171" s="73"/>
      <c r="D171" s="74"/>
      <c r="E171" s="74"/>
      <c r="F171" s="74"/>
      <c r="G171" s="75"/>
    </row>
    <row r="172" spans="3:7" ht="15.75" customHeight="1" x14ac:dyDescent="0.35">
      <c r="C172" s="252" t="s">
        <v>505</v>
      </c>
      <c r="D172" s="253"/>
      <c r="E172" s="253"/>
      <c r="F172" s="253"/>
      <c r="G172" s="254"/>
    </row>
    <row r="173" spans="3:7" ht="19.5" customHeight="1" thickBot="1" x14ac:dyDescent="0.4">
      <c r="C173" s="69" t="s">
        <v>578</v>
      </c>
      <c r="D173" s="70">
        <f>'1) Tableau budgétaire 1'!D170</f>
        <v>0</v>
      </c>
      <c r="E173" s="70">
        <f>'1) Tableau budgétaire 1'!E170</f>
        <v>0</v>
      </c>
      <c r="F173" s="70">
        <f>'1) Tableau budgétaire 1'!F170</f>
        <v>0</v>
      </c>
      <c r="G173" s="71">
        <f t="shared" ref="G173:G181" si="14">SUM(D173:F173)</f>
        <v>0</v>
      </c>
    </row>
    <row r="174" spans="3:7" ht="15.75" customHeight="1" x14ac:dyDescent="0.35">
      <c r="C174" s="67" t="s">
        <v>551</v>
      </c>
      <c r="D174" s="102"/>
      <c r="E174" s="103"/>
      <c r="F174" s="103"/>
      <c r="G174" s="68">
        <f t="shared" si="14"/>
        <v>0</v>
      </c>
    </row>
    <row r="175" spans="3:7" ht="15.75" customHeight="1" x14ac:dyDescent="0.35">
      <c r="C175" s="56" t="s">
        <v>552</v>
      </c>
      <c r="D175" s="104"/>
      <c r="E175" s="21"/>
      <c r="F175" s="21"/>
      <c r="G175" s="66">
        <f t="shared" si="14"/>
        <v>0</v>
      </c>
    </row>
    <row r="176" spans="3:7" ht="15.75" customHeight="1" x14ac:dyDescent="0.35">
      <c r="C176" s="56" t="s">
        <v>553</v>
      </c>
      <c r="D176" s="104"/>
      <c r="E176" s="104"/>
      <c r="F176" s="104"/>
      <c r="G176" s="66">
        <f t="shared" si="14"/>
        <v>0</v>
      </c>
    </row>
    <row r="177" spans="3:7" ht="15.75" customHeight="1" x14ac:dyDescent="0.35">
      <c r="C177" s="57" t="s">
        <v>554</v>
      </c>
      <c r="D177" s="104"/>
      <c r="E177" s="104"/>
      <c r="F177" s="104"/>
      <c r="G177" s="66">
        <f t="shared" si="14"/>
        <v>0</v>
      </c>
    </row>
    <row r="178" spans="3:7" ht="15.75" customHeight="1" x14ac:dyDescent="0.35">
      <c r="C178" s="56" t="s">
        <v>555</v>
      </c>
      <c r="D178" s="104"/>
      <c r="E178" s="104"/>
      <c r="F178" s="104"/>
      <c r="G178" s="66">
        <f t="shared" si="14"/>
        <v>0</v>
      </c>
    </row>
    <row r="179" spans="3:7" ht="15.75" customHeight="1" x14ac:dyDescent="0.35">
      <c r="C179" s="56" t="s">
        <v>556</v>
      </c>
      <c r="D179" s="104"/>
      <c r="E179" s="104"/>
      <c r="F179" s="104"/>
      <c r="G179" s="66">
        <f t="shared" si="14"/>
        <v>0</v>
      </c>
    </row>
    <row r="180" spans="3:7" ht="15.75" customHeight="1" x14ac:dyDescent="0.35">
      <c r="C180" s="56" t="s">
        <v>557</v>
      </c>
      <c r="D180" s="104"/>
      <c r="E180" s="104"/>
      <c r="F180" s="104"/>
      <c r="G180" s="66">
        <f t="shared" si="14"/>
        <v>0</v>
      </c>
    </row>
    <row r="181" spans="3:7" ht="15.75" customHeight="1" x14ac:dyDescent="0.35">
      <c r="C181" s="61" t="s">
        <v>21</v>
      </c>
      <c r="D181" s="72">
        <f>SUM(D174:D180)</f>
        <v>0</v>
      </c>
      <c r="E181" s="72">
        <f>SUM(E174:E180)</f>
        <v>0</v>
      </c>
      <c r="F181" s="72">
        <f>SUM(F174:F180)</f>
        <v>0</v>
      </c>
      <c r="G181" s="66">
        <f t="shared" si="14"/>
        <v>0</v>
      </c>
    </row>
    <row r="182" spans="3:7" s="60" customFormat="1" ht="15.75" customHeight="1" x14ac:dyDescent="0.35">
      <c r="C182" s="73"/>
      <c r="D182" s="74"/>
      <c r="E182" s="74"/>
      <c r="F182" s="74"/>
      <c r="G182" s="75"/>
    </row>
    <row r="183" spans="3:7" ht="15.75" customHeight="1" x14ac:dyDescent="0.35">
      <c r="C183" s="252" t="s">
        <v>514</v>
      </c>
      <c r="D183" s="253"/>
      <c r="E183" s="253"/>
      <c r="F183" s="253"/>
      <c r="G183" s="254"/>
    </row>
    <row r="184" spans="3:7" ht="22.5" customHeight="1" thickBot="1" x14ac:dyDescent="0.4">
      <c r="C184" s="69" t="s">
        <v>579</v>
      </c>
      <c r="D184" s="70">
        <f>'1) Tableau budgétaire 1'!D180</f>
        <v>0</v>
      </c>
      <c r="E184" s="70">
        <f>'1) Tableau budgétaire 1'!E180</f>
        <v>0</v>
      </c>
      <c r="F184" s="70">
        <f>'1) Tableau budgétaire 1'!F180</f>
        <v>0</v>
      </c>
      <c r="G184" s="71">
        <f t="shared" ref="G184:G192" si="15">SUM(D184:F184)</f>
        <v>0</v>
      </c>
    </row>
    <row r="185" spans="3:7" ht="15.75" customHeight="1" x14ac:dyDescent="0.35">
      <c r="C185" s="67" t="s">
        <v>551</v>
      </c>
      <c r="D185" s="102"/>
      <c r="E185" s="103"/>
      <c r="F185" s="103"/>
      <c r="G185" s="68">
        <f t="shared" si="15"/>
        <v>0</v>
      </c>
    </row>
    <row r="186" spans="3:7" ht="15.75" customHeight="1" x14ac:dyDescent="0.35">
      <c r="C186" s="56" t="s">
        <v>552</v>
      </c>
      <c r="D186" s="104"/>
      <c r="E186" s="21"/>
      <c r="F186" s="21"/>
      <c r="G186" s="66">
        <f t="shared" si="15"/>
        <v>0</v>
      </c>
    </row>
    <row r="187" spans="3:7" ht="15.75" customHeight="1" x14ac:dyDescent="0.35">
      <c r="C187" s="56" t="s">
        <v>553</v>
      </c>
      <c r="D187" s="104"/>
      <c r="E187" s="104"/>
      <c r="F187" s="104"/>
      <c r="G187" s="66">
        <f t="shared" si="15"/>
        <v>0</v>
      </c>
    </row>
    <row r="188" spans="3:7" ht="15.75" customHeight="1" x14ac:dyDescent="0.35">
      <c r="C188" s="57" t="s">
        <v>554</v>
      </c>
      <c r="D188" s="104"/>
      <c r="E188" s="104"/>
      <c r="F188" s="104"/>
      <c r="G188" s="66">
        <f t="shared" si="15"/>
        <v>0</v>
      </c>
    </row>
    <row r="189" spans="3:7" ht="15.75" customHeight="1" x14ac:dyDescent="0.35">
      <c r="C189" s="56" t="s">
        <v>555</v>
      </c>
      <c r="D189" s="104"/>
      <c r="E189" s="104"/>
      <c r="F189" s="104"/>
      <c r="G189" s="66">
        <f t="shared" si="15"/>
        <v>0</v>
      </c>
    </row>
    <row r="190" spans="3:7" ht="15.75" customHeight="1" x14ac:dyDescent="0.35">
      <c r="C190" s="56" t="s">
        <v>556</v>
      </c>
      <c r="D190" s="104"/>
      <c r="E190" s="104"/>
      <c r="F190" s="104"/>
      <c r="G190" s="66">
        <f t="shared" si="15"/>
        <v>0</v>
      </c>
    </row>
    <row r="191" spans="3:7" ht="15.75" customHeight="1" x14ac:dyDescent="0.35">
      <c r="C191" s="56" t="s">
        <v>557</v>
      </c>
      <c r="D191" s="104"/>
      <c r="E191" s="104"/>
      <c r="F191" s="104"/>
      <c r="G191" s="66">
        <f t="shared" si="15"/>
        <v>0</v>
      </c>
    </row>
    <row r="192" spans="3:7" ht="15.75" customHeight="1" x14ac:dyDescent="0.35">
      <c r="C192" s="61" t="s">
        <v>21</v>
      </c>
      <c r="D192" s="72">
        <f>SUM(D185:D191)</f>
        <v>0</v>
      </c>
      <c r="E192" s="72">
        <f>SUM(E185:E191)</f>
        <v>0</v>
      </c>
      <c r="F192" s="72">
        <f>SUM(F185:F191)</f>
        <v>0</v>
      </c>
      <c r="G192" s="66">
        <f t="shared" si="15"/>
        <v>0</v>
      </c>
    </row>
    <row r="193" spans="3:7" ht="15.75" customHeight="1" x14ac:dyDescent="0.35"/>
    <row r="194" spans="3:7" ht="15.75" customHeight="1" x14ac:dyDescent="0.35">
      <c r="C194" s="252" t="s">
        <v>580</v>
      </c>
      <c r="D194" s="253"/>
      <c r="E194" s="253"/>
      <c r="F194" s="253"/>
      <c r="G194" s="254"/>
    </row>
    <row r="195" spans="3:7" ht="36" customHeight="1" thickBot="1" x14ac:dyDescent="0.4">
      <c r="C195" s="69" t="s">
        <v>581</v>
      </c>
      <c r="D195" s="70">
        <f>'1) Tableau budgétaire 1'!D187</f>
        <v>1104545.2812000602</v>
      </c>
      <c r="E195" s="70">
        <f>'1) Tableau budgétaire 1'!E187</f>
        <v>0</v>
      </c>
      <c r="F195" s="70">
        <f>'1) Tableau budgétaire 1'!F187</f>
        <v>0</v>
      </c>
      <c r="G195" s="71">
        <f t="shared" ref="G195:G203" si="16">SUM(D195:F195)</f>
        <v>1104545.2812000602</v>
      </c>
    </row>
    <row r="196" spans="3:7" ht="15.75" customHeight="1" x14ac:dyDescent="0.35">
      <c r="C196" s="67" t="s">
        <v>551</v>
      </c>
      <c r="D196" s="102">
        <v>180593.15347620985</v>
      </c>
      <c r="E196" s="103"/>
      <c r="F196" s="103"/>
      <c r="G196" s="68">
        <f t="shared" si="16"/>
        <v>180593.15347620985</v>
      </c>
    </row>
    <row r="197" spans="3:7" ht="15.75" customHeight="1" x14ac:dyDescent="0.35">
      <c r="C197" s="56" t="s">
        <v>552</v>
      </c>
      <c r="D197" s="104">
        <v>121941.79904448664</v>
      </c>
      <c r="E197" s="21"/>
      <c r="F197" s="21"/>
      <c r="G197" s="66">
        <f t="shared" si="16"/>
        <v>121941.79904448664</v>
      </c>
    </row>
    <row r="198" spans="3:7" ht="15.75" customHeight="1" x14ac:dyDescent="0.35">
      <c r="C198" s="56" t="s">
        <v>553</v>
      </c>
      <c r="D198" s="104">
        <v>10714.089227640583</v>
      </c>
      <c r="E198" s="104"/>
      <c r="F198" s="104"/>
      <c r="G198" s="66">
        <f t="shared" si="16"/>
        <v>10714.089227640583</v>
      </c>
    </row>
    <row r="199" spans="3:7" ht="15.75" customHeight="1" x14ac:dyDescent="0.35">
      <c r="C199" s="57" t="s">
        <v>554</v>
      </c>
      <c r="D199" s="104">
        <v>82178.168921284479</v>
      </c>
      <c r="E199" s="104"/>
      <c r="F199" s="104"/>
      <c r="G199" s="66">
        <f t="shared" si="16"/>
        <v>82178.168921284479</v>
      </c>
    </row>
    <row r="200" spans="3:7" ht="15.75" customHeight="1" x14ac:dyDescent="0.35">
      <c r="C200" s="56" t="s">
        <v>555</v>
      </c>
      <c r="D200" s="104">
        <v>2429.9996186401327</v>
      </c>
      <c r="E200" s="104"/>
      <c r="F200" s="104"/>
      <c r="G200" s="66">
        <f t="shared" si="16"/>
        <v>2429.9996186401327</v>
      </c>
    </row>
    <row r="201" spans="3:7" ht="15.75" customHeight="1" x14ac:dyDescent="0.35">
      <c r="C201" s="56" t="s">
        <v>556</v>
      </c>
      <c r="D201" s="104">
        <v>261777.23164441425</v>
      </c>
      <c r="E201" s="104"/>
      <c r="F201" s="104"/>
      <c r="G201" s="66">
        <f t="shared" si="16"/>
        <v>261777.23164441425</v>
      </c>
    </row>
    <row r="202" spans="3:7" ht="15.75" customHeight="1" x14ac:dyDescent="0.35">
      <c r="C202" s="56" t="s">
        <v>557</v>
      </c>
      <c r="D202" s="104">
        <v>444910.8392673842</v>
      </c>
      <c r="E202" s="104"/>
      <c r="F202" s="104"/>
      <c r="G202" s="66">
        <f t="shared" si="16"/>
        <v>444910.8392673842</v>
      </c>
    </row>
    <row r="203" spans="3:7" ht="15.75" customHeight="1" x14ac:dyDescent="0.35">
      <c r="C203" s="61" t="s">
        <v>21</v>
      </c>
      <c r="D203" s="72">
        <f>SUM(D196:D202)</f>
        <v>1104545.2812000602</v>
      </c>
      <c r="E203" s="72">
        <f>SUM(E196:E202)</f>
        <v>0</v>
      </c>
      <c r="F203" s="72">
        <f>SUM(F196:F202)</f>
        <v>0</v>
      </c>
      <c r="G203" s="66">
        <f t="shared" si="16"/>
        <v>1104545.2812000602</v>
      </c>
    </row>
    <row r="204" spans="3:7" ht="15.75" customHeight="1" thickBot="1" x14ac:dyDescent="0.4"/>
    <row r="205" spans="3:7" ht="19.5" customHeight="1" thickBot="1" x14ac:dyDescent="0.4">
      <c r="C205" s="268" t="s">
        <v>547</v>
      </c>
      <c r="D205" s="269"/>
      <c r="E205" s="269"/>
      <c r="F205" s="269"/>
      <c r="G205" s="270"/>
    </row>
    <row r="206" spans="3:7" ht="42.75" customHeight="1" x14ac:dyDescent="0.35">
      <c r="C206" s="81"/>
      <c r="D206" s="22" t="s">
        <v>538</v>
      </c>
      <c r="E206" s="22" t="s">
        <v>539</v>
      </c>
      <c r="F206" s="22" t="s">
        <v>540</v>
      </c>
      <c r="G206" s="261" t="s">
        <v>547</v>
      </c>
    </row>
    <row r="207" spans="3:7" ht="19.5" customHeight="1" x14ac:dyDescent="0.35">
      <c r="C207" s="162"/>
      <c r="D207" s="59">
        <f>'1) Tableau budgétaire 1'!D13</f>
        <v>0</v>
      </c>
      <c r="E207" s="59">
        <f>'1) Tableau budgétaire 1'!E13</f>
        <v>0</v>
      </c>
      <c r="F207" s="59">
        <f>'1) Tableau budgétaire 1'!F13</f>
        <v>0</v>
      </c>
      <c r="G207" s="246"/>
    </row>
    <row r="208" spans="3:7" ht="19.5" customHeight="1" x14ac:dyDescent="0.35">
      <c r="C208" s="159" t="s">
        <v>551</v>
      </c>
      <c r="D208" s="82">
        <f>SUM(D185,D174,D163,D152,D140,D129,D118,D107,D95,D84,D73,D62,D50,D39,D28,D17,D196)</f>
        <v>611214.95269725984</v>
      </c>
      <c r="E208" s="82">
        <f>SUM(E185,E174,E163,E152,E140,E129,E118,E107,E95,E84,E73,E62,E50,E39,E28,E17,E196)</f>
        <v>0</v>
      </c>
      <c r="F208" s="82">
        <f t="shared" ref="F208" si="17">SUM(F185,F174,F163,F152,F140,F129,F118,F107,F95,F84,F73,F62,F50,F39,F28,F17,F196)</f>
        <v>0</v>
      </c>
      <c r="G208" s="79">
        <f t="shared" ref="G208:G215" si="18">SUM(D208:F208)</f>
        <v>611214.95269725984</v>
      </c>
    </row>
    <row r="209" spans="3:13" ht="34.5" customHeight="1" x14ac:dyDescent="0.35">
      <c r="C209" s="160" t="s">
        <v>552</v>
      </c>
      <c r="D209" s="82">
        <f>SUM(D186,D175,D164,D153,D141,D130,D119,D108,D96,D85,D74,D63,D51,D40,D29,D18,D197)</f>
        <v>412710.27998640662</v>
      </c>
      <c r="E209" s="82">
        <f t="shared" ref="E209:F209" si="19">SUM(E186,E175,E164,E153,E141,E130,E119,E108,E96,E85,E74,E63,E51,E40,E29,E18,E197)</f>
        <v>0</v>
      </c>
      <c r="F209" s="82">
        <f t="shared" si="19"/>
        <v>0</v>
      </c>
      <c r="G209" s="80">
        <f t="shared" si="18"/>
        <v>412710.27998640662</v>
      </c>
    </row>
    <row r="210" spans="3:13" ht="48" customHeight="1" x14ac:dyDescent="0.35">
      <c r="C210" s="160" t="s">
        <v>553</v>
      </c>
      <c r="D210" s="82">
        <f t="shared" ref="D210:F214" si="20">SUM(D187,D176,D165,D154,D142,D131,D120,D109,D97,D86,D75,D64,D52,D41,D30,D19,D198)</f>
        <v>36261.682208950588</v>
      </c>
      <c r="E210" s="82">
        <f t="shared" si="20"/>
        <v>0</v>
      </c>
      <c r="F210" s="82">
        <f t="shared" si="20"/>
        <v>0</v>
      </c>
      <c r="G210" s="80">
        <f t="shared" si="18"/>
        <v>36261.682208950588</v>
      </c>
    </row>
    <row r="211" spans="3:13" ht="33" customHeight="1" x14ac:dyDescent="0.35">
      <c r="C211" s="161" t="s">
        <v>554</v>
      </c>
      <c r="D211" s="82">
        <f t="shared" si="20"/>
        <v>278130.84086040448</v>
      </c>
      <c r="E211" s="82">
        <f t="shared" si="20"/>
        <v>0</v>
      </c>
      <c r="F211" s="82">
        <f t="shared" si="20"/>
        <v>0</v>
      </c>
      <c r="G211" s="80">
        <f t="shared" si="18"/>
        <v>278130.84086040448</v>
      </c>
    </row>
    <row r="212" spans="3:13" ht="21" customHeight="1" x14ac:dyDescent="0.35">
      <c r="C212" s="160" t="s">
        <v>555</v>
      </c>
      <c r="D212" s="82">
        <f t="shared" si="20"/>
        <v>8224.2990577001328</v>
      </c>
      <c r="E212" s="82">
        <f t="shared" si="20"/>
        <v>0</v>
      </c>
      <c r="F212" s="82">
        <f t="shared" si="20"/>
        <v>0</v>
      </c>
      <c r="G212" s="80">
        <f t="shared" si="18"/>
        <v>8224.2990577001328</v>
      </c>
      <c r="H212" s="27"/>
      <c r="I212" s="27"/>
      <c r="J212" s="27"/>
      <c r="K212" s="27"/>
      <c r="L212" s="27"/>
      <c r="M212" s="26"/>
    </row>
    <row r="213" spans="3:13" ht="39.75" customHeight="1" x14ac:dyDescent="0.35">
      <c r="C213" s="160" t="s">
        <v>556</v>
      </c>
      <c r="D213" s="82">
        <f t="shared" si="20"/>
        <v>885981.30757951422</v>
      </c>
      <c r="E213" s="82">
        <f t="shared" si="20"/>
        <v>0</v>
      </c>
      <c r="F213" s="82">
        <f t="shared" si="20"/>
        <v>0</v>
      </c>
      <c r="G213" s="80">
        <f t="shared" si="18"/>
        <v>885981.30757951422</v>
      </c>
      <c r="H213" s="27"/>
      <c r="I213" s="27"/>
      <c r="J213" s="27"/>
      <c r="K213" s="27"/>
      <c r="L213" s="27"/>
      <c r="M213" s="26"/>
    </row>
    <row r="214" spans="3:13" ht="39.75" customHeight="1" x14ac:dyDescent="0.35">
      <c r="C214" s="160" t="s">
        <v>557</v>
      </c>
      <c r="D214" s="140">
        <f t="shared" si="20"/>
        <v>1505794.3911098242</v>
      </c>
      <c r="E214" s="140">
        <f t="shared" si="20"/>
        <v>0</v>
      </c>
      <c r="F214" s="140">
        <f t="shared" si="20"/>
        <v>0</v>
      </c>
      <c r="G214" s="80">
        <f t="shared" si="18"/>
        <v>1505794.3911098242</v>
      </c>
      <c r="H214" s="27"/>
      <c r="I214" s="27"/>
      <c r="J214" s="27"/>
      <c r="K214" s="27"/>
      <c r="L214" s="27"/>
      <c r="M214" s="26"/>
    </row>
    <row r="215" spans="3:13" ht="22.5" customHeight="1" x14ac:dyDescent="0.35">
      <c r="C215" s="125" t="s">
        <v>536</v>
      </c>
      <c r="D215" s="141">
        <f>SUM(D208:D214)</f>
        <v>3738317.7535000602</v>
      </c>
      <c r="E215" s="141">
        <f>SUM(E208:E214)</f>
        <v>0</v>
      </c>
      <c r="F215" s="141">
        <f>SUM(F208:F214)</f>
        <v>0</v>
      </c>
      <c r="G215" s="142">
        <f t="shared" si="18"/>
        <v>3738317.7535000602</v>
      </c>
      <c r="H215" s="27"/>
      <c r="I215" s="27"/>
      <c r="J215" s="27"/>
      <c r="K215" s="27"/>
      <c r="L215" s="27"/>
      <c r="M215" s="26"/>
    </row>
    <row r="216" spans="3:13" ht="26.25" customHeight="1" thickBot="1" x14ac:dyDescent="0.4">
      <c r="C216" s="125" t="s">
        <v>537</v>
      </c>
      <c r="D216" s="84">
        <f>D215*0.07</f>
        <v>261682.24274500425</v>
      </c>
      <c r="E216" s="84">
        <f t="shared" ref="E216:G216" si="21">E215*0.07</f>
        <v>0</v>
      </c>
      <c r="F216" s="84">
        <f t="shared" si="21"/>
        <v>0</v>
      </c>
      <c r="G216" s="145">
        <f t="shared" si="21"/>
        <v>261682.24274500425</v>
      </c>
      <c r="H216" s="36"/>
      <c r="I216" s="36"/>
      <c r="J216" s="36"/>
      <c r="K216" s="36"/>
      <c r="L216" s="62"/>
      <c r="M216" s="60"/>
    </row>
    <row r="217" spans="3:13" ht="23.25" customHeight="1" thickBot="1" x14ac:dyDescent="0.4">
      <c r="C217" s="143" t="s">
        <v>371</v>
      </c>
      <c r="D217" s="144">
        <f>SUM(D215:D216)</f>
        <v>3999999.9962450643</v>
      </c>
      <c r="E217" s="144">
        <f t="shared" ref="E217:G217" si="22">SUM(E215:E216)</f>
        <v>0</v>
      </c>
      <c r="F217" s="144">
        <f t="shared" si="22"/>
        <v>0</v>
      </c>
      <c r="G217" s="83">
        <f t="shared" si="22"/>
        <v>3999999.9962450643</v>
      </c>
      <c r="H217" s="36"/>
      <c r="I217" s="36"/>
      <c r="J217" s="36"/>
      <c r="K217" s="36"/>
      <c r="L217" s="62"/>
      <c r="M217" s="60"/>
    </row>
    <row r="218" spans="3:13" ht="15.75" customHeight="1" x14ac:dyDescent="0.35">
      <c r="L218" s="63"/>
    </row>
    <row r="219" spans="3:13" ht="15.75" customHeight="1" x14ac:dyDescent="0.35">
      <c r="H219" s="45"/>
      <c r="I219" s="45"/>
      <c r="L219" s="63"/>
    </row>
    <row r="220" spans="3:13" ht="15.75" customHeight="1" x14ac:dyDescent="0.35">
      <c r="H220" s="45"/>
      <c r="I220" s="45"/>
    </row>
    <row r="221" spans="3:13" ht="40.5" customHeight="1" x14ac:dyDescent="0.35">
      <c r="H221" s="45"/>
      <c r="I221" s="45"/>
      <c r="L221" s="64"/>
    </row>
    <row r="222" spans="3:13" ht="24.75" customHeight="1" x14ac:dyDescent="0.35">
      <c r="H222" s="45"/>
      <c r="I222" s="45"/>
      <c r="L222" s="64"/>
    </row>
    <row r="223" spans="3:13" ht="41.25" customHeight="1" x14ac:dyDescent="0.35">
      <c r="H223" s="14"/>
      <c r="I223" s="45"/>
      <c r="L223" s="64"/>
    </row>
    <row r="224" spans="3:13" ht="51.75" customHeight="1" x14ac:dyDescent="0.35">
      <c r="H224" s="14"/>
      <c r="I224" s="45"/>
      <c r="L224" s="64"/>
    </row>
    <row r="225" spans="3:14" ht="42" customHeight="1" x14ac:dyDescent="0.35">
      <c r="H225" s="45"/>
      <c r="I225" s="45"/>
      <c r="L225" s="64"/>
    </row>
    <row r="226" spans="3:14" s="60" customFormat="1" ht="42" customHeight="1" x14ac:dyDescent="0.35">
      <c r="C226" s="58"/>
      <c r="G226" s="58"/>
      <c r="H226" s="58"/>
      <c r="I226" s="45"/>
      <c r="J226" s="58"/>
      <c r="K226" s="58"/>
      <c r="L226" s="64"/>
      <c r="M226" s="58"/>
    </row>
    <row r="227" spans="3:14" s="60" customFormat="1" ht="42" customHeight="1" x14ac:dyDescent="0.35">
      <c r="C227" s="58"/>
      <c r="G227" s="58"/>
      <c r="H227" s="58"/>
      <c r="I227" s="45"/>
      <c r="J227" s="58"/>
      <c r="K227" s="58"/>
      <c r="L227" s="58"/>
      <c r="M227" s="58"/>
    </row>
    <row r="228" spans="3:14" s="60" customFormat="1" ht="63.75" customHeight="1" x14ac:dyDescent="0.35">
      <c r="C228" s="58"/>
      <c r="G228" s="58"/>
      <c r="H228" s="58"/>
      <c r="I228" s="63"/>
      <c r="J228" s="58"/>
      <c r="K228" s="58"/>
      <c r="L228" s="58"/>
      <c r="M228" s="58"/>
    </row>
    <row r="229" spans="3:14" s="60" customFormat="1" ht="42" customHeight="1" x14ac:dyDescent="0.35">
      <c r="C229" s="58"/>
      <c r="G229" s="58"/>
      <c r="H229" s="58"/>
      <c r="I229" s="58"/>
      <c r="J229" s="58"/>
      <c r="K229" s="58"/>
      <c r="L229" s="58"/>
      <c r="M229" s="63"/>
    </row>
    <row r="230" spans="3:14" ht="23.25" customHeight="1" x14ac:dyDescent="0.35"/>
    <row r="231" spans="3:14" ht="27.75" customHeight="1" x14ac:dyDescent="0.35"/>
    <row r="232" spans="3:14" ht="55.5" customHeight="1" x14ac:dyDescent="0.35"/>
    <row r="233" spans="3:14" ht="57.75" customHeight="1" x14ac:dyDescent="0.35"/>
    <row r="234" spans="3:14" ht="21.75" customHeight="1" x14ac:dyDescent="0.35"/>
    <row r="235" spans="3:14" ht="49.5" customHeight="1" x14ac:dyDescent="0.35"/>
    <row r="236" spans="3:14" ht="28.5" customHeight="1" x14ac:dyDescent="0.35"/>
    <row r="237" spans="3:14" ht="28.5" customHeight="1" x14ac:dyDescent="0.35"/>
    <row r="238" spans="3:14" ht="28.5" customHeight="1" x14ac:dyDescent="0.35"/>
    <row r="239" spans="3:14" ht="23.25" customHeight="1" x14ac:dyDescent="0.35">
      <c r="N239" s="63"/>
    </row>
    <row r="240" spans="3:14" ht="43.5" customHeight="1" x14ac:dyDescent="0.35">
      <c r="N240" s="63"/>
    </row>
    <row r="241" spans="14:14" ht="55.5" customHeight="1" x14ac:dyDescent="0.35"/>
    <row r="242" spans="14:14" ht="42.75" customHeight="1" x14ac:dyDescent="0.35">
      <c r="N242" s="63"/>
    </row>
    <row r="243" spans="14:14" ht="21.75" customHeight="1" x14ac:dyDescent="0.35">
      <c r="N243" s="63"/>
    </row>
    <row r="244" spans="14:14" ht="21.75" customHeight="1" x14ac:dyDescent="0.35">
      <c r="N244" s="63"/>
    </row>
    <row r="245" spans="14:14" ht="23.25" customHeight="1" x14ac:dyDescent="0.35"/>
    <row r="246" spans="14:14" ht="23.25" customHeight="1" x14ac:dyDescent="0.35"/>
    <row r="247" spans="14:14" ht="21.75" customHeight="1" x14ac:dyDescent="0.35"/>
    <row r="248" spans="14:14" ht="16.5" customHeight="1" x14ac:dyDescent="0.35"/>
    <row r="249" spans="14:14" ht="29.25" customHeight="1" x14ac:dyDescent="0.35"/>
    <row r="250" spans="14:14" ht="24.75" customHeight="1" x14ac:dyDescent="0.35"/>
    <row r="251" spans="14:14" ht="33" customHeight="1" x14ac:dyDescent="0.35"/>
    <row r="253" spans="14:14" ht="15" customHeight="1" x14ac:dyDescent="0.35"/>
    <row r="254" spans="14:14" ht="25.5" customHeight="1" x14ac:dyDescent="0.35"/>
  </sheetData>
  <sheetProtection sheet="1" insertColumns="0" insertRows="0" deleteRows="0"/>
  <mergeCells count="28">
    <mergeCell ref="C194:G194"/>
    <mergeCell ref="G206:G207"/>
    <mergeCell ref="C172:G172"/>
    <mergeCell ref="C183:G183"/>
    <mergeCell ref="C6:G8"/>
    <mergeCell ref="C161:G161"/>
    <mergeCell ref="C60:G60"/>
    <mergeCell ref="C105:G105"/>
    <mergeCell ref="C116:G116"/>
    <mergeCell ref="C127:G127"/>
    <mergeCell ref="C205:G205"/>
    <mergeCell ref="C138:G138"/>
    <mergeCell ref="B149:G149"/>
    <mergeCell ref="C150:G150"/>
    <mergeCell ref="C71:G71"/>
    <mergeCell ref="C82:G82"/>
    <mergeCell ref="C93:G93"/>
    <mergeCell ref="B104:G104"/>
    <mergeCell ref="C2:F2"/>
    <mergeCell ref="C10:F10"/>
    <mergeCell ref="B14:G14"/>
    <mergeCell ref="C15:G15"/>
    <mergeCell ref="B59:G59"/>
    <mergeCell ref="G12:G13"/>
    <mergeCell ref="C5:G5"/>
    <mergeCell ref="C26:G26"/>
    <mergeCell ref="C37:G37"/>
    <mergeCell ref="C48:G48"/>
  </mergeCells>
  <conditionalFormatting sqref="G24">
    <cfRule type="cellIs" dxfId="22" priority="18" operator="notEqual">
      <formula>$G$16</formula>
    </cfRule>
  </conditionalFormatting>
  <conditionalFormatting sqref="G35">
    <cfRule type="cellIs" dxfId="21" priority="17" operator="notEqual">
      <formula>$G$27</formula>
    </cfRule>
  </conditionalFormatting>
  <conditionalFormatting sqref="G46">
    <cfRule type="cellIs" dxfId="20" priority="16" operator="notEqual">
      <formula>$G$38</formula>
    </cfRule>
  </conditionalFormatting>
  <conditionalFormatting sqref="G57">
    <cfRule type="cellIs" dxfId="19" priority="15" operator="notEqual">
      <formula>$G$49</formula>
    </cfRule>
  </conditionalFormatting>
  <conditionalFormatting sqref="G69">
    <cfRule type="cellIs" dxfId="18" priority="14" operator="notEqual">
      <formula>$G$61</formula>
    </cfRule>
  </conditionalFormatting>
  <conditionalFormatting sqref="G80">
    <cfRule type="cellIs" dxfId="17" priority="13" operator="notEqual">
      <formula>$G$72</formula>
    </cfRule>
  </conditionalFormatting>
  <conditionalFormatting sqref="G91">
    <cfRule type="cellIs" dxfId="16" priority="12" operator="notEqual">
      <formula>$G$83</formula>
    </cfRule>
  </conditionalFormatting>
  <conditionalFormatting sqref="G102">
    <cfRule type="cellIs" dxfId="15" priority="11" operator="notEqual">
      <formula>$G$94</formula>
    </cfRule>
  </conditionalFormatting>
  <conditionalFormatting sqref="G114">
    <cfRule type="cellIs" dxfId="14" priority="10" operator="notEqual">
      <formula>$G$106</formula>
    </cfRule>
  </conditionalFormatting>
  <conditionalFormatting sqref="G125">
    <cfRule type="cellIs" dxfId="13" priority="9" operator="notEqual">
      <formula>$G$117</formula>
    </cfRule>
  </conditionalFormatting>
  <conditionalFormatting sqref="G136">
    <cfRule type="cellIs" dxfId="12" priority="8" operator="notEqual">
      <formula>$G$128</formula>
    </cfRule>
  </conditionalFormatting>
  <conditionalFormatting sqref="G147">
    <cfRule type="cellIs" dxfId="11" priority="7" operator="notEqual">
      <formula>$G$139</formula>
    </cfRule>
  </conditionalFormatting>
  <conditionalFormatting sqref="G159">
    <cfRule type="cellIs" dxfId="10" priority="6" operator="notEqual">
      <formula>$G$151</formula>
    </cfRule>
  </conditionalFormatting>
  <conditionalFormatting sqref="G170">
    <cfRule type="cellIs" dxfId="9" priority="5" operator="notEqual">
      <formula>$G$162</formula>
    </cfRule>
  </conditionalFormatting>
  <conditionalFormatting sqref="G181">
    <cfRule type="cellIs" dxfId="8" priority="4" operator="notEqual">
      <formula>$G$162</formula>
    </cfRule>
  </conditionalFormatting>
  <conditionalFormatting sqref="G192">
    <cfRule type="cellIs" dxfId="7" priority="3" operator="notEqual">
      <formula>$G$184</formula>
    </cfRule>
  </conditionalFormatting>
  <conditionalFormatting sqref="G203">
    <cfRule type="cellIs" dxfId="6" priority="2" operator="notEqual">
      <formula>$G$195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91 C23 C34 C45 C56 C68 C79 C90 C101 C113 C124 C135 C146 C158 C169 C180 C202 C214"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0 C22 C33 C44 C55 C67 C78 C89 C100 C112 C123 C134 C145 C157 C168 C179 C201 C213" xr:uid="{00000000-0002-0000-0100-000001000000}"/>
    <dataValidation allowBlank="1" showInputMessage="1" showErrorMessage="1" prompt="Services contracted by an organization which follow the normal procurement processes." sqref="C188 C20 C31 C42 C53 C65 C76 C87 C98 C110 C121 C132 C143 C155 C166 C177 C199 C211" xr:uid="{00000000-0002-0000-0100-000002000000}"/>
    <dataValidation allowBlank="1" showInputMessage="1" showErrorMessage="1" prompt="Includes staff and non-staff travel paid for by the organization directly related to a project." sqref="C189 C21 C32 C43 C54 C66 C77 C88 C99 C111 C122 C133 C144 C156 C167 C178 C200 C212"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7 C19 C30 C41 C52 C64 C75 C86 C97 C109 C120 C131 C142 C154 C165 C176 C198 C210"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6 C18 C29 C40 C51 C63 C74 C85 C96 C108 C119 C130 C141 C153 C164 C175 C197 C209" xr:uid="{00000000-0002-0000-0100-000005000000}"/>
    <dataValidation allowBlank="1" showInputMessage="1" showErrorMessage="1" prompt="Includes all related staff and temporary staff costs including base salary, post adjustment and all staff entitlements." sqref="C185 C17 C28 C39 C50 C62 C73 C84 C95 C107 C118 C129 C140 C152 C163 C174 C196 C208" xr:uid="{00000000-0002-0000-0100-000006000000}"/>
    <dataValidation allowBlank="1" showInputMessage="1" showErrorMessage="1" prompt="Output totals must match the original total from Table 1, and will show as red if not. " sqref="G24" xr:uid="{00000000-0002-0000-0100-000007000000}"/>
  </dataValidations>
  <pageMargins left="0.7" right="0.7" top="0.75" bottom="0.75" header="0.3" footer="0.3"/>
  <pageSetup scale="74" orientation="landscape"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1'!$G$200</xm:f>
            <x14:dxf>
              <font>
                <color rgb="FF9C0006"/>
              </font>
              <fill>
                <patternFill>
                  <bgColor rgb="FFFFC7CE"/>
                </patternFill>
              </fill>
            </x14:dxf>
          </x14:cfRule>
          <xm:sqref>G217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1:B14"/>
  <sheetViews>
    <sheetView showGridLines="0" workbookViewId="0"/>
  </sheetViews>
  <sheetFormatPr defaultColWidth="8.90625" defaultRowHeight="14.5" x14ac:dyDescent="0.35"/>
  <cols>
    <col min="2" max="2" width="73.36328125" customWidth="1"/>
  </cols>
  <sheetData>
    <row r="1" spans="2:2" ht="15" thickBot="1" x14ac:dyDescent="0.4"/>
    <row r="2" spans="2:2" ht="15" thickBot="1" x14ac:dyDescent="0.4">
      <c r="B2" s="166" t="s">
        <v>582</v>
      </c>
    </row>
    <row r="3" spans="2:2" ht="70.5" customHeight="1" x14ac:dyDescent="0.35">
      <c r="B3" s="167" t="s">
        <v>591</v>
      </c>
    </row>
    <row r="4" spans="2:2" ht="58" x14ac:dyDescent="0.35">
      <c r="B4" s="164" t="s">
        <v>583</v>
      </c>
    </row>
    <row r="5" spans="2:2" x14ac:dyDescent="0.35">
      <c r="B5" s="164"/>
    </row>
    <row r="6" spans="2:2" ht="58" x14ac:dyDescent="0.35">
      <c r="B6" s="163" t="s">
        <v>584</v>
      </c>
    </row>
    <row r="7" spans="2:2" x14ac:dyDescent="0.35">
      <c r="B7" s="164"/>
    </row>
    <row r="8" spans="2:2" ht="72.5" x14ac:dyDescent="0.35">
      <c r="B8" s="163" t="s">
        <v>592</v>
      </c>
    </row>
    <row r="9" spans="2:2" x14ac:dyDescent="0.35">
      <c r="B9" s="164"/>
    </row>
    <row r="10" spans="2:2" ht="29" x14ac:dyDescent="0.35">
      <c r="B10" s="164" t="s">
        <v>585</v>
      </c>
    </row>
    <row r="11" spans="2:2" x14ac:dyDescent="0.35">
      <c r="B11" s="164"/>
    </row>
    <row r="12" spans="2:2" ht="72.5" x14ac:dyDescent="0.35">
      <c r="B12" s="163" t="s">
        <v>593</v>
      </c>
    </row>
    <row r="13" spans="2:2" x14ac:dyDescent="0.35">
      <c r="B13" s="164"/>
    </row>
    <row r="14" spans="2:2" ht="58.5" thickBot="1" x14ac:dyDescent="0.4">
      <c r="B14" s="165" t="s">
        <v>586</v>
      </c>
    </row>
  </sheetData>
  <sheetProtection sheet="1" objects="1" scenarios="1"/>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D47"/>
  <sheetViews>
    <sheetView showGridLines="0" showZeros="0" zoomScale="80" zoomScaleNormal="80" zoomScaleSheetLayoutView="70" workbookViewId="0"/>
  </sheetViews>
  <sheetFormatPr defaultColWidth="8.90625" defaultRowHeight="14.5" x14ac:dyDescent="0.35"/>
  <cols>
    <col min="2" max="2" width="61.90625" customWidth="1"/>
    <col min="4" max="4" width="17.90625" customWidth="1"/>
  </cols>
  <sheetData>
    <row r="1" spans="2:4" ht="15" thickBot="1" x14ac:dyDescent="0.4"/>
    <row r="2" spans="2:4" x14ac:dyDescent="0.35">
      <c r="B2" s="284" t="s">
        <v>372</v>
      </c>
      <c r="C2" s="285"/>
      <c r="D2" s="286"/>
    </row>
    <row r="3" spans="2:4" ht="15" thickBot="1" x14ac:dyDescent="0.4">
      <c r="B3" s="287"/>
      <c r="C3" s="288"/>
      <c r="D3" s="289"/>
    </row>
    <row r="4" spans="2:4" ht="15" thickBot="1" x14ac:dyDescent="0.4"/>
    <row r="5" spans="2:4" x14ac:dyDescent="0.35">
      <c r="B5" s="275" t="s">
        <v>22</v>
      </c>
      <c r="C5" s="276"/>
      <c r="D5" s="277"/>
    </row>
    <row r="6" spans="2:4" ht="15" thickBot="1" x14ac:dyDescent="0.4">
      <c r="B6" s="278"/>
      <c r="C6" s="279"/>
      <c r="D6" s="280"/>
    </row>
    <row r="7" spans="2:4" x14ac:dyDescent="0.35">
      <c r="B7" s="91" t="s">
        <v>23</v>
      </c>
      <c r="C7" s="273">
        <f>SUM('1) Tableau budgétaire 1'!D24:F24,'1) Tableau budgétaire 1'!D34:F34,'1) Tableau budgétaire 1'!D44:F44,'1) Tableau budgétaire 1'!D54:F54)</f>
        <v>969133.89</v>
      </c>
      <c r="D7" s="274"/>
    </row>
    <row r="8" spans="2:4" x14ac:dyDescent="0.35">
      <c r="B8" s="91" t="s">
        <v>370</v>
      </c>
      <c r="C8" s="271">
        <f>SUM(D10:D14)</f>
        <v>0</v>
      </c>
      <c r="D8" s="272"/>
    </row>
    <row r="9" spans="2:4" x14ac:dyDescent="0.35">
      <c r="B9" s="92" t="s">
        <v>364</v>
      </c>
      <c r="C9" s="93" t="s">
        <v>365</v>
      </c>
      <c r="D9" s="94" t="s">
        <v>366</v>
      </c>
    </row>
    <row r="10" spans="2:4" ht="35.15" customHeight="1" x14ac:dyDescent="0.35">
      <c r="B10" s="118"/>
      <c r="C10" s="96"/>
      <c r="D10" s="97">
        <f>$C$7*C10</f>
        <v>0</v>
      </c>
    </row>
    <row r="11" spans="2:4" ht="35.15" customHeight="1" x14ac:dyDescent="0.35">
      <c r="B11" s="118"/>
      <c r="C11" s="96"/>
      <c r="D11" s="97">
        <f>C7*C11</f>
        <v>0</v>
      </c>
    </row>
    <row r="12" spans="2:4" ht="35.15" customHeight="1" x14ac:dyDescent="0.35">
      <c r="B12" s="119"/>
      <c r="C12" s="96"/>
      <c r="D12" s="97">
        <f>C7*C12</f>
        <v>0</v>
      </c>
    </row>
    <row r="13" spans="2:4" ht="35.15" customHeight="1" x14ac:dyDescent="0.35">
      <c r="B13" s="119"/>
      <c r="C13" s="96"/>
      <c r="D13" s="97">
        <f>C7*C13</f>
        <v>0</v>
      </c>
    </row>
    <row r="14" spans="2:4" ht="35.15" customHeight="1" thickBot="1" x14ac:dyDescent="0.4">
      <c r="B14" s="120"/>
      <c r="C14" s="96"/>
      <c r="D14" s="101">
        <f>C7*C14</f>
        <v>0</v>
      </c>
    </row>
    <row r="15" spans="2:4" ht="15" thickBot="1" x14ac:dyDescent="0.4"/>
    <row r="16" spans="2:4" x14ac:dyDescent="0.35">
      <c r="B16" s="275" t="s">
        <v>367</v>
      </c>
      <c r="C16" s="276"/>
      <c r="D16" s="277"/>
    </row>
    <row r="17" spans="2:4" ht="15" thickBot="1" x14ac:dyDescent="0.4">
      <c r="B17" s="281"/>
      <c r="C17" s="282"/>
      <c r="D17" s="283"/>
    </row>
    <row r="18" spans="2:4" x14ac:dyDescent="0.35">
      <c r="B18" s="91" t="s">
        <v>23</v>
      </c>
      <c r="C18" s="273">
        <f>SUM('1) Tableau budgétaire 1'!D66:F66,'1) Tableau budgétaire 1'!D76:F76,'1) Tableau budgétaire 1'!D86:F86,'1) Tableau budgétaire 1'!D96:F96)</f>
        <v>1129590.99</v>
      </c>
      <c r="D18" s="274"/>
    </row>
    <row r="19" spans="2:4" x14ac:dyDescent="0.35">
      <c r="B19" s="91" t="s">
        <v>370</v>
      </c>
      <c r="C19" s="271">
        <f>SUM(D21:D25)</f>
        <v>0</v>
      </c>
      <c r="D19" s="272"/>
    </row>
    <row r="20" spans="2:4" x14ac:dyDescent="0.35">
      <c r="B20" s="92" t="s">
        <v>364</v>
      </c>
      <c r="C20" s="93" t="s">
        <v>365</v>
      </c>
      <c r="D20" s="94" t="s">
        <v>366</v>
      </c>
    </row>
    <row r="21" spans="2:4" ht="35.15" customHeight="1" x14ac:dyDescent="0.35">
      <c r="B21" s="95"/>
      <c r="C21" s="96"/>
      <c r="D21" s="97">
        <f>$C$18*C21</f>
        <v>0</v>
      </c>
    </row>
    <row r="22" spans="2:4" ht="35.15" customHeight="1" x14ac:dyDescent="0.35">
      <c r="B22" s="98"/>
      <c r="C22" s="96"/>
      <c r="D22" s="97">
        <f>$C$18*C22</f>
        <v>0</v>
      </c>
    </row>
    <row r="23" spans="2:4" ht="35.15" customHeight="1" x14ac:dyDescent="0.35">
      <c r="B23" s="99"/>
      <c r="C23" s="96"/>
      <c r="D23" s="97">
        <f>$C$18*C23</f>
        <v>0</v>
      </c>
    </row>
    <row r="24" spans="2:4" ht="35.15" customHeight="1" x14ac:dyDescent="0.35">
      <c r="B24" s="99"/>
      <c r="C24" s="96"/>
      <c r="D24" s="97">
        <f>$C$18*C24</f>
        <v>0</v>
      </c>
    </row>
    <row r="25" spans="2:4" ht="35.15" customHeight="1" thickBot="1" x14ac:dyDescent="0.4">
      <c r="B25" s="100"/>
      <c r="C25" s="96"/>
      <c r="D25" s="97">
        <f>$C$18*C25</f>
        <v>0</v>
      </c>
    </row>
    <row r="26" spans="2:4" ht="15" thickBot="1" x14ac:dyDescent="0.4"/>
    <row r="27" spans="2:4" x14ac:dyDescent="0.35">
      <c r="B27" s="275" t="s">
        <v>368</v>
      </c>
      <c r="C27" s="276"/>
      <c r="D27" s="277"/>
    </row>
    <row r="28" spans="2:4" ht="15" thickBot="1" x14ac:dyDescent="0.4">
      <c r="B28" s="278"/>
      <c r="C28" s="279"/>
      <c r="D28" s="280"/>
    </row>
    <row r="29" spans="2:4" x14ac:dyDescent="0.35">
      <c r="B29" s="91" t="s">
        <v>23</v>
      </c>
      <c r="C29" s="273">
        <f>SUM('1) Tableau budgétaire 1'!D108:F108,'1) Tableau budgétaire 1'!D118:F118,'1) Tableau budgétaire 1'!D128:F128,'1) Tableau budgétaire 1'!D138:F138)</f>
        <v>535047.59230000002</v>
      </c>
      <c r="D29" s="274"/>
    </row>
    <row r="30" spans="2:4" x14ac:dyDescent="0.35">
      <c r="B30" s="91" t="s">
        <v>370</v>
      </c>
      <c r="C30" s="271">
        <f>SUM(D32:D36)</f>
        <v>0</v>
      </c>
      <c r="D30" s="272"/>
    </row>
    <row r="31" spans="2:4" x14ac:dyDescent="0.35">
      <c r="B31" s="92" t="s">
        <v>364</v>
      </c>
      <c r="C31" s="93" t="s">
        <v>365</v>
      </c>
      <c r="D31" s="94" t="s">
        <v>366</v>
      </c>
    </row>
    <row r="32" spans="2:4" ht="35.15" customHeight="1" x14ac:dyDescent="0.35">
      <c r="B32" s="95"/>
      <c r="C32" s="96"/>
      <c r="D32" s="97">
        <f>$C$29*C32</f>
        <v>0</v>
      </c>
    </row>
    <row r="33" spans="2:4" ht="35.15" customHeight="1" x14ac:dyDescent="0.35">
      <c r="B33" s="98"/>
      <c r="C33" s="96"/>
      <c r="D33" s="97">
        <f>$C$29*C33</f>
        <v>0</v>
      </c>
    </row>
    <row r="34" spans="2:4" ht="35.15" customHeight="1" x14ac:dyDescent="0.35">
      <c r="B34" s="99"/>
      <c r="C34" s="96"/>
      <c r="D34" s="97">
        <f>$C$29*C34</f>
        <v>0</v>
      </c>
    </row>
    <row r="35" spans="2:4" ht="35.15" customHeight="1" x14ac:dyDescent="0.35">
      <c r="B35" s="99"/>
      <c r="C35" s="96"/>
      <c r="D35" s="97">
        <f>$C$29*C35</f>
        <v>0</v>
      </c>
    </row>
    <row r="36" spans="2:4" ht="35.15" customHeight="1" thickBot="1" x14ac:dyDescent="0.4">
      <c r="B36" s="100"/>
      <c r="C36" s="96"/>
      <c r="D36" s="97">
        <f>$C$29*C36</f>
        <v>0</v>
      </c>
    </row>
    <row r="37" spans="2:4" ht="15" thickBot="1" x14ac:dyDescent="0.4"/>
    <row r="38" spans="2:4" x14ac:dyDescent="0.35">
      <c r="B38" s="275" t="s">
        <v>369</v>
      </c>
      <c r="C38" s="276"/>
      <c r="D38" s="277"/>
    </row>
    <row r="39" spans="2:4" ht="15" thickBot="1" x14ac:dyDescent="0.4">
      <c r="B39" s="278"/>
      <c r="C39" s="279"/>
      <c r="D39" s="280"/>
    </row>
    <row r="40" spans="2:4" x14ac:dyDescent="0.35">
      <c r="B40" s="91" t="s">
        <v>23</v>
      </c>
      <c r="C40" s="273">
        <f>SUM('1) Tableau budgétaire 1'!D150:F150,'1) Tableau budgétaire 1'!D160:F160,'1) Tableau budgétaire 1'!D170:F170,'1) Tableau budgétaire 1'!D180:F180)</f>
        <v>0</v>
      </c>
      <c r="D40" s="274"/>
    </row>
    <row r="41" spans="2:4" x14ac:dyDescent="0.35">
      <c r="B41" s="91" t="s">
        <v>370</v>
      </c>
      <c r="C41" s="271">
        <f>SUM(D43:D47)</f>
        <v>0</v>
      </c>
      <c r="D41" s="272"/>
    </row>
    <row r="42" spans="2:4" x14ac:dyDescent="0.35">
      <c r="B42" s="92" t="s">
        <v>364</v>
      </c>
      <c r="C42" s="93" t="s">
        <v>365</v>
      </c>
      <c r="D42" s="94" t="s">
        <v>366</v>
      </c>
    </row>
    <row r="43" spans="2:4" ht="35.15" customHeight="1" x14ac:dyDescent="0.35">
      <c r="B43" s="95"/>
      <c r="C43" s="96"/>
      <c r="D43" s="97">
        <f>$C$40*C43</f>
        <v>0</v>
      </c>
    </row>
    <row r="44" spans="2:4" ht="35.15" customHeight="1" x14ac:dyDescent="0.35">
      <c r="B44" s="98"/>
      <c r="C44" s="96"/>
      <c r="D44" s="97">
        <f>$C$40*C44</f>
        <v>0</v>
      </c>
    </row>
    <row r="45" spans="2:4" ht="35.15" customHeight="1" x14ac:dyDescent="0.35">
      <c r="B45" s="99"/>
      <c r="C45" s="96"/>
      <c r="D45" s="97">
        <f>$C$40*C45</f>
        <v>0</v>
      </c>
    </row>
    <row r="46" spans="2:4" ht="35.15" customHeight="1" x14ac:dyDescent="0.35">
      <c r="B46" s="99"/>
      <c r="C46" s="96"/>
      <c r="D46" s="97">
        <f>$C$40*C46</f>
        <v>0</v>
      </c>
    </row>
    <row r="47" spans="2:4" ht="35.15" customHeight="1" thickBot="1" x14ac:dyDescent="0.4">
      <c r="B47" s="100"/>
      <c r="C47" s="96"/>
      <c r="D47" s="101">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Sheet2!$A$1:$A$170</xm:f>
          </x14:formula1>
          <xm:sqref>B10:B14 B21:B25 B32:B36 B43:B47</xm:sqref>
        </x14:dataValidation>
        <x14:dataValidation type="list" allowBlank="1" showInputMessage="1" showErrorMessage="1" xr:uid="{00000000-0002-0000-0300-000001000000}">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F24"/>
  <sheetViews>
    <sheetView showGridLines="0" zoomScale="80" zoomScaleNormal="80" workbookViewId="0"/>
  </sheetViews>
  <sheetFormatPr defaultColWidth="8.90625" defaultRowHeight="14.5" x14ac:dyDescent="0.35"/>
  <cols>
    <col min="1" max="1" width="12.453125" customWidth="1"/>
    <col min="2" max="2" width="20.453125" customWidth="1"/>
    <col min="3" max="5" width="25.453125" customWidth="1"/>
    <col min="6" max="6" width="24.453125" customWidth="1"/>
    <col min="7" max="7" width="18.453125" customWidth="1"/>
    <col min="8" max="8" width="21.6328125" customWidth="1"/>
    <col min="9" max="10" width="15.90625" bestFit="1" customWidth="1"/>
    <col min="11" max="11" width="11.08984375" bestFit="1" customWidth="1"/>
  </cols>
  <sheetData>
    <row r="1" spans="2:6" ht="15" thickBot="1" x14ac:dyDescent="0.4"/>
    <row r="2" spans="2:6" s="85" customFormat="1" ht="15.5" x14ac:dyDescent="0.35">
      <c r="B2" s="290" t="s">
        <v>14</v>
      </c>
      <c r="C2" s="291"/>
      <c r="D2" s="291"/>
      <c r="E2" s="291"/>
      <c r="F2" s="292"/>
    </row>
    <row r="3" spans="2:6" s="85" customFormat="1" ht="16" thickBot="1" x14ac:dyDescent="0.4">
      <c r="B3" s="293"/>
      <c r="C3" s="294"/>
      <c r="D3" s="294"/>
      <c r="E3" s="294"/>
      <c r="F3" s="295"/>
    </row>
    <row r="4" spans="2:6" s="85" customFormat="1" ht="16" thickBot="1" x14ac:dyDescent="0.4"/>
    <row r="5" spans="2:6" s="85" customFormat="1" ht="16" thickBot="1" x14ac:dyDescent="0.4">
      <c r="B5" s="268" t="s">
        <v>7</v>
      </c>
      <c r="C5" s="269"/>
      <c r="D5" s="269"/>
      <c r="E5" s="269"/>
      <c r="F5" s="270"/>
    </row>
    <row r="6" spans="2:6" s="85" customFormat="1" ht="15.5" x14ac:dyDescent="0.35">
      <c r="B6" s="81"/>
      <c r="C6" s="65" t="s">
        <v>12</v>
      </c>
      <c r="D6" s="65" t="s">
        <v>15</v>
      </c>
      <c r="E6" s="65" t="s">
        <v>16</v>
      </c>
      <c r="F6" s="261" t="s">
        <v>7</v>
      </c>
    </row>
    <row r="7" spans="2:6" s="85" customFormat="1" ht="15.5" x14ac:dyDescent="0.35">
      <c r="B7" s="81"/>
      <c r="C7" s="59">
        <f>'1) Tableau budgétaire 1'!D13</f>
        <v>0</v>
      </c>
      <c r="D7" s="59">
        <f>'1) Tableau budgétaire 1'!E13</f>
        <v>0</v>
      </c>
      <c r="E7" s="59">
        <f>'1) Tableau budgétaire 1'!F13</f>
        <v>0</v>
      </c>
      <c r="F7" s="246"/>
    </row>
    <row r="8" spans="2:6" s="85" customFormat="1" ht="31" x14ac:dyDescent="0.35">
      <c r="B8" s="23" t="s">
        <v>0</v>
      </c>
      <c r="C8" s="82">
        <f>'2) Tableau budgétaire 2'!D208</f>
        <v>611214.95269725984</v>
      </c>
      <c r="D8" s="82">
        <f>'2) Tableau budgétaire 2'!E208</f>
        <v>0</v>
      </c>
      <c r="E8" s="82">
        <f>'2) Tableau budgétaire 2'!F208</f>
        <v>0</v>
      </c>
      <c r="F8" s="79">
        <f t="shared" ref="F8:F15" si="0">SUM(C8:E8)</f>
        <v>611214.95269725984</v>
      </c>
    </row>
    <row r="9" spans="2:6" s="85" customFormat="1" ht="46.5" x14ac:dyDescent="0.35">
      <c r="B9" s="23" t="s">
        <v>1</v>
      </c>
      <c r="C9" s="82">
        <f>'2) Tableau budgétaire 2'!D209</f>
        <v>412710.27998640662</v>
      </c>
      <c r="D9" s="82">
        <f>'2) Tableau budgétaire 2'!E209</f>
        <v>0</v>
      </c>
      <c r="E9" s="82">
        <f>'2) Tableau budgétaire 2'!F209</f>
        <v>0</v>
      </c>
      <c r="F9" s="80">
        <f t="shared" si="0"/>
        <v>412710.27998640662</v>
      </c>
    </row>
    <row r="10" spans="2:6" s="85" customFormat="1" ht="62" x14ac:dyDescent="0.35">
      <c r="B10" s="23" t="s">
        <v>2</v>
      </c>
      <c r="C10" s="82">
        <f>'2) Tableau budgétaire 2'!D210</f>
        <v>36261.682208950588</v>
      </c>
      <c r="D10" s="82">
        <f>'2) Tableau budgétaire 2'!E210</f>
        <v>0</v>
      </c>
      <c r="E10" s="82">
        <f>'2) Tableau budgétaire 2'!F210</f>
        <v>0</v>
      </c>
      <c r="F10" s="80">
        <f t="shared" si="0"/>
        <v>36261.682208950588</v>
      </c>
    </row>
    <row r="11" spans="2:6" s="85" customFormat="1" ht="31" x14ac:dyDescent="0.35">
      <c r="B11" s="35" t="s">
        <v>3</v>
      </c>
      <c r="C11" s="82">
        <f>'2) Tableau budgétaire 2'!D211</f>
        <v>278130.84086040448</v>
      </c>
      <c r="D11" s="82">
        <f>'2) Tableau budgétaire 2'!E211</f>
        <v>0</v>
      </c>
      <c r="E11" s="82">
        <f>'2) Tableau budgétaire 2'!F211</f>
        <v>0</v>
      </c>
      <c r="F11" s="80">
        <f t="shared" si="0"/>
        <v>278130.84086040448</v>
      </c>
    </row>
    <row r="12" spans="2:6" s="85" customFormat="1" ht="15.5" x14ac:dyDescent="0.35">
      <c r="B12" s="23" t="s">
        <v>6</v>
      </c>
      <c r="C12" s="82">
        <f>'2) Tableau budgétaire 2'!D212</f>
        <v>8224.2990577001328</v>
      </c>
      <c r="D12" s="82">
        <f>'2) Tableau budgétaire 2'!E212</f>
        <v>0</v>
      </c>
      <c r="E12" s="82">
        <f>'2) Tableau budgétaire 2'!F212</f>
        <v>0</v>
      </c>
      <c r="F12" s="80">
        <f t="shared" si="0"/>
        <v>8224.2990577001328</v>
      </c>
    </row>
    <row r="13" spans="2:6" s="85" customFormat="1" ht="46.5" x14ac:dyDescent="0.35">
      <c r="B13" s="23" t="s">
        <v>4</v>
      </c>
      <c r="C13" s="82">
        <f>'2) Tableau budgétaire 2'!D213</f>
        <v>885981.30757951422</v>
      </c>
      <c r="D13" s="82">
        <f>'2) Tableau budgétaire 2'!E213</f>
        <v>0</v>
      </c>
      <c r="E13" s="82">
        <f>'2) Tableau budgétaire 2'!F213</f>
        <v>0</v>
      </c>
      <c r="F13" s="80">
        <f t="shared" si="0"/>
        <v>885981.30757951422</v>
      </c>
    </row>
    <row r="14" spans="2:6" s="85" customFormat="1" ht="31.5" thickBot="1" x14ac:dyDescent="0.4">
      <c r="B14" s="173" t="s">
        <v>20</v>
      </c>
      <c r="C14" s="174">
        <f>'2) Tableau budgétaire 2'!D214</f>
        <v>1505794.3911098242</v>
      </c>
      <c r="D14" s="174">
        <f>'2) Tableau budgétaire 2'!E214</f>
        <v>0</v>
      </c>
      <c r="E14" s="174">
        <f>'2) Tableau budgétaire 2'!F214</f>
        <v>0</v>
      </c>
      <c r="F14" s="175">
        <f t="shared" si="0"/>
        <v>1505794.3911098242</v>
      </c>
    </row>
    <row r="15" spans="2:6" s="85" customFormat="1" ht="30" customHeight="1" x14ac:dyDescent="0.35">
      <c r="B15" s="178" t="s">
        <v>595</v>
      </c>
      <c r="C15" s="179">
        <f>SUM(C8:C14)</f>
        <v>3738317.7535000602</v>
      </c>
      <c r="D15" s="179">
        <f>SUM(D8:D14)</f>
        <v>0</v>
      </c>
      <c r="E15" s="179">
        <f>SUM(E8:E14)</f>
        <v>0</v>
      </c>
      <c r="F15" s="180">
        <f t="shared" si="0"/>
        <v>3738317.7535000602</v>
      </c>
    </row>
    <row r="16" spans="2:6" s="85" customFormat="1" ht="22.5" customHeight="1" x14ac:dyDescent="0.35">
      <c r="B16" s="169" t="s">
        <v>594</v>
      </c>
      <c r="C16" s="170">
        <f>C15*0.07</f>
        <v>261682.24274500425</v>
      </c>
      <c r="D16" s="170">
        <f t="shared" ref="D16:F16" si="1">D15*0.07</f>
        <v>0</v>
      </c>
      <c r="E16" s="170">
        <f t="shared" si="1"/>
        <v>0</v>
      </c>
      <c r="F16" s="176">
        <f t="shared" si="1"/>
        <v>261682.24274500425</v>
      </c>
    </row>
    <row r="17" spans="2:6" s="85" customFormat="1" ht="30" customHeight="1" thickBot="1" x14ac:dyDescent="0.4">
      <c r="B17" s="171" t="s">
        <v>13</v>
      </c>
      <c r="C17" s="172">
        <f>C15+C16</f>
        <v>3999999.9962450643</v>
      </c>
      <c r="D17" s="172">
        <f t="shared" ref="D17:F17" si="2">D15+D16</f>
        <v>0</v>
      </c>
      <c r="E17" s="172">
        <f t="shared" si="2"/>
        <v>0</v>
      </c>
      <c r="F17" s="177">
        <f t="shared" si="2"/>
        <v>3999999.9962450643</v>
      </c>
    </row>
    <row r="18" spans="2:6" s="85" customFormat="1" ht="16" thickBot="1" x14ac:dyDescent="0.4"/>
    <row r="19" spans="2:6" s="85" customFormat="1" ht="15.5" x14ac:dyDescent="0.35">
      <c r="B19" s="233" t="s">
        <v>8</v>
      </c>
      <c r="C19" s="234"/>
      <c r="D19" s="234"/>
      <c r="E19" s="234"/>
      <c r="F19" s="236"/>
    </row>
    <row r="20" spans="2:6" ht="15.5" x14ac:dyDescent="0.35">
      <c r="B20" s="31"/>
      <c r="C20" s="29" t="s">
        <v>17</v>
      </c>
      <c r="D20" s="29" t="s">
        <v>18</v>
      </c>
      <c r="E20" s="29" t="s">
        <v>19</v>
      </c>
      <c r="F20" s="32" t="s">
        <v>10</v>
      </c>
    </row>
    <row r="21" spans="2:6" ht="15.5" x14ac:dyDescent="0.35">
      <c r="B21" s="31"/>
      <c r="C21" s="29">
        <f>'1) Tableau budgétaire 1'!D13</f>
        <v>0</v>
      </c>
      <c r="D21" s="29">
        <f>'1) Tableau budgétaire 1'!E13</f>
        <v>0</v>
      </c>
      <c r="E21" s="29">
        <f>'1) Tableau budgétaire 1'!F13</f>
        <v>0</v>
      </c>
      <c r="F21" s="32"/>
    </row>
    <row r="22" spans="2:6" ht="23.25" customHeight="1" x14ac:dyDescent="0.35">
      <c r="B22" s="30" t="s">
        <v>9</v>
      </c>
      <c r="C22" s="28">
        <f>'1) Tableau budgétaire 1'!D206</f>
        <v>2799999.9973715451</v>
      </c>
      <c r="D22" s="28">
        <f>'1) Tableau budgétaire 1'!E206</f>
        <v>0</v>
      </c>
      <c r="E22" s="28">
        <f>'1) Tableau budgétaire 1'!F206</f>
        <v>0</v>
      </c>
      <c r="F22" s="8">
        <f>'1) Tableau budgétaire 1'!H206</f>
        <v>0.7</v>
      </c>
    </row>
    <row r="23" spans="2:6" ht="24.75" customHeight="1" x14ac:dyDescent="0.35">
      <c r="B23" s="30" t="s">
        <v>11</v>
      </c>
      <c r="C23" s="28">
        <f>'1) Tableau budgétaire 1'!D207</f>
        <v>1199999.9988735192</v>
      </c>
      <c r="D23" s="28">
        <f>'1) Tableau budgétaire 1'!E207</f>
        <v>0</v>
      </c>
      <c r="E23" s="28">
        <f>'1) Tableau budgétaire 1'!F207</f>
        <v>0</v>
      </c>
      <c r="F23" s="8">
        <f>'1) Tableau budgétaire 1'!H207</f>
        <v>0.3</v>
      </c>
    </row>
    <row r="24" spans="2:6" ht="24.75" customHeight="1" thickBot="1" x14ac:dyDescent="0.4">
      <c r="B24" s="9" t="s">
        <v>602</v>
      </c>
      <c r="C24" s="33">
        <f>'1) Tableau budgétaire 1'!D208</f>
        <v>0</v>
      </c>
      <c r="D24" s="33">
        <f>'1) Tableau budgétaire 1'!E208</f>
        <v>0</v>
      </c>
      <c r="E24" s="33">
        <f>'1) Tableau budgétaire 1'!F208</f>
        <v>0</v>
      </c>
      <c r="F24" s="10">
        <f>'1) Tableau budgétaire 1'!H208</f>
        <v>0</v>
      </c>
    </row>
  </sheetData>
  <sheetProtection sheet="1" objects="1" scenarios="1" formatCells="0" formatColumns="0" formatRows="0"/>
  <mergeCells count="4">
    <mergeCell ref="B19:F19"/>
    <mergeCell ref="B5:F5"/>
    <mergeCell ref="F6:F7"/>
    <mergeCell ref="B2:F3"/>
  </mergeCells>
  <dataValidations count="7">
    <dataValidation allowBlank="1" showInputMessage="1" showErrorMessage="1" prompt="Includes all related staff and temporary staff costs including base salary, post adjustment and all staff entitlements." sqref="B8" xr:uid="{00000000-0002-0000-04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4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400-000002000000}"/>
    <dataValidation allowBlank="1" showInputMessage="1" showErrorMessage="1" prompt="Includes staff and non-staff travel paid for by the organization directly related to a project." sqref="B12" xr:uid="{00000000-0002-0000-0400-000003000000}"/>
    <dataValidation allowBlank="1" showInputMessage="1" showErrorMessage="1" prompt="Services contracted by an organization which follow the normal procurement processes." sqref="B11" xr:uid="{00000000-0002-0000-04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4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400-000006000000}"/>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1'!$G$200</xm:f>
            <x14:dxf>
              <font>
                <color rgb="FF9C0006"/>
              </font>
              <fill>
                <patternFill>
                  <bgColor rgb="FFFFC7CE"/>
                </patternFill>
              </fill>
            </x14:dxf>
          </x14:cfRule>
          <xm:sqref>F17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A6"/>
  <sheetViews>
    <sheetView workbookViewId="0">
      <selection activeCell="A9" sqref="A9"/>
    </sheetView>
  </sheetViews>
  <sheetFormatPr defaultColWidth="8.90625" defaultRowHeight="14.5" x14ac:dyDescent="0.35"/>
  <sheetData>
    <row r="1" spans="1:1" x14ac:dyDescent="0.35">
      <c r="A1" s="149">
        <v>0</v>
      </c>
    </row>
    <row r="2" spans="1:1" x14ac:dyDescent="0.35">
      <c r="A2" s="149">
        <v>0.2</v>
      </c>
    </row>
    <row r="3" spans="1:1" x14ac:dyDescent="0.35">
      <c r="A3" s="149">
        <v>0.4</v>
      </c>
    </row>
    <row r="4" spans="1:1" x14ac:dyDescent="0.35">
      <c r="A4" s="149">
        <v>0.6</v>
      </c>
    </row>
    <row r="5" spans="1:1" x14ac:dyDescent="0.35">
      <c r="A5" s="149">
        <v>0.8</v>
      </c>
    </row>
    <row r="6" spans="1:1" x14ac:dyDescent="0.35">
      <c r="A6" s="149">
        <v>1</v>
      </c>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defaultColWidth="8.90625" defaultRowHeight="14.5" x14ac:dyDescent="0.35"/>
  <sheetData>
    <row r="1" spans="1:2" x14ac:dyDescent="0.35">
      <c r="A1" s="86" t="s">
        <v>24</v>
      </c>
      <c r="B1" s="87" t="s">
        <v>25</v>
      </c>
    </row>
    <row r="2" spans="1:2" x14ac:dyDescent="0.35">
      <c r="A2" s="88" t="s">
        <v>26</v>
      </c>
      <c r="B2" s="89" t="s">
        <v>27</v>
      </c>
    </row>
    <row r="3" spans="1:2" x14ac:dyDescent="0.35">
      <c r="A3" s="88" t="s">
        <v>28</v>
      </c>
      <c r="B3" s="89" t="s">
        <v>29</v>
      </c>
    </row>
    <row r="4" spans="1:2" x14ac:dyDescent="0.35">
      <c r="A4" s="88" t="s">
        <v>30</v>
      </c>
      <c r="B4" s="89" t="s">
        <v>31</v>
      </c>
    </row>
    <row r="5" spans="1:2" x14ac:dyDescent="0.35">
      <c r="A5" s="88" t="s">
        <v>32</v>
      </c>
      <c r="B5" s="89" t="s">
        <v>33</v>
      </c>
    </row>
    <row r="6" spans="1:2" x14ac:dyDescent="0.35">
      <c r="A6" s="88" t="s">
        <v>34</v>
      </c>
      <c r="B6" s="89" t="s">
        <v>35</v>
      </c>
    </row>
    <row r="7" spans="1:2" x14ac:dyDescent="0.35">
      <c r="A7" s="88" t="s">
        <v>36</v>
      </c>
      <c r="B7" s="89" t="s">
        <v>37</v>
      </c>
    </row>
    <row r="8" spans="1:2" x14ac:dyDescent="0.35">
      <c r="A8" s="88" t="s">
        <v>38</v>
      </c>
      <c r="B8" s="89" t="s">
        <v>39</v>
      </c>
    </row>
    <row r="9" spans="1:2" x14ac:dyDescent="0.35">
      <c r="A9" s="88" t="s">
        <v>40</v>
      </c>
      <c r="B9" s="89" t="s">
        <v>41</v>
      </c>
    </row>
    <row r="10" spans="1:2" x14ac:dyDescent="0.35">
      <c r="A10" s="88" t="s">
        <v>42</v>
      </c>
      <c r="B10" s="89" t="s">
        <v>43</v>
      </c>
    </row>
    <row r="11" spans="1:2" x14ac:dyDescent="0.35">
      <c r="A11" s="88" t="s">
        <v>44</v>
      </c>
      <c r="B11" s="89" t="s">
        <v>45</v>
      </c>
    </row>
    <row r="12" spans="1:2" x14ac:dyDescent="0.35">
      <c r="A12" s="88" t="s">
        <v>46</v>
      </c>
      <c r="B12" s="89" t="s">
        <v>47</v>
      </c>
    </row>
    <row r="13" spans="1:2" x14ac:dyDescent="0.35">
      <c r="A13" s="88" t="s">
        <v>48</v>
      </c>
      <c r="B13" s="89" t="s">
        <v>49</v>
      </c>
    </row>
    <row r="14" spans="1:2" x14ac:dyDescent="0.35">
      <c r="A14" s="88" t="s">
        <v>50</v>
      </c>
      <c r="B14" s="89" t="s">
        <v>51</v>
      </c>
    </row>
    <row r="15" spans="1:2" x14ac:dyDescent="0.35">
      <c r="A15" s="88" t="s">
        <v>52</v>
      </c>
      <c r="B15" s="89" t="s">
        <v>53</v>
      </c>
    </row>
    <row r="16" spans="1:2" x14ac:dyDescent="0.35">
      <c r="A16" s="88" t="s">
        <v>54</v>
      </c>
      <c r="B16" s="89" t="s">
        <v>55</v>
      </c>
    </row>
    <row r="17" spans="1:2" x14ac:dyDescent="0.35">
      <c r="A17" s="88" t="s">
        <v>56</v>
      </c>
      <c r="B17" s="89" t="s">
        <v>57</v>
      </c>
    </row>
    <row r="18" spans="1:2" x14ac:dyDescent="0.35">
      <c r="A18" s="88" t="s">
        <v>58</v>
      </c>
      <c r="B18" s="89" t="s">
        <v>59</v>
      </c>
    </row>
    <row r="19" spans="1:2" x14ac:dyDescent="0.35">
      <c r="A19" s="88" t="s">
        <v>60</v>
      </c>
      <c r="B19" s="89" t="s">
        <v>61</v>
      </c>
    </row>
    <row r="20" spans="1:2" x14ac:dyDescent="0.35">
      <c r="A20" s="88" t="s">
        <v>62</v>
      </c>
      <c r="B20" s="89" t="s">
        <v>63</v>
      </c>
    </row>
    <row r="21" spans="1:2" x14ac:dyDescent="0.35">
      <c r="A21" s="88" t="s">
        <v>64</v>
      </c>
      <c r="B21" s="89" t="s">
        <v>65</v>
      </c>
    </row>
    <row r="22" spans="1:2" x14ac:dyDescent="0.35">
      <c r="A22" s="88" t="s">
        <v>66</v>
      </c>
      <c r="B22" s="89" t="s">
        <v>67</v>
      </c>
    </row>
    <row r="23" spans="1:2" x14ac:dyDescent="0.35">
      <c r="A23" s="88" t="s">
        <v>68</v>
      </c>
      <c r="B23" s="89" t="s">
        <v>69</v>
      </c>
    </row>
    <row r="24" spans="1:2" x14ac:dyDescent="0.35">
      <c r="A24" s="88" t="s">
        <v>70</v>
      </c>
      <c r="B24" s="89" t="s">
        <v>71</v>
      </c>
    </row>
    <row r="25" spans="1:2" x14ac:dyDescent="0.35">
      <c r="A25" s="88" t="s">
        <v>72</v>
      </c>
      <c r="B25" s="89" t="s">
        <v>73</v>
      </c>
    </row>
    <row r="26" spans="1:2" x14ac:dyDescent="0.35">
      <c r="A26" s="88" t="s">
        <v>74</v>
      </c>
      <c r="B26" s="89" t="s">
        <v>75</v>
      </c>
    </row>
    <row r="27" spans="1:2" x14ac:dyDescent="0.35">
      <c r="A27" s="88" t="s">
        <v>76</v>
      </c>
      <c r="B27" s="89" t="s">
        <v>77</v>
      </c>
    </row>
    <row r="28" spans="1:2" x14ac:dyDescent="0.35">
      <c r="A28" s="88" t="s">
        <v>78</v>
      </c>
      <c r="B28" s="89" t="s">
        <v>79</v>
      </c>
    </row>
    <row r="29" spans="1:2" x14ac:dyDescent="0.35">
      <c r="A29" s="88" t="s">
        <v>80</v>
      </c>
      <c r="B29" s="89" t="s">
        <v>81</v>
      </c>
    </row>
    <row r="30" spans="1:2" x14ac:dyDescent="0.35">
      <c r="A30" s="88" t="s">
        <v>82</v>
      </c>
      <c r="B30" s="89" t="s">
        <v>83</v>
      </c>
    </row>
    <row r="31" spans="1:2" x14ac:dyDescent="0.35">
      <c r="A31" s="88" t="s">
        <v>84</v>
      </c>
      <c r="B31" s="89" t="s">
        <v>85</v>
      </c>
    </row>
    <row r="32" spans="1:2" x14ac:dyDescent="0.35">
      <c r="A32" s="88" t="s">
        <v>86</v>
      </c>
      <c r="B32" s="89" t="s">
        <v>87</v>
      </c>
    </row>
    <row r="33" spans="1:2" x14ac:dyDescent="0.35">
      <c r="A33" s="88" t="s">
        <v>88</v>
      </c>
      <c r="B33" s="89" t="s">
        <v>89</v>
      </c>
    </row>
    <row r="34" spans="1:2" x14ac:dyDescent="0.35">
      <c r="A34" s="88" t="s">
        <v>90</v>
      </c>
      <c r="B34" s="89" t="s">
        <v>91</v>
      </c>
    </row>
    <row r="35" spans="1:2" x14ac:dyDescent="0.35">
      <c r="A35" s="88" t="s">
        <v>92</v>
      </c>
      <c r="B35" s="89" t="s">
        <v>93</v>
      </c>
    </row>
    <row r="36" spans="1:2" x14ac:dyDescent="0.35">
      <c r="A36" s="88" t="s">
        <v>94</v>
      </c>
      <c r="B36" s="89" t="s">
        <v>95</v>
      </c>
    </row>
    <row r="37" spans="1:2" x14ac:dyDescent="0.35">
      <c r="A37" s="88" t="s">
        <v>96</v>
      </c>
      <c r="B37" s="89" t="s">
        <v>97</v>
      </c>
    </row>
    <row r="38" spans="1:2" x14ac:dyDescent="0.35">
      <c r="A38" s="88" t="s">
        <v>98</v>
      </c>
      <c r="B38" s="89" t="s">
        <v>99</v>
      </c>
    </row>
    <row r="39" spans="1:2" x14ac:dyDescent="0.35">
      <c r="A39" s="88" t="s">
        <v>100</v>
      </c>
      <c r="B39" s="89" t="s">
        <v>101</v>
      </c>
    </row>
    <row r="40" spans="1:2" x14ac:dyDescent="0.35">
      <c r="A40" s="88" t="s">
        <v>102</v>
      </c>
      <c r="B40" s="89" t="s">
        <v>103</v>
      </c>
    </row>
    <row r="41" spans="1:2" x14ac:dyDescent="0.35">
      <c r="A41" s="88" t="s">
        <v>104</v>
      </c>
      <c r="B41" s="89" t="s">
        <v>105</v>
      </c>
    </row>
    <row r="42" spans="1:2" x14ac:dyDescent="0.35">
      <c r="A42" s="88" t="s">
        <v>106</v>
      </c>
      <c r="B42" s="89" t="s">
        <v>107</v>
      </c>
    </row>
    <row r="43" spans="1:2" x14ac:dyDescent="0.35">
      <c r="A43" s="88" t="s">
        <v>108</v>
      </c>
      <c r="B43" s="89" t="s">
        <v>109</v>
      </c>
    </row>
    <row r="44" spans="1:2" x14ac:dyDescent="0.35">
      <c r="A44" s="88" t="s">
        <v>110</v>
      </c>
      <c r="B44" s="89" t="s">
        <v>111</v>
      </c>
    </row>
    <row r="45" spans="1:2" x14ac:dyDescent="0.35">
      <c r="A45" s="88" t="s">
        <v>112</v>
      </c>
      <c r="B45" s="89" t="s">
        <v>113</v>
      </c>
    </row>
    <row r="46" spans="1:2" x14ac:dyDescent="0.35">
      <c r="A46" s="88" t="s">
        <v>114</v>
      </c>
      <c r="B46" s="89" t="s">
        <v>115</v>
      </c>
    </row>
    <row r="47" spans="1:2" x14ac:dyDescent="0.35">
      <c r="A47" s="88" t="s">
        <v>116</v>
      </c>
      <c r="B47" s="89" t="s">
        <v>117</v>
      </c>
    </row>
    <row r="48" spans="1:2" x14ac:dyDescent="0.35">
      <c r="A48" s="88" t="s">
        <v>118</v>
      </c>
      <c r="B48" s="89" t="s">
        <v>119</v>
      </c>
    </row>
    <row r="49" spans="1:2" x14ac:dyDescent="0.35">
      <c r="A49" s="88" t="s">
        <v>120</v>
      </c>
      <c r="B49" s="89" t="s">
        <v>121</v>
      </c>
    </row>
    <row r="50" spans="1:2" x14ac:dyDescent="0.35">
      <c r="A50" s="88" t="s">
        <v>122</v>
      </c>
      <c r="B50" s="89" t="s">
        <v>123</v>
      </c>
    </row>
    <row r="51" spans="1:2" x14ac:dyDescent="0.35">
      <c r="A51" s="88" t="s">
        <v>124</v>
      </c>
      <c r="B51" s="89" t="s">
        <v>125</v>
      </c>
    </row>
    <row r="52" spans="1:2" x14ac:dyDescent="0.35">
      <c r="A52" s="88" t="s">
        <v>126</v>
      </c>
      <c r="B52" s="89" t="s">
        <v>127</v>
      </c>
    </row>
    <row r="53" spans="1:2" x14ac:dyDescent="0.35">
      <c r="A53" s="88" t="s">
        <v>128</v>
      </c>
      <c r="B53" s="89" t="s">
        <v>129</v>
      </c>
    </row>
    <row r="54" spans="1:2" x14ac:dyDescent="0.35">
      <c r="A54" s="88" t="s">
        <v>130</v>
      </c>
      <c r="B54" s="89" t="s">
        <v>131</v>
      </c>
    </row>
    <row r="55" spans="1:2" x14ac:dyDescent="0.35">
      <c r="A55" s="88" t="s">
        <v>132</v>
      </c>
      <c r="B55" s="89" t="s">
        <v>133</v>
      </c>
    </row>
    <row r="56" spans="1:2" x14ac:dyDescent="0.35">
      <c r="A56" s="88" t="s">
        <v>134</v>
      </c>
      <c r="B56" s="89" t="s">
        <v>135</v>
      </c>
    </row>
    <row r="57" spans="1:2" x14ac:dyDescent="0.35">
      <c r="A57" s="88" t="s">
        <v>136</v>
      </c>
      <c r="B57" s="89" t="s">
        <v>137</v>
      </c>
    </row>
    <row r="58" spans="1:2" x14ac:dyDescent="0.35">
      <c r="A58" s="88" t="s">
        <v>138</v>
      </c>
      <c r="B58" s="89" t="s">
        <v>139</v>
      </c>
    </row>
    <row r="59" spans="1:2" x14ac:dyDescent="0.35">
      <c r="A59" s="88" t="s">
        <v>140</v>
      </c>
      <c r="B59" s="89" t="s">
        <v>141</v>
      </c>
    </row>
    <row r="60" spans="1:2" x14ac:dyDescent="0.35">
      <c r="A60" s="88" t="s">
        <v>142</v>
      </c>
      <c r="B60" s="89" t="s">
        <v>143</v>
      </c>
    </row>
    <row r="61" spans="1:2" x14ac:dyDescent="0.35">
      <c r="A61" s="88" t="s">
        <v>144</v>
      </c>
      <c r="B61" s="89" t="s">
        <v>145</v>
      </c>
    </row>
    <row r="62" spans="1:2" x14ac:dyDescent="0.35">
      <c r="A62" s="88" t="s">
        <v>146</v>
      </c>
      <c r="B62" s="89" t="s">
        <v>147</v>
      </c>
    </row>
    <row r="63" spans="1:2" x14ac:dyDescent="0.35">
      <c r="A63" s="88" t="s">
        <v>148</v>
      </c>
      <c r="B63" s="89" t="s">
        <v>149</v>
      </c>
    </row>
    <row r="64" spans="1:2" x14ac:dyDescent="0.35">
      <c r="A64" s="88" t="s">
        <v>150</v>
      </c>
      <c r="B64" s="89" t="s">
        <v>151</v>
      </c>
    </row>
    <row r="65" spans="1:2" x14ac:dyDescent="0.35">
      <c r="A65" s="88" t="s">
        <v>152</v>
      </c>
      <c r="B65" s="89" t="s">
        <v>153</v>
      </c>
    </row>
    <row r="66" spans="1:2" x14ac:dyDescent="0.35">
      <c r="A66" s="88" t="s">
        <v>154</v>
      </c>
      <c r="B66" s="89" t="s">
        <v>155</v>
      </c>
    </row>
    <row r="67" spans="1:2" x14ac:dyDescent="0.35">
      <c r="A67" s="88" t="s">
        <v>156</v>
      </c>
      <c r="B67" s="89" t="s">
        <v>157</v>
      </c>
    </row>
    <row r="68" spans="1:2" x14ac:dyDescent="0.35">
      <c r="A68" s="88" t="s">
        <v>158</v>
      </c>
      <c r="B68" s="89" t="s">
        <v>159</v>
      </c>
    </row>
    <row r="69" spans="1:2" x14ac:dyDescent="0.35">
      <c r="A69" s="88" t="s">
        <v>160</v>
      </c>
      <c r="B69" s="89" t="s">
        <v>161</v>
      </c>
    </row>
    <row r="70" spans="1:2" x14ac:dyDescent="0.35">
      <c r="A70" s="88" t="s">
        <v>162</v>
      </c>
      <c r="B70" s="89" t="s">
        <v>163</v>
      </c>
    </row>
    <row r="71" spans="1:2" x14ac:dyDescent="0.35">
      <c r="A71" s="88" t="s">
        <v>164</v>
      </c>
      <c r="B71" s="89" t="s">
        <v>165</v>
      </c>
    </row>
    <row r="72" spans="1:2" x14ac:dyDescent="0.35">
      <c r="A72" s="88" t="s">
        <v>166</v>
      </c>
      <c r="B72" s="89" t="s">
        <v>167</v>
      </c>
    </row>
    <row r="73" spans="1:2" x14ac:dyDescent="0.35">
      <c r="A73" s="88" t="s">
        <v>168</v>
      </c>
      <c r="B73" s="89" t="s">
        <v>169</v>
      </c>
    </row>
    <row r="74" spans="1:2" x14ac:dyDescent="0.35">
      <c r="A74" s="88" t="s">
        <v>170</v>
      </c>
      <c r="B74" s="89" t="s">
        <v>171</v>
      </c>
    </row>
    <row r="75" spans="1:2" x14ac:dyDescent="0.35">
      <c r="A75" s="88" t="s">
        <v>172</v>
      </c>
      <c r="B75" s="90" t="s">
        <v>173</v>
      </c>
    </row>
    <row r="76" spans="1:2" x14ac:dyDescent="0.35">
      <c r="A76" s="88" t="s">
        <v>174</v>
      </c>
      <c r="B76" s="90" t="s">
        <v>175</v>
      </c>
    </row>
    <row r="77" spans="1:2" x14ac:dyDescent="0.35">
      <c r="A77" s="88" t="s">
        <v>176</v>
      </c>
      <c r="B77" s="90" t="s">
        <v>177</v>
      </c>
    </row>
    <row r="78" spans="1:2" x14ac:dyDescent="0.35">
      <c r="A78" s="88" t="s">
        <v>178</v>
      </c>
      <c r="B78" s="90" t="s">
        <v>179</v>
      </c>
    </row>
    <row r="79" spans="1:2" x14ac:dyDescent="0.35">
      <c r="A79" s="88" t="s">
        <v>180</v>
      </c>
      <c r="B79" s="90" t="s">
        <v>181</v>
      </c>
    </row>
    <row r="80" spans="1:2" x14ac:dyDescent="0.35">
      <c r="A80" s="88" t="s">
        <v>182</v>
      </c>
      <c r="B80" s="90" t="s">
        <v>183</v>
      </c>
    </row>
    <row r="81" spans="1:2" x14ac:dyDescent="0.35">
      <c r="A81" s="88" t="s">
        <v>184</v>
      </c>
      <c r="B81" s="90" t="s">
        <v>185</v>
      </c>
    </row>
    <row r="82" spans="1:2" x14ac:dyDescent="0.35">
      <c r="A82" s="88" t="s">
        <v>186</v>
      </c>
      <c r="B82" s="90" t="s">
        <v>187</v>
      </c>
    </row>
    <row r="83" spans="1:2" x14ac:dyDescent="0.35">
      <c r="A83" s="88" t="s">
        <v>188</v>
      </c>
      <c r="B83" s="90" t="s">
        <v>189</v>
      </c>
    </row>
    <row r="84" spans="1:2" x14ac:dyDescent="0.35">
      <c r="A84" s="88" t="s">
        <v>190</v>
      </c>
      <c r="B84" s="90" t="s">
        <v>191</v>
      </c>
    </row>
    <row r="85" spans="1:2" x14ac:dyDescent="0.35">
      <c r="A85" s="88" t="s">
        <v>192</v>
      </c>
      <c r="B85" s="90" t="s">
        <v>193</v>
      </c>
    </row>
    <row r="86" spans="1:2" x14ac:dyDescent="0.35">
      <c r="A86" s="88" t="s">
        <v>194</v>
      </c>
      <c r="B86" s="90" t="s">
        <v>195</v>
      </c>
    </row>
    <row r="87" spans="1:2" x14ac:dyDescent="0.35">
      <c r="A87" s="88" t="s">
        <v>196</v>
      </c>
      <c r="B87" s="90" t="s">
        <v>197</v>
      </c>
    </row>
    <row r="88" spans="1:2" x14ac:dyDescent="0.35">
      <c r="A88" s="88" t="s">
        <v>198</v>
      </c>
      <c r="B88" s="90" t="s">
        <v>199</v>
      </c>
    </row>
    <row r="89" spans="1:2" x14ac:dyDescent="0.35">
      <c r="A89" s="88" t="s">
        <v>200</v>
      </c>
      <c r="B89" s="90" t="s">
        <v>201</v>
      </c>
    </row>
    <row r="90" spans="1:2" x14ac:dyDescent="0.35">
      <c r="A90" s="88" t="s">
        <v>202</v>
      </c>
      <c r="B90" s="90" t="s">
        <v>203</v>
      </c>
    </row>
    <row r="91" spans="1:2" x14ac:dyDescent="0.35">
      <c r="A91" s="88" t="s">
        <v>204</v>
      </c>
      <c r="B91" s="90" t="s">
        <v>205</v>
      </c>
    </row>
    <row r="92" spans="1:2" x14ac:dyDescent="0.35">
      <c r="A92" s="88" t="s">
        <v>206</v>
      </c>
      <c r="B92" s="90" t="s">
        <v>207</v>
      </c>
    </row>
    <row r="93" spans="1:2" x14ac:dyDescent="0.35">
      <c r="A93" s="88" t="s">
        <v>208</v>
      </c>
      <c r="B93" s="90" t="s">
        <v>209</v>
      </c>
    </row>
    <row r="94" spans="1:2" x14ac:dyDescent="0.35">
      <c r="A94" s="88" t="s">
        <v>210</v>
      </c>
      <c r="B94" s="90" t="s">
        <v>211</v>
      </c>
    </row>
    <row r="95" spans="1:2" x14ac:dyDescent="0.35">
      <c r="A95" s="88" t="s">
        <v>212</v>
      </c>
      <c r="B95" s="90" t="s">
        <v>213</v>
      </c>
    </row>
    <row r="96" spans="1:2" x14ac:dyDescent="0.35">
      <c r="A96" s="88" t="s">
        <v>214</v>
      </c>
      <c r="B96" s="90" t="s">
        <v>215</v>
      </c>
    </row>
    <row r="97" spans="1:2" x14ac:dyDescent="0.35">
      <c r="A97" s="88" t="s">
        <v>216</v>
      </c>
      <c r="B97" s="90" t="s">
        <v>217</v>
      </c>
    </row>
    <row r="98" spans="1:2" x14ac:dyDescent="0.35">
      <c r="A98" s="88" t="s">
        <v>218</v>
      </c>
      <c r="B98" s="90" t="s">
        <v>219</v>
      </c>
    </row>
    <row r="99" spans="1:2" x14ac:dyDescent="0.35">
      <c r="A99" s="88" t="s">
        <v>220</v>
      </c>
      <c r="B99" s="90" t="s">
        <v>221</v>
      </c>
    </row>
    <row r="100" spans="1:2" x14ac:dyDescent="0.35">
      <c r="A100" s="88" t="s">
        <v>222</v>
      </c>
      <c r="B100" s="90" t="s">
        <v>223</v>
      </c>
    </row>
    <row r="101" spans="1:2" x14ac:dyDescent="0.35">
      <c r="A101" s="88" t="s">
        <v>224</v>
      </c>
      <c r="B101" s="90" t="s">
        <v>225</v>
      </c>
    </row>
    <row r="102" spans="1:2" x14ac:dyDescent="0.35">
      <c r="A102" s="88" t="s">
        <v>226</v>
      </c>
      <c r="B102" s="90" t="s">
        <v>227</v>
      </c>
    </row>
    <row r="103" spans="1:2" x14ac:dyDescent="0.35">
      <c r="A103" s="88" t="s">
        <v>228</v>
      </c>
      <c r="B103" s="90" t="s">
        <v>229</v>
      </c>
    </row>
    <row r="104" spans="1:2" x14ac:dyDescent="0.35">
      <c r="A104" s="88" t="s">
        <v>230</v>
      </c>
      <c r="B104" s="90" t="s">
        <v>231</v>
      </c>
    </row>
    <row r="105" spans="1:2" x14ac:dyDescent="0.35">
      <c r="A105" s="88" t="s">
        <v>232</v>
      </c>
      <c r="B105" s="90" t="s">
        <v>233</v>
      </c>
    </row>
    <row r="106" spans="1:2" x14ac:dyDescent="0.35">
      <c r="A106" s="88" t="s">
        <v>234</v>
      </c>
      <c r="B106" s="90" t="s">
        <v>235</v>
      </c>
    </row>
    <row r="107" spans="1:2" x14ac:dyDescent="0.35">
      <c r="A107" s="88" t="s">
        <v>236</v>
      </c>
      <c r="B107" s="90" t="s">
        <v>237</v>
      </c>
    </row>
    <row r="108" spans="1:2" x14ac:dyDescent="0.35">
      <c r="A108" s="88" t="s">
        <v>238</v>
      </c>
      <c r="B108" s="90" t="s">
        <v>239</v>
      </c>
    </row>
    <row r="109" spans="1:2" x14ac:dyDescent="0.35">
      <c r="A109" s="88" t="s">
        <v>240</v>
      </c>
      <c r="B109" s="90" t="s">
        <v>241</v>
      </c>
    </row>
    <row r="110" spans="1:2" x14ac:dyDescent="0.35">
      <c r="A110" s="88" t="s">
        <v>242</v>
      </c>
      <c r="B110" s="90" t="s">
        <v>243</v>
      </c>
    </row>
    <row r="111" spans="1:2" x14ac:dyDescent="0.35">
      <c r="A111" s="88" t="s">
        <v>244</v>
      </c>
      <c r="B111" s="90" t="s">
        <v>245</v>
      </c>
    </row>
    <row r="112" spans="1:2" x14ac:dyDescent="0.35">
      <c r="A112" s="88" t="s">
        <v>246</v>
      </c>
      <c r="B112" s="90" t="s">
        <v>247</v>
      </c>
    </row>
    <row r="113" spans="1:2" x14ac:dyDescent="0.35">
      <c r="A113" s="88" t="s">
        <v>248</v>
      </c>
      <c r="B113" s="90" t="s">
        <v>249</v>
      </c>
    </row>
    <row r="114" spans="1:2" x14ac:dyDescent="0.35">
      <c r="A114" s="88" t="s">
        <v>250</v>
      </c>
      <c r="B114" s="90" t="s">
        <v>251</v>
      </c>
    </row>
    <row r="115" spans="1:2" x14ac:dyDescent="0.35">
      <c r="A115" s="88" t="s">
        <v>252</v>
      </c>
      <c r="B115" s="90" t="s">
        <v>253</v>
      </c>
    </row>
    <row r="116" spans="1:2" x14ac:dyDescent="0.35">
      <c r="A116" s="88" t="s">
        <v>254</v>
      </c>
      <c r="B116" s="90" t="s">
        <v>255</v>
      </c>
    </row>
    <row r="117" spans="1:2" x14ac:dyDescent="0.35">
      <c r="A117" s="88" t="s">
        <v>256</v>
      </c>
      <c r="B117" s="90" t="s">
        <v>257</v>
      </c>
    </row>
    <row r="118" spans="1:2" x14ac:dyDescent="0.35">
      <c r="A118" s="88" t="s">
        <v>258</v>
      </c>
      <c r="B118" s="90" t="s">
        <v>259</v>
      </c>
    </row>
    <row r="119" spans="1:2" x14ac:dyDescent="0.35">
      <c r="A119" s="88" t="s">
        <v>260</v>
      </c>
      <c r="B119" s="90" t="s">
        <v>261</v>
      </c>
    </row>
    <row r="120" spans="1:2" x14ac:dyDescent="0.35">
      <c r="A120" s="88" t="s">
        <v>262</v>
      </c>
      <c r="B120" s="90" t="s">
        <v>263</v>
      </c>
    </row>
    <row r="121" spans="1:2" x14ac:dyDescent="0.35">
      <c r="A121" s="88" t="s">
        <v>264</v>
      </c>
      <c r="B121" s="90" t="s">
        <v>265</v>
      </c>
    </row>
    <row r="122" spans="1:2" x14ac:dyDescent="0.35">
      <c r="A122" s="88" t="s">
        <v>266</v>
      </c>
      <c r="B122" s="90" t="s">
        <v>267</v>
      </c>
    </row>
    <row r="123" spans="1:2" x14ac:dyDescent="0.35">
      <c r="A123" s="88" t="s">
        <v>268</v>
      </c>
      <c r="B123" s="90" t="s">
        <v>269</v>
      </c>
    </row>
    <row r="124" spans="1:2" x14ac:dyDescent="0.35">
      <c r="A124" s="88" t="s">
        <v>270</v>
      </c>
      <c r="B124" s="90" t="s">
        <v>271</v>
      </c>
    </row>
    <row r="125" spans="1:2" x14ac:dyDescent="0.35">
      <c r="A125" s="88" t="s">
        <v>272</v>
      </c>
      <c r="B125" s="90" t="s">
        <v>273</v>
      </c>
    </row>
    <row r="126" spans="1:2" x14ac:dyDescent="0.35">
      <c r="A126" s="88" t="s">
        <v>274</v>
      </c>
      <c r="B126" s="90" t="s">
        <v>275</v>
      </c>
    </row>
    <row r="127" spans="1:2" x14ac:dyDescent="0.35">
      <c r="A127" s="88" t="s">
        <v>276</v>
      </c>
      <c r="B127" s="90" t="s">
        <v>277</v>
      </c>
    </row>
    <row r="128" spans="1:2" x14ac:dyDescent="0.35">
      <c r="A128" s="88" t="s">
        <v>278</v>
      </c>
      <c r="B128" s="90" t="s">
        <v>279</v>
      </c>
    </row>
    <row r="129" spans="1:2" x14ac:dyDescent="0.35">
      <c r="A129" s="88" t="s">
        <v>280</v>
      </c>
      <c r="B129" s="90" t="s">
        <v>281</v>
      </c>
    </row>
    <row r="130" spans="1:2" x14ac:dyDescent="0.35">
      <c r="A130" s="88" t="s">
        <v>282</v>
      </c>
      <c r="B130" s="90" t="s">
        <v>283</v>
      </c>
    </row>
    <row r="131" spans="1:2" x14ac:dyDescent="0.35">
      <c r="A131" s="88" t="s">
        <v>284</v>
      </c>
      <c r="B131" s="90" t="s">
        <v>285</v>
      </c>
    </row>
    <row r="132" spans="1:2" x14ac:dyDescent="0.35">
      <c r="A132" s="88" t="s">
        <v>286</v>
      </c>
      <c r="B132" s="90" t="s">
        <v>287</v>
      </c>
    </row>
    <row r="133" spans="1:2" x14ac:dyDescent="0.35">
      <c r="A133" s="88" t="s">
        <v>288</v>
      </c>
      <c r="B133" s="90" t="s">
        <v>289</v>
      </c>
    </row>
    <row r="134" spans="1:2" x14ac:dyDescent="0.35">
      <c r="A134" s="88" t="s">
        <v>290</v>
      </c>
      <c r="B134" s="90" t="s">
        <v>291</v>
      </c>
    </row>
    <row r="135" spans="1:2" x14ac:dyDescent="0.35">
      <c r="A135" s="88" t="s">
        <v>292</v>
      </c>
      <c r="B135" s="90" t="s">
        <v>293</v>
      </c>
    </row>
    <row r="136" spans="1:2" x14ac:dyDescent="0.35">
      <c r="A136" s="88" t="s">
        <v>294</v>
      </c>
      <c r="B136" s="90" t="s">
        <v>295</v>
      </c>
    </row>
    <row r="137" spans="1:2" x14ac:dyDescent="0.35">
      <c r="A137" s="88" t="s">
        <v>296</v>
      </c>
      <c r="B137" s="90" t="s">
        <v>297</v>
      </c>
    </row>
    <row r="138" spans="1:2" x14ac:dyDescent="0.35">
      <c r="A138" s="88" t="s">
        <v>298</v>
      </c>
      <c r="B138" s="90" t="s">
        <v>299</v>
      </c>
    </row>
    <row r="139" spans="1:2" x14ac:dyDescent="0.35">
      <c r="A139" s="88" t="s">
        <v>300</v>
      </c>
      <c r="B139" s="90" t="s">
        <v>301</v>
      </c>
    </row>
    <row r="140" spans="1:2" x14ac:dyDescent="0.35">
      <c r="A140" s="88" t="s">
        <v>302</v>
      </c>
      <c r="B140" s="90" t="s">
        <v>303</v>
      </c>
    </row>
    <row r="141" spans="1:2" x14ac:dyDescent="0.35">
      <c r="A141" s="88" t="s">
        <v>304</v>
      </c>
      <c r="B141" s="90" t="s">
        <v>305</v>
      </c>
    </row>
    <row r="142" spans="1:2" x14ac:dyDescent="0.35">
      <c r="A142" s="88" t="s">
        <v>306</v>
      </c>
      <c r="B142" s="90" t="s">
        <v>307</v>
      </c>
    </row>
    <row r="143" spans="1:2" x14ac:dyDescent="0.35">
      <c r="A143" s="88" t="s">
        <v>308</v>
      </c>
      <c r="B143" s="90" t="s">
        <v>309</v>
      </c>
    </row>
    <row r="144" spans="1:2" x14ac:dyDescent="0.35">
      <c r="A144" s="88" t="s">
        <v>310</v>
      </c>
      <c r="B144" s="90" t="s">
        <v>311</v>
      </c>
    </row>
    <row r="145" spans="1:2" x14ac:dyDescent="0.35">
      <c r="A145" s="88" t="s">
        <v>312</v>
      </c>
      <c r="B145" s="90" t="s">
        <v>313</v>
      </c>
    </row>
    <row r="146" spans="1:2" x14ac:dyDescent="0.35">
      <c r="A146" s="88" t="s">
        <v>314</v>
      </c>
      <c r="B146" s="90" t="s">
        <v>315</v>
      </c>
    </row>
    <row r="147" spans="1:2" x14ac:dyDescent="0.35">
      <c r="A147" s="88" t="s">
        <v>316</v>
      </c>
      <c r="B147" s="90" t="s">
        <v>317</v>
      </c>
    </row>
    <row r="148" spans="1:2" x14ac:dyDescent="0.35">
      <c r="A148" s="88" t="s">
        <v>318</v>
      </c>
      <c r="B148" s="90" t="s">
        <v>319</v>
      </c>
    </row>
    <row r="149" spans="1:2" x14ac:dyDescent="0.35">
      <c r="A149" s="88" t="s">
        <v>320</v>
      </c>
      <c r="B149" s="90" t="s">
        <v>321</v>
      </c>
    </row>
    <row r="150" spans="1:2" x14ac:dyDescent="0.35">
      <c r="A150" s="88" t="s">
        <v>322</v>
      </c>
      <c r="B150" s="90" t="s">
        <v>323</v>
      </c>
    </row>
    <row r="151" spans="1:2" x14ac:dyDescent="0.35">
      <c r="A151" s="88" t="s">
        <v>324</v>
      </c>
      <c r="B151" s="90" t="s">
        <v>325</v>
      </c>
    </row>
    <row r="152" spans="1:2" x14ac:dyDescent="0.35">
      <c r="A152" s="88" t="s">
        <v>326</v>
      </c>
      <c r="B152" s="90" t="s">
        <v>327</v>
      </c>
    </row>
    <row r="153" spans="1:2" x14ac:dyDescent="0.35">
      <c r="A153" s="88" t="s">
        <v>328</v>
      </c>
      <c r="B153" s="90" t="s">
        <v>329</v>
      </c>
    </row>
    <row r="154" spans="1:2" x14ac:dyDescent="0.35">
      <c r="A154" s="88" t="s">
        <v>330</v>
      </c>
      <c r="B154" s="90" t="s">
        <v>331</v>
      </c>
    </row>
    <row r="155" spans="1:2" x14ac:dyDescent="0.35">
      <c r="A155" s="88" t="s">
        <v>332</v>
      </c>
      <c r="B155" s="90" t="s">
        <v>333</v>
      </c>
    </row>
    <row r="156" spans="1:2" x14ac:dyDescent="0.35">
      <c r="A156" s="88" t="s">
        <v>334</v>
      </c>
      <c r="B156" s="90" t="s">
        <v>335</v>
      </c>
    </row>
    <row r="157" spans="1:2" x14ac:dyDescent="0.35">
      <c r="A157" s="88" t="s">
        <v>336</v>
      </c>
      <c r="B157" s="90" t="s">
        <v>337</v>
      </c>
    </row>
    <row r="158" spans="1:2" x14ac:dyDescent="0.35">
      <c r="A158" s="88" t="s">
        <v>338</v>
      </c>
      <c r="B158" s="90" t="s">
        <v>339</v>
      </c>
    </row>
    <row r="159" spans="1:2" x14ac:dyDescent="0.35">
      <c r="A159" s="88" t="s">
        <v>340</v>
      </c>
      <c r="B159" s="90" t="s">
        <v>341</v>
      </c>
    </row>
    <row r="160" spans="1:2" x14ac:dyDescent="0.35">
      <c r="A160" s="88" t="s">
        <v>342</v>
      </c>
      <c r="B160" s="90" t="s">
        <v>343</v>
      </c>
    </row>
    <row r="161" spans="1:2" x14ac:dyDescent="0.35">
      <c r="A161" s="88" t="s">
        <v>344</v>
      </c>
      <c r="B161" s="90" t="s">
        <v>345</v>
      </c>
    </row>
    <row r="162" spans="1:2" x14ac:dyDescent="0.35">
      <c r="A162" s="88" t="s">
        <v>346</v>
      </c>
      <c r="B162" s="90" t="s">
        <v>347</v>
      </c>
    </row>
    <row r="163" spans="1:2" x14ac:dyDescent="0.35">
      <c r="A163" s="88" t="s">
        <v>348</v>
      </c>
      <c r="B163" s="90" t="s">
        <v>349</v>
      </c>
    </row>
    <row r="164" spans="1:2" x14ac:dyDescent="0.35">
      <c r="A164" s="88" t="s">
        <v>350</v>
      </c>
      <c r="B164" s="90" t="s">
        <v>351</v>
      </c>
    </row>
    <row r="165" spans="1:2" x14ac:dyDescent="0.35">
      <c r="A165" s="88" t="s">
        <v>352</v>
      </c>
      <c r="B165" s="90" t="s">
        <v>353</v>
      </c>
    </row>
    <row r="166" spans="1:2" x14ac:dyDescent="0.35">
      <c r="A166" s="88" t="s">
        <v>354</v>
      </c>
      <c r="B166" s="90" t="s">
        <v>355</v>
      </c>
    </row>
    <row r="167" spans="1:2" x14ac:dyDescent="0.35">
      <c r="A167" s="88" t="s">
        <v>356</v>
      </c>
      <c r="B167" s="90" t="s">
        <v>357</v>
      </c>
    </row>
    <row r="168" spans="1:2" x14ac:dyDescent="0.35">
      <c r="A168" s="88" t="s">
        <v>358</v>
      </c>
      <c r="B168" s="90" t="s">
        <v>359</v>
      </c>
    </row>
    <row r="169" spans="1:2" x14ac:dyDescent="0.35">
      <c r="A169" s="88" t="s">
        <v>360</v>
      </c>
      <c r="B169" s="90" t="s">
        <v>361</v>
      </c>
    </row>
    <row r="170" spans="1:2" x14ac:dyDescent="0.35">
      <c r="A170" s="88" t="s">
        <v>362</v>
      </c>
      <c r="B170" s="90" t="s">
        <v>363</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Final narrative report</DocumentType>
    <UploadedBy xmlns="b1528a4b-5ccb-40f7-a09e-43427183cd95">anatole.ndoma@undp.org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MPTF_00006_00471</ProjectId>
    <FundCode xmlns="f9695bc1-6109-4dcd-a27a-f8a0370b00e2">MPTF_00006</FundCode>
    <Comments xmlns="f9695bc1-6109-4dcd-a27a-f8a0370b00e2">Rapport financier final</Comments>
    <Active xmlns="f9695bc1-6109-4dcd-a27a-f8a0370b00e2">Yes</Active>
    <DocumentDate xmlns="b1528a4b-5ccb-40f7-a09e-43427183cd95">2023-12-14T08:00:00+00:00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4A48DE6C-BC90-4F42-B2BC-97955BFFA6BD}"/>
</file>

<file path=customXml/itemProps2.xml><?xml version="1.0" encoding="utf-8"?>
<ds:datastoreItem xmlns:ds="http://schemas.openxmlformats.org/officeDocument/2006/customXml" ds:itemID="{6F405F0C-0E25-4E75-84A7-8CFEAE8F3092}"/>
</file>

<file path=customXml/itemProps3.xml><?xml version="1.0" encoding="utf-8"?>
<ds:datastoreItem xmlns:ds="http://schemas.openxmlformats.org/officeDocument/2006/customXml" ds:itemID="{FE11C291-993E-4663-BF79-BC28FA089B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00106974_Budget_june_2020_cvr_bambari.xlsx</dc:title>
  <dc:creator>Jelena Zelenovic</dc:creator>
  <cp:lastModifiedBy>KOUMBA Haby</cp:lastModifiedBy>
  <cp:lastPrinted>2017-12-11T22:51:21Z</cp:lastPrinted>
  <dcterms:created xsi:type="dcterms:W3CDTF">2017-11-15T21:17:43Z</dcterms:created>
  <dcterms:modified xsi:type="dcterms:W3CDTF">2023-09-22T10:45:11Z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Enabled">
    <vt:lpwstr>true</vt:lpwstr>
  </property>
  <property fmtid="{D5CDD505-2E9C-101B-9397-08002B2CF9AE}" pid="3" name="MSIP_Label_2059aa38-f392-4105-be92-628035578272_SetDate">
    <vt:lpwstr>2020-06-16T10:07:51Z</vt:lpwstr>
  </property>
  <property fmtid="{D5CDD505-2E9C-101B-9397-08002B2CF9AE}" pid="4" name="MSIP_Label_2059aa38-f392-4105-be92-628035578272_Method">
    <vt:lpwstr>Standard</vt:lpwstr>
  </property>
  <property fmtid="{D5CDD505-2E9C-101B-9397-08002B2CF9AE}" pid="5" name="MSIP_Label_2059aa38-f392-4105-be92-628035578272_Name">
    <vt:lpwstr>IOMLb0020IN123173</vt:lpwstr>
  </property>
  <property fmtid="{D5CDD505-2E9C-101B-9397-08002B2CF9AE}" pid="6" name="MSIP_Label_2059aa38-f392-4105-be92-628035578272_SiteId">
    <vt:lpwstr>1588262d-23fb-43b4-bd6e-bce49c8e6186</vt:lpwstr>
  </property>
  <property fmtid="{D5CDD505-2E9C-101B-9397-08002B2CF9AE}" pid="7" name="MSIP_Label_2059aa38-f392-4105-be92-628035578272_ActionId">
    <vt:lpwstr>4a384559-69d7-4fde-8550-0000e3a7f68e</vt:lpwstr>
  </property>
  <property fmtid="{D5CDD505-2E9C-101B-9397-08002B2CF9AE}" pid="8" name="MSIP_Label_2059aa38-f392-4105-be92-628035578272_ContentBits">
    <vt:lpwstr>0</vt:lpwstr>
  </property>
  <property fmtid="{D5CDD505-2E9C-101B-9397-08002B2CF9AE}" pid="9" name="ContentTypeId">
    <vt:lpwstr>0x010100A20E1B0FB969FA4DB37D3562DA9CC146</vt:lpwstr>
  </property>
  <property fmtid="{D5CDD505-2E9C-101B-9397-08002B2CF9AE}" pid="10" name="MediaServiceImageTags">
    <vt:lpwstr/>
  </property>
</Properties>
</file>