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202300"/>
  <mc:AlternateContent xmlns:mc="http://schemas.openxmlformats.org/markup-compatibility/2006">
    <mc:Choice Requires="x15">
      <x15ac:absPath xmlns:x15ac="http://schemas.microsoft.com/office/spreadsheetml/2010/11/ac" url="C:\Users\suzanne.kanyange\Desktop\"/>
    </mc:Choice>
  </mc:AlternateContent>
  <xr:revisionPtr revIDLastSave="0" documentId="13_ncr:1_{7D2EB21D-5E0F-4961-9C93-29823A61B3BB}" xr6:coauthVersionLast="47" xr6:coauthVersionMax="47" xr10:uidLastSave="{00000000-0000-0000-0000-000000000000}"/>
  <bookViews>
    <workbookView xWindow="-98" yWindow="-98" windowWidth="25996" windowHeight="10276" tabRatio="567" firstSheet="1" activeTab="2" xr2:uid="{6EE9631D-6CB7-4CD7-9641-EDA7CFF44108}"/>
  </bookViews>
  <sheets>
    <sheet name="IInstructions" sheetId="7" r:id="rId1"/>
    <sheet name="Budget Table" sheetId="6" r:id="rId2"/>
    <sheet name="By category" sheetId="9" r:id="rId3"/>
    <sheet name="For MPTFO Use" sheetId="8" r:id="rId4"/>
  </sheets>
  <externalReferences>
    <externalReference r:id="rId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6" l="1"/>
  <c r="I39" i="6"/>
  <c r="J39" i="6" s="1"/>
  <c r="J50" i="6"/>
  <c r="I27" i="6"/>
  <c r="C8" i="9"/>
  <c r="C14" i="9"/>
  <c r="J171" i="6" l="1"/>
  <c r="J161" i="6"/>
  <c r="J151" i="6"/>
  <c r="J141" i="6"/>
  <c r="J129" i="6"/>
  <c r="J119" i="6"/>
  <c r="J109" i="6"/>
  <c r="J99" i="6"/>
  <c r="J79" i="6"/>
  <c r="J87" i="6" s="1"/>
  <c r="J69" i="6"/>
  <c r="J77" i="6" s="1"/>
  <c r="J60" i="6"/>
  <c r="J59" i="6"/>
  <c r="J49" i="6"/>
  <c r="J57" i="6" s="1"/>
  <c r="J37" i="6"/>
  <c r="J45" i="6" s="1"/>
  <c r="J27" i="6"/>
  <c r="J35" i="6" s="1"/>
  <c r="J17" i="6"/>
  <c r="J25" i="6" s="1"/>
  <c r="J7" i="6"/>
  <c r="J15" i="6" s="1"/>
  <c r="C13" i="9"/>
  <c r="B13" i="9"/>
  <c r="J67" i="6" l="1"/>
  <c r="B14" i="9"/>
  <c r="B15" i="9" s="1"/>
  <c r="C15" i="9"/>
  <c r="J174" i="6" l="1"/>
  <c r="J178" i="6" s="1"/>
  <c r="G174" i="6" l="1"/>
  <c r="I57" i="6"/>
  <c r="F25" i="8"/>
  <c r="E25" i="8"/>
  <c r="D25" i="8"/>
  <c r="C25" i="8"/>
  <c r="G24" i="8"/>
  <c r="F24" i="8"/>
  <c r="E24" i="8"/>
  <c r="D24" i="8"/>
  <c r="C24" i="8"/>
  <c r="G23" i="8"/>
  <c r="F23" i="8"/>
  <c r="E23" i="8"/>
  <c r="D23" i="8"/>
  <c r="C23" i="8"/>
  <c r="G22" i="8"/>
  <c r="F22" i="8"/>
  <c r="E22" i="8"/>
  <c r="D22" i="8"/>
  <c r="C22" i="8"/>
  <c r="E20" i="8"/>
  <c r="D20" i="8"/>
  <c r="C20" i="8"/>
  <c r="E14" i="8"/>
  <c r="D14" i="8"/>
  <c r="C14" i="8"/>
  <c r="F14" i="8" s="1"/>
  <c r="E13" i="8"/>
  <c r="D13" i="8"/>
  <c r="C13" i="8"/>
  <c r="E12" i="8"/>
  <c r="D12" i="8"/>
  <c r="C12" i="8"/>
  <c r="F12" i="8" s="1"/>
  <c r="E11" i="8"/>
  <c r="D11" i="8"/>
  <c r="C11" i="8"/>
  <c r="E10" i="8"/>
  <c r="D10" i="8"/>
  <c r="C10" i="8"/>
  <c r="E9" i="8"/>
  <c r="D9" i="8"/>
  <c r="C9" i="8"/>
  <c r="F9" i="8" s="1"/>
  <c r="E8" i="8"/>
  <c r="D8" i="8"/>
  <c r="C8" i="8"/>
  <c r="F8" i="8" s="1"/>
  <c r="E6" i="8"/>
  <c r="D6" i="8"/>
  <c r="C6" i="8"/>
  <c r="F11" i="8" l="1"/>
  <c r="F13" i="8"/>
  <c r="F10" i="8"/>
  <c r="D15" i="8"/>
  <c r="E15" i="8"/>
  <c r="D16" i="8"/>
  <c r="D17" i="8" s="1"/>
  <c r="E16" i="8"/>
  <c r="E17" i="8" s="1"/>
  <c r="C15" i="8"/>
  <c r="F15" i="8" l="1"/>
  <c r="C16" i="8"/>
  <c r="C17" i="8" s="1"/>
  <c r="F16" i="8" l="1"/>
  <c r="F17" i="8" s="1"/>
  <c r="D205" i="6" l="1"/>
  <c r="H200" i="6"/>
  <c r="F195" i="6"/>
  <c r="E195" i="6"/>
  <c r="D195" i="6"/>
  <c r="F187" i="6"/>
  <c r="E187" i="6"/>
  <c r="D187" i="6"/>
  <c r="I178" i="6"/>
  <c r="F178" i="6"/>
  <c r="E178" i="6"/>
  <c r="D178" i="6"/>
  <c r="G177" i="6"/>
  <c r="G176" i="6"/>
  <c r="G175" i="6"/>
  <c r="I171" i="6"/>
  <c r="F171" i="6"/>
  <c r="E171" i="6"/>
  <c r="D171" i="6"/>
  <c r="G170" i="6"/>
  <c r="G169" i="6"/>
  <c r="G168" i="6"/>
  <c r="G167" i="6"/>
  <c r="G166" i="6"/>
  <c r="G165" i="6"/>
  <c r="G164" i="6"/>
  <c r="G163" i="6"/>
  <c r="I161" i="6"/>
  <c r="F161" i="6"/>
  <c r="E161" i="6"/>
  <c r="D161" i="6"/>
  <c r="G160" i="6"/>
  <c r="G159" i="6"/>
  <c r="G158" i="6"/>
  <c r="G157" i="6"/>
  <c r="G156" i="6"/>
  <c r="G155" i="6"/>
  <c r="G154" i="6"/>
  <c r="G153" i="6"/>
  <c r="I151" i="6"/>
  <c r="F151" i="6"/>
  <c r="E151" i="6"/>
  <c r="D151" i="6"/>
  <c r="G150" i="6"/>
  <c r="G149" i="6"/>
  <c r="G148" i="6"/>
  <c r="G147" i="6"/>
  <c r="G146" i="6"/>
  <c r="G145" i="6"/>
  <c r="G144" i="6"/>
  <c r="G143" i="6"/>
  <c r="I141" i="6"/>
  <c r="F141" i="6"/>
  <c r="E141" i="6"/>
  <c r="D141" i="6"/>
  <c r="G140" i="6"/>
  <c r="G139" i="6"/>
  <c r="G138" i="6"/>
  <c r="G137" i="6"/>
  <c r="G136" i="6"/>
  <c r="G135" i="6"/>
  <c r="G134" i="6"/>
  <c r="G133" i="6"/>
  <c r="I129" i="6"/>
  <c r="F129" i="6"/>
  <c r="E129" i="6"/>
  <c r="D129" i="6"/>
  <c r="G128" i="6"/>
  <c r="G127" i="6"/>
  <c r="G126" i="6"/>
  <c r="G125" i="6"/>
  <c r="G124" i="6"/>
  <c r="G123" i="6"/>
  <c r="G122" i="6"/>
  <c r="G121" i="6"/>
  <c r="I119" i="6"/>
  <c r="F119" i="6"/>
  <c r="E119" i="6"/>
  <c r="D119" i="6"/>
  <c r="G118" i="6"/>
  <c r="G117" i="6"/>
  <c r="G116" i="6"/>
  <c r="G115" i="6"/>
  <c r="G114" i="6"/>
  <c r="G113" i="6"/>
  <c r="G112" i="6"/>
  <c r="G111" i="6"/>
  <c r="I109" i="6"/>
  <c r="F109" i="6"/>
  <c r="E109" i="6"/>
  <c r="D109" i="6"/>
  <c r="G108" i="6"/>
  <c r="G107" i="6"/>
  <c r="G106" i="6"/>
  <c r="G105" i="6"/>
  <c r="G104" i="6"/>
  <c r="G103" i="6"/>
  <c r="G102" i="6"/>
  <c r="G101" i="6"/>
  <c r="H109" i="6" s="1"/>
  <c r="I99" i="6"/>
  <c r="F99" i="6"/>
  <c r="E99" i="6"/>
  <c r="D99" i="6"/>
  <c r="G98" i="6"/>
  <c r="G97" i="6"/>
  <c r="G96" i="6"/>
  <c r="G95" i="6"/>
  <c r="G94" i="6"/>
  <c r="G93" i="6"/>
  <c r="G92" i="6"/>
  <c r="G91" i="6"/>
  <c r="I87" i="6"/>
  <c r="F87" i="6"/>
  <c r="E87" i="6"/>
  <c r="D87" i="6"/>
  <c r="G86" i="6"/>
  <c r="G85" i="6"/>
  <c r="G84" i="6"/>
  <c r="G83" i="6"/>
  <c r="G82" i="6"/>
  <c r="G81" i="6"/>
  <c r="G80" i="6"/>
  <c r="G79" i="6"/>
  <c r="I77" i="6"/>
  <c r="F77" i="6"/>
  <c r="E77" i="6"/>
  <c r="D77" i="6"/>
  <c r="G76" i="6"/>
  <c r="G75" i="6"/>
  <c r="G74" i="6"/>
  <c r="G73" i="6"/>
  <c r="G72" i="6"/>
  <c r="G71" i="6"/>
  <c r="G70" i="6"/>
  <c r="G69" i="6"/>
  <c r="I67" i="6"/>
  <c r="F67" i="6"/>
  <c r="E67" i="6"/>
  <c r="D67" i="6"/>
  <c r="G66" i="6"/>
  <c r="G65" i="6"/>
  <c r="G64" i="6"/>
  <c r="G63" i="6"/>
  <c r="G62" i="6"/>
  <c r="G61" i="6"/>
  <c r="G60" i="6"/>
  <c r="G59" i="6"/>
  <c r="F57" i="6"/>
  <c r="E57" i="6"/>
  <c r="D57" i="6"/>
  <c r="G56" i="6"/>
  <c r="G55" i="6"/>
  <c r="G54" i="6"/>
  <c r="G53" i="6"/>
  <c r="G52" i="6"/>
  <c r="G51" i="6"/>
  <c r="G50" i="6"/>
  <c r="G49" i="6"/>
  <c r="I45" i="6"/>
  <c r="F45" i="6"/>
  <c r="E45" i="6"/>
  <c r="D45" i="6"/>
  <c r="G44" i="6"/>
  <c r="G43" i="6"/>
  <c r="G42" i="6"/>
  <c r="G41" i="6"/>
  <c r="G40" i="6"/>
  <c r="G39" i="6"/>
  <c r="G38" i="6"/>
  <c r="G37" i="6"/>
  <c r="H45" i="6" s="1"/>
  <c r="I35" i="6"/>
  <c r="F35" i="6"/>
  <c r="E35" i="6"/>
  <c r="D35" i="6"/>
  <c r="G34" i="6"/>
  <c r="G33" i="6"/>
  <c r="G32" i="6"/>
  <c r="G31" i="6"/>
  <c r="G30" i="6"/>
  <c r="G29" i="6"/>
  <c r="G28" i="6"/>
  <c r="G27" i="6"/>
  <c r="I25" i="6"/>
  <c r="F25" i="6"/>
  <c r="E25" i="6"/>
  <c r="D25" i="6"/>
  <c r="G24" i="6"/>
  <c r="G23" i="6"/>
  <c r="G22" i="6"/>
  <c r="G21" i="6"/>
  <c r="G20" i="6"/>
  <c r="G19" i="6"/>
  <c r="G18" i="6"/>
  <c r="G17" i="6"/>
  <c r="G25" i="6" s="1"/>
  <c r="I15" i="6"/>
  <c r="F15" i="6"/>
  <c r="E15" i="6"/>
  <c r="D15" i="6"/>
  <c r="G14" i="6"/>
  <c r="G13" i="6"/>
  <c r="G12" i="6"/>
  <c r="G11" i="6"/>
  <c r="G10" i="6"/>
  <c r="G9" i="6"/>
  <c r="G8" i="6"/>
  <c r="G7" i="6"/>
  <c r="E189" i="6" l="1"/>
  <c r="H15" i="6"/>
  <c r="H129" i="6"/>
  <c r="H171" i="6"/>
  <c r="H99" i="6"/>
  <c r="G15" i="6"/>
  <c r="G161" i="6"/>
  <c r="G129" i="6"/>
  <c r="G151" i="6"/>
  <c r="H87" i="6"/>
  <c r="G67" i="6"/>
  <c r="G99" i="6"/>
  <c r="H161" i="6"/>
  <c r="G109" i="6"/>
  <c r="G45" i="6"/>
  <c r="H35" i="6"/>
  <c r="H57" i="6"/>
  <c r="G77" i="6"/>
  <c r="F189" i="6"/>
  <c r="F190" i="6" s="1"/>
  <c r="F191" i="6" s="1"/>
  <c r="G171" i="6"/>
  <c r="H77" i="6"/>
  <c r="D189" i="6"/>
  <c r="D190" i="6" s="1"/>
  <c r="D191" i="6" s="1"/>
  <c r="G119" i="6"/>
  <c r="G141" i="6"/>
  <c r="I202" i="6"/>
  <c r="G178" i="6"/>
  <c r="H178" i="6"/>
  <c r="H119" i="6"/>
  <c r="H67" i="6"/>
  <c r="H151" i="6"/>
  <c r="G35" i="6"/>
  <c r="G87" i="6"/>
  <c r="G57" i="6"/>
  <c r="E190" i="6"/>
  <c r="E191" i="6" s="1"/>
  <c r="H25" i="6"/>
  <c r="H141" i="6"/>
  <c r="D202" i="6" l="1"/>
  <c r="G189" i="6"/>
  <c r="G190" i="6" s="1"/>
  <c r="G191" i="6" s="1"/>
  <c r="E199" i="6"/>
  <c r="E198" i="6"/>
  <c r="E197" i="6"/>
  <c r="F199" i="6"/>
  <c r="F198" i="6"/>
  <c r="F197" i="6"/>
  <c r="D197" i="6"/>
  <c r="D199" i="6"/>
  <c r="D198" i="6"/>
  <c r="G198" i="6" s="1"/>
  <c r="G199" i="6" l="1"/>
  <c r="E200" i="6"/>
  <c r="F200" i="6"/>
  <c r="D206" i="6"/>
  <c r="D203" i="6"/>
  <c r="D200" i="6"/>
  <c r="G197" i="6"/>
  <c r="G200" i="6" l="1"/>
  <c r="I203" i="6" s="1"/>
  <c r="I205" i="6"/>
</calcChain>
</file>

<file path=xl/sharedStrings.xml><?xml version="1.0" encoding="utf-8"?>
<sst xmlns="http://schemas.openxmlformats.org/spreadsheetml/2006/main" count="270" uniqueCount="241">
  <si>
    <t>Activity 2.2.1</t>
  </si>
  <si>
    <t>Activity 2.2.2</t>
  </si>
  <si>
    <t>Activity 1.2.2</t>
  </si>
  <si>
    <t>Activity 2.2.3</t>
  </si>
  <si>
    <t>Activity 3.2.1</t>
  </si>
  <si>
    <t>Activity 3.2.2</t>
  </si>
  <si>
    <t>Activity 3.4.2</t>
  </si>
  <si>
    <t>Activity 3.4.3</t>
  </si>
  <si>
    <t>Activity 4.1.1</t>
  </si>
  <si>
    <t>Activity 4.1.2</t>
  </si>
  <si>
    <t>Activity 4.1.3</t>
  </si>
  <si>
    <t>Activity 4.2.1</t>
  </si>
  <si>
    <t>Activity 4.2.2</t>
  </si>
  <si>
    <t>Activity 1.2.1</t>
  </si>
  <si>
    <t>Activity 1.3.1</t>
  </si>
  <si>
    <t>Activity 1.3.2</t>
  </si>
  <si>
    <t>Activity 1.3.3</t>
  </si>
  <si>
    <t>Activity 1.3.4</t>
  </si>
  <si>
    <t>Activity 1.4.1</t>
  </si>
  <si>
    <t>Activity 1.4.2</t>
  </si>
  <si>
    <t>Activity 2.1.1</t>
  </si>
  <si>
    <t>Activity 2.1.2</t>
  </si>
  <si>
    <t>Activity 2.1.3</t>
  </si>
  <si>
    <t>Activity 2.4.1</t>
  </si>
  <si>
    <t>Activity 2.4.2</t>
  </si>
  <si>
    <t>Activity 2.4.3</t>
  </si>
  <si>
    <t>Activity 2.4.4</t>
  </si>
  <si>
    <t>Activity 3.1.1</t>
  </si>
  <si>
    <t>Activity 3.1.2</t>
  </si>
  <si>
    <t>Activity 3.1.3</t>
  </si>
  <si>
    <t>Activity 3.3.1</t>
  </si>
  <si>
    <t>Activity 3.3.2</t>
  </si>
  <si>
    <t>Activity 1.1.4</t>
  </si>
  <si>
    <t>Activity 1.1.6</t>
  </si>
  <si>
    <t>Activity 1.1.7</t>
  </si>
  <si>
    <t>Activity 2.1.4</t>
  </si>
  <si>
    <t>Activity 2.1.6</t>
  </si>
  <si>
    <t>Activity 2.3.1</t>
  </si>
  <si>
    <t>Activity 2.3.2</t>
  </si>
  <si>
    <t>Activity 2.3.3</t>
  </si>
  <si>
    <t>Activity 2.3.4</t>
  </si>
  <si>
    <t>Activity 2.3.5</t>
  </si>
  <si>
    <t>Activity 2.3.6</t>
  </si>
  <si>
    <t>Activity 3.1.4</t>
  </si>
  <si>
    <t>Activity 3.1.5</t>
  </si>
  <si>
    <t>Activity 3.1.6</t>
  </si>
  <si>
    <t>Activity 3.1.8</t>
  </si>
  <si>
    <t>Activity 4.1.4</t>
  </si>
  <si>
    <t>Activity 4.1.5</t>
  </si>
  <si>
    <t>Activity 3.3.5</t>
  </si>
  <si>
    <t>Activity 3.3.6</t>
  </si>
  <si>
    <t>Activity 1.3.5</t>
  </si>
  <si>
    <t>Activity 1.3.6</t>
  </si>
  <si>
    <t>Activity 1.4.6</t>
  </si>
  <si>
    <t>Activity 1.4.8</t>
  </si>
  <si>
    <t>Activity 3.4.1</t>
  </si>
  <si>
    <t>Activity 4.2.3</t>
  </si>
  <si>
    <t>Activity 4.2.4</t>
  </si>
  <si>
    <t>Activity 4.3.1</t>
  </si>
  <si>
    <t>Activity 4.3.2</t>
  </si>
  <si>
    <t>Activity 4.4.1</t>
  </si>
  <si>
    <t>Activity 4.4.2</t>
  </si>
  <si>
    <t>Activity 4.4.3</t>
  </si>
  <si>
    <t>Activity 1.1.5</t>
  </si>
  <si>
    <t>Activity 3.2.3</t>
  </si>
  <si>
    <t>Activity 3.4.4</t>
  </si>
  <si>
    <t>1. Personnel et autre personnel</t>
  </si>
  <si>
    <t>2. Fournitures, Extrants de base, matériaux</t>
  </si>
  <si>
    <t>3. Équipement, véhicules et meubles (y compris amortissement)</t>
  </si>
  <si>
    <t>4. Services contractuels</t>
  </si>
  <si>
    <t>5. Voyage</t>
  </si>
  <si>
    <t>6. Transferts et subventions aux contreparties</t>
  </si>
  <si>
    <t>7. Frais généraux de fonctionnement et autres frais</t>
  </si>
  <si>
    <t>Total</t>
  </si>
  <si>
    <t>Annex D - PBF Project Budget</t>
  </si>
  <si>
    <t>Table 2 - Output breakdown by UN budget categories</t>
  </si>
  <si>
    <t>Recipient organization</t>
  </si>
  <si>
    <t>Current level of expenditure</t>
  </si>
  <si>
    <t>Sub total</t>
  </si>
  <si>
    <t>7% Indirect costs</t>
  </si>
  <si>
    <t>Table 1 - PBF project budget by outcome, output and activity</t>
  </si>
  <si>
    <t>Recipient Organization 1</t>
  </si>
  <si>
    <t>Recipient Organization 2</t>
  </si>
  <si>
    <t>Recipient Organization 3</t>
  </si>
  <si>
    <t xml:space="preserve">OUTCOME 1: </t>
  </si>
  <si>
    <t xml:space="preserve">The internal coherence of the PBF project portfolio in Burundi is strengthened through an effective implementation, coordination, M&amp;E and results reporting    </t>
  </si>
  <si>
    <t>Output 1.1:</t>
  </si>
  <si>
    <t>The PBF support team provides daily operational and contractual support to recipient organizations</t>
  </si>
  <si>
    <t>Activity 1.1.1:</t>
  </si>
  <si>
    <t>(no-cost see under additional personnel costs)</t>
  </si>
  <si>
    <t>Activity 1.1.2:</t>
  </si>
  <si>
    <t>Activity 1.1.3:</t>
  </si>
  <si>
    <t>Activity 1.1.8</t>
  </si>
  <si>
    <t>Output Total</t>
  </si>
  <si>
    <t>Output 1.2:</t>
  </si>
  <si>
    <t>key partners are identified to achieve strategic results of the PBF portfolio</t>
  </si>
  <si>
    <t xml:space="preserve">Mapping of key actors </t>
  </si>
  <si>
    <t>Conflict and gender analysis</t>
  </si>
  <si>
    <t>Activity 1.2.3</t>
  </si>
  <si>
    <t xml:space="preserve">Annual workshop - PBF Community of Practice </t>
  </si>
  <si>
    <t>Activity 1.2.4</t>
  </si>
  <si>
    <t>Activity 1.2.5</t>
  </si>
  <si>
    <t>Activity 1.2.6</t>
  </si>
  <si>
    <t>Activity 1.2.7</t>
  </si>
  <si>
    <t>Activity 1.2.8</t>
  </si>
  <si>
    <t>Output 1.3:</t>
  </si>
  <si>
    <t>Effective Monitoring Eavaluation Accountability and Learning (MEAL) of the PBF portfolio</t>
  </si>
  <si>
    <t>M&amp;E missions PDA and PBF support team (ME)</t>
  </si>
  <si>
    <t>M&amp;E missions Joint Steering Committee (JSC) (ME)</t>
  </si>
  <si>
    <t>Perceptions Study on Peacebuilding in Burundi (A)</t>
  </si>
  <si>
    <t>Thematic workshop - PBF community of practice (L)</t>
  </si>
  <si>
    <t>Activity 1.3.7</t>
  </si>
  <si>
    <t>Activity 1.3.8</t>
  </si>
  <si>
    <t>Output 1.4:</t>
  </si>
  <si>
    <t>Peacebuilding Results reporting and communication is strengthened</t>
  </si>
  <si>
    <t>Communication products (video and audio material)</t>
  </si>
  <si>
    <t>Documentation of project results (incl. online)</t>
  </si>
  <si>
    <t>Activity 1.4.3</t>
  </si>
  <si>
    <t>RBM workshop - PBF Community of practice</t>
  </si>
  <si>
    <t>Activity 1.4.4</t>
  </si>
  <si>
    <t>PBF Branding items</t>
  </si>
  <si>
    <t>Activity 1.4.5</t>
  </si>
  <si>
    <t>Advocacy, communication and partnerships</t>
  </si>
  <si>
    <t>Gender-sensitive guidelines</t>
  </si>
  <si>
    <t>Activity 1.4.7</t>
  </si>
  <si>
    <t xml:space="preserve">OUTCOME 2: </t>
  </si>
  <si>
    <t>Outcome 2 : the action of the PBF portfolio in Burundi is well aligned with national priorities and builds on the national peacebuilding architecture in a sustainable manner.</t>
  </si>
  <si>
    <t>Outcome 2.1</t>
  </si>
  <si>
    <t>The implementation of the PBF portfolio benefits from high-level strategic guidance and solid partnerships with Burundian actors</t>
  </si>
  <si>
    <t>JSC Steering Committee Meetings and work fees (3-month x8)</t>
  </si>
  <si>
    <t>Best practices peacebuilding missions in the EAC region</t>
  </si>
  <si>
    <t>Activity 2.1.5</t>
  </si>
  <si>
    <t>Activity 2.1.7</t>
  </si>
  <si>
    <t>Activity 2.1.8</t>
  </si>
  <si>
    <t>Output 2.2</t>
  </si>
  <si>
    <t>Peacebuilding capacities of PBF national partners are strengthened</t>
  </si>
  <si>
    <t>NGO-CSO capacity-building workshop</t>
  </si>
  <si>
    <t>Network building for MHPSS CSOs and for mediation CSOs</t>
  </si>
  <si>
    <t>Activity 2.2.4</t>
  </si>
  <si>
    <t>Activity 2.2.5</t>
  </si>
  <si>
    <t>Activity 2.2.6</t>
  </si>
  <si>
    <t>Activity 2.2.7</t>
  </si>
  <si>
    <t>Activity 2.2.8</t>
  </si>
  <si>
    <t>Output 2.3</t>
  </si>
  <si>
    <t>The action of the PBF portfolio in Burundi is aligned with national strategies</t>
  </si>
  <si>
    <t>Peer exchanges of the Community of Practice (4)</t>
  </si>
  <si>
    <t>Activity 2.3.7</t>
  </si>
  <si>
    <t>Activity 2.3.8</t>
  </si>
  <si>
    <t>Output 2.4</t>
  </si>
  <si>
    <t>PBF Development efforts are building on needs and assets of the national peace architecture</t>
  </si>
  <si>
    <t>Mapping study on Burundi Peacebuilding Architecture</t>
  </si>
  <si>
    <t>Activity 2.4.5</t>
  </si>
  <si>
    <t>Activity 2.4.6</t>
  </si>
  <si>
    <t>Activity 2.4.7</t>
  </si>
  <si>
    <t>Activity 2.4.8</t>
  </si>
  <si>
    <t xml:space="preserve">OUTCOME 3: </t>
  </si>
  <si>
    <t>Output 3.1</t>
  </si>
  <si>
    <t>Activity 3.1.7</t>
  </si>
  <si>
    <t>Output 3.2:</t>
  </si>
  <si>
    <t>Activity 3.2.4</t>
  </si>
  <si>
    <t>Activity 3.2.5</t>
  </si>
  <si>
    <t>Activity 3.2.6</t>
  </si>
  <si>
    <t>Activity 3.2.7</t>
  </si>
  <si>
    <t>Activity 3.2.8</t>
  </si>
  <si>
    <t>Output 3.3</t>
  </si>
  <si>
    <t>Activity 3.3.3</t>
  </si>
  <si>
    <t>Activity 3.3.4</t>
  </si>
  <si>
    <t>Activity 3.3.7</t>
  </si>
  <si>
    <t>Activity 3.3.8</t>
  </si>
  <si>
    <t>Output 3.4</t>
  </si>
  <si>
    <t>Activity 3.4.5</t>
  </si>
  <si>
    <t>Activity 3.4.6</t>
  </si>
  <si>
    <t>Activity 3.4.7</t>
  </si>
  <si>
    <t>Activity 3.4.8</t>
  </si>
  <si>
    <t xml:space="preserve">OUTCOME 4: </t>
  </si>
  <si>
    <t>Output 4.1</t>
  </si>
  <si>
    <t>Activity 4.1.6</t>
  </si>
  <si>
    <t>Activity 4.1.7</t>
  </si>
  <si>
    <t>Activity 4.1.8</t>
  </si>
  <si>
    <t>Output 4.2</t>
  </si>
  <si>
    <t>Activity 4.2.5</t>
  </si>
  <si>
    <t>Activity 4.2.6</t>
  </si>
  <si>
    <t>Activity 4.2.7</t>
  </si>
  <si>
    <t>Activity 4.2.8</t>
  </si>
  <si>
    <t>Output 4.3</t>
  </si>
  <si>
    <t>Activity 4.3.3</t>
  </si>
  <si>
    <t>Activity 4.3.4</t>
  </si>
  <si>
    <t>Activity 4.3.5</t>
  </si>
  <si>
    <t>Activity 4.3.6</t>
  </si>
  <si>
    <t>Activity 4.3.7</t>
  </si>
  <si>
    <t>Activity 4.3.8</t>
  </si>
  <si>
    <t>Output 4.4</t>
  </si>
  <si>
    <t>Activity 4.4.4</t>
  </si>
  <si>
    <t>Activity 4.4.5</t>
  </si>
  <si>
    <t>Activity 4.4.6</t>
  </si>
  <si>
    <t>Activity 4.4.7</t>
  </si>
  <si>
    <t>Activity 4.4.8</t>
  </si>
  <si>
    <t>Additional personnel costs</t>
  </si>
  <si>
    <t xml:space="preserve">Salaires équipe unité de soutien PBF </t>
  </si>
  <si>
    <t>Additional operational costs</t>
  </si>
  <si>
    <t>Equipement et matériel de bureau - Unité de Soutien PBF</t>
  </si>
  <si>
    <t>Monitoring budget</t>
  </si>
  <si>
    <t>Monitoring activities</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</si>
  <si>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</si>
  <si>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</si>
  <si>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</si>
  <si>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</si>
  <si>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</si>
  <si>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</si>
  <si>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</si>
  <si>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</si>
  <si>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</si>
  <si>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</si>
  <si>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</si>
  <si>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t>Total Expenditure</t>
  </si>
  <si>
    <t>% Towards GEWE</t>
  </si>
  <si>
    <t>Delivery Rate:</t>
  </si>
  <si>
    <t>% Towards M&amp;E</t>
  </si>
  <si>
    <r>
      <rPr>
        <b/>
        <sz val="12"/>
        <color theme="1"/>
        <rFont val="Calibri"/>
        <family val="2"/>
      </rPr>
      <t>Outcome/ Output</t>
    </r>
    <r>
      <rPr>
        <sz val="12"/>
        <color theme="1"/>
        <rFont val="Calibri"/>
        <family val="2"/>
      </rPr>
      <t xml:space="preserve"> number</t>
    </r>
  </si>
  <si>
    <r>
      <rPr>
        <b/>
        <sz val="12"/>
        <color theme="1"/>
        <rFont val="Calibri"/>
        <family val="2"/>
      </rPr>
      <t>Description</t>
    </r>
    <r>
      <rPr>
        <sz val="12"/>
        <color theme="1"/>
        <rFont val="Calibri"/>
        <family val="2"/>
      </rPr>
      <t xml:space="preserve"> (Text)</t>
    </r>
  </si>
  <si>
    <r>
      <rPr>
        <b/>
        <sz val="12"/>
        <color theme="1"/>
        <rFont val="Calibri"/>
        <family val="2"/>
      </rPr>
      <t>% of budget</t>
    </r>
    <r>
      <rPr>
        <sz val="12"/>
        <color theme="1"/>
        <rFont val="Calibri"/>
        <family val="2"/>
      </rPr>
      <t xml:space="preserve"> per activity  allocated to </t>
    </r>
    <r>
      <rPr>
        <b/>
        <sz val="12"/>
        <color theme="1"/>
        <rFont val="Calibri"/>
        <family val="2"/>
      </rPr>
      <t>Gender Equality and Women's Empowerment (GEWE)</t>
    </r>
    <r>
      <rPr>
        <sz val="12"/>
        <color theme="1"/>
        <rFont val="Calibri"/>
        <family val="2"/>
      </rPr>
      <t xml:space="preserve"> (if any):</t>
    </r>
  </si>
  <si>
    <r>
      <t xml:space="preserve">Current level of </t>
    </r>
    <r>
      <rPr>
        <b/>
        <sz val="12"/>
        <color theme="1"/>
        <rFont val="Calibri"/>
        <family val="2"/>
      </rPr>
      <t xml:space="preserve">expenditure/ commitment </t>
    </r>
    <r>
      <rPr>
        <sz val="12"/>
        <color theme="1"/>
        <rFont val="Calibri"/>
        <family val="2"/>
      </rPr>
      <t>(To be completed at time of project progress reporting)</t>
    </r>
    <r>
      <rPr>
        <b/>
        <sz val="12"/>
        <color theme="1"/>
        <rFont val="Calibri"/>
        <family val="2"/>
      </rPr>
      <t xml:space="preserve"> </t>
    </r>
  </si>
  <si>
    <r>
      <rPr>
        <b/>
        <sz val="12"/>
        <color theme="1"/>
        <rFont val="Calibri"/>
        <family val="2"/>
      </rPr>
      <t xml:space="preserve">GEWE justification </t>
    </r>
    <r>
      <rPr>
        <sz val="12"/>
        <color theme="1"/>
        <rFont val="Calibri"/>
        <family val="2"/>
      </rPr>
      <t>(e.g. training includes session on gender equality, specific efforts made to ensure equal representation of women and men etc.)</t>
    </r>
  </si>
  <si>
    <r>
      <t xml:space="preserve">Any other </t>
    </r>
    <r>
      <rPr>
        <b/>
        <sz val="12"/>
        <color theme="1"/>
        <rFont val="Calibri"/>
        <family val="2"/>
      </rPr>
      <t>remarks</t>
    </r>
    <r>
      <rPr>
        <sz val="12"/>
        <color theme="1"/>
        <rFont val="Calibri"/>
        <family val="2"/>
      </rPr>
      <t xml:space="preserve"> (e.g. on types of inputs provided or budget justification, esp. for TA or travel costs)</t>
    </r>
  </si>
  <si>
    <r>
      <t xml:space="preserve">$ Towards GEWE </t>
    </r>
    <r>
      <rPr>
        <sz val="12"/>
        <color theme="1"/>
        <rFont val="Calibri"/>
        <family val="2"/>
      </rPr>
      <t>(includes indirect costs)</t>
    </r>
  </si>
  <si>
    <r>
      <t xml:space="preserve">$ Towards M&amp;E </t>
    </r>
    <r>
      <rPr>
        <sz val="12"/>
        <color theme="1"/>
        <rFont val="Calibri"/>
        <family val="2"/>
      </rPr>
      <t>(includes indirect costs)</t>
    </r>
  </si>
  <si>
    <r>
      <t xml:space="preserve">Note: PBF does not accept projects with less than </t>
    </r>
    <r>
      <rPr>
        <b/>
        <sz val="12"/>
        <color theme="1"/>
        <rFont val="Calibri"/>
        <family val="2"/>
      </rPr>
      <t>5%</t>
    </r>
    <r>
      <rPr>
        <sz val="12"/>
        <color theme="1"/>
        <rFont val="Calibri"/>
        <family val="2"/>
      </rPr>
      <t xml:space="preserve"> towards M&amp;E and less than </t>
    </r>
    <r>
      <rPr>
        <b/>
        <sz val="12"/>
        <color theme="1"/>
        <rFont val="Calibri"/>
        <family val="2"/>
      </rPr>
      <t xml:space="preserve">15% </t>
    </r>
    <r>
      <rPr>
        <sz val="12"/>
        <color theme="1"/>
        <rFont val="Calibri"/>
        <family val="2"/>
      </rPr>
      <t xml:space="preserve">towards GEWE. These figures will show as </t>
    </r>
    <r>
      <rPr>
        <sz val="12"/>
        <color rgb="FFFF0000"/>
        <rFont val="Calibri"/>
        <family val="2"/>
      </rPr>
      <t xml:space="preserve">red </t>
    </r>
    <r>
      <rPr>
        <sz val="12"/>
        <color theme="1"/>
        <rFont val="Calibri"/>
        <family val="2"/>
      </rPr>
      <t xml:space="preserve">if this minimum threshold is not met.  </t>
    </r>
  </si>
  <si>
    <r>
      <rPr>
        <b/>
        <u/>
        <sz val="18"/>
        <color theme="1"/>
        <rFont val="Aptos Narrow"/>
        <family val="2"/>
        <scheme val="minor"/>
      </rPr>
      <t>Instructions</t>
    </r>
    <r>
      <rPr>
        <b/>
        <sz val="28"/>
        <color theme="1"/>
        <rFont val="Aptos Narrow"/>
        <family val="2"/>
        <scheme val="minor"/>
      </rPr>
      <t xml:space="preserve">
</t>
    </r>
    <r>
      <rPr>
        <b/>
        <sz val="12"/>
        <color theme="1"/>
        <rFont val="Aptos Narrow"/>
        <family val="2"/>
        <scheme val="minor"/>
      </rPr>
      <t xml:space="preserve">1. Only fill in white cells. Grey cells are locked and/or contain spreadsheet formulas.
2. Complete both Sheet 1 and Sheet 2. 
   </t>
    </r>
    <r>
      <rPr>
        <sz val="12"/>
        <color theme="1"/>
        <rFont val="Aptos Narrow"/>
        <family val="2"/>
        <scheme val="minor"/>
      </rPr>
      <t xml:space="preserve">  a)</t>
    </r>
    <r>
      <rPr>
        <b/>
        <sz val="12"/>
        <color theme="1"/>
        <rFont val="Aptos Narrow"/>
        <family val="2"/>
        <scheme val="minor"/>
      </rPr>
      <t xml:space="preserve"> </t>
    </r>
    <r>
      <rPr>
        <sz val="12"/>
        <color theme="1"/>
        <rFont val="Aptos Narrow"/>
        <family val="2"/>
        <scheme val="minor"/>
      </rPr>
      <t xml:space="preserve">First, prepare a budget </t>
    </r>
    <r>
      <rPr>
        <b/>
        <sz val="12"/>
        <color theme="1"/>
        <rFont val="Aptos Narrow"/>
        <family val="2"/>
        <scheme val="minor"/>
      </rPr>
      <t>organized by activity/output/outcome in Sheet 1</t>
    </r>
    <r>
      <rPr>
        <sz val="12"/>
        <color theme="1"/>
        <rFont val="Aptos Narrow"/>
        <family val="2"/>
        <scheme val="minor"/>
      </rPr>
      <t xml:space="preserve">. (Activity amounts can be indicative estimates.)  </t>
    </r>
    <r>
      <rPr>
        <b/>
        <sz val="12"/>
        <color theme="1"/>
        <rFont val="Aptos Narrow"/>
        <family val="2"/>
        <scheme val="minor"/>
      </rPr>
      <t xml:space="preserve">
     </t>
    </r>
    <r>
      <rPr>
        <sz val="12"/>
        <color theme="1"/>
        <rFont val="Aptos Narrow"/>
        <family val="2"/>
        <scheme val="minor"/>
      </rPr>
      <t xml:space="preserve">b) Then, divide each output budget </t>
    </r>
    <r>
      <rPr>
        <b/>
        <sz val="12"/>
        <color theme="1"/>
        <rFont val="Aptos Narrow"/>
        <family val="2"/>
        <scheme val="minor"/>
      </rPr>
      <t>along UN Budget Categories in Sheet 2.</t>
    </r>
    <r>
      <rPr>
        <sz val="12"/>
        <color theme="1"/>
        <rFont val="Aptos Narrow"/>
        <family val="2"/>
        <scheme val="minor"/>
      </rPr>
      <t xml:space="preserve">
3.</t>
    </r>
    <r>
      <rPr>
        <b/>
        <sz val="12"/>
        <color theme="1"/>
        <rFont val="Aptos Narrow"/>
        <family val="2"/>
        <scheme val="minor"/>
      </rPr>
      <t xml:space="preserve"> Do not use Sheet 4 or 5</t>
    </r>
    <r>
      <rPr>
        <sz val="12"/>
        <color theme="1"/>
        <rFont val="Aptos Narrow"/>
        <family val="2"/>
        <scheme val="minor"/>
      </rPr>
      <t xml:space="preserve">, which are for MPTF and PBF use. 
4. Leave blank or hide any Organizations/Outcomes/Outputs/Activities that aren't needed. </t>
    </r>
    <r>
      <rPr>
        <b/>
        <sz val="12"/>
        <color theme="1"/>
        <rFont val="Aptos Narrow"/>
        <family val="2"/>
        <scheme val="minor"/>
      </rPr>
      <t>DO NOT delete cells.</t>
    </r>
    <r>
      <rPr>
        <sz val="12"/>
        <color theme="1"/>
        <rFont val="Aptos Narrow"/>
        <family val="2"/>
        <scheme val="minor"/>
      </rPr>
      <t xml:space="preserve">
</t>
    </r>
    <r>
      <rPr>
        <sz val="14"/>
        <color theme="1"/>
        <rFont val="Aptos Narrow"/>
        <family val="2"/>
        <scheme val="minor"/>
      </rPr>
      <t xml:space="preserve">
</t>
    </r>
    <r>
      <rPr>
        <i/>
        <sz val="14"/>
        <color theme="1"/>
        <rFont val="Aptos Narrow"/>
        <family val="2"/>
        <scheme val="minor"/>
      </rPr>
      <t>For Table 1</t>
    </r>
    <r>
      <rPr>
        <b/>
        <sz val="14"/>
        <color theme="1"/>
        <rFont val="Aptos Narrow"/>
        <family val="2"/>
        <scheme val="minor"/>
      </rPr>
      <t xml:space="preserve">
</t>
    </r>
    <r>
      <rPr>
        <sz val="12"/>
        <color theme="1"/>
        <rFont val="Aptos Narrow"/>
        <family val="2"/>
        <scheme val="minor"/>
      </rPr>
      <t>1. Be sure to</t>
    </r>
    <r>
      <rPr>
        <b/>
        <sz val="12"/>
        <color theme="1"/>
        <rFont val="Aptos Narrow"/>
        <family val="2"/>
        <scheme val="minor"/>
      </rPr>
      <t xml:space="preserve"> include % towards Gender Equality and Women's Empowerment, as well as a justification. 
2. Do not adjust tranche amounts </t>
    </r>
    <r>
      <rPr>
        <sz val="12"/>
        <color theme="1"/>
        <rFont val="Aptos Narrow"/>
        <family val="2"/>
        <scheme val="minor"/>
      </rPr>
      <t xml:space="preserve">without consulting PBSO.
</t>
    </r>
    <r>
      <rPr>
        <sz val="14"/>
        <color theme="1"/>
        <rFont val="Aptos Narrow"/>
        <family val="2"/>
        <scheme val="minor"/>
      </rPr>
      <t xml:space="preserve">
</t>
    </r>
    <r>
      <rPr>
        <i/>
        <sz val="14"/>
        <color theme="1"/>
        <rFont val="Aptos Narrow"/>
        <family val="2"/>
        <scheme val="minor"/>
      </rPr>
      <t>For Table 2</t>
    </r>
    <r>
      <rPr>
        <b/>
        <sz val="14"/>
        <color theme="1"/>
        <rFont val="Aptos Narrow"/>
        <family val="2"/>
        <scheme val="minor"/>
      </rPr>
      <t xml:space="preserve">
</t>
    </r>
    <r>
      <rPr>
        <b/>
        <sz val="12"/>
        <color theme="1"/>
        <rFont val="Aptos Narrow"/>
        <family val="2"/>
        <scheme val="minor"/>
      </rPr>
      <t xml:space="preserve">1. Divide each output budget total along the relevant UN budget categories.
2. </t>
    </r>
    <r>
      <rPr>
        <sz val="12"/>
        <color theme="1"/>
        <rFont val="Aptos Narrow"/>
        <family val="2"/>
        <scheme val="minor"/>
      </rPr>
      <t xml:space="preserve">For reference, output totals from the outcome/output/activity breakdown have been transferred from Table 1. </t>
    </r>
    <r>
      <rPr>
        <b/>
        <sz val="12"/>
        <color theme="1"/>
        <rFont val="Aptos Narrow"/>
        <family val="2"/>
        <scheme val="minor"/>
      </rPr>
      <t xml:space="preserve">The output totals should match, and will show as </t>
    </r>
    <r>
      <rPr>
        <b/>
        <sz val="12"/>
        <color rgb="FFFF0000"/>
        <rFont val="Aptos Narrow"/>
        <family val="2"/>
        <scheme val="minor"/>
      </rPr>
      <t>red</t>
    </r>
    <r>
      <rPr>
        <b/>
        <sz val="12"/>
        <color theme="1"/>
        <rFont val="Aptos Narrow"/>
        <family val="2"/>
        <scheme val="minor"/>
      </rPr>
      <t xml:space="preserve"> if not.</t>
    </r>
  </si>
  <si>
    <t>For MPTFO Use</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</si>
  <si>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</si>
  <si>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</si>
  <si>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</si>
  <si>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</si>
  <si>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</si>
  <si>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</si>
  <si>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</si>
  <si>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</si>
  <si>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</si>
  <si>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TOTAL</t>
  </si>
  <si>
    <t>Third Tranche:</t>
  </si>
  <si>
    <t>Delivery rate au 31/10/2025 (Premier transfert)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</si>
</sst>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_-* #,##0.00\ &quot;FCFA&quot;_-;\-* #,##0.00\ &quot;FCFA&quot;_-;_-* &quot;-&quot;??\ &quot;FCFA&quot;_-;_-@_-"/>
    <numFmt numFmtId="165" formatCode="_-* #,##0.00_-;\-* #,##0.00_-;_-* &quot;-&quot;_-;_-@_-"/>
    <numFmt numFmtId="166" formatCode="_(&quot;$&quot;* #,##0.00_);_(&quot;$&quot;* \(#,##0.00\);_(&quot;$&quot;* &quot;-&quot;??_);_(@_)"/>
    <numFmt numFmtId="167" formatCode="_(&quot;$&quot;* #,##0_);_(&quot;$&quot;* \(#,##0\);_(&quot;$&quot;* &quot;-&quot;??_);_(@_)"/>
    <numFmt numFmtId="168" formatCode="_-* #,##0.00\ _F_C_F_A_-;\-* #,##0.00\ _F_C_F_A_-;_-* &quot;-&quot;??\ _F_C_F_A_-;_-@_-"/>
    <numFmt numFmtId="169" formatCode="_-* #,##0.000_-;\-* #,##0.000_-;_-* &quot;-&quot;_-;_-@_-"/>
  </numFmts>
  <fonts count="36"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Calibri"/>
      <family val="2"/>
    </font>
    <font>
      <sz val="11"/>
      <color rgb="FFFFFFFF"/>
      <name val="Aptos Narrow"/>
      <family val="2"/>
      <scheme val="minor"/>
    </font>
    <font>
      <b/>
      <sz val="11"/>
      <color rgb="FFFFFFFF"/>
      <name val="Aptos Narrow"/>
      <family val="2"/>
      <scheme val="minor"/>
    </font>
    <font>
      <b/>
      <sz val="12"/>
      <color theme="1"/>
      <name val="Calibri"/>
      <family val="2"/>
    </font>
    <font>
      <b/>
      <sz val="24"/>
      <color rgb="FF00B0F0"/>
      <name val="Aptos Narrow"/>
      <family val="2"/>
      <scheme val="minor"/>
    </font>
    <font>
      <b/>
      <sz val="14"/>
      <color theme="1"/>
      <name val="Aptos Narrow"/>
      <family val="2"/>
      <scheme val="minor"/>
    </font>
    <font>
      <sz val="12"/>
      <color theme="1"/>
      <name val="Aptos Narrow"/>
      <family val="2"/>
      <scheme val="minor"/>
    </font>
    <font>
      <b/>
      <sz val="12"/>
      <color theme="1"/>
      <name val="Aptos Narrow"/>
      <family val="2"/>
      <scheme val="minor"/>
    </font>
    <font>
      <b/>
      <sz val="12"/>
      <color rgb="FFFF0000"/>
      <name val="Aptos Narrow"/>
      <family val="2"/>
      <scheme val="minor"/>
    </font>
    <font>
      <sz val="12"/>
      <color rgb="FFFF0000"/>
      <name val="Calibri"/>
      <family val="2"/>
    </font>
    <font>
      <sz val="12"/>
      <color rgb="FF3B3838"/>
      <name val="Calibri"/>
      <family val="2"/>
    </font>
    <font>
      <b/>
      <sz val="12"/>
      <color rgb="FF000000"/>
      <name val="Calibri"/>
      <family val="2"/>
    </font>
    <font>
      <b/>
      <sz val="12"/>
      <color rgb="FF00B0F0"/>
      <name val="Calibri"/>
      <family val="2"/>
    </font>
    <font>
      <b/>
      <sz val="28"/>
      <color theme="1"/>
      <name val="Aptos Narrow"/>
      <family val="2"/>
      <scheme val="minor"/>
    </font>
    <font>
      <b/>
      <u/>
      <sz val="18"/>
      <color theme="1"/>
      <name val="Aptos Narrow"/>
      <family val="2"/>
      <scheme val="minor"/>
    </font>
    <font>
      <sz val="14"/>
      <color theme="1"/>
      <name val="Aptos Narrow"/>
      <family val="2"/>
      <scheme val="minor"/>
    </font>
    <font>
      <i/>
      <sz val="14"/>
      <color theme="1"/>
      <name val="Aptos Narrow"/>
      <family val="2"/>
      <scheme val="minor"/>
    </font>
    <font>
      <sz val="10"/>
      <color theme="1"/>
      <name val="Calibri"/>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theme="3" tint="0.89999084444715716"/>
        <bgColor indexed="64"/>
      </patternFill>
    </fill>
    <fill>
      <patternFill patternType="solid">
        <fgColor rgb="FFD9D9D9"/>
        <bgColor rgb="FF000000"/>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s>
  <borders count="5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theme="4" tint="0.39997558519241921"/>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47">
    <xf numFmtId="0" fontId="0" fillId="0" borderId="0"/>
    <xf numFmtId="41"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24" fillId="0" borderId="0"/>
    <xf numFmtId="166" fontId="24" fillId="0" borderId="0" applyFont="0" applyFill="0" applyBorder="0" applyAlignment="0" applyProtection="0"/>
  </cellStyleXfs>
  <cellXfs count="226">
    <xf numFmtId="0" fontId="0" fillId="0" borderId="0" xfId="0"/>
    <xf numFmtId="165" fontId="0" fillId="0" borderId="0" xfId="1" applyNumberFormat="1" applyFont="1"/>
    <xf numFmtId="0" fontId="18" fillId="33" borderId="11" xfId="0" applyFont="1" applyFill="1" applyBorder="1" applyAlignment="1">
      <alignment vertical="center" wrapText="1"/>
    </xf>
    <xf numFmtId="0" fontId="18" fillId="33" borderId="11" xfId="0" applyFont="1" applyFill="1" applyBorder="1" applyAlignment="1" applyProtection="1">
      <alignment vertical="center" wrapText="1"/>
      <protection locked="0"/>
    </xf>
    <xf numFmtId="41" fontId="18" fillId="0" borderId="0" xfId="1" applyFont="1"/>
    <xf numFmtId="0" fontId="19" fillId="34" borderId="0" xfId="0" applyFont="1" applyFill="1"/>
    <xf numFmtId="0" fontId="20" fillId="34" borderId="0" xfId="0" applyFont="1" applyFill="1"/>
    <xf numFmtId="0" fontId="23" fillId="0" borderId="0" xfId="0" applyFont="1" applyAlignment="1">
      <alignment wrapText="1"/>
    </xf>
    <xf numFmtId="0" fontId="23" fillId="0" borderId="0" xfId="0" applyFont="1" applyAlignment="1">
      <alignment horizontal="left" wrapText="1"/>
    </xf>
    <xf numFmtId="166" fontId="24" fillId="33" borderId="10" xfId="0" applyNumberFormat="1" applyFont="1" applyFill="1" applyBorder="1" applyAlignment="1">
      <alignment wrapText="1"/>
    </xf>
    <xf numFmtId="166" fontId="24" fillId="33" borderId="11" xfId="0" applyNumberFormat="1" applyFont="1" applyFill="1" applyBorder="1" applyAlignment="1">
      <alignment wrapText="1"/>
    </xf>
    <xf numFmtId="0" fontId="21" fillId="33" borderId="11" xfId="0" applyFont="1" applyFill="1" applyBorder="1" applyAlignment="1">
      <alignment vertical="center" wrapText="1"/>
    </xf>
    <xf numFmtId="166" fontId="21" fillId="33" borderId="11" xfId="0" applyNumberFormat="1" applyFont="1" applyFill="1" applyBorder="1" applyAlignment="1">
      <alignment vertical="center" wrapText="1"/>
    </xf>
    <xf numFmtId="165" fontId="16" fillId="0" borderId="11" xfId="1" applyNumberFormat="1" applyFont="1" applyBorder="1"/>
    <xf numFmtId="0" fontId="25" fillId="0" borderId="0" xfId="0" applyFont="1" applyAlignment="1">
      <alignment horizontal="left" vertical="top" wrapText="1"/>
    </xf>
    <xf numFmtId="164" fontId="25" fillId="33" borderId="0" xfId="44" applyFont="1" applyFill="1" applyBorder="1" applyAlignment="1" applyProtection="1">
      <alignment horizontal="center" vertical="center" wrapText="1"/>
      <protection locked="0"/>
    </xf>
    <xf numFmtId="165" fontId="25" fillId="33" borderId="0" xfId="1" applyNumberFormat="1" applyFont="1" applyFill="1" applyBorder="1" applyAlignment="1" applyProtection="1">
      <alignment horizontal="center" vertical="center" wrapText="1"/>
      <protection locked="0"/>
    </xf>
    <xf numFmtId="41" fontId="18" fillId="33" borderId="11" xfId="1" applyFont="1" applyFill="1" applyBorder="1" applyAlignment="1">
      <alignment vertical="center" wrapText="1"/>
    </xf>
    <xf numFmtId="166" fontId="24" fillId="33" borderId="11" xfId="0" applyNumberFormat="1" applyFont="1" applyFill="1" applyBorder="1" applyAlignment="1">
      <alignment vertical="center" wrapText="1"/>
    </xf>
    <xf numFmtId="0" fontId="25" fillId="33" borderId="28" xfId="0" applyFont="1" applyFill="1" applyBorder="1" applyAlignment="1">
      <alignment vertical="center" wrapText="1"/>
    </xf>
    <xf numFmtId="1" fontId="25" fillId="33" borderId="26" xfId="0" applyNumberFormat="1" applyFont="1" applyFill="1" applyBorder="1" applyAlignment="1">
      <alignment vertical="center" wrapText="1"/>
    </xf>
    <xf numFmtId="1" fontId="21" fillId="0" borderId="0" xfId="0" applyNumberFormat="1" applyFont="1" applyAlignment="1">
      <alignment wrapText="1"/>
    </xf>
    <xf numFmtId="1" fontId="18" fillId="33" borderId="11" xfId="0" applyNumberFormat="1" applyFont="1" applyFill="1" applyBorder="1" applyAlignment="1">
      <alignment horizontal="center" vertical="center" wrapText="1"/>
    </xf>
    <xf numFmtId="1" fontId="21" fillId="34" borderId="11" xfId="0" applyNumberFormat="1" applyFont="1" applyFill="1" applyBorder="1" applyAlignment="1" applyProtection="1">
      <alignment horizontal="center" vertical="center" wrapText="1"/>
      <protection locked="0"/>
    </xf>
    <xf numFmtId="1" fontId="21" fillId="33" borderId="11" xfId="0" applyNumberFormat="1" applyFont="1" applyFill="1" applyBorder="1" applyAlignment="1">
      <alignment horizontal="center" vertical="center" wrapText="1"/>
    </xf>
    <xf numFmtId="1" fontId="21" fillId="33" borderId="11" xfId="0" applyNumberFormat="1" applyFont="1" applyFill="1" applyBorder="1" applyAlignment="1">
      <alignment vertical="center" wrapText="1"/>
    </xf>
    <xf numFmtId="1" fontId="18" fillId="33" borderId="11" xfId="0" applyNumberFormat="1" applyFont="1" applyFill="1" applyBorder="1" applyAlignment="1">
      <alignment vertical="center" wrapText="1"/>
    </xf>
    <xf numFmtId="1" fontId="18" fillId="0" borderId="11" xfId="45" applyNumberFormat="1" applyFont="1" applyBorder="1" applyAlignment="1" applyProtection="1">
      <alignment horizontal="left" vertical="top" wrapText="1"/>
      <protection locked="0"/>
    </xf>
    <xf numFmtId="1" fontId="18" fillId="0" borderId="11" xfId="44" applyNumberFormat="1" applyFont="1" applyBorder="1" applyAlignment="1" applyProtection="1">
      <alignment horizontal="center" vertical="center" wrapText="1"/>
      <protection locked="0"/>
    </xf>
    <xf numFmtId="1" fontId="18" fillId="33" borderId="11" xfId="44" applyNumberFormat="1" applyFont="1" applyFill="1" applyBorder="1" applyAlignment="1" applyProtection="1">
      <alignment horizontal="center" vertical="center" wrapText="1"/>
    </xf>
    <xf numFmtId="1" fontId="18" fillId="0" borderId="11" xfId="43" applyNumberFormat="1" applyFont="1" applyBorder="1" applyAlignment="1" applyProtection="1">
      <alignment horizontal="center" vertical="center" wrapText="1"/>
      <protection locked="0"/>
    </xf>
    <xf numFmtId="1" fontId="18" fillId="34" borderId="11" xfId="44" applyNumberFormat="1" applyFont="1" applyFill="1" applyBorder="1" applyAlignment="1" applyProtection="1">
      <alignment horizontal="center" vertical="center" wrapText="1"/>
      <protection locked="0"/>
    </xf>
    <xf numFmtId="1" fontId="18" fillId="0" borderId="11" xfId="44" applyNumberFormat="1" applyFont="1" applyBorder="1" applyAlignment="1" applyProtection="1">
      <alignment horizontal="left" wrapText="1"/>
      <protection locked="0"/>
    </xf>
    <xf numFmtId="1" fontId="18" fillId="0" borderId="11" xfId="0" applyNumberFormat="1" applyFont="1" applyBorder="1" applyAlignment="1" applyProtection="1">
      <alignment horizontal="left" vertical="top" wrapText="1"/>
      <protection locked="0"/>
    </xf>
    <xf numFmtId="1" fontId="18" fillId="34" borderId="11" xfId="0" applyNumberFormat="1" applyFont="1" applyFill="1" applyBorder="1" applyAlignment="1" applyProtection="1">
      <alignment horizontal="left" vertical="top" wrapText="1"/>
      <protection locked="0"/>
    </xf>
    <xf numFmtId="1" fontId="18" fillId="34" borderId="11" xfId="43" applyNumberFormat="1" applyFont="1" applyFill="1" applyBorder="1" applyAlignment="1" applyProtection="1">
      <alignment horizontal="center" vertical="center" wrapText="1"/>
      <protection locked="0"/>
    </xf>
    <xf numFmtId="1" fontId="18" fillId="34" borderId="11" xfId="44" applyNumberFormat="1" applyFont="1" applyFill="1" applyBorder="1" applyAlignment="1" applyProtection="1">
      <alignment horizontal="left" wrapText="1"/>
      <protection locked="0"/>
    </xf>
    <xf numFmtId="1" fontId="21" fillId="33" borderId="11" xfId="44" applyNumberFormat="1" applyFont="1" applyFill="1" applyBorder="1" applyAlignment="1" applyProtection="1">
      <alignment horizontal="center" vertical="center" wrapText="1"/>
    </xf>
    <xf numFmtId="1" fontId="21" fillId="33" borderId="15" xfId="44" applyNumberFormat="1" applyFont="1" applyFill="1" applyBorder="1" applyAlignment="1" applyProtection="1">
      <alignment horizontal="center" vertical="center" wrapText="1"/>
    </xf>
    <xf numFmtId="1" fontId="28" fillId="0" borderId="0" xfId="0" applyNumberFormat="1" applyFont="1" applyAlignment="1" applyProtection="1">
      <alignment vertical="top" wrapText="1"/>
      <protection locked="0"/>
    </xf>
    <xf numFmtId="1" fontId="18" fillId="34" borderId="0" xfId="0" applyNumberFormat="1" applyFont="1" applyFill="1" applyAlignment="1" applyProtection="1">
      <alignment vertical="center" wrapText="1"/>
      <protection locked="0"/>
    </xf>
    <xf numFmtId="1" fontId="18" fillId="34" borderId="0" xfId="0" applyNumberFormat="1" applyFont="1" applyFill="1" applyAlignment="1" applyProtection="1">
      <alignment horizontal="left" vertical="top" wrapText="1"/>
      <protection locked="0"/>
    </xf>
    <xf numFmtId="1" fontId="18" fillId="34" borderId="0" xfId="44" applyNumberFormat="1" applyFont="1" applyFill="1" applyBorder="1" applyAlignment="1" applyProtection="1">
      <alignment horizontal="center" vertical="center" wrapText="1"/>
      <protection locked="0"/>
    </xf>
    <xf numFmtId="1" fontId="29" fillId="36" borderId="11" xfId="0" applyNumberFormat="1" applyFont="1" applyFill="1" applyBorder="1" applyAlignment="1">
      <alignment horizontal="center" vertical="center" wrapText="1"/>
    </xf>
    <xf numFmtId="1" fontId="21" fillId="34" borderId="0" xfId="0" applyNumberFormat="1" applyFont="1" applyFill="1" applyAlignment="1">
      <alignment vertical="center" wrapText="1"/>
    </xf>
    <xf numFmtId="1" fontId="18" fillId="34" borderId="0" xfId="44" applyNumberFormat="1" applyFont="1" applyFill="1" applyBorder="1" applyAlignment="1" applyProtection="1">
      <alignment vertical="center" wrapText="1"/>
      <protection locked="0"/>
    </xf>
    <xf numFmtId="1" fontId="21" fillId="0" borderId="0" xfId="0" applyNumberFormat="1" applyFont="1" applyAlignment="1" applyProtection="1">
      <alignment vertical="center" wrapText="1"/>
      <protection locked="0"/>
    </xf>
    <xf numFmtId="1" fontId="18" fillId="34" borderId="17" xfId="0" applyNumberFormat="1" applyFont="1" applyFill="1" applyBorder="1" applyAlignment="1" applyProtection="1">
      <alignment vertical="center" wrapText="1"/>
      <protection locked="0"/>
    </xf>
    <xf numFmtId="1" fontId="18" fillId="34" borderId="11" xfId="0" applyNumberFormat="1" applyFont="1" applyFill="1" applyBorder="1" applyAlignment="1" applyProtection="1">
      <alignment vertical="center" wrapText="1"/>
      <protection locked="0"/>
    </xf>
    <xf numFmtId="1" fontId="18" fillId="0" borderId="11" xfId="44" applyNumberFormat="1" applyFont="1" applyBorder="1" applyAlignment="1" applyProtection="1">
      <alignment vertical="center" wrapText="1"/>
      <protection locked="0"/>
    </xf>
    <xf numFmtId="1" fontId="18" fillId="33" borderId="11" xfId="44" applyNumberFormat="1" applyFont="1" applyFill="1" applyBorder="1" applyAlignment="1" applyProtection="1">
      <alignment vertical="center" wrapText="1"/>
    </xf>
    <xf numFmtId="1" fontId="18" fillId="0" borderId="11" xfId="43" applyNumberFormat="1" applyFont="1" applyBorder="1" applyAlignment="1" applyProtection="1">
      <alignment vertical="center" wrapText="1"/>
      <protection locked="0"/>
    </xf>
    <xf numFmtId="1" fontId="18" fillId="34" borderId="11" xfId="44" applyNumberFormat="1" applyFont="1" applyFill="1" applyBorder="1" applyAlignment="1" applyProtection="1">
      <alignment vertical="center" wrapText="1"/>
      <protection locked="0"/>
    </xf>
    <xf numFmtId="1" fontId="18" fillId="0" borderId="11" xfId="0" applyNumberFormat="1" applyFont="1" applyBorder="1" applyAlignment="1" applyProtection="1">
      <alignment horizontal="left" wrapText="1"/>
      <protection locked="0"/>
    </xf>
    <xf numFmtId="1" fontId="18" fillId="34" borderId="18" xfId="0" applyNumberFormat="1" applyFont="1" applyFill="1" applyBorder="1" applyAlignment="1" applyProtection="1">
      <alignment vertical="center" wrapText="1"/>
      <protection locked="0"/>
    </xf>
    <xf numFmtId="1" fontId="21" fillId="33" borderId="10" xfId="0" applyNumberFormat="1" applyFont="1" applyFill="1" applyBorder="1" applyAlignment="1">
      <alignment vertical="center" wrapText="1"/>
    </xf>
    <xf numFmtId="1" fontId="18" fillId="0" borderId="11" xfId="46" applyNumberFormat="1" applyFont="1" applyBorder="1" applyAlignment="1" applyProtection="1">
      <alignment vertical="center" wrapText="1"/>
      <protection locked="0"/>
    </xf>
    <xf numFmtId="1" fontId="21" fillId="37" borderId="11" xfId="0" applyNumberFormat="1" applyFont="1" applyFill="1" applyBorder="1" applyAlignment="1" applyProtection="1">
      <alignment vertical="center" wrapText="1"/>
      <protection locked="0"/>
    </xf>
    <xf numFmtId="1" fontId="21" fillId="37" borderId="11" xfId="44" applyNumberFormat="1" applyFont="1" applyFill="1" applyBorder="1" applyAlignment="1" applyProtection="1">
      <alignment vertical="center" wrapText="1"/>
    </xf>
    <xf numFmtId="1" fontId="21" fillId="34" borderId="0" xfId="0" applyNumberFormat="1" applyFont="1" applyFill="1" applyAlignment="1" applyProtection="1">
      <alignment vertical="center" wrapText="1"/>
      <protection locked="0"/>
    </xf>
    <xf numFmtId="1" fontId="18" fillId="34" borderId="0" xfId="0" applyNumberFormat="1" applyFont="1" applyFill="1" applyAlignment="1">
      <alignment vertical="center" wrapText="1"/>
    </xf>
    <xf numFmtId="1" fontId="18" fillId="33" borderId="26" xfId="0" applyNumberFormat="1" applyFont="1" applyFill="1" applyBorder="1" applyAlignment="1">
      <alignment vertical="center" wrapText="1"/>
    </xf>
    <xf numFmtId="1" fontId="18" fillId="33" borderId="27" xfId="0" applyNumberFormat="1" applyFont="1" applyFill="1" applyBorder="1" applyAlignment="1">
      <alignment vertical="center" wrapText="1"/>
    </xf>
    <xf numFmtId="1" fontId="18" fillId="0" borderId="0" xfId="44" applyNumberFormat="1" applyFont="1" applyFill="1" applyBorder="1" applyAlignment="1" applyProtection="1">
      <alignment vertical="center" wrapText="1"/>
      <protection locked="0"/>
    </xf>
    <xf numFmtId="1" fontId="18" fillId="0" borderId="0" xfId="0" applyNumberFormat="1" applyFont="1" applyAlignment="1" applyProtection="1">
      <alignment vertical="center" wrapText="1"/>
      <protection locked="0"/>
    </xf>
    <xf numFmtId="1" fontId="18" fillId="0" borderId="0" xfId="0" applyNumberFormat="1" applyFont="1" applyAlignment="1">
      <alignment vertical="center" wrapText="1"/>
    </xf>
    <xf numFmtId="1" fontId="21" fillId="33" borderId="28" xfId="0" applyNumberFormat="1" applyFont="1" applyFill="1" applyBorder="1" applyAlignment="1">
      <alignment vertical="center" wrapText="1"/>
    </xf>
    <xf numFmtId="1" fontId="21" fillId="33" borderId="29" xfId="44" applyNumberFormat="1" applyFont="1" applyFill="1" applyBorder="1" applyAlignment="1" applyProtection="1">
      <alignment vertical="center" wrapText="1"/>
    </xf>
    <xf numFmtId="1" fontId="21" fillId="33" borderId="30" xfId="44" applyNumberFormat="1" applyFont="1" applyFill="1" applyBorder="1" applyAlignment="1" applyProtection="1">
      <alignment vertical="center" wrapText="1"/>
    </xf>
    <xf numFmtId="1" fontId="21" fillId="34" borderId="0" xfId="44" applyNumberFormat="1" applyFont="1" applyFill="1" applyBorder="1" applyAlignment="1">
      <alignment vertical="center" wrapText="1"/>
    </xf>
    <xf numFmtId="1" fontId="21" fillId="34" borderId="0" xfId="44" applyNumberFormat="1" applyFont="1" applyFill="1" applyBorder="1" applyAlignment="1" applyProtection="1">
      <alignment horizontal="center" vertical="center" wrapText="1"/>
    </xf>
    <xf numFmtId="1" fontId="21" fillId="33" borderId="26" xfId="0" applyNumberFormat="1" applyFont="1" applyFill="1" applyBorder="1" applyAlignment="1">
      <alignment horizontal="center" vertical="center" wrapText="1"/>
    </xf>
    <xf numFmtId="1" fontId="21" fillId="34" borderId="0" xfId="44" applyNumberFormat="1" applyFont="1" applyFill="1" applyBorder="1" applyAlignment="1" applyProtection="1">
      <alignment vertical="center" wrapText="1"/>
      <protection locked="0"/>
    </xf>
    <xf numFmtId="1" fontId="21" fillId="33" borderId="26" xfId="0" applyNumberFormat="1" applyFont="1" applyFill="1" applyBorder="1" applyAlignment="1">
      <alignment vertical="center" wrapText="1"/>
    </xf>
    <xf numFmtId="1" fontId="21" fillId="33" borderId="11" xfId="44" applyNumberFormat="1" applyFont="1" applyFill="1" applyBorder="1" applyAlignment="1" applyProtection="1">
      <alignment vertical="center" wrapText="1"/>
    </xf>
    <xf numFmtId="1" fontId="21" fillId="33" borderId="16" xfId="44" applyNumberFormat="1" applyFont="1" applyFill="1" applyBorder="1" applyAlignment="1" applyProtection="1">
      <alignment vertical="center" wrapText="1"/>
    </xf>
    <xf numFmtId="1" fontId="21" fillId="34" borderId="27" xfId="43" applyNumberFormat="1" applyFont="1" applyFill="1" applyBorder="1" applyAlignment="1" applyProtection="1">
      <alignment vertical="center" wrapText="1"/>
      <protection locked="0"/>
    </xf>
    <xf numFmtId="1" fontId="21" fillId="33" borderId="22" xfId="0" applyNumberFormat="1" applyFont="1" applyFill="1" applyBorder="1" applyAlignment="1">
      <alignment vertical="center" wrapText="1"/>
    </xf>
    <xf numFmtId="1" fontId="21" fillId="33" borderId="31" xfId="44" applyNumberFormat="1" applyFont="1" applyFill="1" applyBorder="1" applyAlignment="1" applyProtection="1">
      <alignment vertical="center" wrapText="1"/>
    </xf>
    <xf numFmtId="1" fontId="21" fillId="34" borderId="23" xfId="43" applyNumberFormat="1" applyFont="1" applyFill="1" applyBorder="1" applyAlignment="1" applyProtection="1">
      <alignment vertical="center" wrapText="1"/>
      <protection locked="0"/>
    </xf>
    <xf numFmtId="1" fontId="21" fillId="34" borderId="0" xfId="44" applyNumberFormat="1" applyFont="1" applyFill="1" applyBorder="1" applyAlignment="1" applyProtection="1">
      <alignment horizontal="right" vertical="center" wrapText="1"/>
      <protection locked="0"/>
    </xf>
    <xf numFmtId="1" fontId="21" fillId="34" borderId="23" xfId="43" applyNumberFormat="1" applyFont="1" applyFill="1" applyBorder="1" applyAlignment="1" applyProtection="1">
      <alignment horizontal="right" vertical="center" wrapText="1"/>
      <protection locked="0"/>
    </xf>
    <xf numFmtId="1" fontId="21" fillId="34" borderId="0" xfId="44" applyNumberFormat="1" applyFont="1" applyFill="1" applyBorder="1" applyAlignment="1" applyProtection="1">
      <alignment vertical="center" wrapText="1"/>
    </xf>
    <xf numFmtId="1" fontId="21" fillId="0" borderId="0" xfId="44" applyNumberFormat="1" applyFont="1" applyFill="1" applyBorder="1" applyAlignment="1">
      <alignment vertical="center" wrapText="1"/>
    </xf>
    <xf numFmtId="1" fontId="21" fillId="0" borderId="0" xfId="0" applyNumberFormat="1" applyFont="1" applyAlignment="1">
      <alignment vertical="center" wrapText="1"/>
    </xf>
    <xf numFmtId="1" fontId="21" fillId="33" borderId="32" xfId="0" applyNumberFormat="1" applyFont="1" applyFill="1" applyBorder="1" applyAlignment="1">
      <alignment vertical="center" wrapText="1"/>
    </xf>
    <xf numFmtId="1" fontId="21" fillId="33" borderId="27" xfId="43" applyNumberFormat="1" applyFont="1" applyFill="1" applyBorder="1" applyAlignment="1" applyProtection="1">
      <alignment wrapText="1"/>
    </xf>
    <xf numFmtId="1" fontId="21" fillId="34" borderId="0" xfId="43" applyNumberFormat="1" applyFont="1" applyFill="1" applyBorder="1" applyAlignment="1">
      <alignment wrapText="1"/>
    </xf>
    <xf numFmtId="1" fontId="18" fillId="0" borderId="0" xfId="0" applyNumberFormat="1" applyFont="1" applyAlignment="1">
      <alignment wrapText="1"/>
    </xf>
    <xf numFmtId="1" fontId="18" fillId="0" borderId="0" xfId="44" applyNumberFormat="1" applyFont="1" applyBorder="1" applyAlignment="1">
      <alignment wrapText="1"/>
    </xf>
    <xf numFmtId="1" fontId="18" fillId="34" borderId="0" xfId="44" applyNumberFormat="1" applyFont="1" applyFill="1" applyBorder="1" applyAlignment="1">
      <alignment wrapText="1"/>
    </xf>
    <xf numFmtId="1" fontId="21" fillId="34" borderId="0" xfId="44" applyNumberFormat="1" applyFont="1" applyFill="1" applyBorder="1" applyAlignment="1">
      <alignment horizontal="left" wrapText="1"/>
    </xf>
    <xf numFmtId="1" fontId="18" fillId="34" borderId="0" xfId="0" applyNumberFormat="1" applyFont="1" applyFill="1" applyAlignment="1">
      <alignment wrapText="1"/>
    </xf>
    <xf numFmtId="1" fontId="18" fillId="0" borderId="0" xfId="0" applyNumberFormat="1" applyFont="1" applyAlignment="1" applyProtection="1">
      <alignment wrapText="1"/>
      <protection locked="0"/>
    </xf>
    <xf numFmtId="1" fontId="21" fillId="33" borderId="32" xfId="0" applyNumberFormat="1" applyFont="1" applyFill="1" applyBorder="1" applyAlignment="1">
      <alignment horizontal="left" vertical="center" wrapText="1"/>
    </xf>
    <xf numFmtId="1" fontId="18" fillId="34" borderId="0" xfId="44" applyNumberFormat="1" applyFont="1" applyFill="1" applyBorder="1" applyAlignment="1">
      <alignment vertical="center" wrapText="1"/>
    </xf>
    <xf numFmtId="1" fontId="21" fillId="33" borderId="26" xfId="0" applyNumberFormat="1" applyFont="1" applyFill="1" applyBorder="1" applyAlignment="1">
      <alignment horizontal="left" vertical="center" wrapText="1"/>
    </xf>
    <xf numFmtId="1" fontId="18" fillId="33" borderId="28" xfId="0" applyNumberFormat="1" applyFont="1" applyFill="1" applyBorder="1" applyAlignment="1">
      <alignment horizontal="left" vertical="center" wrapText="1"/>
    </xf>
    <xf numFmtId="1" fontId="18" fillId="34" borderId="0" xfId="43" applyNumberFormat="1" applyFont="1" applyFill="1" applyBorder="1" applyAlignment="1">
      <alignment wrapText="1"/>
    </xf>
    <xf numFmtId="1" fontId="21" fillId="34" borderId="0" xfId="0" applyNumberFormat="1" applyFont="1" applyFill="1" applyAlignment="1">
      <alignment horizontal="center" vertical="center" wrapText="1"/>
    </xf>
    <xf numFmtId="1" fontId="18" fillId="0" borderId="0" xfId="44" applyNumberFormat="1" applyFont="1" applyFill="1" applyBorder="1" applyAlignment="1">
      <alignment wrapText="1"/>
    </xf>
    <xf numFmtId="1" fontId="18" fillId="34" borderId="0" xfId="0" applyNumberFormat="1" applyFont="1" applyFill="1" applyAlignment="1">
      <alignment horizontal="center" vertical="center" wrapText="1"/>
    </xf>
    <xf numFmtId="165" fontId="18" fillId="0" borderId="11" xfId="1" applyNumberFormat="1" applyFont="1" applyBorder="1" applyAlignment="1" applyProtection="1">
      <alignment vertical="center" wrapText="1"/>
      <protection locked="0"/>
    </xf>
    <xf numFmtId="41" fontId="21" fillId="33" borderId="29" xfId="1" applyFont="1" applyFill="1" applyBorder="1" applyAlignment="1" applyProtection="1">
      <alignment vertical="center" wrapText="1"/>
    </xf>
    <xf numFmtId="165" fontId="18" fillId="0" borderId="11" xfId="1" applyNumberFormat="1" applyFont="1" applyBorder="1" applyAlignment="1" applyProtection="1">
      <alignment horizontal="center" vertical="center" wrapText="1"/>
      <protection locked="0"/>
    </xf>
    <xf numFmtId="165" fontId="21" fillId="33" borderId="11" xfId="1" applyNumberFormat="1" applyFont="1" applyFill="1" applyBorder="1" applyAlignment="1" applyProtection="1">
      <alignment horizontal="center" vertical="center" wrapText="1"/>
    </xf>
    <xf numFmtId="165" fontId="18" fillId="34" borderId="11" xfId="1" applyNumberFormat="1" applyFont="1" applyFill="1" applyBorder="1" applyAlignment="1" applyProtection="1">
      <alignment horizontal="center" vertical="center" wrapText="1"/>
      <protection locked="0"/>
    </xf>
    <xf numFmtId="165" fontId="29" fillId="36" borderId="11" xfId="1" applyNumberFormat="1" applyFont="1" applyFill="1" applyBorder="1" applyAlignment="1">
      <alignment horizontal="center" vertical="center" wrapText="1"/>
    </xf>
    <xf numFmtId="0" fontId="31" fillId="35" borderId="36" xfId="0" applyFont="1" applyFill="1" applyBorder="1" applyAlignment="1">
      <alignment vertical="top" wrapText="1"/>
    </xf>
    <xf numFmtId="2" fontId="21" fillId="33" borderId="30" xfId="43" applyNumberFormat="1" applyFont="1" applyFill="1" applyBorder="1" applyAlignment="1" applyProtection="1">
      <alignment vertical="center" wrapText="1"/>
    </xf>
    <xf numFmtId="165" fontId="0" fillId="34" borderId="11" xfId="1" applyNumberFormat="1" applyFont="1" applyFill="1" applyBorder="1" applyAlignment="1">
      <alignment vertical="center"/>
    </xf>
    <xf numFmtId="0" fontId="24" fillId="0" borderId="0" xfId="0" applyFont="1"/>
    <xf numFmtId="0" fontId="25" fillId="33" borderId="46" xfId="0" applyFont="1" applyFill="1" applyBorder="1" applyAlignment="1">
      <alignment horizontal="center" wrapText="1"/>
    </xf>
    <xf numFmtId="0" fontId="21" fillId="33" borderId="26" xfId="0" applyFont="1" applyFill="1" applyBorder="1" applyAlignment="1">
      <alignment vertical="center" wrapText="1"/>
    </xf>
    <xf numFmtId="166" fontId="25" fillId="33" borderId="25" xfId="0" applyNumberFormat="1" applyFont="1" applyFill="1" applyBorder="1" applyAlignment="1">
      <alignment wrapText="1"/>
    </xf>
    <xf numFmtId="166" fontId="25" fillId="33" borderId="27" xfId="0" applyNumberFormat="1" applyFont="1" applyFill="1" applyBorder="1" applyAlignment="1">
      <alignment wrapText="1"/>
    </xf>
    <xf numFmtId="0" fontId="21" fillId="33" borderId="26" xfId="0" applyFont="1" applyFill="1" applyBorder="1" applyAlignment="1" applyProtection="1">
      <alignment vertical="center" wrapText="1"/>
      <protection locked="0"/>
    </xf>
    <xf numFmtId="0" fontId="21" fillId="33" borderId="28" xfId="0" applyFont="1" applyFill="1" applyBorder="1" applyAlignment="1">
      <alignment vertical="center" wrapText="1"/>
    </xf>
    <xf numFmtId="166" fontId="24" fillId="33" borderId="29" xfId="0" applyNumberFormat="1" applyFont="1" applyFill="1" applyBorder="1" applyAlignment="1">
      <alignment wrapText="1"/>
    </xf>
    <xf numFmtId="166" fontId="25" fillId="33" borderId="30" xfId="0" applyNumberFormat="1" applyFont="1" applyFill="1" applyBorder="1" applyAlignment="1">
      <alignment wrapText="1"/>
    </xf>
    <xf numFmtId="0" fontId="24" fillId="33" borderId="33" xfId="0" applyFont="1" applyFill="1" applyBorder="1"/>
    <xf numFmtId="166" fontId="16" fillId="33" borderId="29" xfId="0" applyNumberFormat="1" applyFont="1" applyFill="1" applyBorder="1"/>
    <xf numFmtId="166" fontId="16" fillId="33" borderId="52" xfId="0" applyNumberFormat="1" applyFont="1" applyFill="1" applyBorder="1"/>
    <xf numFmtId="0" fontId="0" fillId="33" borderId="30" xfId="0" applyFill="1" applyBorder="1"/>
    <xf numFmtId="1" fontId="24" fillId="33" borderId="26" xfId="44" applyNumberFormat="1" applyFont="1" applyFill="1" applyBorder="1" applyAlignment="1" applyProtection="1">
      <alignment wrapText="1"/>
    </xf>
    <xf numFmtId="1" fontId="24" fillId="0" borderId="0" xfId="0" applyNumberFormat="1" applyFont="1"/>
    <xf numFmtId="1" fontId="25" fillId="33" borderId="28" xfId="44" applyNumberFormat="1" applyFont="1" applyFill="1" applyBorder="1" applyAlignment="1" applyProtection="1">
      <alignment wrapText="1"/>
    </xf>
    <xf numFmtId="1" fontId="25" fillId="33" borderId="29" xfId="44" applyNumberFormat="1" applyFont="1" applyFill="1" applyBorder="1" applyAlignment="1">
      <alignment wrapText="1"/>
    </xf>
    <xf numFmtId="1" fontId="24" fillId="33" borderId="11" xfId="44" applyNumberFormat="1" applyFont="1" applyFill="1" applyBorder="1" applyAlignment="1">
      <alignment vertical="center" wrapText="1"/>
    </xf>
    <xf numFmtId="1" fontId="25" fillId="33" borderId="16" xfId="43" applyNumberFormat="1" applyFont="1" applyFill="1" applyBorder="1" applyAlignment="1">
      <alignment vertical="center" wrapText="1"/>
    </xf>
    <xf numFmtId="1" fontId="25" fillId="33" borderId="27" xfId="43" applyNumberFormat="1" applyFont="1" applyFill="1" applyBorder="1" applyAlignment="1">
      <alignment vertical="center" wrapText="1"/>
    </xf>
    <xf numFmtId="1" fontId="0" fillId="0" borderId="0" xfId="0" applyNumberFormat="1"/>
    <xf numFmtId="1" fontId="24" fillId="33" borderId="49" xfId="44" applyNumberFormat="1" applyFont="1" applyFill="1" applyBorder="1" applyAlignment="1" applyProtection="1">
      <alignment wrapText="1"/>
    </xf>
    <xf numFmtId="1" fontId="24" fillId="33" borderId="13" xfId="44" applyNumberFormat="1" applyFont="1" applyFill="1" applyBorder="1" applyAlignment="1">
      <alignment wrapText="1"/>
    </xf>
    <xf numFmtId="1" fontId="24" fillId="33" borderId="48" xfId="0" applyNumberFormat="1" applyFont="1" applyFill="1" applyBorder="1" applyAlignment="1">
      <alignment wrapText="1"/>
    </xf>
    <xf numFmtId="1" fontId="24" fillId="33" borderId="11" xfId="44" applyNumberFormat="1" applyFont="1" applyFill="1" applyBorder="1" applyAlignment="1">
      <alignment wrapText="1"/>
    </xf>
    <xf numFmtId="10" fontId="18" fillId="33" borderId="30" xfId="43" applyNumberFormat="1" applyFont="1" applyFill="1" applyBorder="1" applyAlignment="1">
      <alignment wrapText="1"/>
    </xf>
    <xf numFmtId="1" fontId="35" fillId="0" borderId="0" xfId="0" applyNumberFormat="1" applyFont="1" applyAlignment="1">
      <alignment wrapText="1"/>
    </xf>
    <xf numFmtId="2" fontId="21" fillId="33" borderId="16" xfId="44" applyNumberFormat="1" applyFont="1" applyFill="1" applyBorder="1" applyAlignment="1" applyProtection="1">
      <alignment vertical="center" wrapText="1"/>
    </xf>
    <xf numFmtId="2" fontId="21" fillId="33" borderId="31" xfId="44" applyNumberFormat="1" applyFont="1" applyFill="1" applyBorder="1" applyAlignment="1" applyProtection="1">
      <alignment vertical="center" wrapText="1"/>
    </xf>
    <xf numFmtId="10" fontId="18" fillId="0" borderId="0" xfId="43" applyNumberFormat="1" applyFont="1" applyBorder="1" applyAlignment="1">
      <alignment wrapText="1"/>
    </xf>
    <xf numFmtId="167" fontId="21" fillId="33" borderId="11" xfId="0" applyNumberFormat="1" applyFont="1" applyFill="1" applyBorder="1" applyAlignment="1">
      <alignment vertical="center" wrapText="1"/>
    </xf>
    <xf numFmtId="41" fontId="21" fillId="33" borderId="11" xfId="1" applyFont="1" applyFill="1" applyBorder="1" applyAlignment="1">
      <alignment vertical="center" wrapText="1"/>
    </xf>
    <xf numFmtId="41" fontId="21" fillId="33" borderId="33" xfId="1" applyFont="1" applyFill="1" applyBorder="1" applyAlignment="1">
      <alignment vertical="center" wrapText="1"/>
    </xf>
    <xf numFmtId="41" fontId="21" fillId="33" borderId="27" xfId="1" applyFont="1" applyFill="1" applyBorder="1" applyAlignment="1" applyProtection="1">
      <alignment wrapText="1"/>
    </xf>
    <xf numFmtId="165" fontId="21" fillId="33" borderId="11" xfId="1" applyNumberFormat="1" applyFont="1" applyFill="1" applyBorder="1" applyAlignment="1" applyProtection="1">
      <alignment vertical="center" wrapText="1"/>
    </xf>
    <xf numFmtId="165" fontId="25" fillId="0" borderId="0" xfId="1" applyNumberFormat="1" applyFont="1" applyBorder="1" applyAlignment="1">
      <alignment horizontal="left" vertical="center" wrapText="1"/>
    </xf>
    <xf numFmtId="165" fontId="16" fillId="0" borderId="12" xfId="0" applyNumberFormat="1" applyFont="1" applyBorder="1"/>
    <xf numFmtId="0" fontId="18" fillId="0" borderId="0" xfId="0" applyFont="1" applyAlignment="1">
      <alignment vertical="center" wrapText="1"/>
    </xf>
    <xf numFmtId="10" fontId="0" fillId="0" borderId="0" xfId="43" applyNumberFormat="1" applyFont="1" applyFill="1"/>
    <xf numFmtId="41" fontId="18" fillId="0" borderId="0" xfId="1" applyFont="1" applyFill="1"/>
    <xf numFmtId="2" fontId="18" fillId="34" borderId="11" xfId="44" applyNumberFormat="1" applyFont="1" applyFill="1" applyBorder="1" applyAlignment="1" applyProtection="1">
      <alignment horizontal="center" vertical="center" wrapText="1"/>
      <protection locked="0"/>
    </xf>
    <xf numFmtId="165" fontId="18" fillId="34" borderId="11" xfId="1" applyNumberFormat="1" applyFont="1" applyFill="1" applyBorder="1" applyAlignment="1" applyProtection="1">
      <alignment vertical="center" wrapText="1"/>
      <protection locked="0"/>
    </xf>
    <xf numFmtId="2" fontId="18" fillId="34" borderId="0" xfId="44" applyNumberFormat="1" applyFont="1" applyFill="1" applyBorder="1" applyAlignment="1" applyProtection="1">
      <alignment vertical="center" wrapText="1"/>
      <protection locked="0"/>
    </xf>
    <xf numFmtId="168" fontId="0" fillId="0" borderId="0" xfId="0" applyNumberFormat="1"/>
    <xf numFmtId="165" fontId="16" fillId="0" borderId="11" xfId="1" applyNumberFormat="1" applyFont="1" applyBorder="1" applyAlignment="1">
      <alignment vertical="center"/>
    </xf>
    <xf numFmtId="165" fontId="0" fillId="34" borderId="11" xfId="1" applyNumberFormat="1" applyFont="1" applyFill="1" applyBorder="1" applyAlignment="1"/>
    <xf numFmtId="2" fontId="18" fillId="0" borderId="11" xfId="44" applyNumberFormat="1" applyFont="1" applyBorder="1" applyAlignment="1" applyProtection="1">
      <alignment horizontal="right" vertical="center" wrapText="1"/>
      <protection locked="0"/>
    </xf>
    <xf numFmtId="169" fontId="0" fillId="0" borderId="0" xfId="1" applyNumberFormat="1" applyFont="1"/>
    <xf numFmtId="165" fontId="21" fillId="33" borderId="33" xfId="1" applyNumberFormat="1" applyFont="1" applyFill="1" applyBorder="1" applyAlignment="1">
      <alignment vertical="center" wrapText="1"/>
    </xf>
    <xf numFmtId="1" fontId="18" fillId="0" borderId="11" xfId="44" applyNumberFormat="1" applyFont="1" applyBorder="1" applyAlignment="1" applyProtection="1">
      <alignment horizontal="right" vertical="center" wrapText="1"/>
      <protection locked="0"/>
    </xf>
    <xf numFmtId="2" fontId="18" fillId="0" borderId="11" xfId="44" applyNumberFormat="1" applyFont="1" applyBorder="1" applyAlignment="1" applyProtection="1">
      <alignment horizontal="right" vertical="center" wrapText="1"/>
    </xf>
    <xf numFmtId="2" fontId="18" fillId="34" borderId="11" xfId="44" applyNumberFormat="1" applyFont="1" applyFill="1" applyBorder="1" applyAlignment="1" applyProtection="1">
      <alignment horizontal="right" vertical="center" wrapText="1"/>
      <protection locked="0"/>
    </xf>
    <xf numFmtId="2" fontId="18" fillId="34" borderId="11" xfId="44" applyNumberFormat="1" applyFont="1" applyFill="1" applyBorder="1" applyAlignment="1" applyProtection="1">
      <alignment horizontal="right" vertical="center" wrapText="1"/>
    </xf>
    <xf numFmtId="165" fontId="18" fillId="0" borderId="11" xfId="1" applyNumberFormat="1" applyFont="1" applyBorder="1" applyAlignment="1" applyProtection="1">
      <alignment horizontal="right" vertical="center" wrapText="1"/>
      <protection locked="0"/>
    </xf>
    <xf numFmtId="165" fontId="18" fillId="34" borderId="11" xfId="1" applyNumberFormat="1" applyFont="1" applyFill="1" applyBorder="1" applyAlignment="1" applyProtection="1">
      <alignment horizontal="right" vertical="center" wrapText="1"/>
      <protection locked="0"/>
    </xf>
    <xf numFmtId="0" fontId="22" fillId="0" borderId="0" xfId="0" applyFont="1" applyAlignment="1">
      <alignment horizontal="left" vertical="top" wrapText="1"/>
    </xf>
    <xf numFmtId="1" fontId="18" fillId="34" borderId="16" xfId="0" applyNumberFormat="1" applyFont="1" applyFill="1" applyBorder="1" applyAlignment="1" applyProtection="1">
      <alignment horizontal="left" vertical="top" wrapText="1"/>
      <protection locked="0"/>
    </xf>
    <xf numFmtId="1" fontId="18" fillId="34" borderId="17" xfId="0" applyNumberFormat="1" applyFont="1" applyFill="1" applyBorder="1" applyAlignment="1" applyProtection="1">
      <alignment horizontal="left" vertical="top" wrapText="1"/>
      <protection locked="0"/>
    </xf>
    <xf numFmtId="1" fontId="18" fillId="34" borderId="18" xfId="0" applyNumberFormat="1" applyFont="1" applyFill="1" applyBorder="1" applyAlignment="1" applyProtection="1">
      <alignment horizontal="left" vertical="top" wrapText="1"/>
      <protection locked="0"/>
    </xf>
    <xf numFmtId="1" fontId="30" fillId="0" borderId="0" xfId="0" applyNumberFormat="1" applyFont="1" applyAlignment="1">
      <alignment horizontal="left" vertical="top" wrapText="1"/>
    </xf>
    <xf numFmtId="1" fontId="21" fillId="0" borderId="14" xfId="0" applyNumberFormat="1" applyFont="1" applyBorder="1" applyAlignment="1">
      <alignment horizontal="left" wrapText="1"/>
    </xf>
    <xf numFmtId="1" fontId="21" fillId="34" borderId="16" xfId="45" applyNumberFormat="1" applyFont="1" applyFill="1" applyBorder="1" applyAlignment="1" applyProtection="1">
      <alignment horizontal="left" vertical="top" wrapText="1"/>
      <protection locked="0"/>
    </xf>
    <xf numFmtId="1" fontId="21" fillId="34" borderId="17" xfId="45" applyNumberFormat="1" applyFont="1" applyFill="1" applyBorder="1" applyAlignment="1" applyProtection="1">
      <alignment horizontal="left" vertical="top" wrapText="1"/>
      <protection locked="0"/>
    </xf>
    <xf numFmtId="1" fontId="21" fillId="34" borderId="18" xfId="45" applyNumberFormat="1" applyFont="1" applyFill="1" applyBorder="1" applyAlignment="1" applyProtection="1">
      <alignment horizontal="left" vertical="top" wrapText="1"/>
      <protection locked="0"/>
    </xf>
    <xf numFmtId="1" fontId="18" fillId="34" borderId="16" xfId="45" applyNumberFormat="1" applyFont="1" applyFill="1" applyBorder="1" applyAlignment="1" applyProtection="1">
      <alignment horizontal="left" vertical="top" wrapText="1"/>
      <protection locked="0"/>
    </xf>
    <xf numFmtId="1" fontId="18" fillId="34" borderId="17" xfId="45" applyNumberFormat="1" applyFont="1" applyFill="1" applyBorder="1" applyAlignment="1" applyProtection="1">
      <alignment horizontal="left" vertical="top" wrapText="1"/>
      <protection locked="0"/>
    </xf>
    <xf numFmtId="1" fontId="18" fillId="34" borderId="18" xfId="45" applyNumberFormat="1" applyFont="1" applyFill="1" applyBorder="1" applyAlignment="1" applyProtection="1">
      <alignment horizontal="left" vertical="top" wrapText="1"/>
      <protection locked="0"/>
    </xf>
    <xf numFmtId="1" fontId="21" fillId="34" borderId="16" xfId="0" applyNumberFormat="1" applyFont="1" applyFill="1" applyBorder="1" applyAlignment="1" applyProtection="1">
      <alignment horizontal="left" vertical="top" wrapText="1"/>
      <protection locked="0"/>
    </xf>
    <xf numFmtId="1" fontId="21" fillId="34" borderId="17" xfId="0" applyNumberFormat="1" applyFont="1" applyFill="1" applyBorder="1" applyAlignment="1" applyProtection="1">
      <alignment horizontal="left" vertical="top" wrapText="1"/>
      <protection locked="0"/>
    </xf>
    <xf numFmtId="1" fontId="21" fillId="34" borderId="18" xfId="0" applyNumberFormat="1" applyFont="1" applyFill="1" applyBorder="1" applyAlignment="1" applyProtection="1">
      <alignment horizontal="left" vertical="top" wrapText="1"/>
      <protection locked="0"/>
    </xf>
    <xf numFmtId="1" fontId="18" fillId="33" borderId="22" xfId="0" applyNumberFormat="1" applyFont="1" applyFill="1" applyBorder="1" applyAlignment="1">
      <alignment horizontal="center" vertical="center" wrapText="1"/>
    </xf>
    <xf numFmtId="1" fontId="18" fillId="33" borderId="24" xfId="0" applyNumberFormat="1" applyFont="1" applyFill="1" applyBorder="1" applyAlignment="1">
      <alignment horizontal="center" vertical="center" wrapText="1"/>
    </xf>
    <xf numFmtId="1" fontId="21" fillId="33" borderId="15" xfId="44" applyNumberFormat="1" applyFont="1" applyFill="1" applyBorder="1" applyAlignment="1" applyProtection="1">
      <alignment horizontal="center" vertical="center" wrapText="1"/>
      <protection locked="0"/>
    </xf>
    <xf numFmtId="1" fontId="21" fillId="33" borderId="10" xfId="44" applyNumberFormat="1" applyFont="1" applyFill="1" applyBorder="1" applyAlignment="1" applyProtection="1">
      <alignment horizontal="center" vertical="center" wrapText="1"/>
      <protection locked="0"/>
    </xf>
    <xf numFmtId="1" fontId="21" fillId="33" borderId="23" xfId="44" applyNumberFormat="1" applyFont="1" applyFill="1" applyBorder="1" applyAlignment="1" applyProtection="1">
      <alignment horizontal="center" vertical="center" wrapText="1"/>
    </xf>
    <xf numFmtId="1" fontId="21" fillId="33" borderId="25" xfId="44" applyNumberFormat="1" applyFont="1" applyFill="1" applyBorder="1" applyAlignment="1" applyProtection="1">
      <alignment horizontal="center" vertical="center" wrapText="1"/>
    </xf>
    <xf numFmtId="1" fontId="21" fillId="37" borderId="19" xfId="0" applyNumberFormat="1" applyFont="1" applyFill="1" applyBorder="1" applyAlignment="1">
      <alignment horizontal="center" vertical="center" wrapText="1"/>
    </xf>
    <xf numFmtId="1" fontId="21" fillId="37" borderId="20" xfId="0" applyNumberFormat="1" applyFont="1" applyFill="1" applyBorder="1" applyAlignment="1">
      <alignment horizontal="center" vertical="center" wrapText="1"/>
    </xf>
    <xf numFmtId="1" fontId="21" fillId="37" borderId="21" xfId="0" applyNumberFormat="1" applyFont="1" applyFill="1" applyBorder="1" applyAlignment="1">
      <alignment horizontal="center" vertical="center" wrapText="1"/>
    </xf>
    <xf numFmtId="1" fontId="21" fillId="0" borderId="0" xfId="0" applyNumberFormat="1" applyFont="1" applyAlignment="1">
      <alignment horizontal="center" vertical="center" wrapText="1"/>
    </xf>
    <xf numFmtId="1" fontId="21" fillId="33" borderId="34" xfId="0" applyNumberFormat="1" applyFont="1" applyFill="1" applyBorder="1" applyAlignment="1">
      <alignment horizontal="center" vertical="center" wrapText="1"/>
    </xf>
    <xf numFmtId="1" fontId="21" fillId="33" borderId="35" xfId="0" applyNumberFormat="1" applyFont="1" applyFill="1" applyBorder="1" applyAlignment="1">
      <alignment horizontal="center" vertical="center" wrapText="1"/>
    </xf>
    <xf numFmtId="1" fontId="18" fillId="38" borderId="28" xfId="0" applyNumberFormat="1" applyFont="1" applyFill="1" applyBorder="1" applyAlignment="1">
      <alignment horizontal="center" vertical="center" wrapText="1"/>
    </xf>
    <xf numFmtId="1" fontId="18" fillId="38" borderId="30" xfId="0" applyNumberFormat="1" applyFont="1" applyFill="1" applyBorder="1" applyAlignment="1">
      <alignment horizontal="center" vertical="center" wrapText="1"/>
    </xf>
    <xf numFmtId="1" fontId="21" fillId="33" borderId="19" xfId="0" applyNumberFormat="1" applyFont="1" applyFill="1" applyBorder="1" applyAlignment="1">
      <alignment horizontal="center" vertical="center" wrapText="1"/>
    </xf>
    <xf numFmtId="1" fontId="21" fillId="33" borderId="20" xfId="0" applyNumberFormat="1" applyFont="1" applyFill="1" applyBorder="1" applyAlignment="1">
      <alignment horizontal="center" vertical="center" wrapText="1"/>
    </xf>
    <xf numFmtId="1" fontId="21" fillId="33" borderId="21" xfId="0" applyNumberFormat="1" applyFont="1" applyFill="1" applyBorder="1" applyAlignment="1">
      <alignment horizontal="center" vertical="center" wrapText="1"/>
    </xf>
    <xf numFmtId="1" fontId="21" fillId="33" borderId="15" xfId="0" applyNumberFormat="1" applyFont="1" applyFill="1" applyBorder="1" applyAlignment="1" applyProtection="1">
      <alignment horizontal="center" vertical="center" wrapText="1"/>
      <protection locked="0"/>
    </xf>
    <xf numFmtId="1" fontId="21" fillId="33" borderId="10" xfId="0" applyNumberFormat="1" applyFont="1" applyFill="1" applyBorder="1" applyAlignment="1" applyProtection="1">
      <alignment horizontal="center" vertical="center" wrapText="1"/>
      <protection locked="0"/>
    </xf>
    <xf numFmtId="1" fontId="21" fillId="33" borderId="15" xfId="0" applyNumberFormat="1" applyFont="1" applyFill="1" applyBorder="1" applyAlignment="1">
      <alignment horizontal="center" vertical="center" wrapText="1"/>
    </xf>
    <xf numFmtId="1" fontId="21" fillId="33" borderId="10" xfId="0" applyNumberFormat="1" applyFont="1" applyFill="1" applyBorder="1" applyAlignment="1">
      <alignment horizontal="center" vertical="center" wrapText="1"/>
    </xf>
    <xf numFmtId="1" fontId="21" fillId="33" borderId="23" xfId="0" applyNumberFormat="1" applyFont="1" applyFill="1" applyBorder="1" applyAlignment="1">
      <alignment horizontal="center" vertical="center" wrapText="1"/>
    </xf>
    <xf numFmtId="1" fontId="21" fillId="33" borderId="25" xfId="0" applyNumberFormat="1" applyFont="1" applyFill="1" applyBorder="1" applyAlignment="1">
      <alignment horizontal="center" vertical="center" wrapText="1"/>
    </xf>
    <xf numFmtId="0" fontId="23" fillId="0" borderId="0" xfId="0" applyFont="1" applyAlignment="1">
      <alignment horizontal="left" wrapText="1"/>
    </xf>
    <xf numFmtId="0" fontId="25" fillId="39" borderId="37" xfId="0" applyFont="1" applyFill="1" applyBorder="1" applyAlignment="1">
      <alignment horizontal="center" vertical="center"/>
    </xf>
    <xf numFmtId="0" fontId="25" fillId="39" borderId="38" xfId="0" applyFont="1" applyFill="1" applyBorder="1" applyAlignment="1">
      <alignment horizontal="center" vertical="center"/>
    </xf>
    <xf numFmtId="0" fontId="25" fillId="39" borderId="39" xfId="0" applyFont="1" applyFill="1" applyBorder="1" applyAlignment="1">
      <alignment horizontal="center" vertical="center"/>
    </xf>
    <xf numFmtId="0" fontId="25" fillId="39" borderId="40" xfId="0" applyFont="1" applyFill="1" applyBorder="1" applyAlignment="1">
      <alignment horizontal="center" vertical="center"/>
    </xf>
    <xf numFmtId="0" fontId="25" fillId="39" borderId="41" xfId="0" applyFont="1" applyFill="1" applyBorder="1" applyAlignment="1">
      <alignment horizontal="center" vertical="center"/>
    </xf>
    <xf numFmtId="0" fontId="25" fillId="39" borderId="42" xfId="0" applyFont="1" applyFill="1" applyBorder="1" applyAlignment="1">
      <alignment horizontal="center" vertical="center"/>
    </xf>
    <xf numFmtId="0" fontId="25" fillId="33" borderId="43" xfId="0" applyFont="1" applyFill="1" applyBorder="1" applyAlignment="1">
      <alignment horizontal="center" wrapText="1"/>
    </xf>
    <xf numFmtId="0" fontId="25" fillId="33" borderId="44" xfId="0" applyFont="1" applyFill="1" applyBorder="1" applyAlignment="1">
      <alignment horizontal="center" wrapText="1"/>
    </xf>
    <xf numFmtId="0" fontId="25" fillId="33" borderId="45" xfId="0" applyFont="1" applyFill="1" applyBorder="1" applyAlignment="1">
      <alignment horizontal="center" wrapText="1"/>
    </xf>
    <xf numFmtId="0" fontId="25" fillId="33" borderId="47" xfId="0" applyFont="1" applyFill="1" applyBorder="1" applyAlignment="1">
      <alignment horizontal="center" wrapText="1"/>
    </xf>
    <xf numFmtId="0" fontId="25" fillId="33" borderId="10" xfId="0" applyFont="1" applyFill="1" applyBorder="1" applyAlignment="1">
      <alignment horizontal="center" wrapText="1"/>
    </xf>
    <xf numFmtId="0" fontId="25" fillId="33" borderId="48" xfId="0" applyFont="1" applyFill="1" applyBorder="1" applyAlignment="1">
      <alignment horizontal="center" vertical="center" wrapText="1"/>
    </xf>
    <xf numFmtId="0" fontId="25" fillId="33" borderId="25" xfId="0" applyFont="1" applyFill="1" applyBorder="1" applyAlignment="1">
      <alignment horizontal="center" vertical="center" wrapText="1"/>
    </xf>
    <xf numFmtId="0" fontId="25" fillId="33" borderId="23" xfId="0" applyFont="1" applyFill="1" applyBorder="1" applyAlignment="1">
      <alignment horizontal="center" vertical="center" wrapText="1"/>
    </xf>
    <xf numFmtId="0" fontId="25" fillId="33" borderId="32" xfId="0" applyFont="1" applyFill="1" applyBorder="1" applyAlignment="1">
      <alignment horizontal="center" vertical="center" wrapText="1"/>
    </xf>
    <xf numFmtId="0" fontId="25" fillId="33" borderId="50" xfId="0" applyFont="1" applyFill="1" applyBorder="1" applyAlignment="1">
      <alignment horizontal="center" vertical="center" wrapText="1"/>
    </xf>
    <xf numFmtId="0" fontId="25" fillId="33" borderId="51" xfId="0" applyFont="1" applyFill="1" applyBorder="1" applyAlignment="1">
      <alignment horizontal="center" vertical="center" wrapText="1"/>
    </xf>
    <xf numFmtId="0" fontId="25" fillId="33" borderId="22" xfId="0" applyFont="1" applyFill="1" applyBorder="1" applyAlignment="1">
      <alignment horizontal="center" vertical="center" wrapText="1"/>
    </xf>
    <xf numFmtId="0" fontId="25" fillId="33" borderId="24" xfId="0" applyFont="1" applyFill="1" applyBorder="1" applyAlignment="1">
      <alignment horizontal="center" vertical="center" wrapText="1"/>
    </xf>
    <xf numFmtId="0" fontId="25" fillId="33" borderId="15" xfId="0" applyFont="1" applyFill="1" applyBorder="1" applyAlignment="1">
      <alignment horizontal="center" vertical="center" wrapText="1"/>
    </xf>
    <xf numFmtId="0" fontId="25" fillId="33" borderId="10" xfId="0" applyFont="1" applyFill="1" applyBorder="1" applyAlignment="1">
      <alignment horizontal="center" vertical="center" wrapText="1"/>
    </xf>
  </cellXfs>
  <cellStyles count="47">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0]" xfId="1" builtinId="6"/>
    <cellStyle name="Currency" xfId="44" builtinId="4"/>
    <cellStyle name="Currency 2" xfId="46" xr:uid="{94680615-2851-4168-9965-238992A36D17}"/>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5" xr:uid="{B99EDF9B-256E-4DCE-BD89-854F85C7108C}"/>
    <cellStyle name="Note" xfId="16" builtinId="10" customBuiltin="1"/>
    <cellStyle name="Output" xfId="11" builtinId="21" customBuiltin="1"/>
    <cellStyle name="Per cent" xfId="43" builtinId="5"/>
    <cellStyle name="Title" xfId="2" builtinId="15" customBuiltin="1"/>
    <cellStyle name="Total" xfId="18" builtinId="25" customBuiltin="1"/>
    <cellStyle name="Warning Text" xfId="15"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atrice.nijebariko\Documents\Annexe%20D%20support-unit-project_document_template_30.06.2025.xlsx" TargetMode="External"/><Relationship Id="rId1" Type="http://schemas.openxmlformats.org/officeDocument/2006/relationships/externalLinkPath" Target="/Users/patrice.nijebariko/Documents/Annexe%20D%20support-unit-project_document_template_30.06.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1) Budget Table"/>
      <sheetName val="2) By Category"/>
      <sheetName val="3) Explanatory Notes"/>
      <sheetName val="4) -For PBSO Use-"/>
      <sheetName val="5) -For MPTF Use-"/>
      <sheetName val="Sheet8"/>
      <sheetName val="Sheet6"/>
      <sheetName val="Dropdowns"/>
      <sheetName val="Sheet2"/>
      <sheetName val="Sheet9"/>
    </sheetNames>
    <sheetDataSet>
      <sheetData sheetId="0"/>
      <sheetData sheetId="1">
        <row r="4">
          <cell r="D4" t="str">
            <v>Recipient Organization 1</v>
          </cell>
          <cell r="E4" t="str">
            <v>Recipient Organization 2</v>
          </cell>
          <cell r="F4" t="str">
            <v>Recipient Organization 3</v>
          </cell>
        </row>
        <row r="197">
          <cell r="D197">
            <v>947465.52599999984</v>
          </cell>
          <cell r="E197">
            <v>0</v>
          </cell>
          <cell r="F197">
            <v>0</v>
          </cell>
          <cell r="G197">
            <v>947465.52599999984</v>
          </cell>
          <cell r="H197">
            <v>0.7</v>
          </cell>
        </row>
        <row r="198">
          <cell r="D198">
            <v>406056.65399999998</v>
          </cell>
          <cell r="E198">
            <v>0</v>
          </cell>
          <cell r="F198">
            <v>0</v>
          </cell>
          <cell r="G198">
            <v>406056.65399999998</v>
          </cell>
          <cell r="H198">
            <v>0.3</v>
          </cell>
        </row>
        <row r="199">
          <cell r="D199">
            <v>0</v>
          </cell>
          <cell r="E199">
            <v>0</v>
          </cell>
          <cell r="F199">
            <v>0</v>
          </cell>
          <cell r="G199">
            <v>0</v>
          </cell>
          <cell r="H199">
            <v>0</v>
          </cell>
        </row>
        <row r="200">
          <cell r="D200">
            <v>1353522.1799999997</v>
          </cell>
          <cell r="E200">
            <v>0</v>
          </cell>
          <cell r="F200">
            <v>0</v>
          </cell>
          <cell r="G200">
            <v>1353522.1799999997</v>
          </cell>
        </row>
      </sheetData>
      <sheetData sheetId="2">
        <row r="199">
          <cell r="D199">
            <v>619974</v>
          </cell>
          <cell r="E199">
            <v>0</v>
          </cell>
          <cell r="F199">
            <v>0</v>
          </cell>
        </row>
        <row r="200">
          <cell r="D200">
            <v>100000</v>
          </cell>
          <cell r="E200">
            <v>0</v>
          </cell>
          <cell r="F200">
            <v>0</v>
          </cell>
        </row>
        <row r="201">
          <cell r="D201">
            <v>70000</v>
          </cell>
          <cell r="E201">
            <v>0</v>
          </cell>
          <cell r="F201">
            <v>0</v>
          </cell>
        </row>
        <row r="202">
          <cell r="D202">
            <v>420000</v>
          </cell>
          <cell r="E202">
            <v>0</v>
          </cell>
          <cell r="F202">
            <v>0</v>
          </cell>
        </row>
        <row r="203">
          <cell r="D203">
            <v>50000</v>
          </cell>
          <cell r="E203">
            <v>0</v>
          </cell>
          <cell r="F203">
            <v>0</v>
          </cell>
        </row>
        <row r="204">
          <cell r="D204">
            <v>0</v>
          </cell>
          <cell r="E204">
            <v>0</v>
          </cell>
          <cell r="F204">
            <v>0</v>
          </cell>
        </row>
        <row r="205">
          <cell r="D205">
            <v>5000</v>
          </cell>
          <cell r="E205">
            <v>0</v>
          </cell>
          <cell r="F205">
            <v>0</v>
          </cell>
        </row>
      </sheetData>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560FF-8370-4D4F-BCB0-6107AEA6CCD8}">
  <dimension ref="B2:E3"/>
  <sheetViews>
    <sheetView topLeftCell="A3" workbookViewId="0">
      <selection activeCell="B3" sqref="B3"/>
    </sheetView>
  </sheetViews>
  <sheetFormatPr defaultRowHeight="14.25" x14ac:dyDescent="0.45"/>
  <cols>
    <col min="2" max="2" width="127.265625" customWidth="1"/>
  </cols>
  <sheetData>
    <row r="2" spans="2:5" ht="32.25" thickBot="1" x14ac:dyDescent="0.5">
      <c r="B2" s="166" t="s">
        <v>74</v>
      </c>
      <c r="C2" s="166"/>
      <c r="D2" s="166"/>
      <c r="E2" s="166"/>
    </row>
    <row r="3" spans="2:5" ht="282.75" thickBot="1" x14ac:dyDescent="0.5">
      <c r="B3" s="108" t="s">
        <v>227</v>
      </c>
    </row>
  </sheetData>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CD7C2-1855-4901-BC54-36BFE4E39A15}">
  <dimension ref="A1:L221"/>
  <sheetViews>
    <sheetView view="pageBreakPreview" topLeftCell="C1" zoomScaleNormal="100" zoomScaleSheetLayoutView="100" workbookViewId="0">
      <selection activeCell="J206" sqref="J206"/>
    </sheetView>
  </sheetViews>
  <sheetFormatPr defaultColWidth="9.19921875" defaultRowHeight="15.75" x14ac:dyDescent="0.5"/>
  <cols>
    <col min="1" max="1" width="0.9296875" style="88" customWidth="1"/>
    <col min="2" max="2" width="22.06640625" style="88" customWidth="1"/>
    <col min="3" max="3" width="30.06640625" style="88" customWidth="1"/>
    <col min="4" max="4" width="14.9296875" style="88" customWidth="1"/>
    <col min="5" max="5" width="15.19921875" style="88" customWidth="1"/>
    <col min="6" max="6" width="14.265625" style="88" customWidth="1"/>
    <col min="7" max="7" width="19.53125" style="88" customWidth="1"/>
    <col min="8" max="8" width="22.46484375" style="88" customWidth="1"/>
    <col min="9" max="9" width="22.46484375" style="89" customWidth="1"/>
    <col min="10" max="10" width="25.73046875" style="90" customWidth="1"/>
    <col min="11" max="11" width="24.19921875" style="88" customWidth="1"/>
    <col min="12" max="12" width="17.73046875" style="88" customWidth="1"/>
    <col min="13" max="13" width="26.46484375" style="88" customWidth="1"/>
    <col min="14" max="14" width="22.46484375" style="88" customWidth="1"/>
    <col min="15" max="15" width="29.73046875" style="88" customWidth="1"/>
    <col min="16" max="16" width="23.46484375" style="88" customWidth="1"/>
    <col min="17" max="17" width="18.46484375" style="88" customWidth="1"/>
    <col min="18" max="18" width="17.46484375" style="88" customWidth="1"/>
    <col min="19" max="19" width="25.19921875" style="88" customWidth="1"/>
    <col min="20" max="16384" width="9.19921875" style="88"/>
  </cols>
  <sheetData>
    <row r="1" spans="1:12" ht="17.55" customHeight="1" x14ac:dyDescent="0.5">
      <c r="B1" s="170" t="s">
        <v>74</v>
      </c>
      <c r="C1" s="170"/>
      <c r="D1" s="170"/>
      <c r="E1" s="170"/>
      <c r="F1" s="21"/>
      <c r="G1" s="21"/>
    </row>
    <row r="2" spans="1:12" ht="16.5" customHeight="1" x14ac:dyDescent="0.5">
      <c r="B2" s="171" t="s">
        <v>80</v>
      </c>
      <c r="C2" s="171"/>
      <c r="D2" s="171"/>
      <c r="E2" s="171"/>
      <c r="F2" s="21"/>
      <c r="G2" s="21"/>
      <c r="H2" s="21"/>
      <c r="I2" s="91"/>
      <c r="J2" s="91"/>
    </row>
    <row r="3" spans="1:12" ht="9" customHeight="1" x14ac:dyDescent="0.5"/>
    <row r="4" spans="1:12" ht="112.05" customHeight="1" x14ac:dyDescent="0.5">
      <c r="B4" s="22" t="s">
        <v>218</v>
      </c>
      <c r="C4" s="22" t="s">
        <v>219</v>
      </c>
      <c r="D4" s="23" t="s">
        <v>81</v>
      </c>
      <c r="E4" s="23" t="s">
        <v>82</v>
      </c>
      <c r="F4" s="23" t="s">
        <v>83</v>
      </c>
      <c r="G4" s="24" t="s">
        <v>73</v>
      </c>
      <c r="H4" s="22" t="s">
        <v>220</v>
      </c>
      <c r="I4" s="22" t="s">
        <v>221</v>
      </c>
      <c r="J4" s="22" t="s">
        <v>222</v>
      </c>
      <c r="K4" s="22" t="s">
        <v>223</v>
      </c>
    </row>
    <row r="5" spans="1:12" ht="24" customHeight="1" x14ac:dyDescent="0.5">
      <c r="B5" s="25" t="s">
        <v>84</v>
      </c>
      <c r="C5" s="172" t="s">
        <v>85</v>
      </c>
      <c r="D5" s="173"/>
      <c r="E5" s="173"/>
      <c r="F5" s="173"/>
      <c r="G5" s="173"/>
      <c r="H5" s="173"/>
      <c r="I5" s="173"/>
      <c r="J5" s="173"/>
      <c r="K5" s="174"/>
    </row>
    <row r="6" spans="1:12" ht="19.05" customHeight="1" x14ac:dyDescent="0.5">
      <c r="B6" s="25" t="s">
        <v>86</v>
      </c>
      <c r="C6" s="175" t="s">
        <v>87</v>
      </c>
      <c r="D6" s="176"/>
      <c r="E6" s="176"/>
      <c r="F6" s="176"/>
      <c r="G6" s="176"/>
      <c r="H6" s="176"/>
      <c r="I6" s="176"/>
      <c r="J6" s="176"/>
      <c r="K6" s="177"/>
    </row>
    <row r="7" spans="1:12" ht="31.5" x14ac:dyDescent="0.5">
      <c r="B7" s="26" t="s">
        <v>88</v>
      </c>
      <c r="C7" s="27" t="s">
        <v>89</v>
      </c>
      <c r="D7" s="28"/>
      <c r="E7" s="28"/>
      <c r="F7" s="28"/>
      <c r="G7" s="29">
        <f>SUM(D7:F7)</f>
        <v>0</v>
      </c>
      <c r="H7" s="30">
        <v>0</v>
      </c>
      <c r="I7" s="104">
        <f>100884.58-983.96</f>
        <v>99900.62</v>
      </c>
      <c r="J7" s="106">
        <f>I7*42.95%</f>
        <v>42907.316290000002</v>
      </c>
      <c r="K7" s="32"/>
      <c r="L7" s="88">
        <v>909155.04</v>
      </c>
    </row>
    <row r="8" spans="1:12" x14ac:dyDescent="0.5">
      <c r="B8" s="26" t="s">
        <v>90</v>
      </c>
      <c r="C8" s="33"/>
      <c r="D8" s="28"/>
      <c r="E8" s="28"/>
      <c r="F8" s="28"/>
      <c r="G8" s="29">
        <f t="shared" ref="G8:G14" si="0">SUM(D8:F8)</f>
        <v>0</v>
      </c>
      <c r="H8" s="30"/>
      <c r="I8" s="28"/>
      <c r="J8" s="31"/>
      <c r="K8" s="32"/>
    </row>
    <row r="9" spans="1:12" hidden="1" x14ac:dyDescent="0.5">
      <c r="B9" s="26" t="s">
        <v>91</v>
      </c>
      <c r="C9" s="33"/>
      <c r="D9" s="28"/>
      <c r="E9" s="28"/>
      <c r="F9" s="28"/>
      <c r="G9" s="29">
        <f t="shared" si="0"/>
        <v>0</v>
      </c>
      <c r="H9" s="30"/>
      <c r="I9" s="28"/>
      <c r="J9" s="31"/>
      <c r="K9" s="32"/>
    </row>
    <row r="10" spans="1:12" hidden="1" x14ac:dyDescent="0.5">
      <c r="B10" s="26" t="s">
        <v>32</v>
      </c>
      <c r="C10" s="33"/>
      <c r="D10" s="28"/>
      <c r="E10" s="28"/>
      <c r="F10" s="28"/>
      <c r="G10" s="29">
        <f t="shared" si="0"/>
        <v>0</v>
      </c>
      <c r="H10" s="30"/>
      <c r="I10" s="28"/>
      <c r="J10" s="31"/>
      <c r="K10" s="32"/>
    </row>
    <row r="11" spans="1:12" hidden="1" x14ac:dyDescent="0.5">
      <c r="B11" s="26" t="s">
        <v>63</v>
      </c>
      <c r="C11" s="33"/>
      <c r="D11" s="28"/>
      <c r="E11" s="28"/>
      <c r="F11" s="28"/>
      <c r="G11" s="29">
        <f t="shared" si="0"/>
        <v>0</v>
      </c>
      <c r="H11" s="30"/>
      <c r="I11" s="28"/>
      <c r="J11" s="31"/>
      <c r="K11" s="32"/>
    </row>
    <row r="12" spans="1:12" hidden="1" x14ac:dyDescent="0.5">
      <c r="B12" s="26" t="s">
        <v>33</v>
      </c>
      <c r="C12" s="33"/>
      <c r="D12" s="28"/>
      <c r="E12" s="28"/>
      <c r="F12" s="28"/>
      <c r="G12" s="29">
        <f t="shared" si="0"/>
        <v>0</v>
      </c>
      <c r="H12" s="30"/>
      <c r="I12" s="28"/>
      <c r="J12" s="31"/>
      <c r="K12" s="32"/>
    </row>
    <row r="13" spans="1:12" hidden="1" x14ac:dyDescent="0.5">
      <c r="B13" s="26" t="s">
        <v>34</v>
      </c>
      <c r="C13" s="34"/>
      <c r="D13" s="31"/>
      <c r="E13" s="31"/>
      <c r="F13" s="31"/>
      <c r="G13" s="29">
        <f t="shared" si="0"/>
        <v>0</v>
      </c>
      <c r="H13" s="35"/>
      <c r="I13" s="31"/>
      <c r="J13" s="31"/>
      <c r="K13" s="36"/>
    </row>
    <row r="14" spans="1:12" hidden="1" x14ac:dyDescent="0.5">
      <c r="A14" s="92"/>
      <c r="B14" s="26" t="s">
        <v>92</v>
      </c>
      <c r="C14" s="34"/>
      <c r="D14" s="31"/>
      <c r="E14" s="31"/>
      <c r="F14" s="31"/>
      <c r="G14" s="29">
        <f t="shared" si="0"/>
        <v>0</v>
      </c>
      <c r="H14" s="35"/>
      <c r="I14" s="31"/>
      <c r="J14" s="31"/>
      <c r="K14" s="36"/>
    </row>
    <row r="15" spans="1:12" x14ac:dyDescent="0.5">
      <c r="A15" s="92"/>
      <c r="C15" s="25" t="s">
        <v>93</v>
      </c>
      <c r="D15" s="37">
        <f>SUM(D7:D14)</f>
        <v>0</v>
      </c>
      <c r="E15" s="37">
        <f>SUM(E7:E14)</f>
        <v>0</v>
      </c>
      <c r="F15" s="37">
        <f>SUM(F7:F14)</f>
        <v>0</v>
      </c>
      <c r="G15" s="37">
        <f>SUM(G7:G14)</f>
        <v>0</v>
      </c>
      <c r="H15" s="37">
        <f>(H7*G7)+(H8*G8)+(H9*G9)+(H10*G10)+(H11*G11)+(H12*G12)+(H13*G13)+(H14*G14)</f>
        <v>0</v>
      </c>
      <c r="I15" s="105">
        <f>SUM(I7:I14)</f>
        <v>99900.62</v>
      </c>
      <c r="J15" s="105">
        <f>SUM(J7:J14)</f>
        <v>42907.316290000002</v>
      </c>
      <c r="K15" s="36"/>
    </row>
    <row r="16" spans="1:12" ht="18" customHeight="1" x14ac:dyDescent="0.5">
      <c r="A16" s="92"/>
      <c r="B16" s="25" t="s">
        <v>94</v>
      </c>
      <c r="C16" s="167" t="s">
        <v>95</v>
      </c>
      <c r="D16" s="168"/>
      <c r="E16" s="168"/>
      <c r="F16" s="168"/>
      <c r="G16" s="168"/>
      <c r="H16" s="168"/>
      <c r="I16" s="168"/>
      <c r="J16" s="168"/>
      <c r="K16" s="169"/>
    </row>
    <row r="17" spans="1:11" x14ac:dyDescent="0.5">
      <c r="A17" s="92"/>
      <c r="B17" s="26" t="s">
        <v>13</v>
      </c>
      <c r="C17" s="33" t="s">
        <v>96</v>
      </c>
      <c r="D17" s="28">
        <v>20000</v>
      </c>
      <c r="E17" s="28"/>
      <c r="F17" s="28"/>
      <c r="G17" s="29">
        <f>SUM(D17:F17)</f>
        <v>20000</v>
      </c>
      <c r="H17" s="30">
        <v>0.3</v>
      </c>
      <c r="I17" s="104">
        <v>25780.58</v>
      </c>
      <c r="J17" s="106">
        <f>I17*42.95%</f>
        <v>11072.759110000003</v>
      </c>
      <c r="K17" s="32"/>
    </row>
    <row r="18" spans="1:11" x14ac:dyDescent="0.5">
      <c r="A18" s="92"/>
      <c r="B18" s="26" t="s">
        <v>2</v>
      </c>
      <c r="C18" s="33" t="s">
        <v>97</v>
      </c>
      <c r="D18" s="28">
        <v>20000</v>
      </c>
      <c r="E18" s="28"/>
      <c r="F18" s="28"/>
      <c r="G18" s="29">
        <f t="shared" ref="G18:G24" si="1">SUM(D18:F18)</f>
        <v>20000</v>
      </c>
      <c r="H18" s="30">
        <v>0.4</v>
      </c>
      <c r="I18" s="28"/>
      <c r="J18" s="31"/>
      <c r="K18" s="32"/>
    </row>
    <row r="19" spans="1:11" ht="31.5" x14ac:dyDescent="0.5">
      <c r="A19" s="92"/>
      <c r="B19" s="26" t="s">
        <v>98</v>
      </c>
      <c r="C19" s="33" t="s">
        <v>99</v>
      </c>
      <c r="D19" s="28">
        <v>10000</v>
      </c>
      <c r="E19" s="28"/>
      <c r="F19" s="28"/>
      <c r="G19" s="29">
        <f t="shared" si="1"/>
        <v>10000</v>
      </c>
      <c r="H19" s="30">
        <v>0.3</v>
      </c>
      <c r="I19" s="28"/>
      <c r="J19" s="31"/>
      <c r="K19" s="32"/>
    </row>
    <row r="20" spans="1:11" hidden="1" x14ac:dyDescent="0.5">
      <c r="A20" s="92"/>
      <c r="B20" s="26" t="s">
        <v>100</v>
      </c>
      <c r="C20" s="33"/>
      <c r="D20" s="28"/>
      <c r="E20" s="28"/>
      <c r="F20" s="28"/>
      <c r="G20" s="29">
        <f t="shared" si="1"/>
        <v>0</v>
      </c>
      <c r="H20" s="30"/>
      <c r="I20" s="28"/>
      <c r="J20" s="31"/>
      <c r="K20" s="32"/>
    </row>
    <row r="21" spans="1:11" hidden="1" x14ac:dyDescent="0.5">
      <c r="A21" s="92"/>
      <c r="B21" s="26" t="s">
        <v>101</v>
      </c>
      <c r="C21" s="33"/>
      <c r="D21" s="28"/>
      <c r="E21" s="28"/>
      <c r="F21" s="28"/>
      <c r="G21" s="29">
        <f t="shared" si="1"/>
        <v>0</v>
      </c>
      <c r="H21" s="30"/>
      <c r="I21" s="28"/>
      <c r="J21" s="31"/>
      <c r="K21" s="32"/>
    </row>
    <row r="22" spans="1:11" hidden="1" x14ac:dyDescent="0.5">
      <c r="A22" s="92"/>
      <c r="B22" s="26" t="s">
        <v>102</v>
      </c>
      <c r="C22" s="33"/>
      <c r="D22" s="28"/>
      <c r="E22" s="28"/>
      <c r="F22" s="28"/>
      <c r="G22" s="29">
        <f t="shared" si="1"/>
        <v>0</v>
      </c>
      <c r="H22" s="30"/>
      <c r="I22" s="28"/>
      <c r="J22" s="31"/>
      <c r="K22" s="32"/>
    </row>
    <row r="23" spans="1:11" hidden="1" x14ac:dyDescent="0.5">
      <c r="A23" s="92"/>
      <c r="B23" s="26" t="s">
        <v>103</v>
      </c>
      <c r="C23" s="34"/>
      <c r="D23" s="31"/>
      <c r="E23" s="31"/>
      <c r="F23" s="31"/>
      <c r="G23" s="29">
        <f t="shared" si="1"/>
        <v>0</v>
      </c>
      <c r="H23" s="35"/>
      <c r="I23" s="31"/>
      <c r="J23" s="31"/>
      <c r="K23" s="36"/>
    </row>
    <row r="24" spans="1:11" hidden="1" x14ac:dyDescent="0.5">
      <c r="A24" s="92"/>
      <c r="B24" s="26" t="s">
        <v>104</v>
      </c>
      <c r="C24" s="34"/>
      <c r="D24" s="31"/>
      <c r="E24" s="31"/>
      <c r="F24" s="31"/>
      <c r="G24" s="29">
        <f t="shared" si="1"/>
        <v>0</v>
      </c>
      <c r="H24" s="35"/>
      <c r="I24" s="31"/>
      <c r="J24" s="31"/>
      <c r="K24" s="36"/>
    </row>
    <row r="25" spans="1:11" x14ac:dyDescent="0.5">
      <c r="A25" s="92"/>
      <c r="C25" s="25" t="s">
        <v>93</v>
      </c>
      <c r="D25" s="38">
        <f>SUM(D17:D24)</f>
        <v>50000</v>
      </c>
      <c r="E25" s="38">
        <f>SUM(E17:E24)</f>
        <v>0</v>
      </c>
      <c r="F25" s="38">
        <f>SUM(F17:F24)</f>
        <v>0</v>
      </c>
      <c r="G25" s="38">
        <f>SUM(G17:G24)</f>
        <v>50000</v>
      </c>
      <c r="H25" s="37">
        <f>(H17*G17)+(H18*G18)+(H19*G19)+(H20*G20)+(H21*G21)+(H22*G22)+(H23*G23)+(H24*G24)</f>
        <v>17000</v>
      </c>
      <c r="I25" s="105">
        <f>SUM(I17:I24)</f>
        <v>25780.58</v>
      </c>
      <c r="J25" s="105">
        <f>SUM(J17:J24)</f>
        <v>11072.759110000003</v>
      </c>
      <c r="K25" s="36"/>
    </row>
    <row r="26" spans="1:11" ht="24.5" customHeight="1" x14ac:dyDescent="0.5">
      <c r="A26" s="92"/>
      <c r="B26" s="25" t="s">
        <v>105</v>
      </c>
      <c r="C26" s="167" t="s">
        <v>106</v>
      </c>
      <c r="D26" s="168"/>
      <c r="E26" s="168"/>
      <c r="F26" s="168"/>
      <c r="G26" s="168"/>
      <c r="H26" s="168"/>
      <c r="I26" s="168"/>
      <c r="J26" s="168"/>
      <c r="K26" s="169"/>
    </row>
    <row r="27" spans="1:11" ht="31.5" x14ac:dyDescent="0.5">
      <c r="A27" s="92"/>
      <c r="B27" s="26" t="s">
        <v>14</v>
      </c>
      <c r="C27" s="33" t="s">
        <v>107</v>
      </c>
      <c r="D27" s="28">
        <v>15000</v>
      </c>
      <c r="E27" s="28"/>
      <c r="F27" s="28"/>
      <c r="G27" s="29">
        <f>SUM(D27:F27)</f>
        <v>15000</v>
      </c>
      <c r="H27" s="30">
        <v>0.5</v>
      </c>
      <c r="I27" s="104">
        <f>92240.58-7067.54</f>
        <v>85173.040000000008</v>
      </c>
      <c r="J27" s="106">
        <f>I27*42.95%</f>
        <v>36581.820680000004</v>
      </c>
      <c r="K27" s="32"/>
    </row>
    <row r="28" spans="1:11" ht="31.5" x14ac:dyDescent="0.5">
      <c r="A28" s="92"/>
      <c r="B28" s="26" t="s">
        <v>15</v>
      </c>
      <c r="C28" s="33" t="s">
        <v>108</v>
      </c>
      <c r="D28" s="28">
        <v>15000</v>
      </c>
      <c r="E28" s="28"/>
      <c r="F28" s="28"/>
      <c r="G28" s="29">
        <f t="shared" ref="G28:G34" si="2">SUM(D28:F28)</f>
        <v>15000</v>
      </c>
      <c r="H28" s="30">
        <v>0.3</v>
      </c>
      <c r="I28" s="160">
        <v>0</v>
      </c>
      <c r="J28" s="31"/>
      <c r="K28" s="32"/>
    </row>
    <row r="29" spans="1:11" ht="31.5" x14ac:dyDescent="0.5">
      <c r="A29" s="92"/>
      <c r="B29" s="26" t="s">
        <v>16</v>
      </c>
      <c r="C29" s="33" t="s">
        <v>109</v>
      </c>
      <c r="D29" s="28">
        <v>80000</v>
      </c>
      <c r="E29" s="28"/>
      <c r="F29" s="28"/>
      <c r="G29" s="29">
        <f t="shared" si="2"/>
        <v>80000</v>
      </c>
      <c r="H29" s="30">
        <v>0.4</v>
      </c>
      <c r="I29" s="157">
        <v>167.59</v>
      </c>
      <c r="J29" s="31"/>
      <c r="K29" s="32"/>
    </row>
    <row r="30" spans="1:11" ht="31.5" x14ac:dyDescent="0.5">
      <c r="A30" s="92"/>
      <c r="B30" s="26" t="s">
        <v>17</v>
      </c>
      <c r="C30" s="33" t="s">
        <v>110</v>
      </c>
      <c r="D30" s="28">
        <v>15000</v>
      </c>
      <c r="E30" s="28"/>
      <c r="F30" s="28"/>
      <c r="G30" s="29">
        <f t="shared" si="2"/>
        <v>15000</v>
      </c>
      <c r="H30" s="30">
        <v>0.6</v>
      </c>
      <c r="I30" s="28"/>
      <c r="J30" s="31"/>
      <c r="K30" s="32"/>
    </row>
    <row r="31" spans="1:11" s="92" customFormat="1" hidden="1" x14ac:dyDescent="0.5">
      <c r="B31" s="26" t="s">
        <v>51</v>
      </c>
      <c r="C31" s="33"/>
      <c r="D31" s="28"/>
      <c r="E31" s="28"/>
      <c r="F31" s="28"/>
      <c r="G31" s="29">
        <f t="shared" si="2"/>
        <v>0</v>
      </c>
      <c r="H31" s="30">
        <v>0.2</v>
      </c>
      <c r="I31" s="28"/>
      <c r="J31" s="31"/>
      <c r="K31" s="32"/>
    </row>
    <row r="32" spans="1:11" s="92" customFormat="1" hidden="1" x14ac:dyDescent="0.5">
      <c r="B32" s="26" t="s">
        <v>52</v>
      </c>
      <c r="C32" s="33"/>
      <c r="D32" s="28"/>
      <c r="E32" s="28"/>
      <c r="F32" s="28"/>
      <c r="G32" s="29">
        <f t="shared" si="2"/>
        <v>0</v>
      </c>
      <c r="H32" s="30"/>
      <c r="I32" s="28"/>
      <c r="J32" s="31"/>
      <c r="K32" s="32"/>
    </row>
    <row r="33" spans="1:11" s="92" customFormat="1" hidden="1" x14ac:dyDescent="0.5">
      <c r="A33" s="88"/>
      <c r="B33" s="26" t="s">
        <v>111</v>
      </c>
      <c r="C33" s="34"/>
      <c r="D33" s="31"/>
      <c r="E33" s="31"/>
      <c r="F33" s="31"/>
      <c r="G33" s="29">
        <f t="shared" si="2"/>
        <v>0</v>
      </c>
      <c r="H33" s="35"/>
      <c r="I33" s="31"/>
      <c r="J33" s="31"/>
      <c r="K33" s="36"/>
    </row>
    <row r="34" spans="1:11" hidden="1" x14ac:dyDescent="0.5">
      <c r="B34" s="26" t="s">
        <v>112</v>
      </c>
      <c r="C34" s="34"/>
      <c r="D34" s="31"/>
      <c r="E34" s="31"/>
      <c r="F34" s="31"/>
      <c r="G34" s="29">
        <f t="shared" si="2"/>
        <v>0</v>
      </c>
      <c r="H34" s="35"/>
      <c r="I34" s="31"/>
      <c r="J34" s="31"/>
      <c r="K34" s="36"/>
    </row>
    <row r="35" spans="1:11" x14ac:dyDescent="0.5">
      <c r="C35" s="25" t="s">
        <v>93</v>
      </c>
      <c r="D35" s="38">
        <f>SUM(D27:D34)</f>
        <v>125000</v>
      </c>
      <c r="E35" s="38">
        <f>SUM(E27:E34)</f>
        <v>0</v>
      </c>
      <c r="F35" s="38">
        <f>SUM(F27:F34)</f>
        <v>0</v>
      </c>
      <c r="G35" s="38">
        <f>SUM(G27:G34)</f>
        <v>125000</v>
      </c>
      <c r="H35" s="37">
        <f>(H27*G27)+(H28*G28)+(H29*G29)+(H30*G30)+(H31*G31)+(H32*G32)+(H33*G33)+(H34*G34)</f>
        <v>53000</v>
      </c>
      <c r="I35" s="105">
        <f>SUM(I27:I34)</f>
        <v>85340.63</v>
      </c>
      <c r="J35" s="105">
        <f>SUM(J27:J34)</f>
        <v>36581.820680000004</v>
      </c>
      <c r="K35" s="36"/>
    </row>
    <row r="36" spans="1:11" ht="20.55" customHeight="1" x14ac:dyDescent="0.5">
      <c r="B36" s="25" t="s">
        <v>113</v>
      </c>
      <c r="C36" s="167" t="s">
        <v>114</v>
      </c>
      <c r="D36" s="168"/>
      <c r="E36" s="168"/>
      <c r="F36" s="168"/>
      <c r="G36" s="168"/>
      <c r="H36" s="168"/>
      <c r="I36" s="168"/>
      <c r="J36" s="168"/>
      <c r="K36" s="169"/>
    </row>
    <row r="37" spans="1:11" ht="31.5" x14ac:dyDescent="0.5">
      <c r="B37" s="26" t="s">
        <v>18</v>
      </c>
      <c r="C37" s="33" t="s">
        <v>115</v>
      </c>
      <c r="D37" s="28">
        <v>70000</v>
      </c>
      <c r="E37" s="28"/>
      <c r="F37" s="28"/>
      <c r="G37" s="29">
        <f>SUM(D37:F37)</f>
        <v>70000</v>
      </c>
      <c r="H37" s="30">
        <v>0.5</v>
      </c>
      <c r="I37" s="157">
        <v>224.98</v>
      </c>
      <c r="J37" s="162">
        <f>I37*42.95%</f>
        <v>96.628910000000005</v>
      </c>
      <c r="K37" s="32"/>
    </row>
    <row r="38" spans="1:11" ht="31.5" x14ac:dyDescent="0.5">
      <c r="B38" s="26" t="s">
        <v>19</v>
      </c>
      <c r="C38" s="33" t="s">
        <v>116</v>
      </c>
      <c r="D38" s="28">
        <v>80000</v>
      </c>
      <c r="E38" s="28"/>
      <c r="F38" s="28"/>
      <c r="G38" s="29">
        <f t="shared" ref="G38:G44" si="3">SUM(D38:F38)</f>
        <v>80000</v>
      </c>
      <c r="H38" s="30">
        <v>0.5</v>
      </c>
      <c r="I38" s="157">
        <v>0</v>
      </c>
      <c r="J38" s="162"/>
      <c r="K38" s="32"/>
    </row>
    <row r="39" spans="1:11" ht="31.5" x14ac:dyDescent="0.5">
      <c r="B39" s="26" t="s">
        <v>117</v>
      </c>
      <c r="C39" s="33" t="s">
        <v>118</v>
      </c>
      <c r="D39" s="28">
        <v>10000</v>
      </c>
      <c r="E39" s="28"/>
      <c r="F39" s="28"/>
      <c r="G39" s="29">
        <f t="shared" si="3"/>
        <v>10000</v>
      </c>
      <c r="H39" s="30">
        <v>0.5</v>
      </c>
      <c r="I39" s="161">
        <f>57646.81</f>
        <v>57646.81</v>
      </c>
      <c r="J39" s="163">
        <f t="shared" ref="J39" si="4">I39*42.95%</f>
        <v>24759.304895000001</v>
      </c>
      <c r="K39" s="32"/>
    </row>
    <row r="40" spans="1:11" x14ac:dyDescent="0.5">
      <c r="B40" s="26" t="s">
        <v>119</v>
      </c>
      <c r="C40" s="33" t="s">
        <v>120</v>
      </c>
      <c r="D40" s="28">
        <v>15000</v>
      </c>
      <c r="E40" s="28"/>
      <c r="F40" s="28"/>
      <c r="G40" s="29">
        <f t="shared" si="3"/>
        <v>15000</v>
      </c>
      <c r="H40" s="30">
        <v>0.5</v>
      </c>
      <c r="I40" s="157">
        <v>0</v>
      </c>
      <c r="J40" s="162"/>
      <c r="K40" s="32"/>
    </row>
    <row r="41" spans="1:11" ht="31.5" x14ac:dyDescent="0.5">
      <c r="B41" s="26" t="s">
        <v>121</v>
      </c>
      <c r="C41" s="39" t="s">
        <v>122</v>
      </c>
      <c r="D41" s="28">
        <v>20000</v>
      </c>
      <c r="E41" s="28"/>
      <c r="F41" s="28"/>
      <c r="G41" s="29">
        <f t="shared" si="3"/>
        <v>20000</v>
      </c>
      <c r="H41" s="30">
        <v>0.5</v>
      </c>
      <c r="I41" s="157">
        <v>0</v>
      </c>
      <c r="J41" s="162"/>
      <c r="K41" s="32"/>
    </row>
    <row r="42" spans="1:11" x14ac:dyDescent="0.5">
      <c r="A42" s="92"/>
      <c r="B42" s="26" t="s">
        <v>53</v>
      </c>
      <c r="C42" s="33" t="s">
        <v>123</v>
      </c>
      <c r="D42" s="28">
        <v>20000</v>
      </c>
      <c r="E42" s="28"/>
      <c r="F42" s="28"/>
      <c r="G42" s="29">
        <f t="shared" si="3"/>
        <v>20000</v>
      </c>
      <c r="H42" s="30">
        <v>1</v>
      </c>
      <c r="I42" s="157">
        <v>0</v>
      </c>
      <c r="J42" s="162"/>
      <c r="K42" s="32"/>
    </row>
    <row r="43" spans="1:11" s="92" customFormat="1" x14ac:dyDescent="0.5">
      <c r="A43" s="88"/>
      <c r="B43" s="26" t="s">
        <v>124</v>
      </c>
      <c r="C43" s="34"/>
      <c r="D43" s="31"/>
      <c r="E43" s="31"/>
      <c r="F43" s="31"/>
      <c r="G43" s="29">
        <f t="shared" si="3"/>
        <v>0</v>
      </c>
      <c r="H43" s="35"/>
      <c r="I43" s="151"/>
      <c r="J43" s="162"/>
      <c r="K43" s="36"/>
    </row>
    <row r="44" spans="1:11" hidden="1" x14ac:dyDescent="0.5">
      <c r="B44" s="26" t="s">
        <v>54</v>
      </c>
      <c r="C44" s="34"/>
      <c r="D44" s="31"/>
      <c r="E44" s="31"/>
      <c r="F44" s="31"/>
      <c r="G44" s="29">
        <f t="shared" si="3"/>
        <v>0</v>
      </c>
      <c r="H44" s="35"/>
      <c r="I44" s="151"/>
      <c r="J44" s="31"/>
      <c r="K44" s="36"/>
    </row>
    <row r="45" spans="1:11" x14ac:dyDescent="0.5">
      <c r="C45" s="25" t="s">
        <v>93</v>
      </c>
      <c r="D45" s="37">
        <f>SUM(D37:D44)</f>
        <v>215000</v>
      </c>
      <c r="E45" s="37">
        <f>SUM(E37:E44)</f>
        <v>0</v>
      </c>
      <c r="F45" s="37">
        <f>SUM(F37:F44)</f>
        <v>0</v>
      </c>
      <c r="G45" s="37">
        <f>SUM(G37:G44)</f>
        <v>215000</v>
      </c>
      <c r="H45" s="37">
        <f>(H37*G37)+(H38*G38)+(H39*G39)+(H40*G40)+(H41*G41)+(H42*G42)+(H43*G43)+(H44*G44)</f>
        <v>117500</v>
      </c>
      <c r="I45" s="105">
        <f>SUM(I37:I44)</f>
        <v>57871.79</v>
      </c>
      <c r="J45" s="105">
        <f>SUM(J37:J44)</f>
        <v>24855.933805000001</v>
      </c>
      <c r="K45" s="36"/>
    </row>
    <row r="46" spans="1:11" x14ac:dyDescent="0.5">
      <c r="B46" s="40"/>
      <c r="C46" s="41"/>
      <c r="D46" s="42"/>
      <c r="E46" s="42"/>
      <c r="F46" s="42"/>
      <c r="G46" s="42"/>
      <c r="H46" s="42"/>
      <c r="I46" s="42"/>
      <c r="J46" s="42"/>
      <c r="K46" s="42"/>
    </row>
    <row r="47" spans="1:11" ht="18" customHeight="1" x14ac:dyDescent="0.5">
      <c r="B47" s="25" t="s">
        <v>125</v>
      </c>
      <c r="C47" s="178" t="s">
        <v>126</v>
      </c>
      <c r="D47" s="179"/>
      <c r="E47" s="179"/>
      <c r="F47" s="179"/>
      <c r="G47" s="179"/>
      <c r="H47" s="179"/>
      <c r="I47" s="179"/>
      <c r="J47" s="179"/>
      <c r="K47" s="180"/>
    </row>
    <row r="48" spans="1:11" ht="23" customHeight="1" x14ac:dyDescent="0.5">
      <c r="B48" s="25" t="s">
        <v>127</v>
      </c>
      <c r="C48" s="167" t="s">
        <v>128</v>
      </c>
      <c r="D48" s="168"/>
      <c r="E48" s="168"/>
      <c r="F48" s="168"/>
      <c r="G48" s="168"/>
      <c r="H48" s="168"/>
      <c r="I48" s="168"/>
      <c r="J48" s="168"/>
      <c r="K48" s="169"/>
    </row>
    <row r="49" spans="1:11" ht="33" customHeight="1" x14ac:dyDescent="0.5">
      <c r="B49" s="26" t="s">
        <v>20</v>
      </c>
      <c r="C49" s="33" t="s">
        <v>129</v>
      </c>
      <c r="D49" s="28">
        <v>15000</v>
      </c>
      <c r="E49" s="28"/>
      <c r="F49" s="28"/>
      <c r="G49" s="29">
        <f>SUM(D49:F49)</f>
        <v>15000</v>
      </c>
      <c r="H49" s="30">
        <v>0.2</v>
      </c>
      <c r="I49" s="164">
        <v>14773.86</v>
      </c>
      <c r="J49" s="162">
        <f>I49*42.95%</f>
        <v>6345.3728700000011</v>
      </c>
      <c r="K49" s="32"/>
    </row>
    <row r="50" spans="1:11" ht="31.5" x14ac:dyDescent="0.5">
      <c r="B50" s="26" t="s">
        <v>21</v>
      </c>
      <c r="C50" s="33" t="s">
        <v>130</v>
      </c>
      <c r="D50" s="28">
        <v>20000</v>
      </c>
      <c r="E50" s="28"/>
      <c r="F50" s="28"/>
      <c r="G50" s="29">
        <f t="shared" ref="G50:G56" si="5">SUM(D50:F50)</f>
        <v>20000</v>
      </c>
      <c r="H50" s="30">
        <v>0.3</v>
      </c>
      <c r="I50" s="164">
        <v>4669.51</v>
      </c>
      <c r="J50" s="165">
        <f>I50*42.95%</f>
        <v>2005.5545450000004</v>
      </c>
      <c r="K50" s="32"/>
    </row>
    <row r="51" spans="1:11" x14ac:dyDescent="0.5">
      <c r="B51" s="26" t="s">
        <v>22</v>
      </c>
      <c r="C51" s="33"/>
      <c r="D51" s="28"/>
      <c r="E51" s="28"/>
      <c r="F51" s="28"/>
      <c r="G51" s="29">
        <f t="shared" si="5"/>
        <v>0</v>
      </c>
      <c r="H51" s="30"/>
      <c r="I51" s="28"/>
      <c r="J51" s="31"/>
      <c r="K51" s="32"/>
    </row>
    <row r="52" spans="1:11" hidden="1" x14ac:dyDescent="0.5">
      <c r="B52" s="26" t="s">
        <v>35</v>
      </c>
      <c r="C52" s="33"/>
      <c r="D52" s="28"/>
      <c r="E52" s="28"/>
      <c r="F52" s="28"/>
      <c r="G52" s="29">
        <f t="shared" si="5"/>
        <v>0</v>
      </c>
      <c r="H52" s="30"/>
      <c r="I52" s="28"/>
      <c r="J52" s="31"/>
      <c r="K52" s="32"/>
    </row>
    <row r="53" spans="1:11" hidden="1" x14ac:dyDescent="0.5">
      <c r="B53" s="26" t="s">
        <v>131</v>
      </c>
      <c r="C53" s="33"/>
      <c r="D53" s="28"/>
      <c r="E53" s="28"/>
      <c r="F53" s="28"/>
      <c r="G53" s="29">
        <f t="shared" si="5"/>
        <v>0</v>
      </c>
      <c r="H53" s="30"/>
      <c r="I53" s="28"/>
      <c r="J53" s="31"/>
      <c r="K53" s="32"/>
    </row>
    <row r="54" spans="1:11" hidden="1" x14ac:dyDescent="0.5">
      <c r="B54" s="26" t="s">
        <v>36</v>
      </c>
      <c r="C54" s="33"/>
      <c r="D54" s="28"/>
      <c r="E54" s="28"/>
      <c r="F54" s="28"/>
      <c r="G54" s="29">
        <f t="shared" si="5"/>
        <v>0</v>
      </c>
      <c r="H54" s="30"/>
      <c r="I54" s="28"/>
      <c r="J54" s="31"/>
      <c r="K54" s="32"/>
    </row>
    <row r="55" spans="1:11" hidden="1" x14ac:dyDescent="0.5">
      <c r="A55" s="92"/>
      <c r="B55" s="26" t="s">
        <v>132</v>
      </c>
      <c r="C55" s="34"/>
      <c r="D55" s="31"/>
      <c r="E55" s="31"/>
      <c r="F55" s="31"/>
      <c r="G55" s="29">
        <f t="shared" si="5"/>
        <v>0</v>
      </c>
      <c r="H55" s="35"/>
      <c r="I55" s="31"/>
      <c r="J55" s="31"/>
      <c r="K55" s="36"/>
    </row>
    <row r="56" spans="1:11" s="92" customFormat="1" hidden="1" x14ac:dyDescent="0.5">
      <c r="B56" s="26" t="s">
        <v>133</v>
      </c>
      <c r="C56" s="34"/>
      <c r="D56" s="31"/>
      <c r="E56" s="31"/>
      <c r="F56" s="31"/>
      <c r="G56" s="29">
        <f t="shared" si="5"/>
        <v>0</v>
      </c>
      <c r="H56" s="35"/>
      <c r="I56" s="31"/>
      <c r="J56" s="31"/>
      <c r="K56" s="36"/>
    </row>
    <row r="57" spans="1:11" s="92" customFormat="1" x14ac:dyDescent="0.5">
      <c r="A57" s="88"/>
      <c r="B57" s="88"/>
      <c r="C57" s="25" t="s">
        <v>93</v>
      </c>
      <c r="D57" s="37">
        <f>SUM(D49:D56)</f>
        <v>35000</v>
      </c>
      <c r="E57" s="37">
        <f>SUM(E49:E56)</f>
        <v>0</v>
      </c>
      <c r="F57" s="37">
        <f>SUM(F49:F56)</f>
        <v>0</v>
      </c>
      <c r="G57" s="38">
        <f>SUM(G49:G56)</f>
        <v>35000</v>
      </c>
      <c r="H57" s="37">
        <f>(H49*G49)+(H50*G50)+(H51*G51)+(H52*G52)+(H53*G53)+(H54*G54)+(H55*G55)+(H56*G56)</f>
        <v>9000</v>
      </c>
      <c r="I57" s="105">
        <f>SUM(I49:I56)</f>
        <v>19443.370000000003</v>
      </c>
      <c r="J57" s="105">
        <f>SUM(J49:J56)</f>
        <v>8350.9274150000019</v>
      </c>
      <c r="K57" s="36"/>
    </row>
    <row r="58" spans="1:11" ht="20" customHeight="1" x14ac:dyDescent="0.5">
      <c r="B58" s="25" t="s">
        <v>134</v>
      </c>
      <c r="C58" s="167" t="s">
        <v>135</v>
      </c>
      <c r="D58" s="168"/>
      <c r="E58" s="168"/>
      <c r="F58" s="168"/>
      <c r="G58" s="168"/>
      <c r="H58" s="168"/>
      <c r="I58" s="168"/>
      <c r="J58" s="168"/>
      <c r="K58" s="169"/>
    </row>
    <row r="59" spans="1:11" ht="31.5" x14ac:dyDescent="0.5">
      <c r="B59" s="26" t="s">
        <v>0</v>
      </c>
      <c r="C59" s="33" t="s">
        <v>136</v>
      </c>
      <c r="D59" s="28">
        <v>15000</v>
      </c>
      <c r="E59" s="28"/>
      <c r="F59" s="28"/>
      <c r="G59" s="29">
        <f>SUM(D59:F59)</f>
        <v>15000</v>
      </c>
      <c r="H59" s="30">
        <v>0.3</v>
      </c>
      <c r="I59" s="164">
        <v>588.91</v>
      </c>
      <c r="J59" s="162">
        <f>I59*42.95%</f>
        <v>252.93684500000001</v>
      </c>
      <c r="K59" s="32"/>
    </row>
    <row r="60" spans="1:11" ht="31.5" x14ac:dyDescent="0.5">
      <c r="B60" s="26" t="s">
        <v>1</v>
      </c>
      <c r="C60" s="93" t="s">
        <v>137</v>
      </c>
      <c r="D60" s="28">
        <v>20000</v>
      </c>
      <c r="E60" s="28"/>
      <c r="F60" s="28"/>
      <c r="G60" s="29">
        <f t="shared" ref="G60:G66" si="6">SUM(D60:F60)</f>
        <v>20000</v>
      </c>
      <c r="H60" s="30">
        <v>0.3</v>
      </c>
      <c r="I60" s="164"/>
      <c r="J60" s="162">
        <f>I60*42.95%</f>
        <v>0</v>
      </c>
      <c r="K60" s="32"/>
    </row>
    <row r="61" spans="1:11" x14ac:dyDescent="0.5">
      <c r="B61" s="26" t="s">
        <v>3</v>
      </c>
      <c r="C61" s="33"/>
      <c r="D61" s="28"/>
      <c r="E61" s="28"/>
      <c r="F61" s="28"/>
      <c r="G61" s="29">
        <f t="shared" si="6"/>
        <v>0</v>
      </c>
      <c r="H61" s="30"/>
      <c r="I61" s="104"/>
      <c r="J61" s="31"/>
      <c r="K61" s="32"/>
    </row>
    <row r="62" spans="1:11" hidden="1" x14ac:dyDescent="0.5">
      <c r="B62" s="26" t="s">
        <v>138</v>
      </c>
      <c r="C62" s="33"/>
      <c r="D62" s="28"/>
      <c r="E62" s="28"/>
      <c r="F62" s="28"/>
      <c r="G62" s="29">
        <f t="shared" si="6"/>
        <v>0</v>
      </c>
      <c r="H62" s="30"/>
      <c r="I62" s="104"/>
      <c r="J62" s="31"/>
      <c r="K62" s="32"/>
    </row>
    <row r="63" spans="1:11" hidden="1" x14ac:dyDescent="0.5">
      <c r="B63" s="26" t="s">
        <v>139</v>
      </c>
      <c r="C63" s="33"/>
      <c r="D63" s="28"/>
      <c r="E63" s="28"/>
      <c r="F63" s="28"/>
      <c r="G63" s="29">
        <f t="shared" si="6"/>
        <v>0</v>
      </c>
      <c r="H63" s="30"/>
      <c r="I63" s="104"/>
      <c r="J63" s="31"/>
      <c r="K63" s="32"/>
    </row>
    <row r="64" spans="1:11" hidden="1" x14ac:dyDescent="0.5">
      <c r="B64" s="26" t="s">
        <v>140</v>
      </c>
      <c r="C64" s="33"/>
      <c r="D64" s="28"/>
      <c r="E64" s="28"/>
      <c r="F64" s="28"/>
      <c r="G64" s="29">
        <f t="shared" si="6"/>
        <v>0</v>
      </c>
      <c r="H64" s="30"/>
      <c r="I64" s="104"/>
      <c r="J64" s="31"/>
      <c r="K64" s="32"/>
    </row>
    <row r="65" spans="1:12" hidden="1" x14ac:dyDescent="0.5">
      <c r="B65" s="26" t="s">
        <v>141</v>
      </c>
      <c r="C65" s="34"/>
      <c r="D65" s="31"/>
      <c r="E65" s="31"/>
      <c r="F65" s="31"/>
      <c r="G65" s="29">
        <f t="shared" si="6"/>
        <v>0</v>
      </c>
      <c r="H65" s="35"/>
      <c r="I65" s="106"/>
      <c r="J65" s="31"/>
      <c r="K65" s="36"/>
    </row>
    <row r="66" spans="1:12" hidden="1" x14ac:dyDescent="0.5">
      <c r="B66" s="26" t="s">
        <v>142</v>
      </c>
      <c r="C66" s="34"/>
      <c r="D66" s="31"/>
      <c r="E66" s="31"/>
      <c r="F66" s="31"/>
      <c r="G66" s="29">
        <f t="shared" si="6"/>
        <v>0</v>
      </c>
      <c r="H66" s="35"/>
      <c r="I66" s="106"/>
      <c r="J66" s="31"/>
      <c r="K66" s="36"/>
    </row>
    <row r="67" spans="1:12" x14ac:dyDescent="0.5">
      <c r="C67" s="25" t="s">
        <v>93</v>
      </c>
      <c r="D67" s="38">
        <f>SUM(D59:D66)</f>
        <v>35000</v>
      </c>
      <c r="E67" s="38">
        <f>SUM(E59:E66)</f>
        <v>0</v>
      </c>
      <c r="F67" s="38">
        <f>SUM(F59:F66)</f>
        <v>0</v>
      </c>
      <c r="G67" s="38">
        <f>SUM(G59:G66)</f>
        <v>35000</v>
      </c>
      <c r="H67" s="37">
        <f>(H59*G59)+(H60*G60)+(H61*G61)+(H62*G62)+(H63*G63)+(H64*G64)+(H65*G65)+(H66*G66)</f>
        <v>10500</v>
      </c>
      <c r="I67" s="107">
        <f>SUM(I59:I66)</f>
        <v>588.91</v>
      </c>
      <c r="J67" s="107">
        <f>SUM(J59:J66)</f>
        <v>252.93684500000001</v>
      </c>
      <c r="K67" s="36"/>
    </row>
    <row r="68" spans="1:12" ht="21" customHeight="1" x14ac:dyDescent="0.5">
      <c r="B68" s="25" t="s">
        <v>143</v>
      </c>
      <c r="C68" s="167" t="s">
        <v>144</v>
      </c>
      <c r="D68" s="168"/>
      <c r="E68" s="168"/>
      <c r="F68" s="168"/>
      <c r="G68" s="168"/>
      <c r="H68" s="168"/>
      <c r="I68" s="168"/>
      <c r="J68" s="168"/>
      <c r="K68" s="169"/>
    </row>
    <row r="69" spans="1:12" ht="31.5" x14ac:dyDescent="0.5">
      <c r="B69" s="25" t="s">
        <v>37</v>
      </c>
      <c r="C69" s="33" t="s">
        <v>145</v>
      </c>
      <c r="D69" s="28">
        <v>10000</v>
      </c>
      <c r="E69" s="28"/>
      <c r="F69" s="28"/>
      <c r="G69" s="29">
        <f>SUM(D69:F69)</f>
        <v>10000</v>
      </c>
      <c r="H69" s="30">
        <v>0.4</v>
      </c>
      <c r="I69" s="164">
        <v>539.16999999999996</v>
      </c>
      <c r="J69" s="162">
        <f>I69*42.95%</f>
        <v>231.57351500000001</v>
      </c>
      <c r="K69" s="32"/>
    </row>
    <row r="70" spans="1:12" x14ac:dyDescent="0.5">
      <c r="B70" s="26" t="s">
        <v>38</v>
      </c>
      <c r="C70" s="33"/>
      <c r="D70" s="28"/>
      <c r="E70" s="28"/>
      <c r="F70" s="28"/>
      <c r="G70" s="29">
        <f t="shared" ref="G70:G76" si="7">SUM(D70:F70)</f>
        <v>0</v>
      </c>
      <c r="H70" s="30"/>
      <c r="I70" s="28"/>
      <c r="J70" s="31"/>
      <c r="K70" s="32"/>
    </row>
    <row r="71" spans="1:12" hidden="1" x14ac:dyDescent="0.5">
      <c r="B71" s="26" t="s">
        <v>39</v>
      </c>
      <c r="C71" s="33"/>
      <c r="D71" s="28"/>
      <c r="E71" s="28"/>
      <c r="F71" s="28"/>
      <c r="G71" s="29">
        <f t="shared" si="7"/>
        <v>0</v>
      </c>
      <c r="H71" s="30"/>
      <c r="I71" s="28"/>
      <c r="J71" s="31"/>
      <c r="K71" s="32"/>
    </row>
    <row r="72" spans="1:12" hidden="1" x14ac:dyDescent="0.5">
      <c r="A72" s="92"/>
      <c r="B72" s="26" t="s">
        <v>40</v>
      </c>
      <c r="C72" s="33"/>
      <c r="D72" s="28"/>
      <c r="E72" s="28"/>
      <c r="F72" s="28"/>
      <c r="G72" s="29">
        <f t="shared" si="7"/>
        <v>0</v>
      </c>
      <c r="H72" s="30"/>
      <c r="I72" s="28"/>
      <c r="J72" s="31"/>
      <c r="K72" s="32"/>
    </row>
    <row r="73" spans="1:12" s="92" customFormat="1" hidden="1" x14ac:dyDescent="0.5">
      <c r="A73" s="88"/>
      <c r="B73" s="26" t="s">
        <v>41</v>
      </c>
      <c r="C73" s="33"/>
      <c r="D73" s="28"/>
      <c r="E73" s="28"/>
      <c r="F73" s="28"/>
      <c r="G73" s="29">
        <f t="shared" si="7"/>
        <v>0</v>
      </c>
      <c r="H73" s="30"/>
      <c r="I73" s="28"/>
      <c r="J73" s="31"/>
      <c r="K73" s="32"/>
    </row>
    <row r="74" spans="1:12" hidden="1" x14ac:dyDescent="0.5">
      <c r="B74" s="26" t="s">
        <v>42</v>
      </c>
      <c r="C74" s="33"/>
      <c r="D74" s="28"/>
      <c r="E74" s="28"/>
      <c r="F74" s="28"/>
      <c r="G74" s="29">
        <f t="shared" si="7"/>
        <v>0</v>
      </c>
      <c r="H74" s="30"/>
      <c r="I74" s="28"/>
      <c r="J74" s="31"/>
      <c r="K74" s="32"/>
    </row>
    <row r="75" spans="1:12" hidden="1" x14ac:dyDescent="0.5">
      <c r="B75" s="26" t="s">
        <v>146</v>
      </c>
      <c r="C75" s="34"/>
      <c r="D75" s="31"/>
      <c r="E75" s="31"/>
      <c r="F75" s="31"/>
      <c r="G75" s="29">
        <f t="shared" si="7"/>
        <v>0</v>
      </c>
      <c r="H75" s="35"/>
      <c r="I75" s="31"/>
      <c r="J75" s="31"/>
      <c r="K75" s="36"/>
    </row>
    <row r="76" spans="1:12" hidden="1" x14ac:dyDescent="0.5">
      <c r="B76" s="26" t="s">
        <v>147</v>
      </c>
      <c r="C76" s="34"/>
      <c r="D76" s="31"/>
      <c r="E76" s="31"/>
      <c r="F76" s="31"/>
      <c r="G76" s="29">
        <f t="shared" si="7"/>
        <v>0</v>
      </c>
      <c r="H76" s="35"/>
      <c r="I76" s="31"/>
      <c r="J76" s="31"/>
      <c r="K76" s="36"/>
    </row>
    <row r="77" spans="1:12" x14ac:dyDescent="0.5">
      <c r="C77" s="25" t="s">
        <v>93</v>
      </c>
      <c r="D77" s="38">
        <f>SUM(D69:D76)</f>
        <v>10000</v>
      </c>
      <c r="E77" s="38">
        <f>SUM(E69:E76)</f>
        <v>0</v>
      </c>
      <c r="F77" s="38">
        <f>SUM(F69:F76)</f>
        <v>0</v>
      </c>
      <c r="G77" s="38">
        <f>SUM(G69:G76)</f>
        <v>10000</v>
      </c>
      <c r="H77" s="37">
        <f>(H69*G69)+(H70*G70)+(H71*G71)+(H72*G72)+(H73*G73)+(H74*G74)+(H75*G75)+(H76*G76)</f>
        <v>4000</v>
      </c>
      <c r="I77" s="107">
        <f>SUM(I69:I76)</f>
        <v>539.16999999999996</v>
      </c>
      <c r="J77" s="107">
        <f>SUM(J69:J76)</f>
        <v>231.57351500000001</v>
      </c>
      <c r="K77" s="36"/>
    </row>
    <row r="78" spans="1:12" ht="14" customHeight="1" x14ac:dyDescent="0.5">
      <c r="B78" s="25" t="s">
        <v>148</v>
      </c>
      <c r="C78" s="167" t="s">
        <v>149</v>
      </c>
      <c r="D78" s="168"/>
      <c r="E78" s="168"/>
      <c r="F78" s="168"/>
      <c r="G78" s="168"/>
      <c r="H78" s="168"/>
      <c r="I78" s="168"/>
      <c r="J78" s="168"/>
      <c r="K78" s="169"/>
    </row>
    <row r="79" spans="1:12" ht="31.5" x14ac:dyDescent="0.5">
      <c r="B79" s="26" t="s">
        <v>23</v>
      </c>
      <c r="C79" s="33" t="s">
        <v>150</v>
      </c>
      <c r="D79" s="28">
        <v>30000</v>
      </c>
      <c r="E79" s="28"/>
      <c r="F79" s="28"/>
      <c r="G79" s="29">
        <f>SUM(D79:F79)</f>
        <v>30000</v>
      </c>
      <c r="H79" s="30">
        <v>0.3</v>
      </c>
      <c r="I79" s="164">
        <v>51255.18</v>
      </c>
      <c r="J79" s="165">
        <f>I79*42.95%</f>
        <v>22014.099810000003</v>
      </c>
      <c r="K79" s="32"/>
      <c r="L79" s="88">
        <v>51255.18</v>
      </c>
    </row>
    <row r="80" spans="1:12" x14ac:dyDescent="0.5">
      <c r="B80" s="26" t="s">
        <v>24</v>
      </c>
      <c r="C80" s="33"/>
      <c r="D80" s="28"/>
      <c r="E80" s="28"/>
      <c r="F80" s="28"/>
      <c r="G80" s="29">
        <f t="shared" ref="G80:G86" si="8">SUM(D80:F80)</f>
        <v>0</v>
      </c>
      <c r="H80" s="30"/>
      <c r="I80" s="28"/>
      <c r="J80" s="31"/>
      <c r="K80" s="32"/>
    </row>
    <row r="81" spans="2:11" hidden="1" x14ac:dyDescent="0.5">
      <c r="B81" s="26" t="s">
        <v>25</v>
      </c>
      <c r="C81" s="33"/>
      <c r="D81" s="28"/>
      <c r="E81" s="28"/>
      <c r="F81" s="28"/>
      <c r="G81" s="29">
        <f t="shared" si="8"/>
        <v>0</v>
      </c>
      <c r="H81" s="30"/>
      <c r="I81" s="28"/>
      <c r="J81" s="31"/>
      <c r="K81" s="32"/>
    </row>
    <row r="82" spans="2:11" hidden="1" x14ac:dyDescent="0.5">
      <c r="B82" s="26" t="s">
        <v>26</v>
      </c>
      <c r="C82" s="33"/>
      <c r="D82" s="28"/>
      <c r="E82" s="28"/>
      <c r="F82" s="28"/>
      <c r="G82" s="29">
        <f t="shared" si="8"/>
        <v>0</v>
      </c>
      <c r="H82" s="30"/>
      <c r="I82" s="28"/>
      <c r="J82" s="31"/>
      <c r="K82" s="32"/>
    </row>
    <row r="83" spans="2:11" hidden="1" x14ac:dyDescent="0.5">
      <c r="B83" s="26" t="s">
        <v>151</v>
      </c>
      <c r="C83" s="33"/>
      <c r="D83" s="28"/>
      <c r="E83" s="28"/>
      <c r="F83" s="28"/>
      <c r="G83" s="29">
        <f t="shared" si="8"/>
        <v>0</v>
      </c>
      <c r="H83" s="30"/>
      <c r="I83" s="28"/>
      <c r="J83" s="31"/>
      <c r="K83" s="32"/>
    </row>
    <row r="84" spans="2:11" hidden="1" x14ac:dyDescent="0.5">
      <c r="B84" s="26" t="s">
        <v>152</v>
      </c>
      <c r="C84" s="33"/>
      <c r="D84" s="28"/>
      <c r="E84" s="28"/>
      <c r="F84" s="28"/>
      <c r="G84" s="29">
        <f t="shared" si="8"/>
        <v>0</v>
      </c>
      <c r="H84" s="30"/>
      <c r="I84" s="28"/>
      <c r="J84" s="31"/>
      <c r="K84" s="32"/>
    </row>
    <row r="85" spans="2:11" hidden="1" x14ac:dyDescent="0.5">
      <c r="B85" s="26" t="s">
        <v>153</v>
      </c>
      <c r="C85" s="34"/>
      <c r="D85" s="31"/>
      <c r="E85" s="31"/>
      <c r="F85" s="31"/>
      <c r="G85" s="29">
        <f t="shared" si="8"/>
        <v>0</v>
      </c>
      <c r="H85" s="35"/>
      <c r="I85" s="31"/>
      <c r="J85" s="31"/>
      <c r="K85" s="36"/>
    </row>
    <row r="86" spans="2:11" hidden="1" x14ac:dyDescent="0.5">
      <c r="B86" s="26" t="s">
        <v>154</v>
      </c>
      <c r="C86" s="34"/>
      <c r="D86" s="31"/>
      <c r="E86" s="31"/>
      <c r="F86" s="31"/>
      <c r="G86" s="29">
        <f t="shared" si="8"/>
        <v>0</v>
      </c>
      <c r="H86" s="35"/>
      <c r="I86" s="31"/>
      <c r="J86" s="31"/>
      <c r="K86" s="36"/>
    </row>
    <row r="87" spans="2:11" x14ac:dyDescent="0.5">
      <c r="C87" s="25" t="s">
        <v>93</v>
      </c>
      <c r="D87" s="37">
        <f>SUM(D79:D86)</f>
        <v>30000</v>
      </c>
      <c r="E87" s="37">
        <f>SUM(E79:E86)</f>
        <v>0</v>
      </c>
      <c r="F87" s="37">
        <f>SUM(F79:F86)</f>
        <v>0</v>
      </c>
      <c r="G87" s="37">
        <f>SUM(G79:G86)</f>
        <v>30000</v>
      </c>
      <c r="H87" s="37">
        <f>(H79*G79)+(H80*G80)+(H81*G81)+(H82*G82)+(H83*G83)+(H84*G84)+(H85*G85)+(H86*G86)</f>
        <v>9000</v>
      </c>
      <c r="I87" s="107">
        <f>SUM(I79:I86)</f>
        <v>51255.18</v>
      </c>
      <c r="J87" s="107">
        <f>SUM(J79:J86)</f>
        <v>22014.099810000003</v>
      </c>
      <c r="K87" s="36"/>
    </row>
    <row r="88" spans="2:11" hidden="1" x14ac:dyDescent="0.5">
      <c r="B88" s="44"/>
      <c r="C88" s="40"/>
      <c r="D88" s="45"/>
      <c r="E88" s="45"/>
      <c r="F88" s="45"/>
      <c r="G88" s="45"/>
      <c r="H88" s="45"/>
      <c r="I88" s="45"/>
      <c r="J88" s="45"/>
      <c r="K88" s="40"/>
    </row>
    <row r="89" spans="2:11" ht="27" hidden="1" customHeight="1" x14ac:dyDescent="0.5">
      <c r="B89" s="25" t="s">
        <v>155</v>
      </c>
      <c r="C89" s="178"/>
      <c r="D89" s="179"/>
      <c r="E89" s="179"/>
      <c r="F89" s="179"/>
      <c r="G89" s="179"/>
      <c r="H89" s="179"/>
      <c r="I89" s="179"/>
      <c r="J89" s="179"/>
      <c r="K89" s="180"/>
    </row>
    <row r="90" spans="2:11" ht="22.05" hidden="1" customHeight="1" x14ac:dyDescent="0.5">
      <c r="B90" s="25" t="s">
        <v>156</v>
      </c>
      <c r="C90" s="167"/>
      <c r="D90" s="168"/>
      <c r="E90" s="168"/>
      <c r="F90" s="168"/>
      <c r="G90" s="168"/>
      <c r="H90" s="168"/>
      <c r="I90" s="168"/>
      <c r="J90" s="168"/>
      <c r="K90" s="169"/>
    </row>
    <row r="91" spans="2:11" hidden="1" x14ac:dyDescent="0.5">
      <c r="B91" s="26" t="s">
        <v>27</v>
      </c>
      <c r="C91" s="33"/>
      <c r="D91" s="28"/>
      <c r="E91" s="28"/>
      <c r="F91" s="28"/>
      <c r="G91" s="29">
        <f>SUM(D91:F91)</f>
        <v>0</v>
      </c>
      <c r="H91" s="30"/>
      <c r="I91" s="28"/>
      <c r="J91" s="31"/>
      <c r="K91" s="32"/>
    </row>
    <row r="92" spans="2:11" hidden="1" x14ac:dyDescent="0.5">
      <c r="B92" s="26" t="s">
        <v>28</v>
      </c>
      <c r="C92" s="33"/>
      <c r="D92" s="28"/>
      <c r="E92" s="28"/>
      <c r="F92" s="28"/>
      <c r="G92" s="29">
        <f t="shared" ref="G92:G98" si="9">SUM(D92:F92)</f>
        <v>0</v>
      </c>
      <c r="H92" s="30"/>
      <c r="I92" s="28"/>
      <c r="J92" s="31"/>
      <c r="K92" s="32"/>
    </row>
    <row r="93" spans="2:11" hidden="1" x14ac:dyDescent="0.5">
      <c r="B93" s="26" t="s">
        <v>29</v>
      </c>
      <c r="C93" s="33"/>
      <c r="D93" s="28"/>
      <c r="E93" s="28"/>
      <c r="F93" s="28"/>
      <c r="G93" s="29">
        <f t="shared" si="9"/>
        <v>0</v>
      </c>
      <c r="H93" s="30"/>
      <c r="I93" s="28"/>
      <c r="J93" s="31"/>
      <c r="K93" s="32"/>
    </row>
    <row r="94" spans="2:11" hidden="1" x14ac:dyDescent="0.5">
      <c r="B94" s="26" t="s">
        <v>43</v>
      </c>
      <c r="C94" s="33"/>
      <c r="D94" s="28"/>
      <c r="E94" s="28"/>
      <c r="F94" s="28"/>
      <c r="G94" s="29">
        <f t="shared" si="9"/>
        <v>0</v>
      </c>
      <c r="H94" s="30"/>
      <c r="I94" s="28"/>
      <c r="J94" s="31"/>
      <c r="K94" s="32"/>
    </row>
    <row r="95" spans="2:11" hidden="1" x14ac:dyDescent="0.5">
      <c r="B95" s="26" t="s">
        <v>44</v>
      </c>
      <c r="C95" s="33"/>
      <c r="D95" s="28"/>
      <c r="E95" s="28"/>
      <c r="F95" s="28"/>
      <c r="G95" s="29">
        <f t="shared" si="9"/>
        <v>0</v>
      </c>
      <c r="H95" s="30"/>
      <c r="I95" s="28"/>
      <c r="J95" s="31"/>
      <c r="K95" s="32"/>
    </row>
    <row r="96" spans="2:11" hidden="1" x14ac:dyDescent="0.5">
      <c r="B96" s="26" t="s">
        <v>45</v>
      </c>
      <c r="C96" s="33"/>
      <c r="D96" s="28"/>
      <c r="E96" s="28"/>
      <c r="F96" s="28"/>
      <c r="G96" s="29">
        <f t="shared" si="9"/>
        <v>0</v>
      </c>
      <c r="H96" s="30"/>
      <c r="I96" s="28"/>
      <c r="J96" s="31"/>
      <c r="K96" s="32"/>
    </row>
    <row r="97" spans="2:11" hidden="1" x14ac:dyDescent="0.5">
      <c r="B97" s="26" t="s">
        <v>157</v>
      </c>
      <c r="C97" s="34"/>
      <c r="D97" s="31"/>
      <c r="E97" s="31"/>
      <c r="F97" s="31"/>
      <c r="G97" s="29">
        <f t="shared" si="9"/>
        <v>0</v>
      </c>
      <c r="H97" s="35"/>
      <c r="I97" s="31"/>
      <c r="J97" s="31"/>
      <c r="K97" s="36"/>
    </row>
    <row r="98" spans="2:11" hidden="1" x14ac:dyDescent="0.5">
      <c r="B98" s="26" t="s">
        <v>46</v>
      </c>
      <c r="C98" s="34"/>
      <c r="D98" s="31"/>
      <c r="E98" s="31"/>
      <c r="F98" s="31"/>
      <c r="G98" s="29">
        <f t="shared" si="9"/>
        <v>0</v>
      </c>
      <c r="H98" s="35"/>
      <c r="I98" s="31"/>
      <c r="J98" s="31"/>
      <c r="K98" s="36"/>
    </row>
    <row r="99" spans="2:11" hidden="1" x14ac:dyDescent="0.5">
      <c r="C99" s="25" t="s">
        <v>93</v>
      </c>
      <c r="D99" s="37">
        <f>SUM(D91:D98)</f>
        <v>0</v>
      </c>
      <c r="E99" s="37">
        <f>SUM(E91:E98)</f>
        <v>0</v>
      </c>
      <c r="F99" s="37">
        <f>SUM(F91:F98)</f>
        <v>0</v>
      </c>
      <c r="G99" s="38">
        <f>SUM(G91:G98)</f>
        <v>0</v>
      </c>
      <c r="H99" s="37">
        <f>(H91*G91)+(H92*G92)+(H93*G93)+(H94*G94)+(H95*G95)+(H96*G96)+(H97*G97)+(H98*G98)</f>
        <v>0</v>
      </c>
      <c r="I99" s="43">
        <f>SUM(I91:I98)</f>
        <v>0</v>
      </c>
      <c r="J99" s="43">
        <f>SUM(J91:J98)</f>
        <v>0</v>
      </c>
      <c r="K99" s="36"/>
    </row>
    <row r="100" spans="2:11" ht="51" hidden="1" customHeight="1" x14ac:dyDescent="0.5">
      <c r="B100" s="25" t="s">
        <v>158</v>
      </c>
      <c r="C100" s="167"/>
      <c r="D100" s="168"/>
      <c r="E100" s="168"/>
      <c r="F100" s="168"/>
      <c r="G100" s="168"/>
      <c r="H100" s="168"/>
      <c r="I100" s="168"/>
      <c r="J100" s="168"/>
      <c r="K100" s="169"/>
    </row>
    <row r="101" spans="2:11" hidden="1" x14ac:dyDescent="0.5">
      <c r="B101" s="26" t="s">
        <v>4</v>
      </c>
      <c r="C101" s="33"/>
      <c r="D101" s="28"/>
      <c r="E101" s="28"/>
      <c r="F101" s="28"/>
      <c r="G101" s="29">
        <f>SUM(D101:F101)</f>
        <v>0</v>
      </c>
      <c r="H101" s="30"/>
      <c r="I101" s="28"/>
      <c r="J101" s="31"/>
      <c r="K101" s="32"/>
    </row>
    <row r="102" spans="2:11" hidden="1" x14ac:dyDescent="0.5">
      <c r="B102" s="26" t="s">
        <v>5</v>
      </c>
      <c r="C102" s="33"/>
      <c r="D102" s="28"/>
      <c r="E102" s="28"/>
      <c r="F102" s="28"/>
      <c r="G102" s="29">
        <f t="shared" ref="G102:G108" si="10">SUM(D102:F102)</f>
        <v>0</v>
      </c>
      <c r="H102" s="30"/>
      <c r="I102" s="28"/>
      <c r="J102" s="31"/>
      <c r="K102" s="32"/>
    </row>
    <row r="103" spans="2:11" hidden="1" x14ac:dyDescent="0.5">
      <c r="B103" s="26" t="s">
        <v>64</v>
      </c>
      <c r="C103" s="33"/>
      <c r="D103" s="28"/>
      <c r="E103" s="28"/>
      <c r="F103" s="28"/>
      <c r="G103" s="29">
        <f t="shared" si="10"/>
        <v>0</v>
      </c>
      <c r="H103" s="30"/>
      <c r="I103" s="28"/>
      <c r="J103" s="31"/>
      <c r="K103" s="32"/>
    </row>
    <row r="104" spans="2:11" hidden="1" x14ac:dyDescent="0.5">
      <c r="B104" s="26" t="s">
        <v>159</v>
      </c>
      <c r="C104" s="33"/>
      <c r="D104" s="28"/>
      <c r="E104" s="28"/>
      <c r="F104" s="28"/>
      <c r="G104" s="29">
        <f t="shared" si="10"/>
        <v>0</v>
      </c>
      <c r="H104" s="30"/>
      <c r="I104" s="28"/>
      <c r="J104" s="31"/>
      <c r="K104" s="32"/>
    </row>
    <row r="105" spans="2:11" hidden="1" x14ac:dyDescent="0.5">
      <c r="B105" s="26" t="s">
        <v>160</v>
      </c>
      <c r="C105" s="33"/>
      <c r="D105" s="28"/>
      <c r="E105" s="28"/>
      <c r="F105" s="28"/>
      <c r="G105" s="29">
        <f t="shared" si="10"/>
        <v>0</v>
      </c>
      <c r="H105" s="30"/>
      <c r="I105" s="28"/>
      <c r="J105" s="31"/>
      <c r="K105" s="32"/>
    </row>
    <row r="106" spans="2:11" hidden="1" x14ac:dyDescent="0.5">
      <c r="B106" s="26" t="s">
        <v>161</v>
      </c>
      <c r="C106" s="33"/>
      <c r="D106" s="28"/>
      <c r="E106" s="28"/>
      <c r="F106" s="28"/>
      <c r="G106" s="29">
        <f t="shared" si="10"/>
        <v>0</v>
      </c>
      <c r="H106" s="30"/>
      <c r="I106" s="28"/>
      <c r="J106" s="31"/>
      <c r="K106" s="32"/>
    </row>
    <row r="107" spans="2:11" hidden="1" x14ac:dyDescent="0.5">
      <c r="B107" s="26" t="s">
        <v>162</v>
      </c>
      <c r="C107" s="34"/>
      <c r="D107" s="31"/>
      <c r="E107" s="31"/>
      <c r="F107" s="31"/>
      <c r="G107" s="29">
        <f t="shared" si="10"/>
        <v>0</v>
      </c>
      <c r="H107" s="35"/>
      <c r="I107" s="31"/>
      <c r="J107" s="31"/>
      <c r="K107" s="36"/>
    </row>
    <row r="108" spans="2:11" hidden="1" x14ac:dyDescent="0.5">
      <c r="B108" s="26" t="s">
        <v>163</v>
      </c>
      <c r="C108" s="34"/>
      <c r="D108" s="31"/>
      <c r="E108" s="31"/>
      <c r="F108" s="31"/>
      <c r="G108" s="29">
        <f t="shared" si="10"/>
        <v>0</v>
      </c>
      <c r="H108" s="35"/>
      <c r="I108" s="31"/>
      <c r="J108" s="31"/>
      <c r="K108" s="36"/>
    </row>
    <row r="109" spans="2:11" hidden="1" x14ac:dyDescent="0.5">
      <c r="C109" s="25" t="s">
        <v>93</v>
      </c>
      <c r="D109" s="38">
        <f>SUM(D101:D108)</f>
        <v>0</v>
      </c>
      <c r="E109" s="38">
        <f>SUM(E101:E108)</f>
        <v>0</v>
      </c>
      <c r="F109" s="38">
        <f>SUM(F101:F108)</f>
        <v>0</v>
      </c>
      <c r="G109" s="38">
        <f>SUM(G101:G108)</f>
        <v>0</v>
      </c>
      <c r="H109" s="37">
        <f>(H101*G101)+(H102*G102)+(H103*G103)+(H104*G104)+(H105*G105)+(H106*G106)+(H107*G107)+(H108*G108)</f>
        <v>0</v>
      </c>
      <c r="I109" s="43">
        <f>SUM(I101:I108)</f>
        <v>0</v>
      </c>
      <c r="J109" s="43">
        <f>SUM(J101:J108)</f>
        <v>0</v>
      </c>
      <c r="K109" s="36"/>
    </row>
    <row r="110" spans="2:11" ht="25.5" hidden="1" customHeight="1" x14ac:dyDescent="0.5">
      <c r="B110" s="25" t="s">
        <v>164</v>
      </c>
      <c r="C110" s="167"/>
      <c r="D110" s="168"/>
      <c r="E110" s="168"/>
      <c r="F110" s="168"/>
      <c r="G110" s="168"/>
      <c r="H110" s="168"/>
      <c r="I110" s="168"/>
      <c r="J110" s="168"/>
      <c r="K110" s="169"/>
    </row>
    <row r="111" spans="2:11" hidden="1" x14ac:dyDescent="0.5">
      <c r="B111" s="26" t="s">
        <v>30</v>
      </c>
      <c r="C111" s="33"/>
      <c r="D111" s="28"/>
      <c r="E111" s="28"/>
      <c r="F111" s="28"/>
      <c r="G111" s="29">
        <f>SUM(D111:F111)</f>
        <v>0</v>
      </c>
      <c r="H111" s="30"/>
      <c r="I111" s="28"/>
      <c r="J111" s="31"/>
      <c r="K111" s="32"/>
    </row>
    <row r="112" spans="2:11" hidden="1" x14ac:dyDescent="0.5">
      <c r="B112" s="26" t="s">
        <v>31</v>
      </c>
      <c r="C112" s="33"/>
      <c r="D112" s="28"/>
      <c r="E112" s="28"/>
      <c r="F112" s="28"/>
      <c r="G112" s="29">
        <f t="shared" ref="G112:G118" si="11">SUM(D112:F112)</f>
        <v>0</v>
      </c>
      <c r="H112" s="30"/>
      <c r="I112" s="28"/>
      <c r="J112" s="31"/>
      <c r="K112" s="32"/>
    </row>
    <row r="113" spans="2:11" hidden="1" x14ac:dyDescent="0.5">
      <c r="B113" s="26" t="s">
        <v>165</v>
      </c>
      <c r="C113" s="33"/>
      <c r="D113" s="28"/>
      <c r="E113" s="28"/>
      <c r="F113" s="28"/>
      <c r="G113" s="29">
        <f t="shared" si="11"/>
        <v>0</v>
      </c>
      <c r="H113" s="30"/>
      <c r="I113" s="28"/>
      <c r="J113" s="31"/>
      <c r="K113" s="32"/>
    </row>
    <row r="114" spans="2:11" hidden="1" x14ac:dyDescent="0.5">
      <c r="B114" s="26" t="s">
        <v>166</v>
      </c>
      <c r="C114" s="33"/>
      <c r="D114" s="28"/>
      <c r="E114" s="28"/>
      <c r="F114" s="28"/>
      <c r="G114" s="29">
        <f t="shared" si="11"/>
        <v>0</v>
      </c>
      <c r="H114" s="30"/>
      <c r="I114" s="28"/>
      <c r="J114" s="31"/>
      <c r="K114" s="32"/>
    </row>
    <row r="115" spans="2:11" hidden="1" x14ac:dyDescent="0.5">
      <c r="B115" s="26" t="s">
        <v>49</v>
      </c>
      <c r="C115" s="33"/>
      <c r="D115" s="28"/>
      <c r="E115" s="28"/>
      <c r="F115" s="28"/>
      <c r="G115" s="29">
        <f t="shared" si="11"/>
        <v>0</v>
      </c>
      <c r="H115" s="30"/>
      <c r="I115" s="28"/>
      <c r="J115" s="31"/>
      <c r="K115" s="32"/>
    </row>
    <row r="116" spans="2:11" hidden="1" x14ac:dyDescent="0.5">
      <c r="B116" s="26" t="s">
        <v>50</v>
      </c>
      <c r="C116" s="33"/>
      <c r="D116" s="28"/>
      <c r="E116" s="28"/>
      <c r="F116" s="28"/>
      <c r="G116" s="29">
        <f t="shared" si="11"/>
        <v>0</v>
      </c>
      <c r="H116" s="30"/>
      <c r="I116" s="28"/>
      <c r="J116" s="31"/>
      <c r="K116" s="32"/>
    </row>
    <row r="117" spans="2:11" hidden="1" x14ac:dyDescent="0.5">
      <c r="B117" s="26" t="s">
        <v>167</v>
      </c>
      <c r="C117" s="34"/>
      <c r="D117" s="31"/>
      <c r="E117" s="31"/>
      <c r="F117" s="31"/>
      <c r="G117" s="29">
        <f t="shared" si="11"/>
        <v>0</v>
      </c>
      <c r="H117" s="35"/>
      <c r="I117" s="31"/>
      <c r="J117" s="31"/>
      <c r="K117" s="36"/>
    </row>
    <row r="118" spans="2:11" hidden="1" x14ac:dyDescent="0.5">
      <c r="B118" s="26" t="s">
        <v>168</v>
      </c>
      <c r="C118" s="34"/>
      <c r="D118" s="31"/>
      <c r="E118" s="31"/>
      <c r="F118" s="31"/>
      <c r="G118" s="29">
        <f t="shared" si="11"/>
        <v>0</v>
      </c>
      <c r="H118" s="35"/>
      <c r="I118" s="31"/>
      <c r="J118" s="31"/>
      <c r="K118" s="36"/>
    </row>
    <row r="119" spans="2:11" hidden="1" x14ac:dyDescent="0.5">
      <c r="C119" s="25" t="s">
        <v>93</v>
      </c>
      <c r="D119" s="38">
        <f>SUM(D111:D118)</f>
        <v>0</v>
      </c>
      <c r="E119" s="38">
        <f>SUM(E111:E118)</f>
        <v>0</v>
      </c>
      <c r="F119" s="38">
        <f>SUM(F111:F118)</f>
        <v>0</v>
      </c>
      <c r="G119" s="38">
        <f>SUM(G111:G118)</f>
        <v>0</v>
      </c>
      <c r="H119" s="37">
        <f>(H111*G111)+(H112*G112)+(H113*G113)+(H114*G114)+(H115*G115)+(H116*G116)+(H117*G117)+(H118*G118)</f>
        <v>0</v>
      </c>
      <c r="I119" s="43">
        <f>SUM(I111:I118)</f>
        <v>0</v>
      </c>
      <c r="J119" s="43">
        <f>SUM(J111:J118)</f>
        <v>0</v>
      </c>
      <c r="K119" s="36"/>
    </row>
    <row r="120" spans="2:11" ht="34.5" hidden="1" customHeight="1" x14ac:dyDescent="0.5">
      <c r="B120" s="25" t="s">
        <v>169</v>
      </c>
      <c r="C120" s="167"/>
      <c r="D120" s="168"/>
      <c r="E120" s="168"/>
      <c r="F120" s="168"/>
      <c r="G120" s="168"/>
      <c r="H120" s="168"/>
      <c r="I120" s="168"/>
      <c r="J120" s="168"/>
      <c r="K120" s="169"/>
    </row>
    <row r="121" spans="2:11" hidden="1" x14ac:dyDescent="0.5">
      <c r="B121" s="26" t="s">
        <v>55</v>
      </c>
      <c r="C121" s="33"/>
      <c r="D121" s="28"/>
      <c r="E121" s="28"/>
      <c r="F121" s="28"/>
      <c r="G121" s="29">
        <f>SUM(D121:F121)</f>
        <v>0</v>
      </c>
      <c r="H121" s="30"/>
      <c r="I121" s="28"/>
      <c r="J121" s="31"/>
      <c r="K121" s="32"/>
    </row>
    <row r="122" spans="2:11" hidden="1" x14ac:dyDescent="0.5">
      <c r="B122" s="26" t="s">
        <v>6</v>
      </c>
      <c r="C122" s="33"/>
      <c r="D122" s="28"/>
      <c r="E122" s="28"/>
      <c r="F122" s="28"/>
      <c r="G122" s="29">
        <f t="shared" ref="G122:G128" si="12">SUM(D122:F122)</f>
        <v>0</v>
      </c>
      <c r="H122" s="30"/>
      <c r="I122" s="28"/>
      <c r="J122" s="31"/>
      <c r="K122" s="32"/>
    </row>
    <row r="123" spans="2:11" hidden="1" x14ac:dyDescent="0.5">
      <c r="B123" s="26" t="s">
        <v>7</v>
      </c>
      <c r="C123" s="33"/>
      <c r="D123" s="28"/>
      <c r="E123" s="28"/>
      <c r="F123" s="28"/>
      <c r="G123" s="29">
        <f t="shared" si="12"/>
        <v>0</v>
      </c>
      <c r="H123" s="30"/>
      <c r="I123" s="28"/>
      <c r="J123" s="31"/>
      <c r="K123" s="32"/>
    </row>
    <row r="124" spans="2:11" hidden="1" x14ac:dyDescent="0.5">
      <c r="B124" s="26" t="s">
        <v>65</v>
      </c>
      <c r="C124" s="33"/>
      <c r="D124" s="28"/>
      <c r="E124" s="28"/>
      <c r="F124" s="28"/>
      <c r="G124" s="29">
        <f t="shared" si="12"/>
        <v>0</v>
      </c>
      <c r="H124" s="30"/>
      <c r="I124" s="28"/>
      <c r="J124" s="31"/>
      <c r="K124" s="32"/>
    </row>
    <row r="125" spans="2:11" hidden="1" x14ac:dyDescent="0.5">
      <c r="B125" s="26" t="s">
        <v>170</v>
      </c>
      <c r="C125" s="33"/>
      <c r="D125" s="28"/>
      <c r="E125" s="28"/>
      <c r="F125" s="28"/>
      <c r="G125" s="29">
        <f t="shared" si="12"/>
        <v>0</v>
      </c>
      <c r="H125" s="30"/>
      <c r="I125" s="28"/>
      <c r="J125" s="31"/>
      <c r="K125" s="32"/>
    </row>
    <row r="126" spans="2:11" hidden="1" x14ac:dyDescent="0.5">
      <c r="B126" s="26" t="s">
        <v>171</v>
      </c>
      <c r="C126" s="33"/>
      <c r="D126" s="28"/>
      <c r="E126" s="28"/>
      <c r="F126" s="28"/>
      <c r="G126" s="29">
        <f t="shared" si="12"/>
        <v>0</v>
      </c>
      <c r="H126" s="30"/>
      <c r="I126" s="28"/>
      <c r="J126" s="31"/>
      <c r="K126" s="32"/>
    </row>
    <row r="127" spans="2:11" hidden="1" x14ac:dyDescent="0.5">
      <c r="B127" s="26" t="s">
        <v>172</v>
      </c>
      <c r="C127" s="34"/>
      <c r="D127" s="31"/>
      <c r="E127" s="31"/>
      <c r="F127" s="31"/>
      <c r="G127" s="29">
        <f t="shared" si="12"/>
        <v>0</v>
      </c>
      <c r="H127" s="35"/>
      <c r="I127" s="31"/>
      <c r="J127" s="31"/>
      <c r="K127" s="36"/>
    </row>
    <row r="128" spans="2:11" hidden="1" x14ac:dyDescent="0.5">
      <c r="B128" s="26" t="s">
        <v>173</v>
      </c>
      <c r="C128" s="34"/>
      <c r="D128" s="31"/>
      <c r="E128" s="31"/>
      <c r="F128" s="31"/>
      <c r="G128" s="29">
        <f t="shared" si="12"/>
        <v>0</v>
      </c>
      <c r="H128" s="35"/>
      <c r="I128" s="31"/>
      <c r="J128" s="31"/>
      <c r="K128" s="36"/>
    </row>
    <row r="129" spans="2:11" hidden="1" x14ac:dyDescent="0.5">
      <c r="C129" s="25" t="s">
        <v>93</v>
      </c>
      <c r="D129" s="37">
        <f>SUM(D121:D128)</f>
        <v>0</v>
      </c>
      <c r="E129" s="37">
        <f>SUM(E121:E128)</f>
        <v>0</v>
      </c>
      <c r="F129" s="37">
        <f>SUM(F121:F128)</f>
        <v>0</v>
      </c>
      <c r="G129" s="37">
        <f>SUM(G121:G128)</f>
        <v>0</v>
      </c>
      <c r="H129" s="37">
        <f>(H121*G121)+(H122*G122)+(H123*G123)+(H124*G124)+(H125*G125)+(H126*G126)+(H127*G127)+(H128*G128)</f>
        <v>0</v>
      </c>
      <c r="I129" s="43">
        <f>SUM(I121:I128)</f>
        <v>0</v>
      </c>
      <c r="J129" s="43">
        <f>SUM(J121:J128)</f>
        <v>0</v>
      </c>
      <c r="K129" s="36"/>
    </row>
    <row r="130" spans="2:11" ht="15.75" hidden="1" customHeight="1" x14ac:dyDescent="0.5">
      <c r="B130" s="44"/>
      <c r="C130" s="40"/>
      <c r="D130" s="45"/>
      <c r="E130" s="45"/>
      <c r="F130" s="45"/>
      <c r="G130" s="45"/>
      <c r="H130" s="45"/>
      <c r="I130" s="45"/>
      <c r="J130" s="45"/>
      <c r="K130" s="47"/>
    </row>
    <row r="131" spans="2:11" ht="34.5" hidden="1" customHeight="1" x14ac:dyDescent="0.5">
      <c r="B131" s="25" t="s">
        <v>174</v>
      </c>
      <c r="C131" s="178"/>
      <c r="D131" s="179"/>
      <c r="E131" s="179"/>
      <c r="F131" s="179"/>
      <c r="G131" s="179"/>
      <c r="H131" s="179"/>
      <c r="I131" s="179"/>
      <c r="J131" s="179"/>
      <c r="K131" s="180"/>
    </row>
    <row r="132" spans="2:11" ht="33" hidden="1" customHeight="1" x14ac:dyDescent="0.5">
      <c r="B132" s="25" t="s">
        <v>175</v>
      </c>
      <c r="C132" s="167"/>
      <c r="D132" s="168"/>
      <c r="E132" s="168"/>
      <c r="F132" s="168"/>
      <c r="G132" s="168"/>
      <c r="H132" s="168"/>
      <c r="I132" s="168"/>
      <c r="J132" s="168"/>
      <c r="K132" s="169"/>
    </row>
    <row r="133" spans="2:11" hidden="1" x14ac:dyDescent="0.5">
      <c r="B133" s="26" t="s">
        <v>8</v>
      </c>
      <c r="C133" s="33"/>
      <c r="D133" s="28"/>
      <c r="E133" s="28"/>
      <c r="F133" s="28"/>
      <c r="G133" s="29">
        <f>SUM(D133:F133)</f>
        <v>0</v>
      </c>
      <c r="H133" s="30"/>
      <c r="I133" s="28"/>
      <c r="J133" s="31"/>
      <c r="K133" s="32"/>
    </row>
    <row r="134" spans="2:11" hidden="1" x14ac:dyDescent="0.5">
      <c r="B134" s="26" t="s">
        <v>9</v>
      </c>
      <c r="C134" s="33"/>
      <c r="D134" s="28"/>
      <c r="E134" s="28"/>
      <c r="F134" s="28"/>
      <c r="G134" s="29">
        <f t="shared" ref="G134:G140" si="13">SUM(D134:F134)</f>
        <v>0</v>
      </c>
      <c r="H134" s="30"/>
      <c r="I134" s="28"/>
      <c r="J134" s="31"/>
      <c r="K134" s="32"/>
    </row>
    <row r="135" spans="2:11" hidden="1" x14ac:dyDescent="0.5">
      <c r="B135" s="26" t="s">
        <v>10</v>
      </c>
      <c r="C135" s="33"/>
      <c r="D135" s="28"/>
      <c r="E135" s="28"/>
      <c r="F135" s="28"/>
      <c r="G135" s="29">
        <f t="shared" si="13"/>
        <v>0</v>
      </c>
      <c r="H135" s="30"/>
      <c r="I135" s="28"/>
      <c r="J135" s="31"/>
      <c r="K135" s="32"/>
    </row>
    <row r="136" spans="2:11" hidden="1" x14ac:dyDescent="0.5">
      <c r="B136" s="26" t="s">
        <v>47</v>
      </c>
      <c r="C136" s="33"/>
      <c r="D136" s="28"/>
      <c r="E136" s="28"/>
      <c r="F136" s="28"/>
      <c r="G136" s="29">
        <f t="shared" si="13"/>
        <v>0</v>
      </c>
      <c r="H136" s="30"/>
      <c r="I136" s="28"/>
      <c r="J136" s="31"/>
      <c r="K136" s="32"/>
    </row>
    <row r="137" spans="2:11" hidden="1" x14ac:dyDescent="0.5">
      <c r="B137" s="26" t="s">
        <v>48</v>
      </c>
      <c r="C137" s="33"/>
      <c r="D137" s="28"/>
      <c r="E137" s="28"/>
      <c r="F137" s="28"/>
      <c r="G137" s="29">
        <f t="shared" si="13"/>
        <v>0</v>
      </c>
      <c r="H137" s="30"/>
      <c r="I137" s="28"/>
      <c r="J137" s="31"/>
      <c r="K137" s="32"/>
    </row>
    <row r="138" spans="2:11" hidden="1" x14ac:dyDescent="0.5">
      <c r="B138" s="26" t="s">
        <v>176</v>
      </c>
      <c r="C138" s="33"/>
      <c r="D138" s="28"/>
      <c r="E138" s="28"/>
      <c r="F138" s="28"/>
      <c r="G138" s="29">
        <f t="shared" si="13"/>
        <v>0</v>
      </c>
      <c r="H138" s="30"/>
      <c r="I138" s="28"/>
      <c r="J138" s="31"/>
      <c r="K138" s="32"/>
    </row>
    <row r="139" spans="2:11" hidden="1" x14ac:dyDescent="0.5">
      <c r="B139" s="26" t="s">
        <v>177</v>
      </c>
      <c r="C139" s="34"/>
      <c r="D139" s="31"/>
      <c r="E139" s="31"/>
      <c r="F139" s="31"/>
      <c r="G139" s="29">
        <f t="shared" si="13"/>
        <v>0</v>
      </c>
      <c r="H139" s="35"/>
      <c r="I139" s="31"/>
      <c r="J139" s="31"/>
      <c r="K139" s="36"/>
    </row>
    <row r="140" spans="2:11" hidden="1" x14ac:dyDescent="0.5">
      <c r="B140" s="26" t="s">
        <v>178</v>
      </c>
      <c r="C140" s="34"/>
      <c r="D140" s="31"/>
      <c r="E140" s="31"/>
      <c r="F140" s="31"/>
      <c r="G140" s="29">
        <f t="shared" si="13"/>
        <v>0</v>
      </c>
      <c r="H140" s="35"/>
      <c r="I140" s="31"/>
      <c r="J140" s="31"/>
      <c r="K140" s="36"/>
    </row>
    <row r="141" spans="2:11" hidden="1" x14ac:dyDescent="0.5">
      <c r="C141" s="25" t="s">
        <v>93</v>
      </c>
      <c r="D141" s="37">
        <f>SUM(D133:D140)</f>
        <v>0</v>
      </c>
      <c r="E141" s="37">
        <f>SUM(E133:E140)</f>
        <v>0</v>
      </c>
      <c r="F141" s="37">
        <f>SUM(F133:F140)</f>
        <v>0</v>
      </c>
      <c r="G141" s="38">
        <f>SUM(G133:G140)</f>
        <v>0</v>
      </c>
      <c r="H141" s="37">
        <f>(H133*G133)+(H134*G134)+(H135*G135)+(H136*G136)+(H137*G137)+(H138*G138)+(H139*G139)+(H140*G140)</f>
        <v>0</v>
      </c>
      <c r="I141" s="43">
        <f>SUM(I133:I140)</f>
        <v>0</v>
      </c>
      <c r="J141" s="43">
        <f>SUM(J133:J140)</f>
        <v>0</v>
      </c>
      <c r="K141" s="36"/>
    </row>
    <row r="142" spans="2:11" ht="51" hidden="1" customHeight="1" x14ac:dyDescent="0.5">
      <c r="B142" s="25" t="s">
        <v>179</v>
      </c>
      <c r="C142" s="167"/>
      <c r="D142" s="168"/>
      <c r="E142" s="168"/>
      <c r="F142" s="168"/>
      <c r="G142" s="168"/>
      <c r="H142" s="168"/>
      <c r="I142" s="168"/>
      <c r="J142" s="168"/>
      <c r="K142" s="169"/>
    </row>
    <row r="143" spans="2:11" hidden="1" x14ac:dyDescent="0.5">
      <c r="B143" s="26" t="s">
        <v>11</v>
      </c>
      <c r="C143" s="33"/>
      <c r="D143" s="28"/>
      <c r="E143" s="28"/>
      <c r="F143" s="28"/>
      <c r="G143" s="29">
        <f>SUM(D143:F143)</f>
        <v>0</v>
      </c>
      <c r="H143" s="30"/>
      <c r="I143" s="28"/>
      <c r="J143" s="31"/>
      <c r="K143" s="32"/>
    </row>
    <row r="144" spans="2:11" hidden="1" x14ac:dyDescent="0.5">
      <c r="B144" s="26" t="s">
        <v>12</v>
      </c>
      <c r="C144" s="33"/>
      <c r="D144" s="28"/>
      <c r="E144" s="28"/>
      <c r="F144" s="28"/>
      <c r="G144" s="29">
        <f t="shared" ref="G144:G150" si="14">SUM(D144:F144)</f>
        <v>0</v>
      </c>
      <c r="H144" s="30"/>
      <c r="I144" s="28"/>
      <c r="J144" s="31"/>
      <c r="K144" s="32"/>
    </row>
    <row r="145" spans="2:11" hidden="1" x14ac:dyDescent="0.5">
      <c r="B145" s="26" t="s">
        <v>56</v>
      </c>
      <c r="C145" s="33"/>
      <c r="D145" s="28"/>
      <c r="E145" s="28"/>
      <c r="F145" s="28"/>
      <c r="G145" s="29">
        <f t="shared" si="14"/>
        <v>0</v>
      </c>
      <c r="H145" s="30"/>
      <c r="I145" s="28"/>
      <c r="J145" s="31"/>
      <c r="K145" s="32"/>
    </row>
    <row r="146" spans="2:11" hidden="1" x14ac:dyDescent="0.5">
      <c r="B146" s="26" t="s">
        <v>57</v>
      </c>
      <c r="C146" s="33"/>
      <c r="D146" s="28"/>
      <c r="E146" s="28"/>
      <c r="F146" s="28"/>
      <c r="G146" s="29">
        <f t="shared" si="14"/>
        <v>0</v>
      </c>
      <c r="H146" s="30"/>
      <c r="I146" s="28"/>
      <c r="J146" s="31"/>
      <c r="K146" s="32"/>
    </row>
    <row r="147" spans="2:11" hidden="1" x14ac:dyDescent="0.5">
      <c r="B147" s="26" t="s">
        <v>180</v>
      </c>
      <c r="C147" s="33"/>
      <c r="D147" s="28"/>
      <c r="E147" s="28"/>
      <c r="F147" s="28"/>
      <c r="G147" s="29">
        <f t="shared" si="14"/>
        <v>0</v>
      </c>
      <c r="H147" s="30"/>
      <c r="I147" s="28"/>
      <c r="J147" s="31"/>
      <c r="K147" s="32"/>
    </row>
    <row r="148" spans="2:11" hidden="1" x14ac:dyDescent="0.5">
      <c r="B148" s="26" t="s">
        <v>181</v>
      </c>
      <c r="C148" s="33"/>
      <c r="D148" s="28"/>
      <c r="E148" s="28"/>
      <c r="F148" s="28"/>
      <c r="G148" s="29">
        <f t="shared" si="14"/>
        <v>0</v>
      </c>
      <c r="H148" s="30"/>
      <c r="I148" s="28"/>
      <c r="J148" s="31"/>
      <c r="K148" s="32"/>
    </row>
    <row r="149" spans="2:11" hidden="1" x14ac:dyDescent="0.5">
      <c r="B149" s="26" t="s">
        <v>182</v>
      </c>
      <c r="C149" s="34"/>
      <c r="D149" s="31"/>
      <c r="E149" s="31"/>
      <c r="F149" s="31"/>
      <c r="G149" s="29">
        <f t="shared" si="14"/>
        <v>0</v>
      </c>
      <c r="H149" s="35"/>
      <c r="I149" s="31"/>
      <c r="J149" s="31"/>
      <c r="K149" s="36"/>
    </row>
    <row r="150" spans="2:11" hidden="1" x14ac:dyDescent="0.5">
      <c r="B150" s="26" t="s">
        <v>183</v>
      </c>
      <c r="C150" s="34"/>
      <c r="D150" s="31"/>
      <c r="E150" s="31"/>
      <c r="F150" s="31"/>
      <c r="G150" s="29">
        <f t="shared" si="14"/>
        <v>0</v>
      </c>
      <c r="H150" s="35"/>
      <c r="I150" s="31"/>
      <c r="J150" s="31"/>
      <c r="K150" s="36"/>
    </row>
    <row r="151" spans="2:11" hidden="1" x14ac:dyDescent="0.5">
      <c r="C151" s="25" t="s">
        <v>93</v>
      </c>
      <c r="D151" s="38">
        <f>SUM(D143:D150)</f>
        <v>0</v>
      </c>
      <c r="E151" s="38">
        <f>SUM(E143:E150)</f>
        <v>0</v>
      </c>
      <c r="F151" s="38">
        <f>SUM(F143:F150)</f>
        <v>0</v>
      </c>
      <c r="G151" s="38">
        <f>SUM(G143:G150)</f>
        <v>0</v>
      </c>
      <c r="H151" s="37">
        <f>(H143*G143)+(H144*G144)+(H145*G145)+(H146*G146)+(H147*G147)+(H148*G148)+(H149*G149)+(H150*G150)</f>
        <v>0</v>
      </c>
      <c r="I151" s="43">
        <f>SUM(I143:I150)</f>
        <v>0</v>
      </c>
      <c r="J151" s="43">
        <f>SUM(J143:J150)</f>
        <v>0</v>
      </c>
      <c r="K151" s="36"/>
    </row>
    <row r="152" spans="2:11" ht="51" hidden="1" customHeight="1" x14ac:dyDescent="0.5">
      <c r="B152" s="25" t="s">
        <v>184</v>
      </c>
      <c r="C152" s="167"/>
      <c r="D152" s="168"/>
      <c r="E152" s="168"/>
      <c r="F152" s="168"/>
      <c r="G152" s="168"/>
      <c r="H152" s="168"/>
      <c r="I152" s="168"/>
      <c r="J152" s="168"/>
      <c r="K152" s="169"/>
    </row>
    <row r="153" spans="2:11" hidden="1" x14ac:dyDescent="0.5">
      <c r="B153" s="26" t="s">
        <v>58</v>
      </c>
      <c r="C153" s="33"/>
      <c r="D153" s="28"/>
      <c r="E153" s="28"/>
      <c r="F153" s="28"/>
      <c r="G153" s="29">
        <f>SUM(D153:F153)</f>
        <v>0</v>
      </c>
      <c r="H153" s="30"/>
      <c r="I153" s="28"/>
      <c r="J153" s="31"/>
      <c r="K153" s="32"/>
    </row>
    <row r="154" spans="2:11" hidden="1" x14ac:dyDescent="0.5">
      <c r="B154" s="26" t="s">
        <v>59</v>
      </c>
      <c r="C154" s="33"/>
      <c r="D154" s="28"/>
      <c r="E154" s="28"/>
      <c r="F154" s="28"/>
      <c r="G154" s="29">
        <f t="shared" ref="G154:G160" si="15">SUM(D154:F154)</f>
        <v>0</v>
      </c>
      <c r="H154" s="30"/>
      <c r="I154" s="28"/>
      <c r="J154" s="31"/>
      <c r="K154" s="32"/>
    </row>
    <row r="155" spans="2:11" hidden="1" x14ac:dyDescent="0.5">
      <c r="B155" s="26" t="s">
        <v>185</v>
      </c>
      <c r="C155" s="33"/>
      <c r="D155" s="28"/>
      <c r="E155" s="28"/>
      <c r="F155" s="28"/>
      <c r="G155" s="29">
        <f t="shared" si="15"/>
        <v>0</v>
      </c>
      <c r="H155" s="30"/>
      <c r="I155" s="28"/>
      <c r="J155" s="31"/>
      <c r="K155" s="32"/>
    </row>
    <row r="156" spans="2:11" hidden="1" x14ac:dyDescent="0.5">
      <c r="B156" s="26" t="s">
        <v>186</v>
      </c>
      <c r="C156" s="33"/>
      <c r="D156" s="28"/>
      <c r="E156" s="28"/>
      <c r="F156" s="28"/>
      <c r="G156" s="29">
        <f t="shared" si="15"/>
        <v>0</v>
      </c>
      <c r="H156" s="30"/>
      <c r="I156" s="28"/>
      <c r="J156" s="31"/>
      <c r="K156" s="32"/>
    </row>
    <row r="157" spans="2:11" hidden="1" x14ac:dyDescent="0.5">
      <c r="B157" s="26" t="s">
        <v>187</v>
      </c>
      <c r="C157" s="33"/>
      <c r="D157" s="28"/>
      <c r="E157" s="28"/>
      <c r="F157" s="28"/>
      <c r="G157" s="29">
        <f t="shared" si="15"/>
        <v>0</v>
      </c>
      <c r="H157" s="30"/>
      <c r="I157" s="28"/>
      <c r="J157" s="31"/>
      <c r="K157" s="32"/>
    </row>
    <row r="158" spans="2:11" hidden="1" x14ac:dyDescent="0.5">
      <c r="B158" s="26" t="s">
        <v>188</v>
      </c>
      <c r="C158" s="33"/>
      <c r="D158" s="28"/>
      <c r="E158" s="28"/>
      <c r="F158" s="28"/>
      <c r="G158" s="29">
        <f t="shared" si="15"/>
        <v>0</v>
      </c>
      <c r="H158" s="30"/>
      <c r="I158" s="28"/>
      <c r="J158" s="31"/>
      <c r="K158" s="32"/>
    </row>
    <row r="159" spans="2:11" hidden="1" x14ac:dyDescent="0.5">
      <c r="B159" s="26" t="s">
        <v>189</v>
      </c>
      <c r="C159" s="34"/>
      <c r="D159" s="31"/>
      <c r="E159" s="31"/>
      <c r="F159" s="31"/>
      <c r="G159" s="29">
        <f t="shared" si="15"/>
        <v>0</v>
      </c>
      <c r="H159" s="35"/>
      <c r="I159" s="31"/>
      <c r="J159" s="31"/>
      <c r="K159" s="36"/>
    </row>
    <row r="160" spans="2:11" hidden="1" x14ac:dyDescent="0.5">
      <c r="B160" s="26" t="s">
        <v>190</v>
      </c>
      <c r="C160" s="34"/>
      <c r="D160" s="31"/>
      <c r="E160" s="31"/>
      <c r="F160" s="31"/>
      <c r="G160" s="29">
        <f t="shared" si="15"/>
        <v>0</v>
      </c>
      <c r="H160" s="35"/>
      <c r="I160" s="31"/>
      <c r="J160" s="31"/>
      <c r="K160" s="36"/>
    </row>
    <row r="161" spans="2:11" hidden="1" x14ac:dyDescent="0.5">
      <c r="C161" s="25" t="s">
        <v>93</v>
      </c>
      <c r="D161" s="38">
        <f>SUM(D153:D160)</f>
        <v>0</v>
      </c>
      <c r="E161" s="38">
        <f>SUM(E153:E160)</f>
        <v>0</v>
      </c>
      <c r="F161" s="38">
        <f>SUM(F153:F160)</f>
        <v>0</v>
      </c>
      <c r="G161" s="38">
        <f>SUM(G153:G160)</f>
        <v>0</v>
      </c>
      <c r="H161" s="37">
        <f>(H153*G153)+(H154*G154)+(H155*G155)+(H156*G156)+(H157*G157)+(H158*G158)+(H159*G159)+(H160*G160)</f>
        <v>0</v>
      </c>
      <c r="I161" s="43">
        <f>SUM(I153:I160)</f>
        <v>0</v>
      </c>
      <c r="J161" s="43">
        <f>SUM(J153:J160)</f>
        <v>0</v>
      </c>
      <c r="K161" s="36"/>
    </row>
    <row r="162" spans="2:11" ht="51" hidden="1" customHeight="1" x14ac:dyDescent="0.5">
      <c r="B162" s="25" t="s">
        <v>191</v>
      </c>
      <c r="C162" s="167"/>
      <c r="D162" s="168"/>
      <c r="E162" s="168"/>
      <c r="F162" s="168"/>
      <c r="G162" s="168"/>
      <c r="H162" s="168"/>
      <c r="I162" s="168"/>
      <c r="J162" s="168"/>
      <c r="K162" s="169"/>
    </row>
    <row r="163" spans="2:11" hidden="1" x14ac:dyDescent="0.5">
      <c r="B163" s="26" t="s">
        <v>60</v>
      </c>
      <c r="C163" s="33"/>
      <c r="D163" s="28"/>
      <c r="E163" s="28"/>
      <c r="F163" s="28"/>
      <c r="G163" s="29">
        <f>SUM(D163:F163)</f>
        <v>0</v>
      </c>
      <c r="H163" s="30"/>
      <c r="I163" s="28"/>
      <c r="J163" s="31"/>
      <c r="K163" s="32"/>
    </row>
    <row r="164" spans="2:11" hidden="1" x14ac:dyDescent="0.5">
      <c r="B164" s="26" t="s">
        <v>61</v>
      </c>
      <c r="C164" s="33"/>
      <c r="D164" s="28"/>
      <c r="E164" s="28"/>
      <c r="F164" s="28"/>
      <c r="G164" s="29">
        <f t="shared" ref="G164:G170" si="16">SUM(D164:F164)</f>
        <v>0</v>
      </c>
      <c r="H164" s="30"/>
      <c r="I164" s="28"/>
      <c r="J164" s="31"/>
      <c r="K164" s="32"/>
    </row>
    <row r="165" spans="2:11" hidden="1" x14ac:dyDescent="0.5">
      <c r="B165" s="26" t="s">
        <v>62</v>
      </c>
      <c r="C165" s="33"/>
      <c r="D165" s="28"/>
      <c r="E165" s="28"/>
      <c r="F165" s="28"/>
      <c r="G165" s="29">
        <f t="shared" si="16"/>
        <v>0</v>
      </c>
      <c r="H165" s="30"/>
      <c r="I165" s="28"/>
      <c r="J165" s="31"/>
      <c r="K165" s="32"/>
    </row>
    <row r="166" spans="2:11" hidden="1" x14ac:dyDescent="0.5">
      <c r="B166" s="26" t="s">
        <v>192</v>
      </c>
      <c r="C166" s="33"/>
      <c r="D166" s="28"/>
      <c r="E166" s="28"/>
      <c r="F166" s="28"/>
      <c r="G166" s="29">
        <f t="shared" si="16"/>
        <v>0</v>
      </c>
      <c r="H166" s="30"/>
      <c r="I166" s="28"/>
      <c r="J166" s="31"/>
      <c r="K166" s="32"/>
    </row>
    <row r="167" spans="2:11" hidden="1" x14ac:dyDescent="0.5">
      <c r="B167" s="26" t="s">
        <v>193</v>
      </c>
      <c r="C167" s="33"/>
      <c r="D167" s="28"/>
      <c r="E167" s="28"/>
      <c r="F167" s="28"/>
      <c r="G167" s="29">
        <f>SUM(D167:F167)</f>
        <v>0</v>
      </c>
      <c r="H167" s="30"/>
      <c r="I167" s="28"/>
      <c r="J167" s="31"/>
      <c r="K167" s="32"/>
    </row>
    <row r="168" spans="2:11" hidden="1" x14ac:dyDescent="0.5">
      <c r="B168" s="26" t="s">
        <v>194</v>
      </c>
      <c r="C168" s="33"/>
      <c r="D168" s="28"/>
      <c r="E168" s="28"/>
      <c r="F168" s="28"/>
      <c r="G168" s="29">
        <f t="shared" si="16"/>
        <v>0</v>
      </c>
      <c r="H168" s="30"/>
      <c r="I168" s="28"/>
      <c r="J168" s="31"/>
      <c r="K168" s="32"/>
    </row>
    <row r="169" spans="2:11" hidden="1" x14ac:dyDescent="0.5">
      <c r="B169" s="26" t="s">
        <v>195</v>
      </c>
      <c r="C169" s="34"/>
      <c r="D169" s="31"/>
      <c r="E169" s="31"/>
      <c r="F169" s="31"/>
      <c r="G169" s="29">
        <f t="shared" si="16"/>
        <v>0</v>
      </c>
      <c r="H169" s="35"/>
      <c r="I169" s="31"/>
      <c r="J169" s="31"/>
      <c r="K169" s="36"/>
    </row>
    <row r="170" spans="2:11" hidden="1" x14ac:dyDescent="0.5">
      <c r="B170" s="26" t="s">
        <v>196</v>
      </c>
      <c r="C170" s="34"/>
      <c r="D170" s="31"/>
      <c r="E170" s="31"/>
      <c r="F170" s="31"/>
      <c r="G170" s="29">
        <f t="shared" si="16"/>
        <v>0</v>
      </c>
      <c r="H170" s="35"/>
      <c r="I170" s="31"/>
      <c r="J170" s="31"/>
      <c r="K170" s="36"/>
    </row>
    <row r="171" spans="2:11" hidden="1" x14ac:dyDescent="0.5">
      <c r="C171" s="25" t="s">
        <v>93</v>
      </c>
      <c r="D171" s="37">
        <f>SUM(D163:D170)</f>
        <v>0</v>
      </c>
      <c r="E171" s="37">
        <f>SUM(E163:E170)</f>
        <v>0</v>
      </c>
      <c r="F171" s="37">
        <f>SUM(F163:F170)</f>
        <v>0</v>
      </c>
      <c r="G171" s="37">
        <f>SUM(G163:G170)</f>
        <v>0</v>
      </c>
      <c r="H171" s="37">
        <f>(H163*G163)+(H164*G164)+(H165*G165)+(H166*G166)+(H167*G167)+(H168*G168)+(H169*G169)+(H170*G170)</f>
        <v>0</v>
      </c>
      <c r="I171" s="43">
        <f>SUM(I163:I170)</f>
        <v>0</v>
      </c>
      <c r="J171" s="43">
        <f>SUM(J163:J170)</f>
        <v>0</v>
      </c>
      <c r="K171" s="36"/>
    </row>
    <row r="172" spans="2:11" ht="15.75" hidden="1" customHeight="1" x14ac:dyDescent="0.5">
      <c r="B172" s="44"/>
      <c r="C172" s="40"/>
      <c r="D172" s="45"/>
      <c r="E172" s="45"/>
      <c r="F172" s="45"/>
      <c r="G172" s="45"/>
      <c r="H172" s="45"/>
      <c r="I172" s="45"/>
      <c r="J172" s="45"/>
      <c r="K172" s="40"/>
    </row>
    <row r="173" spans="2:11" ht="15.75" customHeight="1" x14ac:dyDescent="0.5">
      <c r="B173" s="44"/>
      <c r="C173" s="40"/>
      <c r="D173" s="45"/>
      <c r="E173" s="45"/>
      <c r="F173" s="45"/>
      <c r="G173" s="45"/>
      <c r="H173" s="45"/>
      <c r="I173" s="45"/>
      <c r="J173" s="45"/>
      <c r="K173" s="40"/>
    </row>
    <row r="174" spans="2:11" ht="38" customHeight="1" x14ac:dyDescent="0.5">
      <c r="B174" s="25" t="s">
        <v>197</v>
      </c>
      <c r="C174" s="48" t="s">
        <v>198</v>
      </c>
      <c r="D174" s="49">
        <v>604974</v>
      </c>
      <c r="E174" s="49"/>
      <c r="F174" s="49"/>
      <c r="G174" s="50">
        <f>SUM(D174:F174)</f>
        <v>604974</v>
      </c>
      <c r="H174" s="51"/>
      <c r="I174" s="102">
        <v>568434.79</v>
      </c>
      <c r="J174" s="152">
        <f>I174*42.95%</f>
        <v>244142.74230500005</v>
      </c>
      <c r="K174" s="53"/>
    </row>
    <row r="175" spans="2:11" ht="38" customHeight="1" x14ac:dyDescent="0.5">
      <c r="B175" s="25" t="s">
        <v>199</v>
      </c>
      <c r="C175" s="48" t="s">
        <v>200</v>
      </c>
      <c r="D175" s="49">
        <v>75000</v>
      </c>
      <c r="E175" s="49"/>
      <c r="F175" s="49"/>
      <c r="G175" s="50">
        <f>SUM(D175:F175)</f>
        <v>75000</v>
      </c>
      <c r="H175" s="51"/>
      <c r="I175" s="49"/>
      <c r="J175" s="52"/>
      <c r="K175" s="53"/>
    </row>
    <row r="176" spans="2:11" ht="21" customHeight="1" x14ac:dyDescent="0.5">
      <c r="B176" s="25" t="s">
        <v>201</v>
      </c>
      <c r="C176" s="54" t="s">
        <v>202</v>
      </c>
      <c r="D176" s="49">
        <v>35000</v>
      </c>
      <c r="E176" s="49"/>
      <c r="F176" s="49"/>
      <c r="G176" s="50">
        <f>SUM(D176:F176)</f>
        <v>35000</v>
      </c>
      <c r="H176" s="51"/>
      <c r="I176" s="49"/>
      <c r="J176" s="52"/>
      <c r="K176" s="53"/>
    </row>
    <row r="177" spans="2:11" ht="51" customHeight="1" x14ac:dyDescent="0.5">
      <c r="B177" s="55" t="s">
        <v>203</v>
      </c>
      <c r="C177" s="48"/>
      <c r="D177" s="56">
        <v>50000</v>
      </c>
      <c r="E177" s="49"/>
      <c r="F177" s="49"/>
      <c r="G177" s="50">
        <f>SUM(D177:F177)</f>
        <v>50000</v>
      </c>
      <c r="H177" s="51"/>
      <c r="I177" s="49"/>
      <c r="J177" s="52"/>
      <c r="K177" s="53"/>
    </row>
    <row r="178" spans="2:11" ht="21.75" customHeight="1" x14ac:dyDescent="0.5">
      <c r="B178" s="44"/>
      <c r="C178" s="57" t="s">
        <v>204</v>
      </c>
      <c r="D178" s="58">
        <f>SUM(D174:D177)</f>
        <v>764974</v>
      </c>
      <c r="E178" s="58">
        <f>SUM(E174:E177)</f>
        <v>0</v>
      </c>
      <c r="F178" s="58">
        <f>SUM(F174:F177)</f>
        <v>0</v>
      </c>
      <c r="G178" s="58">
        <f>SUM(G174:G177)</f>
        <v>764974</v>
      </c>
      <c r="H178" s="37">
        <f>(H174*G174)+(H175*G175)+(H176*G176)+(H177*G177)</f>
        <v>0</v>
      </c>
      <c r="I178" s="107">
        <f>SUM(I174:I177)</f>
        <v>568434.79</v>
      </c>
      <c r="J178" s="107">
        <f>SUM(J174:J177)</f>
        <v>244142.74230500005</v>
      </c>
      <c r="K178" s="48"/>
    </row>
    <row r="179" spans="2:11" ht="15.75" hidden="1" customHeight="1" x14ac:dyDescent="0.5">
      <c r="B179" s="44"/>
      <c r="C179" s="40"/>
      <c r="D179" s="45"/>
      <c r="E179" s="45"/>
      <c r="F179" s="45"/>
      <c r="G179" s="45"/>
      <c r="H179" s="45"/>
      <c r="I179" s="45"/>
      <c r="J179" s="45"/>
      <c r="K179" s="40"/>
    </row>
    <row r="180" spans="2:11" ht="15.75" hidden="1" customHeight="1" x14ac:dyDescent="0.5">
      <c r="B180" s="44"/>
      <c r="C180" s="40"/>
      <c r="D180" s="45"/>
      <c r="E180" s="45"/>
      <c r="F180" s="45"/>
      <c r="G180" s="45"/>
      <c r="H180" s="45"/>
      <c r="I180" s="45"/>
      <c r="J180" s="45"/>
      <c r="K180" s="40"/>
    </row>
    <row r="181" spans="2:11" ht="15.75" hidden="1" customHeight="1" x14ac:dyDescent="0.5">
      <c r="B181" s="44"/>
      <c r="C181" s="40"/>
      <c r="D181" s="45"/>
      <c r="E181" s="45"/>
      <c r="F181" s="45"/>
      <c r="G181" s="45"/>
      <c r="H181" s="45"/>
      <c r="I181" s="45"/>
      <c r="J181" s="45"/>
      <c r="K181" s="40"/>
    </row>
    <row r="182" spans="2:11" ht="15.75" hidden="1" customHeight="1" x14ac:dyDescent="0.5">
      <c r="B182" s="44"/>
      <c r="C182" s="40"/>
      <c r="D182" s="45"/>
      <c r="E182" s="45"/>
      <c r="F182" s="45"/>
      <c r="G182" s="45"/>
      <c r="H182" s="45"/>
      <c r="I182" s="45"/>
      <c r="J182" s="45"/>
      <c r="K182" s="40"/>
    </row>
    <row r="183" spans="2:11" ht="15.75" hidden="1" customHeight="1" x14ac:dyDescent="0.5">
      <c r="B183" s="44"/>
      <c r="C183" s="40"/>
      <c r="D183" s="45"/>
      <c r="E183" s="45"/>
      <c r="F183" s="45"/>
      <c r="G183" s="45"/>
      <c r="H183" s="45"/>
      <c r="I183" s="45"/>
      <c r="J183" s="45"/>
      <c r="K183" s="40"/>
    </row>
    <row r="184" spans="2:11" ht="15.75" hidden="1" customHeight="1" x14ac:dyDescent="0.5">
      <c r="B184" s="44"/>
      <c r="C184" s="40"/>
      <c r="D184" s="45"/>
      <c r="E184" s="45"/>
      <c r="F184" s="45"/>
      <c r="G184" s="45"/>
      <c r="H184" s="45"/>
      <c r="I184" s="45"/>
      <c r="J184" s="153"/>
      <c r="K184" s="40"/>
    </row>
    <row r="185" spans="2:11" ht="15.75" customHeight="1" thickBot="1" x14ac:dyDescent="0.55000000000000004">
      <c r="B185" s="44"/>
      <c r="C185" s="40"/>
      <c r="D185" s="45"/>
      <c r="E185" s="45"/>
      <c r="F185" s="45"/>
      <c r="G185" s="45"/>
      <c r="H185" s="45"/>
      <c r="I185" s="45"/>
      <c r="J185" s="45"/>
      <c r="K185" s="40"/>
    </row>
    <row r="186" spans="2:11" x14ac:dyDescent="0.5">
      <c r="B186" s="44"/>
      <c r="C186" s="187" t="s">
        <v>205</v>
      </c>
      <c r="D186" s="188"/>
      <c r="E186" s="188"/>
      <c r="F186" s="188"/>
      <c r="G186" s="189"/>
      <c r="H186" s="59"/>
      <c r="I186" s="45"/>
      <c r="J186" s="45"/>
      <c r="K186" s="59"/>
    </row>
    <row r="187" spans="2:11" ht="19.5" customHeight="1" x14ac:dyDescent="0.5">
      <c r="B187" s="44"/>
      <c r="C187" s="181"/>
      <c r="D187" s="183" t="str">
        <f>D4</f>
        <v>Recipient Organization 1</v>
      </c>
      <c r="E187" s="183" t="str">
        <f>E4</f>
        <v>Recipient Organization 2</v>
      </c>
      <c r="F187" s="183" t="str">
        <f>F4</f>
        <v>Recipient Organization 3</v>
      </c>
      <c r="G187" s="185" t="s">
        <v>73</v>
      </c>
      <c r="H187" s="40"/>
      <c r="I187" s="45"/>
      <c r="J187" s="45"/>
      <c r="K187" s="59"/>
    </row>
    <row r="188" spans="2:11" ht="21" customHeight="1" x14ac:dyDescent="0.5">
      <c r="B188" s="44"/>
      <c r="C188" s="182"/>
      <c r="D188" s="184"/>
      <c r="E188" s="184"/>
      <c r="F188" s="184"/>
      <c r="G188" s="186"/>
      <c r="H188" s="40"/>
      <c r="I188" s="45"/>
      <c r="J188" s="45"/>
      <c r="K188" s="59"/>
    </row>
    <row r="189" spans="2:11" ht="25.5" customHeight="1" x14ac:dyDescent="0.5">
      <c r="B189" s="60"/>
      <c r="C189" s="61" t="s">
        <v>206</v>
      </c>
      <c r="D189" s="26">
        <f>SUM(D15,D25,D35,D45,D57,D67,D77,D87,D99,D109,D119,D129,D141,D151,D161,D171,D174,D175,D176,D177)</f>
        <v>1264974</v>
      </c>
      <c r="E189" s="26">
        <f>SUM(E15,E25,E35,E45,E57,E67,E77,E87,E99,E109,E119,E129,E141,E151,E161,E171,E174,E175,E176,E177)</f>
        <v>0</v>
      </c>
      <c r="F189" s="26">
        <f>SUM(F15,F25,F35,F45,F57,F67,F77,F87,F99,F109,F119,F129,F141,F151,F161,F171,F174,F175,F176,F177)</f>
        <v>0</v>
      </c>
      <c r="G189" s="62">
        <f>SUM(D189:F189)</f>
        <v>1264974</v>
      </c>
      <c r="H189" s="40"/>
      <c r="I189" s="63"/>
      <c r="J189" s="45"/>
      <c r="K189" s="60"/>
    </row>
    <row r="190" spans="2:11" ht="25.5" customHeight="1" x14ac:dyDescent="0.5">
      <c r="B190" s="64"/>
      <c r="C190" s="61" t="s">
        <v>207</v>
      </c>
      <c r="D190" s="26">
        <f>D189*0.07</f>
        <v>88548.180000000008</v>
      </c>
      <c r="E190" s="26">
        <f>E189*0.07</f>
        <v>0</v>
      </c>
      <c r="F190" s="26">
        <f>F189*0.07</f>
        <v>0</v>
      </c>
      <c r="G190" s="62">
        <f>G189*0.07</f>
        <v>88548.180000000008</v>
      </c>
      <c r="H190" s="64"/>
      <c r="I190" s="63"/>
      <c r="J190" s="45"/>
      <c r="K190" s="65"/>
    </row>
    <row r="191" spans="2:11" ht="25.5" customHeight="1" thickBot="1" x14ac:dyDescent="0.55000000000000004">
      <c r="B191" s="64"/>
      <c r="C191" s="66" t="s">
        <v>73</v>
      </c>
      <c r="D191" s="67">
        <f>SUM(D189:D190)</f>
        <v>1353522.18</v>
      </c>
      <c r="E191" s="67">
        <f>SUM(E189:E190)</f>
        <v>0</v>
      </c>
      <c r="F191" s="67">
        <f>SUM(F189:F190)</f>
        <v>0</v>
      </c>
      <c r="G191" s="68">
        <f>SUM(G189:G190)</f>
        <v>1353522.18</v>
      </c>
      <c r="H191" s="64"/>
      <c r="K191" s="65"/>
    </row>
    <row r="192" spans="2:11" ht="42" hidden="1" customHeight="1" x14ac:dyDescent="0.5">
      <c r="B192" s="64"/>
      <c r="I192" s="69"/>
      <c r="J192" s="69"/>
      <c r="K192" s="46"/>
    </row>
    <row r="193" spans="2:11" s="92" customFormat="1" ht="17.55" customHeight="1" thickBot="1" x14ac:dyDescent="0.55000000000000004">
      <c r="B193" s="40"/>
      <c r="C193" s="44"/>
      <c r="D193" s="44"/>
      <c r="E193" s="44"/>
      <c r="F193" s="44"/>
      <c r="G193" s="44"/>
      <c r="H193" s="44"/>
      <c r="I193" s="70"/>
      <c r="J193" s="70"/>
      <c r="K193" s="59"/>
    </row>
    <row r="194" spans="2:11" ht="21" customHeight="1" x14ac:dyDescent="0.5">
      <c r="B194" s="65"/>
      <c r="C194" s="195" t="s">
        <v>208</v>
      </c>
      <c r="D194" s="196"/>
      <c r="E194" s="196"/>
      <c r="F194" s="196"/>
      <c r="G194" s="196"/>
      <c r="H194" s="197"/>
      <c r="I194" s="70"/>
      <c r="J194" s="70"/>
      <c r="K194" s="65"/>
    </row>
    <row r="195" spans="2:11" ht="22.5" customHeight="1" x14ac:dyDescent="0.5">
      <c r="B195" s="65"/>
      <c r="C195" s="71"/>
      <c r="D195" s="198" t="str">
        <f>D4</f>
        <v>Recipient Organization 1</v>
      </c>
      <c r="E195" s="198" t="str">
        <f>E4</f>
        <v>Recipient Organization 2</v>
      </c>
      <c r="F195" s="198" t="str">
        <f>F4</f>
        <v>Recipient Organization 3</v>
      </c>
      <c r="G195" s="200" t="s">
        <v>73</v>
      </c>
      <c r="H195" s="202" t="s">
        <v>209</v>
      </c>
      <c r="I195" s="70"/>
      <c r="J195" s="70"/>
      <c r="K195" s="65"/>
    </row>
    <row r="196" spans="2:11" ht="15" customHeight="1" x14ac:dyDescent="0.5">
      <c r="B196" s="65"/>
      <c r="C196" s="71"/>
      <c r="D196" s="199"/>
      <c r="E196" s="199"/>
      <c r="F196" s="199"/>
      <c r="G196" s="201"/>
      <c r="H196" s="203"/>
      <c r="I196" s="72"/>
      <c r="J196" s="72"/>
      <c r="K196" s="65"/>
    </row>
    <row r="197" spans="2:11" ht="21" customHeight="1" x14ac:dyDescent="0.5">
      <c r="B197" s="65"/>
      <c r="C197" s="73" t="s">
        <v>210</v>
      </c>
      <c r="D197" s="145">
        <f>$D$191*H197</f>
        <v>947465.52599999984</v>
      </c>
      <c r="E197" s="75">
        <f>$E$191*H197</f>
        <v>0</v>
      </c>
      <c r="F197" s="75">
        <f>$F$191*H197</f>
        <v>0</v>
      </c>
      <c r="G197" s="138">
        <f>SUM(D197:F197)</f>
        <v>947465.52599999984</v>
      </c>
      <c r="H197" s="76">
        <v>0.7</v>
      </c>
      <c r="I197" s="72"/>
      <c r="J197" s="72"/>
      <c r="K197" s="65"/>
    </row>
    <row r="198" spans="2:11" ht="21" customHeight="1" x14ac:dyDescent="0.5">
      <c r="B198" s="190"/>
      <c r="C198" s="77" t="s">
        <v>211</v>
      </c>
      <c r="D198" s="145">
        <f>$D$191*H198</f>
        <v>406056.65399999998</v>
      </c>
      <c r="E198" s="75">
        <f>$E$191*H198</f>
        <v>0</v>
      </c>
      <c r="F198" s="75">
        <f>$F$191*H198</f>
        <v>0</v>
      </c>
      <c r="G198" s="139">
        <f>SUM(D198:F198)</f>
        <v>406056.65399999998</v>
      </c>
      <c r="H198" s="79">
        <v>0.3</v>
      </c>
      <c r="I198" s="80"/>
      <c r="J198" s="80"/>
    </row>
    <row r="199" spans="2:11" ht="21" customHeight="1" x14ac:dyDescent="0.5">
      <c r="B199" s="190"/>
      <c r="C199" s="77" t="s">
        <v>212</v>
      </c>
      <c r="D199" s="74">
        <f>$D$191*H199</f>
        <v>0</v>
      </c>
      <c r="E199" s="75">
        <f>$E$191*H199</f>
        <v>0</v>
      </c>
      <c r="F199" s="75">
        <f>$F$191*H199</f>
        <v>0</v>
      </c>
      <c r="G199" s="78">
        <f>SUM(D199:F199)</f>
        <v>0</v>
      </c>
      <c r="H199" s="81">
        <v>0</v>
      </c>
      <c r="I199" s="82"/>
      <c r="J199" s="82"/>
    </row>
    <row r="200" spans="2:11" ht="22.5" customHeight="1" thickBot="1" x14ac:dyDescent="0.55000000000000004">
      <c r="B200" s="190"/>
      <c r="C200" s="66" t="s">
        <v>213</v>
      </c>
      <c r="D200" s="103">
        <f>SUM(D197:D199)</f>
        <v>1353522.1799999997</v>
      </c>
      <c r="E200" s="67">
        <f>SUM(E197:E199)</f>
        <v>0</v>
      </c>
      <c r="F200" s="67">
        <f>SUM(F197:F199)</f>
        <v>0</v>
      </c>
      <c r="G200" s="103">
        <f>SUM(G197:G199)</f>
        <v>1353522.1799999997</v>
      </c>
      <c r="H200" s="109">
        <f>SUM(H197:H199)</f>
        <v>1</v>
      </c>
      <c r="I200" s="83"/>
      <c r="J200" s="69"/>
    </row>
    <row r="201" spans="2:11" ht="21.75" customHeight="1" thickBot="1" x14ac:dyDescent="0.55000000000000004">
      <c r="B201" s="190"/>
      <c r="C201" s="84"/>
      <c r="D201" s="84"/>
      <c r="E201" s="84"/>
      <c r="F201" s="84"/>
      <c r="G201" s="84"/>
      <c r="H201" s="84"/>
      <c r="I201" s="83"/>
      <c r="J201" s="69"/>
    </row>
    <row r="202" spans="2:11" ht="35" customHeight="1" x14ac:dyDescent="0.5">
      <c r="B202" s="190"/>
      <c r="C202" s="94" t="s">
        <v>224</v>
      </c>
      <c r="D202" s="143">
        <f>SUM(H15,H25,H35,H45,H57,H67,H77,H87,H99,H109,H119,H129,H141,H151,H161,H171,H178)*1.07</f>
        <v>235400</v>
      </c>
      <c r="E202" s="44"/>
      <c r="F202" s="44"/>
      <c r="G202" s="44"/>
      <c r="H202" s="85" t="s">
        <v>214</v>
      </c>
      <c r="I202" s="159">
        <f>SUM(I178,I171,I161,I151,I141,I129,I119,I109,I99,I87,I77,I67,I57,I45,I35,I25,I15)</f>
        <v>909155.04000000015</v>
      </c>
      <c r="J202" s="95"/>
    </row>
    <row r="203" spans="2:11" ht="28.5" customHeight="1" thickBot="1" x14ac:dyDescent="0.55000000000000004">
      <c r="B203" s="190"/>
      <c r="C203" s="96" t="s">
        <v>215</v>
      </c>
      <c r="D203" s="86">
        <f>D202/G191</f>
        <v>0.17391661804906663</v>
      </c>
      <c r="E203" s="87"/>
      <c r="F203" s="87"/>
      <c r="G203" s="87"/>
      <c r="H203" s="97" t="s">
        <v>216</v>
      </c>
      <c r="I203" s="136">
        <f>I202/G200</f>
        <v>0.67169570874708562</v>
      </c>
      <c r="J203" s="98"/>
    </row>
    <row r="204" spans="2:11" ht="11" customHeight="1" x14ac:dyDescent="0.5">
      <c r="B204" s="190"/>
      <c r="C204" s="191"/>
      <c r="D204" s="192"/>
      <c r="E204" s="99"/>
      <c r="F204" s="99"/>
      <c r="G204" s="99"/>
    </row>
    <row r="205" spans="2:11" ht="32.25" customHeight="1" x14ac:dyDescent="0.5">
      <c r="B205" s="190"/>
      <c r="C205" s="96" t="s">
        <v>225</v>
      </c>
      <c r="D205" s="144">
        <f>SUM(D176:F177)*1.07</f>
        <v>90950</v>
      </c>
      <c r="E205" s="87"/>
      <c r="F205" s="87"/>
      <c r="G205" s="87"/>
      <c r="H205" s="137" t="s">
        <v>240</v>
      </c>
      <c r="I205" s="140">
        <f>I202/G197</f>
        <v>0.95956529821012226</v>
      </c>
    </row>
    <row r="206" spans="2:11" ht="23.25" customHeight="1" x14ac:dyDescent="0.5">
      <c r="B206" s="190"/>
      <c r="C206" s="96" t="s">
        <v>217</v>
      </c>
      <c r="D206" s="86">
        <f>D205/G191</f>
        <v>6.7195056973503017E-2</v>
      </c>
      <c r="E206" s="87"/>
      <c r="F206" s="87"/>
      <c r="G206" s="87"/>
      <c r="I206" s="100"/>
    </row>
    <row r="207" spans="2:11" ht="66.75" customHeight="1" thickBot="1" x14ac:dyDescent="0.55000000000000004">
      <c r="B207" s="190"/>
      <c r="C207" s="193" t="s">
        <v>226</v>
      </c>
      <c r="D207" s="194"/>
      <c r="E207" s="101"/>
      <c r="F207" s="101"/>
      <c r="G207" s="101"/>
    </row>
    <row r="208" spans="2:11" ht="55.5" customHeight="1" x14ac:dyDescent="0.5">
      <c r="B208" s="190"/>
    </row>
    <row r="209" spans="2:2" ht="42.75" customHeight="1" x14ac:dyDescent="0.5">
      <c r="B209" s="190"/>
    </row>
    <row r="210" spans="2:2" ht="21.75" customHeight="1" x14ac:dyDescent="0.5">
      <c r="B210" s="190"/>
    </row>
    <row r="211" spans="2:2" ht="21.75" customHeight="1" x14ac:dyDescent="0.5">
      <c r="B211" s="190"/>
    </row>
    <row r="212" spans="2:2" ht="23.25" customHeight="1" x14ac:dyDescent="0.5">
      <c r="B212" s="190"/>
    </row>
    <row r="213" spans="2:2" ht="23.25" customHeight="1" x14ac:dyDescent="0.5"/>
    <row r="214" spans="2:2" ht="21.75" customHeight="1" x14ac:dyDescent="0.5"/>
    <row r="215" spans="2:2" ht="16.5" customHeight="1" x14ac:dyDescent="0.5"/>
    <row r="216" spans="2:2" ht="29.25" customHeight="1" x14ac:dyDescent="0.5"/>
    <row r="217" spans="2:2" ht="24.75" customHeight="1" x14ac:dyDescent="0.5"/>
    <row r="218" spans="2:2" ht="33" customHeight="1" x14ac:dyDescent="0.5"/>
    <row r="220" spans="2:2" ht="15" customHeight="1" x14ac:dyDescent="0.5"/>
    <row r="221" spans="2:2" ht="25.5" customHeight="1" x14ac:dyDescent="0.5"/>
  </sheetData>
  <mergeCells count="37">
    <mergeCell ref="B198:B212"/>
    <mergeCell ref="C204:D204"/>
    <mergeCell ref="C207:D207"/>
    <mergeCell ref="C194:H194"/>
    <mergeCell ref="D195:D196"/>
    <mergeCell ref="E195:E196"/>
    <mergeCell ref="F195:F196"/>
    <mergeCell ref="G195:G196"/>
    <mergeCell ref="H195:H196"/>
    <mergeCell ref="C132:K132"/>
    <mergeCell ref="C142:K142"/>
    <mergeCell ref="C152:K152"/>
    <mergeCell ref="C162:K162"/>
    <mergeCell ref="C186:G186"/>
    <mergeCell ref="C187:C188"/>
    <mergeCell ref="D187:D188"/>
    <mergeCell ref="E187:E188"/>
    <mergeCell ref="F187:F188"/>
    <mergeCell ref="G187:G188"/>
    <mergeCell ref="C131:K131"/>
    <mergeCell ref="C36:K36"/>
    <mergeCell ref="C47:K47"/>
    <mergeCell ref="C48:K48"/>
    <mergeCell ref="C58:K58"/>
    <mergeCell ref="C68:K68"/>
    <mergeCell ref="C78:K78"/>
    <mergeCell ref="C89:K89"/>
    <mergeCell ref="C90:K90"/>
    <mergeCell ref="C100:K100"/>
    <mergeCell ref="C110:K110"/>
    <mergeCell ref="C120:K120"/>
    <mergeCell ref="C26:K26"/>
    <mergeCell ref="B1:E1"/>
    <mergeCell ref="B2:E2"/>
    <mergeCell ref="C5:K5"/>
    <mergeCell ref="C6:K6"/>
    <mergeCell ref="C16:K16"/>
  </mergeCells>
  <conditionalFormatting sqref="D203">
    <cfRule type="cellIs" dxfId="2" priority="3" operator="lessThan">
      <formula>0.15</formula>
    </cfRule>
  </conditionalFormatting>
  <conditionalFormatting sqref="D206">
    <cfRule type="cellIs" dxfId="1" priority="2" operator="lessThan">
      <formula>0.05</formula>
    </cfRule>
  </conditionalFormatting>
  <conditionalFormatting sqref="I199:J199 H200">
    <cfRule type="cellIs" dxfId="0" priority="1" operator="greaterThan">
      <formula>1</formula>
    </cfRule>
  </conditionalFormatting>
  <dataValidations count="6">
    <dataValidation allowBlank="1" showErrorMessage="1" prompt="% Towards Gender Equality and Women's Empowerment Must be Higher than 15%_x000a_" sqref="D205:G205" xr:uid="{BF5BE350-2C00-4B2E-BC69-3CA33812E204}"/>
    <dataValidation allowBlank="1" showInputMessage="1" showErrorMessage="1" prompt="Insert *text* description of Activity here" sqref="C7 C17 C27 C37 C49 C69 C79 C91 C101 C111 C121 C133 C143 C153 C163" xr:uid="{3748A235-1B6B-47D9-9BEA-538CC2460450}"/>
    <dataValidation allowBlank="1" showInputMessage="1" showErrorMessage="1" prompt="Insert *text* description of Output here" sqref="C6 C16 C26 C36 C48 C58 C68 C78 C90 C100 C110 C120 C132 C142 C152 C162" xr:uid="{90B3E3C5-06CC-455A-B073-64A73DBC55F0}"/>
    <dataValidation allowBlank="1" showInputMessage="1" showErrorMessage="1" prompt="Insert *text* description of Outcome here" sqref="C5:K5 C47:K47 C89:K89 C131:K131" xr:uid="{E3652A4A-476F-454A-9BF4-742DFD6B32FF}"/>
    <dataValidation allowBlank="1" showInputMessage="1" showErrorMessage="1" prompt="M&amp;E Budget Cannot be Less than 5%_x000a_" sqref="D206:G206" xr:uid="{954C73B0-A064-4626-9E60-5276B930E6FC}"/>
    <dataValidation allowBlank="1" showInputMessage="1" showErrorMessage="1" prompt="% Towards Gender Equality and Women's Empowerment Must be Higher than 15%_x000a_" sqref="D203:G203" xr:uid="{E9D43E4A-F55A-4EF4-B885-922F8587FACD}"/>
  </dataValidations>
  <pageMargins left="0.7" right="0.7" top="0.75" bottom="0.75" header="0.3" footer="0.3"/>
  <pageSetup paperSize="9" scale="60" orientation="landscape" r:id="rId1"/>
  <ignoredErrors>
    <ignoredError sqref="J174 J7 J17 J27 J37 J49:J50 J59:J60 J69 J79 D187:F188 D195:F195" unlockedFormula="1"/>
    <ignoredError sqref="H178 H99 H45 H6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E86BF-0F54-496A-BE85-77E27A5F0371}">
  <dimension ref="A2:H18"/>
  <sheetViews>
    <sheetView tabSelected="1" topLeftCell="A7" workbookViewId="0">
      <selection activeCell="C12" sqref="C12"/>
    </sheetView>
  </sheetViews>
  <sheetFormatPr defaultRowHeight="14.25" x14ac:dyDescent="0.45"/>
  <cols>
    <col min="1" max="1" width="40.46484375" customWidth="1"/>
    <col min="2" max="2" width="17.19921875" customWidth="1"/>
    <col min="3" max="3" width="19" customWidth="1"/>
    <col min="6" max="6" width="15.265625" bestFit="1" customWidth="1"/>
  </cols>
  <sheetData>
    <row r="2" spans="1:6" ht="31.9" x14ac:dyDescent="0.45">
      <c r="A2" s="166" t="s">
        <v>74</v>
      </c>
      <c r="B2" s="166"/>
      <c r="C2" s="166"/>
      <c r="D2" s="166"/>
    </row>
    <row r="3" spans="1:6" ht="18" x14ac:dyDescent="0.55000000000000004">
      <c r="A3" s="204" t="s">
        <v>75</v>
      </c>
      <c r="B3" s="204"/>
      <c r="C3" s="204"/>
      <c r="D3" s="7"/>
    </row>
    <row r="4" spans="1:6" ht="15.75" x14ac:dyDescent="0.45">
      <c r="A4" s="15"/>
      <c r="B4" s="15"/>
      <c r="C4" s="16"/>
      <c r="D4" s="15"/>
    </row>
    <row r="5" spans="1:6" ht="31.5" x14ac:dyDescent="0.55000000000000004">
      <c r="A5" s="8"/>
      <c r="B5" s="14" t="s">
        <v>76</v>
      </c>
      <c r="C5" s="146" t="s">
        <v>77</v>
      </c>
      <c r="D5" s="7"/>
    </row>
    <row r="6" spans="1:6" ht="36" customHeight="1" x14ac:dyDescent="0.5">
      <c r="A6" s="2" t="s">
        <v>66</v>
      </c>
      <c r="B6" s="10">
        <v>619974</v>
      </c>
      <c r="C6" s="156">
        <v>568434.79</v>
      </c>
      <c r="D6" s="5"/>
    </row>
    <row r="7" spans="1:6" ht="36" customHeight="1" x14ac:dyDescent="0.45">
      <c r="A7" s="2" t="s">
        <v>67</v>
      </c>
      <c r="B7" s="18">
        <v>100000</v>
      </c>
      <c r="C7" s="110">
        <v>2271.2800000000002</v>
      </c>
      <c r="D7" s="5"/>
    </row>
    <row r="8" spans="1:6" ht="36" customHeight="1" x14ac:dyDescent="0.45">
      <c r="A8" s="2" t="s">
        <v>68</v>
      </c>
      <c r="B8" s="18">
        <v>70000</v>
      </c>
      <c r="C8" s="110">
        <f>13514.39+54234.9</f>
        <v>67749.290000000008</v>
      </c>
      <c r="D8" s="5">
        <v>76523.369999999923</v>
      </c>
    </row>
    <row r="9" spans="1:6" ht="25.05" customHeight="1" x14ac:dyDescent="0.45">
      <c r="A9" s="3" t="s">
        <v>69</v>
      </c>
      <c r="B9" s="18">
        <v>420000</v>
      </c>
      <c r="C9" s="110">
        <v>112908.52</v>
      </c>
      <c r="D9" s="5"/>
      <c r="F9" s="154"/>
    </row>
    <row r="10" spans="1:6" ht="28.05" customHeight="1" x14ac:dyDescent="0.45">
      <c r="A10" s="2" t="s">
        <v>70</v>
      </c>
      <c r="B10" s="18">
        <v>50000</v>
      </c>
      <c r="C10" s="110">
        <v>22172.06</v>
      </c>
      <c r="D10" s="5">
        <v>24135.030000000002</v>
      </c>
    </row>
    <row r="11" spans="1:6" ht="36" customHeight="1" x14ac:dyDescent="0.45">
      <c r="A11" s="2" t="s">
        <v>71</v>
      </c>
      <c r="B11" s="17">
        <v>0</v>
      </c>
      <c r="C11" s="110">
        <v>1579.05</v>
      </c>
      <c r="D11" s="5"/>
    </row>
    <row r="12" spans="1:6" ht="36" customHeight="1" x14ac:dyDescent="0.45">
      <c r="A12" s="2" t="s">
        <v>72</v>
      </c>
      <c r="B12" s="17">
        <v>5000</v>
      </c>
      <c r="C12" s="110">
        <v>80396.289999999994</v>
      </c>
      <c r="D12" s="5"/>
    </row>
    <row r="13" spans="1:6" ht="15.75" x14ac:dyDescent="0.45">
      <c r="A13" s="11" t="s">
        <v>78</v>
      </c>
      <c r="B13" s="12">
        <f>SUM(B6:B12)</f>
        <v>1264974</v>
      </c>
      <c r="C13" s="13">
        <f>SUM(C6:C12)</f>
        <v>855511.28000000026</v>
      </c>
      <c r="D13" s="6"/>
    </row>
    <row r="14" spans="1:6" ht="15.75" x14ac:dyDescent="0.45">
      <c r="A14" s="2" t="s">
        <v>79</v>
      </c>
      <c r="B14" s="142">
        <f>+B13*0.07</f>
        <v>88548.180000000008</v>
      </c>
      <c r="C14" s="155">
        <f>53643.76</f>
        <v>53643.76</v>
      </c>
      <c r="D14" s="6"/>
    </row>
    <row r="15" spans="1:6" ht="15.75" x14ac:dyDescent="0.45">
      <c r="A15" s="11" t="s">
        <v>73</v>
      </c>
      <c r="B15" s="141">
        <f>SUM(B13:B14)</f>
        <v>1353522.18</v>
      </c>
      <c r="C15" s="13">
        <f>SUM(C13:C14)</f>
        <v>909155.04000000027</v>
      </c>
      <c r="D15" s="6"/>
    </row>
    <row r="16" spans="1:6" x14ac:dyDescent="0.45">
      <c r="C16" s="1"/>
    </row>
    <row r="17" spans="1:8" ht="26.55" customHeight="1" x14ac:dyDescent="0.45">
      <c r="A17" s="148"/>
      <c r="B17" s="147"/>
      <c r="C17" s="149"/>
      <c r="D17" s="147"/>
      <c r="F17" s="154"/>
      <c r="H17" s="158"/>
    </row>
    <row r="18" spans="1:8" ht="26.55" customHeight="1" x14ac:dyDescent="0.5">
      <c r="A18" s="148"/>
      <c r="B18" s="150"/>
      <c r="C18" s="149"/>
      <c r="D18" s="4"/>
      <c r="F18" s="154"/>
    </row>
  </sheetData>
  <mergeCells count="2">
    <mergeCell ref="A2:D2"/>
    <mergeCell ref="A3:C3"/>
  </mergeCells>
  <dataValidations count="7">
    <dataValidation allowBlank="1" showInputMessage="1" showErrorMessage="1" prompt="Includes all related staff and temporary staff costs including base salary, post adjustment and all staff entitlements." sqref="A6" xr:uid="{B4A39BD7-F0EE-4082-A3AA-F0EAB74314C3}"/>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A7" xr:uid="{B5A39995-AD59-4221-9C70-9B32443D75C1}"/>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A8" xr:uid="{159F0ED5-5E89-429D-BEE1-1211DC1E3ACD}"/>
    <dataValidation allowBlank="1" showInputMessage="1" showErrorMessage="1" prompt="Includes staff and non-staff travel paid for by the organization directly related to a project." sqref="A10" xr:uid="{BF309D27-3134-468D-9CC5-8AFC23AB4F79}"/>
    <dataValidation allowBlank="1" showInputMessage="1" showErrorMessage="1" prompt="Services contracted by an organization which follow the normal procurement processes." sqref="A9" xr:uid="{CD1F6589-12C7-490B-9A8E-6346F8202FB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A11:B11" xr:uid="{AA28B596-153E-4D64-BE7D-C0FF930E7B9C}"/>
    <dataValidation allowBlank="1" showInputMessage="1" showErrorMessage="1" prompt=" Includes all general operating costs for running an office. Examples include telecommunication, rents, finance charges and other costs which cannot be mapped to other expense categories." sqref="A12:B12" xr:uid="{921A7B0D-EF89-4796-A9E6-7BE0EF090D82}"/>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7FF83-D159-4A37-8687-00DD9A531339}">
  <dimension ref="B1:G25"/>
  <sheetViews>
    <sheetView topLeftCell="D10" workbookViewId="0">
      <selection activeCell="E10" sqref="E10"/>
    </sheetView>
  </sheetViews>
  <sheetFormatPr defaultColWidth="8.796875" defaultRowHeight="14.25" x14ac:dyDescent="0.45"/>
  <cols>
    <col min="1" max="1" width="12.46484375" customWidth="1"/>
    <col min="2" max="2" width="20.46484375" customWidth="1"/>
    <col min="3" max="5" width="25.46484375" customWidth="1"/>
    <col min="6" max="6" width="24.46484375" customWidth="1"/>
    <col min="7" max="7" width="18.46484375" customWidth="1"/>
    <col min="8" max="8" width="21.73046875" customWidth="1"/>
    <col min="9" max="10" width="15.796875" bestFit="1" customWidth="1"/>
    <col min="11" max="11" width="11.19921875" bestFit="1" customWidth="1"/>
  </cols>
  <sheetData>
    <row r="1" spans="2:6" ht="14.65" thickBot="1" x14ac:dyDescent="0.5"/>
    <row r="2" spans="2:6" s="111" customFormat="1" ht="15.75" x14ac:dyDescent="0.5">
      <c r="B2" s="205" t="s">
        <v>228</v>
      </c>
      <c r="C2" s="206"/>
      <c r="D2" s="206"/>
      <c r="E2" s="206"/>
      <c r="F2" s="207"/>
    </row>
    <row r="3" spans="2:6" s="111" customFormat="1" ht="16.149999999999999" thickBot="1" x14ac:dyDescent="0.55000000000000004">
      <c r="B3" s="208"/>
      <c r="C3" s="209"/>
      <c r="D3" s="209"/>
      <c r="E3" s="209"/>
      <c r="F3" s="210"/>
    </row>
    <row r="4" spans="2:6" s="111" customFormat="1" ht="16.149999999999999" thickBot="1" x14ac:dyDescent="0.55000000000000004"/>
    <row r="5" spans="2:6" s="111" customFormat="1" ht="16.149999999999999" thickBot="1" x14ac:dyDescent="0.55000000000000004">
      <c r="B5" s="211" t="s">
        <v>205</v>
      </c>
      <c r="C5" s="212"/>
      <c r="D5" s="212"/>
      <c r="E5" s="212"/>
      <c r="F5" s="213"/>
    </row>
    <row r="6" spans="2:6" s="111" customFormat="1" ht="15.75" x14ac:dyDescent="0.5">
      <c r="B6" s="112"/>
      <c r="C6" s="214" t="str">
        <f>'[1]1) Budget Table'!D4</f>
        <v>Recipient Organization 1</v>
      </c>
      <c r="D6" s="214" t="str">
        <f>'[1]1) Budget Table'!E4</f>
        <v>Recipient Organization 2</v>
      </c>
      <c r="E6" s="214" t="str">
        <f>'[1]1) Budget Table'!F4</f>
        <v>Recipient Organization 3</v>
      </c>
      <c r="F6" s="216" t="s">
        <v>205</v>
      </c>
    </row>
    <row r="7" spans="2:6" s="111" customFormat="1" ht="15.75" x14ac:dyDescent="0.5">
      <c r="B7" s="112"/>
      <c r="C7" s="215"/>
      <c r="D7" s="215"/>
      <c r="E7" s="215"/>
      <c r="F7" s="217"/>
    </row>
    <row r="8" spans="2:6" s="111" customFormat="1" ht="31.5" x14ac:dyDescent="0.5">
      <c r="B8" s="113" t="s">
        <v>229</v>
      </c>
      <c r="C8" s="9">
        <f>'[1]2) By Category'!D199</f>
        <v>619974</v>
      </c>
      <c r="D8" s="9">
        <f>'[1]2) By Category'!E199</f>
        <v>0</v>
      </c>
      <c r="E8" s="9">
        <f>'[1]2) By Category'!F199</f>
        <v>0</v>
      </c>
      <c r="F8" s="114">
        <f t="shared" ref="F8:F15" si="0">SUM(C8:E8)</f>
        <v>619974</v>
      </c>
    </row>
    <row r="9" spans="2:6" s="111" customFormat="1" ht="47.25" x14ac:dyDescent="0.5">
      <c r="B9" s="113" t="s">
        <v>230</v>
      </c>
      <c r="C9" s="9">
        <f>'[1]2) By Category'!D200</f>
        <v>100000</v>
      </c>
      <c r="D9" s="9">
        <f>'[1]2) By Category'!E200</f>
        <v>0</v>
      </c>
      <c r="E9" s="9">
        <f>'[1]2) By Category'!F200</f>
        <v>0</v>
      </c>
      <c r="F9" s="115">
        <f t="shared" si="0"/>
        <v>100000</v>
      </c>
    </row>
    <row r="10" spans="2:6" s="111" customFormat="1" ht="63" x14ac:dyDescent="0.5">
      <c r="B10" s="113" t="s">
        <v>231</v>
      </c>
      <c r="C10" s="9">
        <f>'[1]2) By Category'!D201</f>
        <v>70000</v>
      </c>
      <c r="D10" s="9">
        <f>'[1]2) By Category'!E201</f>
        <v>0</v>
      </c>
      <c r="E10" s="9">
        <f>'[1]2) By Category'!F201</f>
        <v>0</v>
      </c>
      <c r="F10" s="115">
        <f t="shared" si="0"/>
        <v>70000</v>
      </c>
    </row>
    <row r="11" spans="2:6" s="111" customFormat="1" ht="31.5" x14ac:dyDescent="0.5">
      <c r="B11" s="116" t="s">
        <v>232</v>
      </c>
      <c r="C11" s="9">
        <f>'[1]2) By Category'!D202</f>
        <v>420000</v>
      </c>
      <c r="D11" s="9">
        <f>'[1]2) By Category'!E202</f>
        <v>0</v>
      </c>
      <c r="E11" s="9">
        <f>'[1]2) By Category'!F202</f>
        <v>0</v>
      </c>
      <c r="F11" s="115">
        <f t="shared" si="0"/>
        <v>420000</v>
      </c>
    </row>
    <row r="12" spans="2:6" s="111" customFormat="1" ht="15.75" x14ac:dyDescent="0.5">
      <c r="B12" s="113" t="s">
        <v>233</v>
      </c>
      <c r="C12" s="9">
        <f>'[1]2) By Category'!D203</f>
        <v>50000</v>
      </c>
      <c r="D12" s="9">
        <f>'[1]2) By Category'!E203</f>
        <v>0</v>
      </c>
      <c r="E12" s="9">
        <f>'[1]2) By Category'!F203</f>
        <v>0</v>
      </c>
      <c r="F12" s="115">
        <f t="shared" si="0"/>
        <v>50000</v>
      </c>
    </row>
    <row r="13" spans="2:6" s="111" customFormat="1" ht="47.25" x14ac:dyDescent="0.5">
      <c r="B13" s="113" t="s">
        <v>234</v>
      </c>
      <c r="C13" s="9">
        <f>'[1]2) By Category'!D204</f>
        <v>0</v>
      </c>
      <c r="D13" s="9">
        <f>'[1]2) By Category'!E204</f>
        <v>0</v>
      </c>
      <c r="E13" s="9">
        <f>'[1]2) By Category'!F204</f>
        <v>0</v>
      </c>
      <c r="F13" s="115">
        <f t="shared" si="0"/>
        <v>0</v>
      </c>
    </row>
    <row r="14" spans="2:6" s="111" customFormat="1" ht="31.9" thickBot="1" x14ac:dyDescent="0.55000000000000004">
      <c r="B14" s="117" t="s">
        <v>235</v>
      </c>
      <c r="C14" s="118">
        <f>'[1]2) By Category'!D205</f>
        <v>5000</v>
      </c>
      <c r="D14" s="118">
        <f>'[1]2) By Category'!E205</f>
        <v>0</v>
      </c>
      <c r="E14" s="118">
        <f>'[1]2) By Category'!F205</f>
        <v>0</v>
      </c>
      <c r="F14" s="119">
        <f t="shared" si="0"/>
        <v>5000</v>
      </c>
    </row>
    <row r="15" spans="2:6" s="125" customFormat="1" ht="15.75" x14ac:dyDescent="0.5">
      <c r="B15" s="132" t="s">
        <v>236</v>
      </c>
      <c r="C15" s="133">
        <f>SUM(C8:C14)</f>
        <v>1264974</v>
      </c>
      <c r="D15" s="133">
        <f>SUM(D8:D14)</f>
        <v>0</v>
      </c>
      <c r="E15" s="133">
        <f>SUM(E8:E14)</f>
        <v>0</v>
      </c>
      <c r="F15" s="134">
        <f t="shared" si="0"/>
        <v>1264974</v>
      </c>
    </row>
    <row r="16" spans="2:6" s="125" customFormat="1" ht="15.75" x14ac:dyDescent="0.5">
      <c r="B16" s="124" t="s">
        <v>237</v>
      </c>
      <c r="C16" s="135">
        <f>C15*0.07</f>
        <v>88548.180000000008</v>
      </c>
      <c r="D16" s="135">
        <f t="shared" ref="D16:F16" si="1">D15*0.07</f>
        <v>0</v>
      </c>
      <c r="E16" s="135">
        <f t="shared" si="1"/>
        <v>0</v>
      </c>
      <c r="F16" s="135">
        <f t="shared" si="1"/>
        <v>88548.180000000008</v>
      </c>
    </row>
    <row r="17" spans="2:7" s="125" customFormat="1" ht="16.149999999999999" thickBot="1" x14ac:dyDescent="0.55000000000000004">
      <c r="B17" s="126" t="s">
        <v>73</v>
      </c>
      <c r="C17" s="127">
        <f>C15+C16</f>
        <v>1353522.18</v>
      </c>
      <c r="D17" s="127">
        <f t="shared" ref="D17:F17" si="2">D15+D16</f>
        <v>0</v>
      </c>
      <c r="E17" s="127">
        <f t="shared" si="2"/>
        <v>0</v>
      </c>
      <c r="F17" s="127">
        <f t="shared" si="2"/>
        <v>1353522.18</v>
      </c>
    </row>
    <row r="18" spans="2:7" s="111" customFormat="1" ht="16.149999999999999" thickBot="1" x14ac:dyDescent="0.55000000000000004"/>
    <row r="19" spans="2:7" s="111" customFormat="1" ht="15.75" x14ac:dyDescent="0.5">
      <c r="B19" s="219" t="s">
        <v>208</v>
      </c>
      <c r="C19" s="220"/>
      <c r="D19" s="220"/>
      <c r="E19" s="220"/>
      <c r="F19" s="221"/>
      <c r="G19" s="120"/>
    </row>
    <row r="20" spans="2:7" ht="15.75" customHeight="1" x14ac:dyDescent="0.45">
      <c r="B20" s="222"/>
      <c r="C20" s="224" t="str">
        <f>'[1]1) Budget Table'!D4</f>
        <v>Recipient Organization 1</v>
      </c>
      <c r="D20" s="224" t="str">
        <f>'[1]1) Budget Table'!E4</f>
        <v>Recipient Organization 2</v>
      </c>
      <c r="E20" s="224" t="str">
        <f>'[1]1) Budget Table'!F4</f>
        <v>Recipient Organization 3</v>
      </c>
      <c r="F20" s="224" t="s">
        <v>238</v>
      </c>
      <c r="G20" s="218" t="s">
        <v>209</v>
      </c>
    </row>
    <row r="21" spans="2:7" ht="15.75" customHeight="1" x14ac:dyDescent="0.45">
      <c r="B21" s="223"/>
      <c r="C21" s="225"/>
      <c r="D21" s="225"/>
      <c r="E21" s="225"/>
      <c r="F21" s="225"/>
      <c r="G21" s="217"/>
    </row>
    <row r="22" spans="2:7" s="131" customFormat="1" ht="15.75" x14ac:dyDescent="0.45">
      <c r="B22" s="20" t="s">
        <v>210</v>
      </c>
      <c r="C22" s="128">
        <f>'[1]1) Budget Table'!D197</f>
        <v>947465.52599999984</v>
      </c>
      <c r="D22" s="128">
        <f>'[1]1) Budget Table'!E197</f>
        <v>0</v>
      </c>
      <c r="E22" s="128">
        <f>'[1]1) Budget Table'!F197</f>
        <v>0</v>
      </c>
      <c r="F22" s="129">
        <f>'[1]1) Budget Table'!G197</f>
        <v>947465.52599999984</v>
      </c>
      <c r="G22" s="130">
        <f>'[1]1) Budget Table'!H197</f>
        <v>0.7</v>
      </c>
    </row>
    <row r="23" spans="2:7" s="131" customFormat="1" ht="15.75" x14ac:dyDescent="0.45">
      <c r="B23" s="20" t="s">
        <v>211</v>
      </c>
      <c r="C23" s="128">
        <f>'[1]1) Budget Table'!D198</f>
        <v>406056.65399999998</v>
      </c>
      <c r="D23" s="128">
        <f>'[1]1) Budget Table'!E198</f>
        <v>0</v>
      </c>
      <c r="E23" s="128">
        <f>'[1]1) Budget Table'!F198</f>
        <v>0</v>
      </c>
      <c r="F23" s="129">
        <f>'[1]1) Budget Table'!G198</f>
        <v>406056.65399999998</v>
      </c>
      <c r="G23" s="130">
        <f>'[1]1) Budget Table'!H198</f>
        <v>0.3</v>
      </c>
    </row>
    <row r="24" spans="2:7" s="131" customFormat="1" ht="15.75" x14ac:dyDescent="0.45">
      <c r="B24" s="20" t="s">
        <v>239</v>
      </c>
      <c r="C24" s="128">
        <f>'[1]1) Budget Table'!D199</f>
        <v>0</v>
      </c>
      <c r="D24" s="128">
        <f>'[1]1) Budget Table'!E199</f>
        <v>0</v>
      </c>
      <c r="E24" s="128">
        <f>'[1]1) Budget Table'!F199</f>
        <v>0</v>
      </c>
      <c r="F24" s="129">
        <f>'[1]1) Budget Table'!G199</f>
        <v>0</v>
      </c>
      <c r="G24" s="130">
        <f>'[1]1) Budget Table'!H199</f>
        <v>0</v>
      </c>
    </row>
    <row r="25" spans="2:7" ht="16.149999999999999" thickBot="1" x14ac:dyDescent="0.5">
      <c r="B25" s="19" t="s">
        <v>238</v>
      </c>
      <c r="C25" s="121">
        <f>'[1]1) Budget Table'!D200</f>
        <v>1353522.1799999997</v>
      </c>
      <c r="D25" s="121">
        <f>'[1]1) Budget Table'!E200</f>
        <v>0</v>
      </c>
      <c r="E25" s="121">
        <f>'[1]1) Budget Table'!F200</f>
        <v>0</v>
      </c>
      <c r="F25" s="122">
        <f>'[1]1) Budget Table'!G200</f>
        <v>1353522.1799999997</v>
      </c>
      <c r="G25" s="123"/>
    </row>
  </sheetData>
  <mergeCells count="13">
    <mergeCell ref="G20:G21"/>
    <mergeCell ref="B19:F19"/>
    <mergeCell ref="B20:B21"/>
    <mergeCell ref="C20:C21"/>
    <mergeCell ref="D20:D21"/>
    <mergeCell ref="E20:E21"/>
    <mergeCell ref="F20:F21"/>
    <mergeCell ref="B2:F3"/>
    <mergeCell ref="B5:F5"/>
    <mergeCell ref="C6:C7"/>
    <mergeCell ref="D6:D7"/>
    <mergeCell ref="E6:E7"/>
    <mergeCell ref="F6:F7"/>
  </mergeCells>
  <dataValidations count="7">
    <dataValidation allowBlank="1" showInputMessage="1" showErrorMessage="1" prompt=" Includes all general operating costs for running an office. Examples include telecommunication, rents, finance charges and other costs which cannot be mapped to other expense categories." sqref="B14" xr:uid="{64B67B34-3201-4913-9E16-C1DCFF797463}"/>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C940706C-5796-40AE-9665-66B652BBBFDC}"/>
    <dataValidation allowBlank="1" showInputMessage="1" showErrorMessage="1" prompt="Services contracted by an organization which follow the normal procurement processes." sqref="B11" xr:uid="{9639398B-A907-480E-9961-E67CA1E70F4F}"/>
    <dataValidation allowBlank="1" showInputMessage="1" showErrorMessage="1" prompt="Includes staff and non-staff travel paid for by the organization directly related to a project." sqref="B12" xr:uid="{CD12223D-609F-457A-889D-C9136490994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F9A975B5-10A8-486F-B84D-54311EA7099A}"/>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502DE3AA-3192-4FBD-838D-9850C2ED7722}"/>
    <dataValidation allowBlank="1" showInputMessage="1" showErrorMessage="1" prompt="Includes all related staff and temporary staff costs including base salary, post adjustment and all staff entitlements." sqref="B8" xr:uid="{BA91C48A-A753-4D2F-BDA4-02B080AAEA67}"/>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suzanne.kanyange@undp.org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MPTF_00006_01057</ProjectId>
    <FundCode xmlns="f9695bc1-6109-4dcd-a27a-f8a0370b00e2">MPTF_00006</FundCode>
    <Comments xmlns="f9695bc1-6109-4dcd-a27a-f8a0370b00e2" xsi:nil="true"/>
    <Active xmlns="f9695bc1-6109-4dcd-a27a-f8a0370b00e2">Yes</Active>
    <DocumentDate xmlns="b1528a4b-5ccb-40f7-a09e-43427183cd95">2025-11-21T08:00:00+00:00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4F614006-1E22-40F0-91FD-4704902BCB28}"/>
</file>

<file path=customXml/itemProps2.xml><?xml version="1.0" encoding="utf-8"?>
<ds:datastoreItem xmlns:ds="http://schemas.openxmlformats.org/officeDocument/2006/customXml" ds:itemID="{D35E7F03-95C4-4387-878F-E76E633CC450}"/>
</file>

<file path=customXml/itemProps3.xml><?xml version="1.0" encoding="utf-8"?>
<ds:datastoreItem xmlns:ds="http://schemas.openxmlformats.org/officeDocument/2006/customXml" ds:itemID="{2B9E932A-BD91-4129-BE39-054CFF5158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IInstructions</vt:lpstr>
      <vt:lpstr>Budget Table</vt:lpstr>
      <vt:lpstr>By category</vt:lpstr>
      <vt:lpstr>For MPTFO Use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Annexe D_11_2025.xlsx</dc:title>
  <dc:creator>Gloria Iradukunda</dc:creator>
  <cp:lastModifiedBy>Suzanne Kanyange</cp:lastModifiedBy>
  <dcterms:created xsi:type="dcterms:W3CDTF">2025-06-12T08:52:55Z</dcterms:created>
  <dcterms:modified xsi:type="dcterms:W3CDTF">2025-11-21T06:59:07Z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ies>
</file>