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imenteelea.grimes\Desktop\PBF funded Projects Annual Report 2025\"/>
    </mc:Choice>
  </mc:AlternateContent>
  <xr:revisionPtr revIDLastSave="0" documentId="13_ncr:1_{A9D7804F-0685-4A0C-B633-7207D443FECA}" xr6:coauthVersionLast="47" xr6:coauthVersionMax="47" xr10:uidLastSave="{00000000-0000-0000-0000-000000000000}"/>
  <bookViews>
    <workbookView xWindow="-110" yWindow="-110" windowWidth="19420" windowHeight="10300" tabRatio="603" xr2:uid="{C3FA7112-FCCF-4090-99FD-3D87757E4919}"/>
  </bookViews>
  <sheets>
    <sheet name="CURRENT REPORT-SEPTEMBER" sheetId="1" r:id="rId1"/>
    <sheet name="UNDP_CPFR_Q" sheetId="2" r:id="rId2"/>
  </sheets>
  <definedNames>
    <definedName name="_xlnm.Print_Titles" localSheetId="1">UNDP_CPFR_Q!$1:$4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8" i="1" l="1"/>
  <c r="Y18" i="1"/>
  <c r="Y16" i="1"/>
  <c r="AF17" i="1"/>
  <c r="AG17" i="1" s="1"/>
  <c r="AF13" i="1"/>
  <c r="AF12" i="1"/>
  <c r="AF9" i="1"/>
  <c r="AC16" i="1"/>
  <c r="AC18" i="1" s="1"/>
  <c r="AH17" i="1"/>
  <c r="AH10" i="1"/>
  <c r="AH11" i="1"/>
  <c r="AH12" i="1"/>
  <c r="AH13" i="1"/>
  <c r="AH14" i="1"/>
  <c r="AH15" i="1"/>
  <c r="AH9" i="1"/>
  <c r="Y9" i="1"/>
  <c r="AG12" i="1"/>
  <c r="AD9" i="1"/>
  <c r="AE9" i="1" s="1"/>
  <c r="AD17" i="1"/>
  <c r="AB16" i="1"/>
  <c r="AB18" i="1" s="1"/>
  <c r="AF15" i="1"/>
  <c r="AG15" i="1" s="1"/>
  <c r="AD15" i="1"/>
  <c r="AE15" i="1" s="1"/>
  <c r="AG14" i="1"/>
  <c r="AE14" i="1"/>
  <c r="AD14" i="1"/>
  <c r="AG13" i="1"/>
  <c r="AD13" i="1"/>
  <c r="AE13" i="1" s="1"/>
  <c r="AD12" i="1"/>
  <c r="AE12" i="1" s="1"/>
  <c r="AG11" i="1"/>
  <c r="AD11" i="1"/>
  <c r="AG10" i="1"/>
  <c r="AE10" i="1"/>
  <c r="AD10" i="1"/>
  <c r="AE11" i="1" l="1"/>
  <c r="AF16" i="1"/>
  <c r="AG16" i="1" s="1"/>
  <c r="AG9" i="1"/>
  <c r="AD16" i="1"/>
  <c r="AF18" i="1" l="1"/>
  <c r="AE16" i="1"/>
  <c r="AD18" i="1"/>
  <c r="AG1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tc={223F2569-775C-456B-A724-5913B4703590}</author>
  </authors>
  <commentList>
    <comment ref="AG18" authorId="0" shapeId="0" xr:uid="{223F2569-775C-456B-A724-5913B4703590}">
      <text>
        <t xml:space="preserve">[Threaded comment]
Your version of Excel allows you to read this threaded comment; however, any edits to it will get removed if the file is opened in a newer version of Excel. Learn more: https://go.microsoft.com/fwlink/?linkid=870924
Comment:
    This include our actual balance plus the 8th tranche outstanding balance that we are yet to receive
</t>
      </text>
    </comment>
  </commentList>
</comments>
</file>

<file path=xl/sharedStrings.xml><?xml version="1.0" encoding="utf-8"?>
<sst xmlns="http://schemas.openxmlformats.org/spreadsheetml/2006/main" count="130" uniqueCount="95">
  <si>
    <t>Table 2 - Project budget by UN cost category</t>
  </si>
  <si>
    <t>Note: If this is a budget revision, insert extra columns to show budget changes.</t>
  </si>
  <si>
    <t>CATEGORIES</t>
  </si>
  <si>
    <t>2019 FY                                                                                                                 (Initial Budget)</t>
  </si>
  <si>
    <t>2020 - QTR 1 of 2021FY                                                                         (Additional Budget)</t>
  </si>
  <si>
    <t>PROJECT   TOTAL</t>
  </si>
  <si>
    <t>PROJECT    TOTAL  REVISED</t>
  </si>
  <si>
    <t>2021 FY                                                                       (Additional Budget)</t>
  </si>
  <si>
    <t>PROJECT   TOTAL    BUDGET</t>
  </si>
  <si>
    <t>TOTAL    EXPENSES</t>
  </si>
  <si>
    <t>BALANCE               (3 tranches received less expenses)</t>
  </si>
  <si>
    <t>TRANCHE 4 (Yet to be Received)</t>
  </si>
  <si>
    <t>Del. %</t>
  </si>
  <si>
    <t>2022-2024 FY</t>
  </si>
  <si>
    <t xml:space="preserve">2019-2024 FY: expenses, balances and delivery </t>
  </si>
  <si>
    <t>Savings / Receivable</t>
  </si>
  <si>
    <t>COMMENT</t>
  </si>
  <si>
    <t>Tranche 1       (70%)</t>
  </si>
  <si>
    <t>Tranche 2    (30%)</t>
  </si>
  <si>
    <t>Totals</t>
  </si>
  <si>
    <t>Tranche 3       (70%)</t>
  </si>
  <si>
    <t>Tranche 4       (30%)</t>
  </si>
  <si>
    <t>Tranche 5       (70%)</t>
  </si>
  <si>
    <t>Tranche 6       (30%)</t>
  </si>
  <si>
    <t>Total</t>
  </si>
  <si>
    <t>Tranche 7      (70%)</t>
  </si>
  <si>
    <t>Tranche 8     (30%)</t>
  </si>
  <si>
    <t xml:space="preserve">Total </t>
  </si>
  <si>
    <t xml:space="preserve">Tranche 7+ Bal from savings </t>
  </si>
  <si>
    <t xml:space="preserve"> TOTAL    BUDGET Tranche 7&amp;8</t>
  </si>
  <si>
    <t>Balance from 2021</t>
  </si>
  <si>
    <t>2019-2022   EXPENSES</t>
  </si>
  <si>
    <t xml:space="preserve">2023 Expenses </t>
  </si>
  <si>
    <t>2024 Expenses</t>
  </si>
  <si>
    <t>2025  Expenses</t>
  </si>
  <si>
    <t>Total Expenses 2019 to date</t>
  </si>
  <si>
    <t>Del. % against Total Project Budget</t>
  </si>
  <si>
    <t>Tranche 7 balance</t>
  </si>
  <si>
    <t>Total Balances</t>
  </si>
  <si>
    <t>Grand Total</t>
  </si>
  <si>
    <t>1. Staff and other personnel</t>
  </si>
  <si>
    <t xml:space="preserve">These balance include Total contributions Revenue Received  and Outstanding tranche 8 </t>
  </si>
  <si>
    <t>2. Supplies, Commodities, Materials</t>
  </si>
  <si>
    <t>3. Equipment, Vehicles, and Furniture (including Depreciation)</t>
  </si>
  <si>
    <t>4. Contractual services</t>
  </si>
  <si>
    <t>5.Travel</t>
  </si>
  <si>
    <t>6. Transfers and Grants to Counterparts</t>
  </si>
  <si>
    <t>7. General Operating and other Indirect Costs</t>
  </si>
  <si>
    <t>Sub-Total Project Costs</t>
  </si>
  <si>
    <t>8. Indirect Support Costs (must be 7%)</t>
  </si>
  <si>
    <t>PROJECT TOTAL</t>
  </si>
  <si>
    <t>(Date)</t>
  </si>
  <si>
    <r>
      <rPr>
        <sz val="9"/>
        <color rgb="FF000000"/>
        <rFont val="Calibri"/>
      </rPr>
      <t xml:space="preserve">Name:
</t>
    </r>
    <r>
      <rPr>
        <sz val="9"/>
        <color rgb="FF000000"/>
        <rFont val="Calibri"/>
      </rPr>
      <t>Title:</t>
    </r>
  </si>
  <si>
    <t>This is to certify that the above statement of revenue, expenses and available resources is correct and that the expenses were incurred in connection with the approved projects for which funds have been received.</t>
  </si>
  <si>
    <r>
      <rPr>
        <sz val="8"/>
        <color rgb="FF000000"/>
        <rFont val="Calibri"/>
      </rPr>
      <t xml:space="preserve">f. Balance after future expenses, and contributions receivable from donors (i.e. amounts past due) have been accounted for.
</t>
    </r>
    <r>
      <rPr>
        <sz val="8"/>
        <color rgb="FF000000"/>
        <rFont val="Calibri"/>
      </rPr>
      <t xml:space="preserve">g. Total value of donor contribution as per the signed date of the agreement.
</t>
    </r>
    <r>
      <rPr>
        <sz val="8"/>
        <color rgb="FF000000"/>
        <rFont val="Calibri"/>
      </rPr>
      <t xml:space="preserve">h. Total cash received to-date.
</t>
    </r>
    <r>
      <rPr>
        <sz val="8"/>
        <color rgb="FF000000"/>
        <rFont val="Calibri"/>
      </rPr>
      <t xml:space="preserve">i. Total outstanding amount due from donors, comprising both past due and future due receivables.
</t>
    </r>
    <r>
      <rPr>
        <sz val="8"/>
        <color rgb="FF000000"/>
        <rFont val="Calibri"/>
      </rPr>
      <t>j. Contributions that have been received from donors but yet to be recognized as revenue in future years when payment schedules are realized.</t>
    </r>
  </si>
  <si>
    <r>
      <rPr>
        <sz val="8"/>
        <color rgb="FF000000"/>
        <rFont val="Calibri"/>
      </rPr>
      <t xml:space="preserve">a. Contributions represent recognized revenue based on the payment schedule dates of signed agreements.
</t>
    </r>
    <r>
      <rPr>
        <sz val="8"/>
        <color rgb="FF000000"/>
        <rFont val="Calibri"/>
      </rPr>
      <t xml:space="preserve">b. Other Revenue represents revenue resulting from miscellaneous activities.
</t>
    </r>
    <r>
      <rPr>
        <sz val="8"/>
        <color rgb="FF000000"/>
        <rFont val="Calibri"/>
      </rPr>
      <t xml:space="preserve">c. Programme support (indirect) cost is calculated based on the expenses excluding amounts of foreign exchange gain/loss.
</t>
    </r>
    <r>
      <rPr>
        <sz val="8"/>
        <color rgb="FF000000"/>
        <rFont val="Calibri"/>
      </rPr>
      <t xml:space="preserve">d. Balance in column (2) is inclusive of balance in column (1).
</t>
    </r>
    <r>
      <rPr>
        <sz val="8"/>
        <color rgb="FF000000"/>
        <rFont val="Calibri"/>
      </rPr>
      <t>e. Amounts in column (2) are the balances outstanding as of the report date which are included in the available resources. Amounts in column (1) are shown for information purpose only.</t>
    </r>
  </si>
  <si>
    <r>
      <rPr>
        <b/>
        <sz val="9"/>
        <color rgb="FF000000"/>
        <rFont val="Calibri"/>
      </rPr>
      <t>Deferred Revenue and Advance Receipts</t>
    </r>
    <r>
      <rPr>
        <b/>
        <sz val="9"/>
        <color rgb="FF000000"/>
        <rFont val="Calibri"/>
      </rPr>
      <t xml:space="preserve"> ʲ</t>
    </r>
  </si>
  <si>
    <r>
      <rPr>
        <b/>
        <sz val="9"/>
        <color rgb="FF000000"/>
        <rFont val="Calibri"/>
      </rPr>
      <t>Total Receivables</t>
    </r>
    <r>
      <rPr>
        <b/>
        <sz val="9"/>
        <color rgb="FF000000"/>
        <rFont val="Calibri"/>
      </rPr>
      <t xml:space="preserve"> ⁱ</t>
    </r>
  </si>
  <si>
    <t>Total Contributions Revenue Received ʰ</t>
  </si>
  <si>
    <r>
      <rPr>
        <b/>
        <sz val="9"/>
        <color rgb="FF000000"/>
        <rFont val="Calibri"/>
      </rPr>
      <t>Total Contributions Revenue</t>
    </r>
    <r>
      <rPr>
        <b/>
        <sz val="9"/>
        <color rgb="FF000000"/>
        <rFont val="Calibri"/>
      </rPr>
      <t xml:space="preserve"> ᵍ</t>
    </r>
  </si>
  <si>
    <t/>
  </si>
  <si>
    <t>Available Resourcesᶠ</t>
  </si>
  <si>
    <t>Less: Contributions receivable from donors</t>
  </si>
  <si>
    <r>
      <rPr>
        <b/>
        <sz val="9"/>
        <color rgb="FF000000"/>
        <rFont val="Calibri"/>
      </rPr>
      <t>Receivables Past due, less advance receipts</t>
    </r>
    <r>
      <rPr>
        <b/>
        <sz val="9"/>
        <color rgb="FF000000"/>
        <rFont val="Calibri"/>
      </rPr>
      <t>ᵉ</t>
    </r>
  </si>
  <si>
    <t>Subtotal</t>
  </si>
  <si>
    <t>Commitments</t>
  </si>
  <si>
    <t>Balance of un-depreciated assets &amp; inventory purchased</t>
  </si>
  <si>
    <t>Future Expensesᵉ</t>
  </si>
  <si>
    <t>Balanceᵈ</t>
  </si>
  <si>
    <t>Total Expenses</t>
  </si>
  <si>
    <t>Programme support costsᶜ</t>
  </si>
  <si>
    <t>General operating and other direct costs</t>
  </si>
  <si>
    <t>Transfers and grants to counterparts</t>
  </si>
  <si>
    <t>Travel</t>
  </si>
  <si>
    <t>Contractual services</t>
  </si>
  <si>
    <t>Equipment, vehicle and furniture including depreciation</t>
  </si>
  <si>
    <t>Supplies, commodities, materials</t>
  </si>
  <si>
    <t>Staff and other personnel costs</t>
  </si>
  <si>
    <t>Expenses</t>
  </si>
  <si>
    <t>Total - Income/Revenue</t>
  </si>
  <si>
    <t>Refunds to donors</t>
  </si>
  <si>
    <t>Transfer to/from other funds</t>
  </si>
  <si>
    <t>Other Revenueᵇ</t>
  </si>
  <si>
    <t>Annual Contributions Revenueᵃ</t>
  </si>
  <si>
    <t>Income/Revenue</t>
  </si>
  <si>
    <t>(3)</t>
  </si>
  <si>
    <t>(2)</t>
  </si>
  <si>
    <t>(1)</t>
  </si>
  <si>
    <r>
      <rPr>
        <b/>
        <sz val="9"/>
        <color rgb="FF000000"/>
        <rFont val="Calibri"/>
      </rPr>
      <t xml:space="preserve">Cumulative to </t>
    </r>
    <r>
      <rPr>
        <b/>
        <sz val="9"/>
        <color rgb="FF000000"/>
        <rFont val="Calibri"/>
      </rPr>
      <t>2025</t>
    </r>
  </si>
  <si>
    <t>2025</t>
  </si>
  <si>
    <t>Prior years</t>
  </si>
  <si>
    <t>(in United States dollars)</t>
  </si>
  <si>
    <r>
      <rPr>
        <b/>
        <sz val="9"/>
        <color rgb="FF000000"/>
        <rFont val="Calibri"/>
      </rPr>
      <t xml:space="preserve">MPTF_PID#00113699-LMPTF/PBF
</t>
    </r>
    <r>
      <rPr>
        <b/>
        <sz val="9"/>
        <color rgb="FF000000"/>
        <rFont val="Calibri"/>
      </rPr>
      <t xml:space="preserve">Liberia
</t>
    </r>
    <r>
      <rPr>
        <b/>
        <sz val="9"/>
        <color rgb="FF000000"/>
        <rFont val="Calibri"/>
      </rPr>
      <t xml:space="preserve">00137308 - LBR_PBF_JP_00127708
</t>
    </r>
    <r>
      <rPr>
        <b/>
        <sz val="9"/>
        <color rgb="FF000000"/>
        <rFont val="Calibri"/>
      </rPr>
      <t>00127708</t>
    </r>
    <r>
      <rPr>
        <b/>
        <sz val="9"/>
        <color rgb="FF000000"/>
        <rFont val="Calibri"/>
      </rPr>
      <t xml:space="preserve"> - </t>
    </r>
    <r>
      <rPr>
        <b/>
        <sz val="9"/>
        <color rgb="FF000000"/>
        <rFont val="Calibri"/>
      </rPr>
      <t xml:space="preserve">Support to PBF Secretariat-UNDP-LBR-00127708
</t>
    </r>
    <r>
      <rPr>
        <b/>
        <sz val="9"/>
        <color rgb="FF000000"/>
        <rFont val="Calibri"/>
      </rPr>
      <t xml:space="preserve">On Going
</t>
    </r>
    <r>
      <rPr>
        <b/>
        <sz val="9"/>
        <color rgb="FF000000"/>
        <rFont val="Calibri"/>
      </rPr>
      <t>Programme Cost Sharing</t>
    </r>
  </si>
  <si>
    <r>
      <rPr>
        <b/>
        <sz val="9"/>
        <color rgb="FF000000"/>
        <rFont val="Calibri"/>
      </rPr>
      <t xml:space="preserve">Donor reference:
</t>
    </r>
    <r>
      <rPr>
        <b/>
        <sz val="9"/>
        <color rgb="FF000000"/>
        <rFont val="Calibri"/>
      </rPr>
      <t xml:space="preserve">Country:
</t>
    </r>
    <r>
      <rPr>
        <b/>
        <sz val="9"/>
        <color rgb="FF000000"/>
        <rFont val="Calibri"/>
      </rPr>
      <t xml:space="preserve">Award:
</t>
    </r>
    <r>
      <rPr>
        <b/>
        <sz val="9"/>
        <color rgb="FF000000"/>
        <rFont val="Calibri"/>
      </rPr>
      <t xml:space="preserve">Project:
</t>
    </r>
    <r>
      <rPr>
        <b/>
        <sz val="9"/>
        <color rgb="FF000000"/>
        <rFont val="Calibri"/>
      </rPr>
      <t xml:space="preserve">Project status:
</t>
    </r>
    <r>
      <rPr>
        <b/>
        <sz val="9"/>
        <color rgb="FF000000"/>
        <rFont val="Calibri"/>
      </rPr>
      <t>Fund:</t>
    </r>
  </si>
  <si>
    <r>
      <rPr>
        <b/>
        <sz val="10"/>
        <color rgb="FF000000"/>
        <rFont val="Calibri"/>
      </rPr>
      <t xml:space="preserve">United Nations Development Programme
</t>
    </r>
    <r>
      <rPr>
        <b/>
        <sz val="10"/>
        <color rgb="FF000000"/>
        <rFont val="Calibri"/>
      </rPr>
      <t xml:space="preserve">Interim Financial Report to the </t>
    </r>
    <r>
      <rPr>
        <b/>
        <sz val="10"/>
        <color rgb="FF000000"/>
        <rFont val="Calibri"/>
      </rPr>
      <t xml:space="preserve">Liberia
</t>
    </r>
    <r>
      <rPr>
        <b/>
        <sz val="10"/>
        <color rgb="FF000000"/>
        <rFont val="Calibri"/>
      </rPr>
      <t xml:space="preserve">As of </t>
    </r>
    <r>
      <rPr>
        <b/>
        <sz val="10"/>
        <color rgb="FF000000"/>
        <rFont val="Calibri"/>
      </rPr>
      <t>13 November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</si>
</sst>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 _€_-;\-* #,##0.00\ _€_-;_-* &quot;-&quot;??\ _€_-;_-@_-"/>
    <numFmt numFmtId="165" formatCode="#,##0.00_ ;\-#,##0.00\ "/>
    <numFmt numFmtId="166" formatCode="[$-10409]#,##0.00;\(#,##0.00\);&quot;-&quot;"/>
  </numFmts>
  <fonts count="22" x14ac:knownFonts="1">
    <font>
      <sz val="11"/>
      <color theme="1"/>
      <name val="Calibri"/>
      <family val="2"/>
      <scheme val="minor"/>
    </font>
    <font>
      <sz val="11"/>
      <color theme="1"/>
      <name val="Calibri"/>
      <family val="2"/>
      <scheme val="minor"/>
    </font>
    <font>
      <sz val="11"/>
      <color rgb="FFFF0000"/>
      <name val="Calibri"/>
      <family val="2"/>
      <scheme val="minor"/>
    </font>
    <font>
      <b/>
      <sz val="12"/>
      <color theme="1"/>
      <name val="Calibri"/>
      <family val="2"/>
      <scheme val="minor"/>
    </font>
    <font>
      <sz val="12"/>
      <color theme="1"/>
      <name val="Calibri"/>
      <family val="2"/>
      <scheme val="minor"/>
    </font>
    <font>
      <b/>
      <sz val="12"/>
      <color theme="1"/>
      <name val="Calibri"/>
      <family val="2"/>
    </font>
    <font>
      <b/>
      <sz val="12"/>
      <color rgb="FFFF0000"/>
      <name val="Calibri"/>
      <family val="2"/>
    </font>
    <font>
      <b/>
      <sz val="12"/>
      <name val="Calibri"/>
      <family val="2"/>
    </font>
    <font>
      <sz val="12"/>
      <color theme="1"/>
      <name val="Calibri"/>
      <family val="2"/>
    </font>
    <font>
      <sz val="12"/>
      <color rgb="FFFF0000"/>
      <name val="Calibri"/>
      <family val="2"/>
    </font>
    <font>
      <sz val="12"/>
      <name val="Calibri"/>
      <family val="2"/>
    </font>
    <font>
      <sz val="10"/>
      <color theme="1"/>
      <name val="Calibri"/>
      <family val="2"/>
    </font>
    <font>
      <sz val="10"/>
      <color rgb="FFFF0000"/>
      <name val="Calibri"/>
      <family val="2"/>
    </font>
    <font>
      <sz val="12"/>
      <color rgb="FFFF0000"/>
      <name val="Calibri"/>
      <family val="2"/>
      <scheme val="minor"/>
    </font>
    <font>
      <b/>
      <sz val="10"/>
      <color theme="1"/>
      <name val="Calibri"/>
      <family val="2"/>
    </font>
    <font>
      <b/>
      <sz val="10"/>
      <name val="Calibri"/>
      <family val="2"/>
    </font>
    <font>
      <sz val="11"/>
      <color rgb="FF000000"/>
      <name val="Calibri"/>
      <family val="2"/>
      <scheme val="minor"/>
    </font>
    <font>
      <sz val="11"/>
      <name val="Calibri"/>
    </font>
    <font>
      <sz val="9"/>
      <color rgb="FF000000"/>
      <name val="Calibri"/>
    </font>
    <font>
      <sz val="8"/>
      <color rgb="FF000000"/>
      <name val="Calibri"/>
    </font>
    <font>
      <b/>
      <sz val="9"/>
      <color rgb="FF000000"/>
      <name val="Calibri"/>
    </font>
    <font>
      <b/>
      <sz val="10"/>
      <color rgb="FF000000"/>
      <name val="Calibri"/>
    </font>
  </fonts>
  <fills count="20">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7"/>
        <bgColor indexed="64"/>
      </patternFill>
    </fill>
    <fill>
      <patternFill patternType="solid">
        <fgColor theme="4" tint="0.59999389629810485"/>
        <bgColor indexed="64"/>
      </patternFill>
    </fill>
    <fill>
      <patternFill patternType="solid">
        <fgColor theme="5"/>
        <bgColor indexed="64"/>
      </patternFill>
    </fill>
    <fill>
      <patternFill patternType="solid">
        <fgColor rgb="FFFFC000"/>
        <bgColor indexed="64"/>
      </patternFill>
    </fill>
    <fill>
      <patternFill patternType="solid">
        <fgColor theme="4" tint="0.79998168889431442"/>
        <bgColor indexed="64"/>
      </patternFill>
    </fill>
    <fill>
      <patternFill patternType="solid">
        <fgColor rgb="FFD9D9D9"/>
        <bgColor indexed="64"/>
      </patternFill>
    </fill>
    <fill>
      <patternFill patternType="solid">
        <fgColor rgb="FF7030A0"/>
        <bgColor indexed="64"/>
      </patternFill>
    </fill>
    <fill>
      <patternFill patternType="solid">
        <fgColor rgb="FF92D050"/>
        <bgColor indexed="64"/>
      </patternFill>
    </fill>
  </fills>
  <borders count="60">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rgb="FF000000"/>
      </right>
      <top/>
      <bottom style="medium">
        <color rgb="FF000000"/>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rgb="FF000000"/>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style="medium">
        <color indexed="64"/>
      </left>
      <right/>
      <top/>
      <bottom style="medium">
        <color rgb="FF000000"/>
      </bottom>
      <diagonal/>
    </border>
    <border>
      <left style="medium">
        <color indexed="64"/>
      </left>
      <right style="medium">
        <color rgb="FF000000"/>
      </right>
      <top/>
      <bottom style="medium">
        <color rgb="FF000000"/>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bottom style="medium">
        <color indexed="64"/>
      </bottom>
      <diagonal/>
    </border>
    <border>
      <left/>
      <right/>
      <top/>
      <bottom style="medium">
        <color indexed="64"/>
      </bottom>
      <diagonal/>
    </border>
    <border>
      <left/>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ck">
        <color rgb="FF000000"/>
      </bottom>
      <diagonal/>
    </border>
    <border>
      <left/>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right style="thin">
        <color rgb="FF000000"/>
      </right>
      <top/>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6" fillId="0" borderId="0"/>
  </cellStyleXfs>
  <cellXfs count="237">
    <xf numFmtId="0" fontId="0" fillId="0" borderId="0" xfId="0"/>
    <xf numFmtId="0" fontId="3" fillId="0" borderId="0" xfId="0" applyFont="1"/>
    <xf numFmtId="0" fontId="3" fillId="0" borderId="0" xfId="0" applyFont="1" applyAlignment="1">
      <alignment vertical="center"/>
    </xf>
    <xf numFmtId="0" fontId="4" fillId="0" borderId="0" xfId="0" applyFont="1"/>
    <xf numFmtId="0" fontId="2" fillId="0" borderId="0" xfId="0" applyFont="1"/>
    <xf numFmtId="0" fontId="0" fillId="2" borderId="0" xfId="0" applyFill="1"/>
    <xf numFmtId="0" fontId="4" fillId="0" borderId="0" xfId="0" applyFont="1" applyAlignment="1">
      <alignment vertical="center"/>
    </xf>
    <xf numFmtId="0" fontId="3" fillId="4" borderId="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6" borderId="15"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6" borderId="14" xfId="0" applyFont="1" applyFill="1" applyBorder="1" applyAlignment="1">
      <alignment horizontal="center" vertical="center" wrapText="1"/>
    </xf>
    <xf numFmtId="0" fontId="7" fillId="7" borderId="14"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8" borderId="16" xfId="0" applyFont="1" applyFill="1" applyBorder="1" applyAlignment="1">
      <alignment horizontal="center" vertical="center" wrapText="1"/>
    </xf>
    <xf numFmtId="0" fontId="7" fillId="8" borderId="15"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8" fillId="0" borderId="18" xfId="0" applyFont="1" applyBorder="1" applyAlignment="1">
      <alignment vertical="center" wrapText="1"/>
    </xf>
    <xf numFmtId="43" fontId="8" fillId="0" borderId="19" xfId="0" applyNumberFormat="1" applyFont="1" applyBorder="1" applyAlignment="1">
      <alignment vertical="center" wrapText="1"/>
    </xf>
    <xf numFmtId="164" fontId="8" fillId="0" borderId="20" xfId="0" applyNumberFormat="1" applyFont="1" applyBorder="1" applyAlignment="1">
      <alignment vertical="center" wrapText="1"/>
    </xf>
    <xf numFmtId="164" fontId="8" fillId="0" borderId="21" xfId="0" applyNumberFormat="1" applyFont="1" applyBorder="1" applyAlignment="1">
      <alignment vertical="center" wrapText="1"/>
    </xf>
    <xf numFmtId="39" fontId="4" fillId="5" borderId="19" xfId="1" applyNumberFormat="1" applyFont="1" applyFill="1" applyBorder="1" applyAlignment="1">
      <alignment vertical="center"/>
    </xf>
    <xf numFmtId="39" fontId="4" fillId="5" borderId="20" xfId="1" applyNumberFormat="1" applyFont="1" applyFill="1" applyBorder="1" applyAlignment="1">
      <alignment vertical="center"/>
    </xf>
    <xf numFmtId="39" fontId="4" fillId="5" borderId="21" xfId="1" applyNumberFormat="1" applyFont="1" applyFill="1" applyBorder="1" applyAlignment="1">
      <alignment vertical="center"/>
    </xf>
    <xf numFmtId="164" fontId="8" fillId="2" borderId="19" xfId="0" applyNumberFormat="1" applyFont="1" applyFill="1" applyBorder="1" applyAlignment="1">
      <alignment horizontal="right" vertical="center" wrapText="1"/>
    </xf>
    <xf numFmtId="164" fontId="9" fillId="6" borderId="8" xfId="0" applyNumberFormat="1" applyFont="1" applyFill="1" applyBorder="1" applyAlignment="1">
      <alignment horizontal="right" vertical="center" wrapText="1"/>
    </xf>
    <xf numFmtId="164" fontId="10" fillId="5" borderId="22" xfId="0" applyNumberFormat="1" applyFont="1" applyFill="1" applyBorder="1" applyAlignment="1">
      <alignment horizontal="right" vertical="center" wrapText="1"/>
    </xf>
    <xf numFmtId="164" fontId="10" fillId="5" borderId="23" xfId="0" applyNumberFormat="1" applyFont="1" applyFill="1" applyBorder="1" applyAlignment="1">
      <alignment horizontal="right" vertical="center" wrapText="1"/>
    </xf>
    <xf numFmtId="164" fontId="10" fillId="5" borderId="24" xfId="0" applyNumberFormat="1" applyFont="1" applyFill="1" applyBorder="1" applyAlignment="1">
      <alignment horizontal="right" vertical="center" wrapText="1"/>
    </xf>
    <xf numFmtId="164" fontId="10" fillId="9" borderId="7" xfId="0" applyNumberFormat="1" applyFont="1" applyFill="1" applyBorder="1" applyAlignment="1">
      <alignment horizontal="right" vertical="center" wrapText="1"/>
    </xf>
    <xf numFmtId="165" fontId="4" fillId="10" borderId="25" xfId="1" applyNumberFormat="1" applyFont="1" applyFill="1" applyBorder="1" applyAlignment="1">
      <alignment horizontal="right" vertical="center"/>
    </xf>
    <xf numFmtId="43" fontId="4" fillId="10" borderId="26" xfId="1" applyFont="1" applyFill="1" applyBorder="1" applyAlignment="1">
      <alignment horizontal="right" vertical="center"/>
    </xf>
    <xf numFmtId="43" fontId="4" fillId="10" borderId="15" xfId="1" applyFont="1" applyFill="1" applyBorder="1" applyAlignment="1">
      <alignment horizontal="right" vertical="center"/>
    </xf>
    <xf numFmtId="9" fontId="3" fillId="11" borderId="7" xfId="2" applyFont="1" applyFill="1" applyBorder="1" applyAlignment="1">
      <alignment vertical="center"/>
    </xf>
    <xf numFmtId="43" fontId="11" fillId="5" borderId="27" xfId="0" applyNumberFormat="1" applyFont="1" applyFill="1" applyBorder="1" applyAlignment="1">
      <alignment vertical="center" wrapText="1"/>
    </xf>
    <xf numFmtId="164" fontId="11" fillId="5" borderId="27" xfId="0" applyNumberFormat="1" applyFont="1" applyFill="1" applyBorder="1" applyAlignment="1">
      <alignment vertical="center" wrapText="1"/>
    </xf>
    <xf numFmtId="164" fontId="11" fillId="5" borderId="0" xfId="0" applyNumberFormat="1" applyFont="1" applyFill="1" applyAlignment="1">
      <alignment vertical="center" wrapText="1"/>
    </xf>
    <xf numFmtId="164" fontId="11" fillId="6" borderId="15" xfId="0" applyNumberFormat="1" applyFont="1" applyFill="1" applyBorder="1" applyAlignment="1">
      <alignment vertical="center" wrapText="1"/>
    </xf>
    <xf numFmtId="164" fontId="11" fillId="12" borderId="14" xfId="0" applyNumberFormat="1" applyFont="1" applyFill="1" applyBorder="1" applyAlignment="1">
      <alignment vertical="center" wrapText="1"/>
    </xf>
    <xf numFmtId="164" fontId="12" fillId="6" borderId="14" xfId="0" applyNumberFormat="1" applyFont="1" applyFill="1" applyBorder="1" applyAlignment="1">
      <alignment vertical="center" wrapText="1"/>
    </xf>
    <xf numFmtId="164" fontId="11" fillId="2" borderId="14" xfId="0" applyNumberFormat="1" applyFont="1" applyFill="1" applyBorder="1" applyAlignment="1">
      <alignment vertical="center" wrapText="1"/>
    </xf>
    <xf numFmtId="164" fontId="11" fillId="10" borderId="14" xfId="0" applyNumberFormat="1" applyFont="1" applyFill="1" applyBorder="1" applyAlignment="1">
      <alignment vertical="center" wrapText="1"/>
    </xf>
    <xf numFmtId="164" fontId="11" fillId="4" borderId="0" xfId="0" applyNumberFormat="1" applyFont="1" applyFill="1" applyAlignment="1">
      <alignment vertical="center" wrapText="1"/>
    </xf>
    <xf numFmtId="164" fontId="11" fillId="6" borderId="14" xfId="0" applyNumberFormat="1" applyFont="1" applyFill="1" applyBorder="1" applyAlignment="1">
      <alignment vertical="center" wrapText="1"/>
    </xf>
    <xf numFmtId="164" fontId="11" fillId="7" borderId="14" xfId="0" applyNumberFormat="1" applyFont="1" applyFill="1" applyBorder="1" applyAlignment="1">
      <alignment vertical="center" wrapText="1"/>
    </xf>
    <xf numFmtId="164" fontId="11" fillId="4" borderId="14" xfId="0" applyNumberFormat="1" applyFont="1" applyFill="1" applyBorder="1" applyAlignment="1">
      <alignment vertical="center" wrapText="1"/>
    </xf>
    <xf numFmtId="164" fontId="11" fillId="13" borderId="26" xfId="0" applyNumberFormat="1" applyFont="1" applyFill="1" applyBorder="1" applyAlignment="1">
      <alignment vertical="center" wrapText="1"/>
    </xf>
    <xf numFmtId="164" fontId="11" fillId="14" borderId="14" xfId="0" applyNumberFormat="1" applyFont="1" applyFill="1" applyBorder="1" applyAlignment="1">
      <alignment vertical="center" wrapText="1"/>
    </xf>
    <xf numFmtId="164" fontId="11" fillId="0" borderId="14" xfId="0" applyNumberFormat="1" applyFont="1" applyBorder="1" applyAlignment="1">
      <alignment vertical="center" wrapText="1"/>
    </xf>
    <xf numFmtId="164" fontId="8" fillId="15" borderId="28" xfId="0" applyNumberFormat="1" applyFont="1" applyFill="1" applyBorder="1" applyAlignment="1">
      <alignment vertical="center" wrapText="1"/>
    </xf>
    <xf numFmtId="3" fontId="13" fillId="0" borderId="25" xfId="0" applyNumberFormat="1" applyFont="1" applyBorder="1" applyAlignment="1">
      <alignment vertical="center" wrapText="1"/>
    </xf>
    <xf numFmtId="43" fontId="8" fillId="0" borderId="29" xfId="0" applyNumberFormat="1" applyFont="1" applyBorder="1" applyAlignment="1">
      <alignment vertical="center" wrapText="1"/>
    </xf>
    <xf numFmtId="164" fontId="8" fillId="0" borderId="14" xfId="0" applyNumberFormat="1" applyFont="1" applyBorder="1" applyAlignment="1">
      <alignment vertical="center" wrapText="1"/>
    </xf>
    <xf numFmtId="164" fontId="8" fillId="0" borderId="30" xfId="0" applyNumberFormat="1" applyFont="1" applyBorder="1" applyAlignment="1">
      <alignment vertical="center" wrapText="1"/>
    </xf>
    <xf numFmtId="39" fontId="4" fillId="5" borderId="29" xfId="1" applyNumberFormat="1" applyFont="1" applyFill="1" applyBorder="1" applyAlignment="1">
      <alignment vertical="center"/>
    </xf>
    <xf numFmtId="39" fontId="4" fillId="5" borderId="14" xfId="1" applyNumberFormat="1" applyFont="1" applyFill="1" applyBorder="1" applyAlignment="1">
      <alignment vertical="center"/>
    </xf>
    <xf numFmtId="39" fontId="4" fillId="5" borderId="30" xfId="1" applyNumberFormat="1" applyFont="1" applyFill="1" applyBorder="1" applyAlignment="1">
      <alignment vertical="center"/>
    </xf>
    <xf numFmtId="164" fontId="8" fillId="2" borderId="29" xfId="0" applyNumberFormat="1" applyFont="1" applyFill="1" applyBorder="1" applyAlignment="1">
      <alignment horizontal="right" vertical="center" wrapText="1"/>
    </xf>
    <xf numFmtId="164" fontId="9" fillId="6" borderId="15" xfId="0" applyNumberFormat="1" applyFont="1" applyFill="1" applyBorder="1" applyAlignment="1">
      <alignment horizontal="right" vertical="center" wrapText="1"/>
    </xf>
    <xf numFmtId="164" fontId="10" fillId="5" borderId="29" xfId="0" applyNumberFormat="1" applyFont="1" applyFill="1" applyBorder="1" applyAlignment="1">
      <alignment horizontal="right" vertical="center" wrapText="1"/>
    </xf>
    <xf numFmtId="164" fontId="10" fillId="5" borderId="30" xfId="0" applyNumberFormat="1" applyFont="1" applyFill="1" applyBorder="1" applyAlignment="1">
      <alignment horizontal="right" vertical="center" wrapText="1"/>
    </xf>
    <xf numFmtId="164" fontId="10" fillId="5" borderId="31" xfId="0" applyNumberFormat="1" applyFont="1" applyFill="1" applyBorder="1" applyAlignment="1">
      <alignment horizontal="right" vertical="center" wrapText="1"/>
    </xf>
    <xf numFmtId="164" fontId="10" fillId="9" borderId="18" xfId="0" applyNumberFormat="1" applyFont="1" applyFill="1" applyBorder="1" applyAlignment="1">
      <alignment horizontal="right" vertical="center" wrapText="1"/>
    </xf>
    <xf numFmtId="165" fontId="4" fillId="10" borderId="18" xfId="1" applyNumberFormat="1" applyFont="1" applyFill="1" applyBorder="1" applyAlignment="1">
      <alignment horizontal="right" vertical="center"/>
    </xf>
    <xf numFmtId="43" fontId="11" fillId="5" borderId="27" xfId="1" applyFont="1" applyFill="1" applyBorder="1" applyAlignment="1">
      <alignment vertical="center" wrapText="1"/>
    </xf>
    <xf numFmtId="43" fontId="11" fillId="5" borderId="32" xfId="1" applyFont="1" applyFill="1" applyBorder="1" applyAlignment="1">
      <alignment vertical="center" wrapText="1"/>
    </xf>
    <xf numFmtId="43" fontId="11" fillId="5" borderId="15" xfId="1" applyFont="1" applyFill="1" applyBorder="1" applyAlignment="1">
      <alignment vertical="center" wrapText="1"/>
    </xf>
    <xf numFmtId="43" fontId="11" fillId="4" borderId="16" xfId="1" applyFont="1" applyFill="1" applyBorder="1" applyAlignment="1">
      <alignment vertical="center" wrapText="1"/>
    </xf>
    <xf numFmtId="43" fontId="11" fillId="2" borderId="14" xfId="1" applyFont="1" applyFill="1" applyBorder="1" applyAlignment="1">
      <alignment vertical="center" wrapText="1"/>
    </xf>
    <xf numFmtId="43" fontId="11" fillId="6" borderId="14" xfId="1" applyFont="1" applyFill="1" applyBorder="1" applyAlignment="1">
      <alignment vertical="center" wrapText="1"/>
    </xf>
    <xf numFmtId="43" fontId="11" fillId="7" borderId="14" xfId="1" applyFont="1" applyFill="1" applyBorder="1" applyAlignment="1">
      <alignment vertical="center" wrapText="1"/>
    </xf>
    <xf numFmtId="164" fontId="11" fillId="16" borderId="14" xfId="0" applyNumberFormat="1" applyFont="1" applyFill="1" applyBorder="1" applyAlignment="1">
      <alignment vertical="center" wrapText="1"/>
    </xf>
    <xf numFmtId="43" fontId="8" fillId="15" borderId="16" xfId="1" applyFont="1" applyFill="1" applyBorder="1" applyAlignment="1">
      <alignment vertical="center" wrapText="1"/>
    </xf>
    <xf numFmtId="0" fontId="13" fillId="0" borderId="18" xfId="0" applyFont="1" applyBorder="1" applyAlignment="1">
      <alignment vertical="center" wrapText="1"/>
    </xf>
    <xf numFmtId="164" fontId="10" fillId="9" borderId="33" xfId="0" applyNumberFormat="1" applyFont="1" applyFill="1" applyBorder="1" applyAlignment="1">
      <alignment horizontal="right" vertical="center" wrapText="1"/>
    </xf>
    <xf numFmtId="164" fontId="11" fillId="5" borderId="32" xfId="0" applyNumberFormat="1" applyFont="1" applyFill="1" applyBorder="1" applyAlignment="1">
      <alignment vertical="center" wrapText="1"/>
    </xf>
    <xf numFmtId="164" fontId="11" fillId="5" borderId="15" xfId="0" applyNumberFormat="1" applyFont="1" applyFill="1" applyBorder="1" applyAlignment="1">
      <alignment vertical="center" wrapText="1"/>
    </xf>
    <xf numFmtId="164" fontId="11" fillId="4" borderId="16" xfId="0" applyNumberFormat="1" applyFont="1" applyFill="1" applyBorder="1" applyAlignment="1">
      <alignment vertical="center" wrapText="1"/>
    </xf>
    <xf numFmtId="164" fontId="8" fillId="15" borderId="16" xfId="0" applyNumberFormat="1" applyFont="1" applyFill="1" applyBorder="1" applyAlignment="1">
      <alignment vertical="center" wrapText="1"/>
    </xf>
    <xf numFmtId="0" fontId="2" fillId="0" borderId="18" xfId="0" applyFont="1" applyBorder="1" applyAlignment="1">
      <alignment wrapText="1"/>
    </xf>
    <xf numFmtId="2" fontId="8" fillId="0" borderId="29" xfId="0" applyNumberFormat="1" applyFont="1" applyBorder="1" applyAlignment="1">
      <alignment horizontal="right" vertical="center" wrapText="1"/>
    </xf>
    <xf numFmtId="2" fontId="8" fillId="0" borderId="14" xfId="0" applyNumberFormat="1" applyFont="1" applyBorder="1" applyAlignment="1">
      <alignment horizontal="right" vertical="center" wrapText="1"/>
    </xf>
    <xf numFmtId="2" fontId="8" fillId="2" borderId="29" xfId="0" applyNumberFormat="1" applyFont="1" applyFill="1" applyBorder="1" applyAlignment="1">
      <alignment horizontal="right" vertical="center" wrapText="1"/>
    </xf>
    <xf numFmtId="2" fontId="9" fillId="6" borderId="15" xfId="0" applyNumberFormat="1" applyFont="1" applyFill="1" applyBorder="1" applyAlignment="1">
      <alignment horizontal="right" vertical="center" wrapText="1"/>
    </xf>
    <xf numFmtId="2" fontId="10" fillId="5" borderId="31" xfId="0" applyNumberFormat="1" applyFont="1" applyFill="1" applyBorder="1" applyAlignment="1">
      <alignment horizontal="right" vertical="center" wrapText="1"/>
    </xf>
    <xf numFmtId="2" fontId="11" fillId="5" borderId="27" xfId="0" applyNumberFormat="1" applyFont="1" applyFill="1" applyBorder="1" applyAlignment="1">
      <alignment vertical="center" wrapText="1"/>
    </xf>
    <xf numFmtId="43" fontId="4" fillId="0" borderId="18" xfId="0" applyNumberFormat="1" applyFont="1" applyBorder="1" applyAlignment="1">
      <alignment vertical="center"/>
    </xf>
    <xf numFmtId="0" fontId="8" fillId="0" borderId="34" xfId="0" applyFont="1" applyBorder="1" applyAlignment="1">
      <alignment vertical="center" wrapText="1"/>
    </xf>
    <xf numFmtId="43" fontId="8" fillId="0" borderId="35" xfId="0" applyNumberFormat="1" applyFont="1" applyBorder="1" applyAlignment="1">
      <alignment vertical="center" wrapText="1"/>
    </xf>
    <xf numFmtId="164" fontId="8" fillId="0" borderId="36" xfId="0" applyNumberFormat="1" applyFont="1" applyBorder="1" applyAlignment="1">
      <alignment vertical="center" wrapText="1"/>
    </xf>
    <xf numFmtId="164" fontId="8" fillId="0" borderId="37" xfId="0" applyNumberFormat="1" applyFont="1" applyBorder="1" applyAlignment="1">
      <alignment vertical="center" wrapText="1"/>
    </xf>
    <xf numFmtId="39" fontId="4" fillId="5" borderId="35" xfId="1" applyNumberFormat="1" applyFont="1" applyFill="1" applyBorder="1" applyAlignment="1">
      <alignment vertical="center"/>
    </xf>
    <xf numFmtId="39" fontId="4" fillId="5" borderId="36" xfId="1" applyNumberFormat="1" applyFont="1" applyFill="1" applyBorder="1" applyAlignment="1">
      <alignment vertical="center"/>
    </xf>
    <xf numFmtId="39" fontId="4" fillId="5" borderId="37" xfId="1" applyNumberFormat="1" applyFont="1" applyFill="1" applyBorder="1" applyAlignment="1">
      <alignment vertical="center"/>
    </xf>
    <xf numFmtId="164" fontId="8" fillId="2" borderId="35" xfId="0" applyNumberFormat="1" applyFont="1" applyFill="1" applyBorder="1" applyAlignment="1">
      <alignment horizontal="right" vertical="center" wrapText="1"/>
    </xf>
    <xf numFmtId="164" fontId="9" fillId="6" borderId="38" xfId="0" applyNumberFormat="1" applyFont="1" applyFill="1" applyBorder="1" applyAlignment="1">
      <alignment horizontal="right" vertical="center" wrapText="1"/>
    </xf>
    <xf numFmtId="164" fontId="10" fillId="5" borderId="39" xfId="0" applyNumberFormat="1" applyFont="1" applyFill="1" applyBorder="1" applyAlignment="1">
      <alignment horizontal="right" vertical="center" wrapText="1"/>
    </xf>
    <xf numFmtId="164" fontId="10" fillId="5" borderId="40" xfId="0" applyNumberFormat="1" applyFont="1" applyFill="1" applyBorder="1" applyAlignment="1">
      <alignment horizontal="right" vertical="center" wrapText="1"/>
    </xf>
    <xf numFmtId="164" fontId="10" fillId="5" borderId="41" xfId="0" applyNumberFormat="1" applyFont="1" applyFill="1" applyBorder="1" applyAlignment="1">
      <alignment horizontal="right" vertical="center" wrapText="1"/>
    </xf>
    <xf numFmtId="165" fontId="4" fillId="10" borderId="34" xfId="1" applyNumberFormat="1" applyFont="1" applyFill="1" applyBorder="1" applyAlignment="1">
      <alignment horizontal="right" vertical="center"/>
    </xf>
    <xf numFmtId="164" fontId="8" fillId="15" borderId="42" xfId="0" applyNumberFormat="1" applyFont="1" applyFill="1" applyBorder="1" applyAlignment="1">
      <alignment vertical="center" wrapText="1"/>
    </xf>
    <xf numFmtId="0" fontId="4" fillId="0" borderId="34" xfId="0" applyFont="1" applyBorder="1" applyAlignment="1">
      <alignment vertical="center"/>
    </xf>
    <xf numFmtId="0" fontId="5" fillId="3" borderId="43" xfId="0" applyFont="1" applyFill="1" applyBorder="1" applyAlignment="1">
      <alignment vertical="center" wrapText="1"/>
    </xf>
    <xf numFmtId="164" fontId="5" fillId="3" borderId="44" xfId="0" applyNumberFormat="1" applyFont="1" applyFill="1" applyBorder="1" applyAlignment="1">
      <alignment horizontal="right" vertical="center" wrapText="1"/>
    </xf>
    <xf numFmtId="164" fontId="5" fillId="3" borderId="0" xfId="0" applyNumberFormat="1" applyFont="1" applyFill="1" applyAlignment="1">
      <alignment horizontal="right" vertical="center" wrapText="1"/>
    </xf>
    <xf numFmtId="164" fontId="5" fillId="3" borderId="12" xfId="0" applyNumberFormat="1" applyFont="1" applyFill="1" applyBorder="1" applyAlignment="1">
      <alignment horizontal="right" vertical="center" wrapText="1"/>
    </xf>
    <xf numFmtId="164" fontId="5" fillId="3" borderId="17" xfId="0" applyNumberFormat="1" applyFont="1" applyFill="1" applyBorder="1" applyAlignment="1">
      <alignment horizontal="right" vertical="center" wrapText="1"/>
    </xf>
    <xf numFmtId="164" fontId="5" fillId="3" borderId="45" xfId="0" applyNumberFormat="1" applyFont="1" applyFill="1" applyBorder="1" applyAlignment="1">
      <alignment horizontal="right" vertical="center" wrapText="1"/>
    </xf>
    <xf numFmtId="164" fontId="5" fillId="3" borderId="11" xfId="0" applyNumberFormat="1" applyFont="1" applyFill="1" applyBorder="1" applyAlignment="1">
      <alignment horizontal="right" vertical="center" wrapText="1"/>
    </xf>
    <xf numFmtId="164" fontId="6" fillId="3" borderId="12" xfId="0" applyNumberFormat="1" applyFont="1" applyFill="1" applyBorder="1" applyAlignment="1">
      <alignment horizontal="right" vertical="center" wrapText="1"/>
    </xf>
    <xf numFmtId="164" fontId="7" fillId="3" borderId="11" xfId="0" applyNumberFormat="1" applyFont="1" applyFill="1" applyBorder="1" applyAlignment="1">
      <alignment horizontal="right" vertical="center" wrapText="1"/>
    </xf>
    <xf numFmtId="164" fontId="7" fillId="3" borderId="46" xfId="0" applyNumberFormat="1" applyFont="1" applyFill="1" applyBorder="1" applyAlignment="1">
      <alignment horizontal="right" vertical="center" wrapText="1"/>
    </xf>
    <xf numFmtId="165" fontId="3" fillId="3" borderId="11" xfId="1" applyNumberFormat="1" applyFont="1" applyFill="1" applyBorder="1" applyAlignment="1">
      <alignment horizontal="right" vertical="center"/>
    </xf>
    <xf numFmtId="43" fontId="3" fillId="3" borderId="11" xfId="1" applyFont="1" applyFill="1" applyBorder="1" applyAlignment="1">
      <alignment horizontal="right" vertical="center"/>
    </xf>
    <xf numFmtId="43" fontId="3" fillId="3" borderId="13" xfId="1" applyFont="1" applyFill="1" applyBorder="1" applyAlignment="1">
      <alignment horizontal="right" vertical="center"/>
    </xf>
    <xf numFmtId="9" fontId="3" fillId="3" borderId="3" xfId="2" applyFont="1" applyFill="1" applyBorder="1" applyAlignment="1">
      <alignment horizontal="right" vertical="center"/>
    </xf>
    <xf numFmtId="164" fontId="14" fillId="8" borderId="27" xfId="0" applyNumberFormat="1" applyFont="1" applyFill="1" applyBorder="1" applyAlignment="1">
      <alignment horizontal="right" vertical="center" wrapText="1"/>
    </xf>
    <xf numFmtId="164" fontId="14" fillId="8" borderId="32" xfId="0" applyNumberFormat="1" applyFont="1" applyFill="1" applyBorder="1" applyAlignment="1">
      <alignment horizontal="right" vertical="center" wrapText="1"/>
    </xf>
    <xf numFmtId="164" fontId="14" fillId="8" borderId="15" xfId="0" applyNumberFormat="1" applyFont="1" applyFill="1" applyBorder="1" applyAlignment="1">
      <alignment horizontal="right" vertical="center" wrapText="1"/>
    </xf>
    <xf numFmtId="164" fontId="11" fillId="8" borderId="14" xfId="0" applyNumberFormat="1" applyFont="1" applyFill="1" applyBorder="1" applyAlignment="1">
      <alignment vertical="center" wrapText="1"/>
    </xf>
    <xf numFmtId="164" fontId="12" fillId="8" borderId="14" xfId="0" applyNumberFormat="1" applyFont="1" applyFill="1" applyBorder="1" applyAlignment="1">
      <alignment vertical="center" wrapText="1"/>
    </xf>
    <xf numFmtId="164" fontId="14" fillId="8" borderId="16" xfId="0" applyNumberFormat="1" applyFont="1" applyFill="1" applyBorder="1" applyAlignment="1">
      <alignment horizontal="right" vertical="center" wrapText="1"/>
    </xf>
    <xf numFmtId="164" fontId="14" fillId="2" borderId="14" xfId="0" applyNumberFormat="1" applyFont="1" applyFill="1" applyBorder="1" applyAlignment="1">
      <alignment horizontal="right" vertical="center" wrapText="1"/>
    </xf>
    <xf numFmtId="164" fontId="14" fillId="6" borderId="14" xfId="0" applyNumberFormat="1" applyFont="1" applyFill="1" applyBorder="1" applyAlignment="1">
      <alignment horizontal="right" vertical="center" wrapText="1"/>
    </xf>
    <xf numFmtId="164" fontId="15" fillId="8" borderId="26" xfId="0" applyNumberFormat="1" applyFont="1" applyFill="1" applyBorder="1" applyAlignment="1">
      <alignment vertical="center" wrapText="1"/>
    </xf>
    <xf numFmtId="164" fontId="15" fillId="16" borderId="14" xfId="0" applyNumberFormat="1" applyFont="1" applyFill="1" applyBorder="1" applyAlignment="1">
      <alignment vertical="center" wrapText="1"/>
    </xf>
    <xf numFmtId="164" fontId="15" fillId="2" borderId="14" xfId="0" applyNumberFormat="1" applyFont="1" applyFill="1" applyBorder="1" applyAlignment="1">
      <alignment vertical="center" wrapText="1"/>
    </xf>
    <xf numFmtId="164" fontId="14" fillId="3" borderId="14" xfId="0" applyNumberFormat="1" applyFont="1" applyFill="1" applyBorder="1" applyAlignment="1">
      <alignment horizontal="right" vertical="center" wrapText="1"/>
    </xf>
    <xf numFmtId="164" fontId="5" fillId="15" borderId="3" xfId="0" applyNumberFormat="1" applyFont="1" applyFill="1" applyBorder="1" applyAlignment="1">
      <alignment horizontal="right" vertical="center" wrapText="1"/>
    </xf>
    <xf numFmtId="0" fontId="4" fillId="3" borderId="11" xfId="0" applyFont="1" applyFill="1" applyBorder="1" applyAlignment="1">
      <alignment vertical="center"/>
    </xf>
    <xf numFmtId="0" fontId="8" fillId="0" borderId="43" xfId="0" applyFont="1" applyBorder="1" applyAlignment="1">
      <alignment vertical="center" wrapText="1"/>
    </xf>
    <xf numFmtId="43" fontId="8" fillId="0" borderId="43" xfId="0" applyNumberFormat="1" applyFont="1" applyBorder="1" applyAlignment="1">
      <alignment vertical="center" wrapText="1"/>
    </xf>
    <xf numFmtId="43" fontId="8" fillId="5" borderId="4" xfId="0" applyNumberFormat="1" applyFont="1" applyFill="1" applyBorder="1" applyAlignment="1">
      <alignment vertical="center" wrapText="1"/>
    </xf>
    <xf numFmtId="43" fontId="8" fillId="5" borderId="46" xfId="0" applyNumberFormat="1" applyFont="1" applyFill="1" applyBorder="1" applyAlignment="1">
      <alignment vertical="center" wrapText="1"/>
    </xf>
    <xf numFmtId="43" fontId="8" fillId="5" borderId="3" xfId="0" applyNumberFormat="1" applyFont="1" applyFill="1" applyBorder="1" applyAlignment="1">
      <alignment vertical="center" wrapText="1"/>
    </xf>
    <xf numFmtId="43" fontId="8" fillId="5" borderId="0" xfId="0" applyNumberFormat="1" applyFont="1" applyFill="1" applyAlignment="1">
      <alignment vertical="center" wrapText="1"/>
    </xf>
    <xf numFmtId="164" fontId="8" fillId="2" borderId="46" xfId="0" applyNumberFormat="1" applyFont="1" applyFill="1" applyBorder="1" applyAlignment="1">
      <alignment horizontal="right" vertical="center" wrapText="1"/>
    </xf>
    <xf numFmtId="164" fontId="9" fillId="6" borderId="46" xfId="0" applyNumberFormat="1" applyFont="1" applyFill="1" applyBorder="1" applyAlignment="1">
      <alignment horizontal="right" vertical="center" wrapText="1"/>
    </xf>
    <xf numFmtId="164" fontId="10" fillId="5" borderId="46" xfId="0" applyNumberFormat="1" applyFont="1" applyFill="1" applyBorder="1" applyAlignment="1">
      <alignment horizontal="right" vertical="center" wrapText="1"/>
    </xf>
    <xf numFmtId="164" fontId="10" fillId="9" borderId="46" xfId="0" applyNumberFormat="1" applyFont="1" applyFill="1" applyBorder="1" applyAlignment="1">
      <alignment horizontal="right" vertical="center" wrapText="1"/>
    </xf>
    <xf numFmtId="165" fontId="4" fillId="10" borderId="46" xfId="1" applyNumberFormat="1" applyFont="1" applyFill="1" applyBorder="1" applyAlignment="1">
      <alignment horizontal="right" vertical="center"/>
    </xf>
    <xf numFmtId="43" fontId="4" fillId="10" borderId="46" xfId="1" applyFont="1" applyFill="1" applyBorder="1" applyAlignment="1">
      <alignment horizontal="right" vertical="center"/>
    </xf>
    <xf numFmtId="43" fontId="3" fillId="10" borderId="46" xfId="1" applyFont="1" applyFill="1" applyBorder="1" applyAlignment="1">
      <alignment horizontal="right" vertical="center"/>
    </xf>
    <xf numFmtId="9" fontId="3" fillId="11" borderId="3" xfId="2" applyFont="1" applyFill="1" applyBorder="1" applyAlignment="1">
      <alignment horizontal="right" vertical="center"/>
    </xf>
    <xf numFmtId="43" fontId="11" fillId="4" borderId="27" xfId="0" applyNumberFormat="1" applyFont="1" applyFill="1" applyBorder="1" applyAlignment="1">
      <alignment vertical="center" wrapText="1"/>
    </xf>
    <xf numFmtId="43" fontId="11" fillId="4" borderId="32" xfId="0" applyNumberFormat="1" applyFont="1" applyFill="1" applyBorder="1" applyAlignment="1">
      <alignment vertical="center" wrapText="1"/>
    </xf>
    <xf numFmtId="43" fontId="11" fillId="4" borderId="15" xfId="0" applyNumberFormat="1" applyFont="1" applyFill="1" applyBorder="1" applyAlignment="1">
      <alignment vertical="center" wrapText="1"/>
    </xf>
    <xf numFmtId="164" fontId="12" fillId="4" borderId="14" xfId="0" applyNumberFormat="1" applyFont="1" applyFill="1" applyBorder="1" applyAlignment="1">
      <alignment vertical="center" wrapText="1"/>
    </xf>
    <xf numFmtId="43" fontId="11" fillId="4" borderId="16" xfId="0" applyNumberFormat="1" applyFont="1" applyFill="1" applyBorder="1" applyAlignment="1">
      <alignment vertical="center" wrapText="1"/>
    </xf>
    <xf numFmtId="43" fontId="11" fillId="2" borderId="14" xfId="0" applyNumberFormat="1" applyFont="1" applyFill="1" applyBorder="1" applyAlignment="1">
      <alignment vertical="center" wrapText="1"/>
    </xf>
    <xf numFmtId="43" fontId="11" fillId="6" borderId="14" xfId="0" applyNumberFormat="1" applyFont="1" applyFill="1" applyBorder="1" applyAlignment="1">
      <alignment vertical="center" wrapText="1"/>
    </xf>
    <xf numFmtId="43" fontId="11" fillId="7" borderId="14" xfId="0" applyNumberFormat="1" applyFont="1" applyFill="1" applyBorder="1" applyAlignment="1">
      <alignment vertical="center" wrapText="1"/>
    </xf>
    <xf numFmtId="164" fontId="11" fillId="4" borderId="26" xfId="0" applyNumberFormat="1" applyFont="1" applyFill="1" applyBorder="1" applyAlignment="1">
      <alignment vertical="center" wrapText="1"/>
    </xf>
    <xf numFmtId="43" fontId="8" fillId="15" borderId="0" xfId="0" applyNumberFormat="1" applyFont="1" applyFill="1" applyAlignment="1">
      <alignment vertical="center" wrapText="1"/>
    </xf>
    <xf numFmtId="0" fontId="4" fillId="0" borderId="46" xfId="0" applyFont="1" applyBorder="1" applyAlignment="1">
      <alignment vertical="center"/>
    </xf>
    <xf numFmtId="0" fontId="5" fillId="17" borderId="45" xfId="0" applyFont="1" applyFill="1" applyBorder="1" applyAlignment="1">
      <alignment vertical="center" wrapText="1"/>
    </xf>
    <xf numFmtId="164" fontId="5" fillId="17" borderId="47" xfId="0" applyNumberFormat="1" applyFont="1" applyFill="1" applyBorder="1" applyAlignment="1">
      <alignment horizontal="right" vertical="center" wrapText="1"/>
    </xf>
    <xf numFmtId="164" fontId="5" fillId="17" borderId="48" xfId="0" applyNumberFormat="1" applyFont="1" applyFill="1" applyBorder="1" applyAlignment="1">
      <alignment horizontal="right" vertical="center" wrapText="1"/>
    </xf>
    <xf numFmtId="164" fontId="5" fillId="17" borderId="46" xfId="0" applyNumberFormat="1" applyFont="1" applyFill="1" applyBorder="1" applyAlignment="1">
      <alignment horizontal="right" vertical="center" wrapText="1"/>
    </xf>
    <xf numFmtId="164" fontId="5" fillId="17" borderId="3" xfId="0" applyNumberFormat="1" applyFont="1" applyFill="1" applyBorder="1" applyAlignment="1">
      <alignment horizontal="right" vertical="center" wrapText="1"/>
    </xf>
    <xf numFmtId="164" fontId="5" fillId="17" borderId="4" xfId="0" applyNumberFormat="1" applyFont="1" applyFill="1" applyBorder="1" applyAlignment="1">
      <alignment horizontal="right" vertical="center" wrapText="1"/>
    </xf>
    <xf numFmtId="164" fontId="5" fillId="17" borderId="12" xfId="0" applyNumberFormat="1" applyFont="1" applyFill="1" applyBorder="1" applyAlignment="1">
      <alignment horizontal="right" vertical="center" wrapText="1"/>
    </xf>
    <xf numFmtId="164" fontId="6" fillId="18" borderId="12" xfId="0" applyNumberFormat="1" applyFont="1" applyFill="1" applyBorder="1" applyAlignment="1">
      <alignment horizontal="right" vertical="center" wrapText="1"/>
    </xf>
    <xf numFmtId="164" fontId="7" fillId="17" borderId="12" xfId="0" applyNumberFormat="1" applyFont="1" applyFill="1" applyBorder="1" applyAlignment="1">
      <alignment horizontal="right" vertical="center" wrapText="1"/>
    </xf>
    <xf numFmtId="165" fontId="3" fillId="3" borderId="12" xfId="1" applyNumberFormat="1" applyFont="1" applyFill="1" applyBorder="1" applyAlignment="1">
      <alignment horizontal="right" vertical="center"/>
    </xf>
    <xf numFmtId="43" fontId="3" fillId="3" borderId="12" xfId="1" applyFont="1" applyFill="1" applyBorder="1" applyAlignment="1">
      <alignment horizontal="right" vertical="center"/>
    </xf>
    <xf numFmtId="9" fontId="3" fillId="3" borderId="17" xfId="2" applyFont="1" applyFill="1" applyBorder="1" applyAlignment="1">
      <alignment horizontal="right" vertical="center"/>
    </xf>
    <xf numFmtId="164" fontId="11" fillId="19" borderId="14" xfId="0" applyNumberFormat="1" applyFont="1" applyFill="1" applyBorder="1" applyAlignment="1">
      <alignment vertical="center" wrapText="1"/>
    </xf>
    <xf numFmtId="164" fontId="14" fillId="19" borderId="16" xfId="0" applyNumberFormat="1" applyFont="1" applyFill="1" applyBorder="1" applyAlignment="1">
      <alignment horizontal="right" vertical="center" wrapText="1"/>
    </xf>
    <xf numFmtId="164" fontId="14" fillId="19" borderId="14" xfId="0" applyNumberFormat="1" applyFont="1" applyFill="1" applyBorder="1" applyAlignment="1">
      <alignment horizontal="right" vertical="center" wrapText="1"/>
    </xf>
    <xf numFmtId="164" fontId="11" fillId="8" borderId="26" xfId="0" applyNumberFormat="1" applyFont="1" applyFill="1" applyBorder="1" applyAlignment="1">
      <alignment vertical="center" wrapText="1"/>
    </xf>
    <xf numFmtId="164" fontId="14" fillId="17" borderId="14" xfId="0" applyNumberFormat="1" applyFont="1" applyFill="1" applyBorder="1" applyAlignment="1">
      <alignment horizontal="right" vertical="center" wrapText="1"/>
    </xf>
    <xf numFmtId="0" fontId="4" fillId="3" borderId="12" xfId="0" applyFont="1" applyFill="1" applyBorder="1" applyAlignment="1">
      <alignment vertical="center"/>
    </xf>
    <xf numFmtId="43" fontId="0" fillId="0" borderId="0" xfId="0" applyNumberFormat="1"/>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11" xfId="0" applyFont="1" applyFill="1" applyBorder="1" applyAlignment="1">
      <alignment horizontal="center" vertical="center"/>
    </xf>
    <xf numFmtId="0" fontId="7" fillId="3" borderId="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0" xfId="0" applyFont="1" applyFill="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17" fillId="0" borderId="0" xfId="3" applyFont="1"/>
    <xf numFmtId="0" fontId="17" fillId="0" borderId="0" xfId="3" applyFont="1"/>
    <xf numFmtId="0" fontId="17" fillId="0" borderId="49" xfId="3" applyFont="1" applyBorder="1" applyAlignment="1">
      <alignment vertical="top" wrapText="1"/>
    </xf>
    <xf numFmtId="0" fontId="18" fillId="0" borderId="49" xfId="3" applyFont="1" applyBorder="1" applyAlignment="1">
      <alignment horizontal="center" vertical="top" wrapText="1" readingOrder="1"/>
    </xf>
    <xf numFmtId="0" fontId="18" fillId="0" borderId="49" xfId="3" applyFont="1" applyBorder="1" applyAlignment="1">
      <alignment horizontal="left" vertical="top" wrapText="1" readingOrder="1"/>
    </xf>
    <xf numFmtId="0" fontId="18" fillId="0" borderId="0" xfId="3" applyFont="1" applyAlignment="1">
      <alignment vertical="top" wrapText="1" readingOrder="1"/>
    </xf>
    <xf numFmtId="0" fontId="19" fillId="0" borderId="0" xfId="3" applyFont="1" applyAlignment="1">
      <alignment vertical="top" wrapText="1" readingOrder="1"/>
    </xf>
    <xf numFmtId="0" fontId="17" fillId="0" borderId="50" xfId="3" applyFont="1" applyBorder="1" applyAlignment="1">
      <alignment vertical="top" wrapText="1"/>
    </xf>
    <xf numFmtId="0" fontId="17" fillId="0" borderId="51" xfId="3" applyFont="1" applyBorder="1" applyAlignment="1">
      <alignment vertical="top" wrapText="1"/>
    </xf>
    <xf numFmtId="166" fontId="18" fillId="0" borderId="52" xfId="3" applyNumberFormat="1" applyFont="1" applyBorder="1" applyAlignment="1">
      <alignment vertical="top" wrapText="1" readingOrder="1"/>
    </xf>
    <xf numFmtId="0" fontId="20" fillId="0" borderId="0" xfId="3" applyFont="1" applyAlignment="1">
      <alignment vertical="top" wrapText="1" readingOrder="1"/>
    </xf>
    <xf numFmtId="0" fontId="17" fillId="0" borderId="53" xfId="3" applyFont="1" applyBorder="1" applyAlignment="1">
      <alignment vertical="top" wrapText="1"/>
    </xf>
    <xf numFmtId="0" fontId="17" fillId="0" borderId="54" xfId="3" applyFont="1" applyBorder="1" applyAlignment="1">
      <alignment vertical="top" wrapText="1"/>
    </xf>
    <xf numFmtId="166" fontId="18" fillId="0" borderId="55" xfId="3" applyNumberFormat="1" applyFont="1" applyBorder="1" applyAlignment="1">
      <alignment vertical="top" wrapText="1" readingOrder="1"/>
    </xf>
    <xf numFmtId="166" fontId="18" fillId="0" borderId="54" xfId="3" applyNumberFormat="1" applyFont="1" applyBorder="1" applyAlignment="1">
      <alignment vertical="top" wrapText="1" readingOrder="1"/>
    </xf>
    <xf numFmtId="0" fontId="17" fillId="0" borderId="56" xfId="3" applyFont="1" applyBorder="1" applyAlignment="1">
      <alignment vertical="top" wrapText="1"/>
    </xf>
    <xf numFmtId="166" fontId="18" fillId="0" borderId="57" xfId="3" applyNumberFormat="1" applyFont="1" applyBorder="1" applyAlignment="1">
      <alignment vertical="top" wrapText="1" readingOrder="1"/>
    </xf>
    <xf numFmtId="166" fontId="18" fillId="0" borderId="0" xfId="3" applyNumberFormat="1" applyFont="1" applyAlignment="1">
      <alignment vertical="top" wrapText="1" readingOrder="1"/>
    </xf>
    <xf numFmtId="0" fontId="18" fillId="0" borderId="57" xfId="3" applyFont="1" applyBorder="1" applyAlignment="1">
      <alignment vertical="top" wrapText="1" readingOrder="1"/>
    </xf>
    <xf numFmtId="0" fontId="17" fillId="0" borderId="58" xfId="3" applyFont="1" applyBorder="1" applyAlignment="1">
      <alignment vertical="top" wrapText="1"/>
    </xf>
    <xf numFmtId="166" fontId="18" fillId="0" borderId="59" xfId="3" applyNumberFormat="1" applyFont="1" applyBorder="1" applyAlignment="1">
      <alignment vertical="top" wrapText="1" readingOrder="1"/>
    </xf>
    <xf numFmtId="166" fontId="18" fillId="0" borderId="49" xfId="3" applyNumberFormat="1" applyFont="1" applyBorder="1" applyAlignment="1">
      <alignment vertical="top" wrapText="1" readingOrder="1"/>
    </xf>
    <xf numFmtId="0" fontId="18" fillId="0" borderId="59" xfId="3" applyFont="1" applyBorder="1" applyAlignment="1">
      <alignment vertical="top" wrapText="1" readingOrder="1"/>
    </xf>
    <xf numFmtId="0" fontId="18" fillId="0" borderId="49" xfId="3" applyFont="1" applyBorder="1" applyAlignment="1">
      <alignment vertical="top" wrapText="1" readingOrder="1"/>
    </xf>
    <xf numFmtId="0" fontId="20" fillId="0" borderId="52" xfId="3" applyFont="1" applyBorder="1" applyAlignment="1">
      <alignment horizontal="center" vertical="top" wrapText="1" readingOrder="1"/>
    </xf>
    <xf numFmtId="0" fontId="18" fillId="0" borderId="0" xfId="3" applyFont="1" applyAlignment="1">
      <alignment horizontal="center" vertical="top" wrapText="1" readingOrder="1"/>
    </xf>
    <xf numFmtId="0" fontId="21" fillId="0" borderId="0" xfId="3" applyFont="1" applyAlignment="1">
      <alignment horizontal="center" vertical="center" wrapText="1" readingOrder="1"/>
    </xf>
  </cellXfs>
  <cellStyles count="4">
    <cellStyle name="Comma" xfId="1" builtinId="3"/>
    <cellStyle name="Normal" xfId="0" builtinId="0"/>
    <cellStyle name="Normal 2" xfId="3" xr:uid="{22A39D52-0B9A-45D2-BC6A-2B69C562D33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0</xdr:colOff>
      <xdr:row>0</xdr:row>
      <xdr:rowOff>0</xdr:rowOff>
    </xdr:from>
    <xdr:to>
      <xdr:col>12</xdr:col>
      <xdr:colOff>675985</xdr:colOff>
      <xdr:row>2</xdr:row>
      <xdr:rowOff>787400</xdr:rowOff>
    </xdr:to>
    <xdr:pic>
      <xdr:nvPicPr>
        <xdr:cNvPr id="2" name="Picture 1">
          <a:extLst>
            <a:ext uri="{FF2B5EF4-FFF2-40B4-BE49-F238E27FC236}">
              <a16:creationId xmlns:a16="http://schemas.microsoft.com/office/drawing/2014/main" id="{EC5E92F3-55A6-43EE-8760-A2F37154D512}"/>
            </a:ext>
          </a:extLst>
        </xdr:cNvPr>
        <xdr:cNvPicPr/>
      </xdr:nvPicPr>
      <xdr:blipFill>
        <a:blip xmlns:r="http://schemas.openxmlformats.org/officeDocument/2006/relationships" r:embed="rId1" cstate="print"/>
        <a:stretch>
          <a:fillRect/>
        </a:stretch>
      </xdr:blipFill>
      <xdr:spPr>
        <a:xfrm>
          <a:off x="7315200" y="0"/>
          <a:ext cx="612485" cy="5524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aria Quaye" id="{6D434871-47D9-49C6-946B-BC5514EC7AD2}" userId="S::maria.quaye@undp.org::90c3c017-48f9-4bc2-8244-0c96747959a5"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G18" dT="2025-09-17T11:48:48.91" personId="{6D434871-47D9-49C6-946B-BC5514EC7AD2}" id="{223F2569-775C-456B-A724-5913B4703590}">
    <text xml:space="preserve">This include our actual balance plus the 8th tranche outstanding balance that we are yet to receive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C16F4-57C5-4F99-AA27-5E95608A288B}">
  <dimension ref="A1:AJ24"/>
  <sheetViews>
    <sheetView tabSelected="1" topLeftCell="R6" zoomScale="79" zoomScaleNormal="85" workbookViewId="0">
      <pane ySplit="3" topLeftCell="A15" activePane="bottomLeft" state="frozen"/>
      <selection activeCell="B6" sqref="B6"/>
      <selection pane="bottomLeft" activeCell="AF19" sqref="AF19"/>
    </sheetView>
  </sheetViews>
  <sheetFormatPr defaultRowHeight="14.5" x14ac:dyDescent="0.35"/>
  <cols>
    <col min="1" max="1" width="74.54296875" bestFit="1" customWidth="1"/>
    <col min="2" max="7" width="13.1796875" bestFit="1" customWidth="1"/>
    <col min="8" max="8" width="16.1796875" bestFit="1" customWidth="1"/>
    <col min="9" max="9" width="17" customWidth="1"/>
    <col min="10" max="12" width="13.1796875" bestFit="1" customWidth="1"/>
    <col min="13" max="13" width="20" customWidth="1"/>
    <col min="14" max="14" width="17.90625" bestFit="1" customWidth="1"/>
    <col min="15" max="15" width="14.90625" customWidth="1"/>
    <col min="16" max="16" width="16.54296875" customWidth="1"/>
    <col min="17" max="17" width="6.7265625" bestFit="1" customWidth="1"/>
    <col min="18" max="18" width="12.7265625" customWidth="1"/>
    <col min="19" max="19" width="11.36328125" bestFit="1" customWidth="1"/>
    <col min="20" max="21" width="12.7265625" bestFit="1" customWidth="1"/>
    <col min="22" max="22" width="12.6328125" bestFit="1" customWidth="1"/>
    <col min="23" max="23" width="15.81640625" customWidth="1"/>
    <col min="24" max="25" width="12.6328125" bestFit="1" customWidth="1"/>
    <col min="26" max="26" width="0.26953125" customWidth="1"/>
    <col min="27" max="27" width="12.90625" bestFit="1" customWidth="1"/>
    <col min="28" max="28" width="13.81640625" customWidth="1"/>
    <col min="29" max="29" width="14.1796875" customWidth="1"/>
    <col min="30" max="30" width="12.7265625" bestFit="1" customWidth="1"/>
    <col min="32" max="32" width="15.08984375" customWidth="1"/>
    <col min="33" max="33" width="12.6328125" bestFit="1" customWidth="1"/>
    <col min="34" max="34" width="12.7265625" bestFit="1" customWidth="1"/>
    <col min="35" max="35" width="19.36328125" hidden="1" customWidth="1"/>
    <col min="36" max="36" width="0" hidden="1" customWidth="1"/>
  </cols>
  <sheetData>
    <row r="1" spans="1:36" ht="15.5" x14ac:dyDescent="0.35">
      <c r="A1" s="1" t="s">
        <v>0</v>
      </c>
      <c r="B1" s="1"/>
      <c r="C1" s="1"/>
      <c r="D1" s="1"/>
      <c r="E1" s="2"/>
      <c r="F1" s="2"/>
      <c r="G1" s="2"/>
      <c r="H1" s="3"/>
      <c r="I1" s="3"/>
      <c r="J1" s="3"/>
      <c r="K1" s="3"/>
      <c r="L1" s="3"/>
      <c r="M1" s="3"/>
      <c r="W1" s="4"/>
      <c r="X1" s="5"/>
      <c r="AA1" s="5"/>
      <c r="AB1" s="5"/>
      <c r="AC1" s="5"/>
      <c r="AG1" s="5"/>
    </row>
    <row r="2" spans="1:36" ht="15.5" x14ac:dyDescent="0.35">
      <c r="A2" s="1"/>
      <c r="B2" s="1"/>
      <c r="C2" s="1"/>
      <c r="D2" s="1"/>
      <c r="E2" s="2"/>
      <c r="F2" s="2"/>
      <c r="G2" s="2"/>
      <c r="H2" s="3"/>
      <c r="I2" s="3"/>
      <c r="J2" s="3"/>
      <c r="K2" s="3"/>
      <c r="L2" s="3"/>
      <c r="M2" s="3"/>
      <c r="W2" s="4"/>
      <c r="X2" s="5"/>
      <c r="AA2" s="5"/>
      <c r="AB2" s="5"/>
      <c r="AC2" s="5"/>
      <c r="AG2" s="5"/>
    </row>
    <row r="3" spans="1:36" ht="15.5" x14ac:dyDescent="0.35">
      <c r="A3" s="1" t="s">
        <v>0</v>
      </c>
      <c r="B3" s="1"/>
      <c r="C3" s="1"/>
      <c r="D3" s="1"/>
      <c r="E3" s="2"/>
      <c r="F3" s="2"/>
      <c r="G3" s="2"/>
      <c r="H3" s="3"/>
      <c r="I3" s="3"/>
      <c r="J3" s="3"/>
      <c r="K3" s="3"/>
      <c r="L3" s="3"/>
      <c r="M3" s="3"/>
      <c r="W3" s="4"/>
      <c r="X3" s="5"/>
      <c r="AA3" s="5"/>
      <c r="AB3" s="5"/>
      <c r="AC3" s="5"/>
      <c r="AG3" s="5"/>
    </row>
    <row r="4" spans="1:36" ht="15.5" x14ac:dyDescent="0.35">
      <c r="A4" s="1"/>
      <c r="B4" s="1"/>
      <c r="C4" s="1"/>
      <c r="D4" s="1"/>
      <c r="E4" s="2"/>
      <c r="F4" s="2"/>
      <c r="G4" s="2"/>
      <c r="H4" s="3"/>
      <c r="I4" s="3"/>
      <c r="J4" s="3"/>
      <c r="K4" s="3"/>
      <c r="L4" s="3"/>
      <c r="M4" s="3"/>
      <c r="W4" s="4"/>
      <c r="X4" s="5"/>
      <c r="AA4" s="5"/>
      <c r="AB4" s="5"/>
      <c r="AC4" s="5"/>
      <c r="AG4" s="5"/>
    </row>
    <row r="5" spans="1:36" ht="15.5" x14ac:dyDescent="0.35">
      <c r="A5" s="1" t="s">
        <v>1</v>
      </c>
      <c r="B5" s="1"/>
      <c r="C5" s="1"/>
      <c r="D5" s="1"/>
      <c r="E5" s="2"/>
      <c r="F5" s="2"/>
      <c r="G5" s="2"/>
      <c r="H5" s="3"/>
      <c r="I5" s="3"/>
      <c r="J5" s="3"/>
      <c r="K5" s="3"/>
      <c r="L5" s="3"/>
      <c r="M5" s="3"/>
      <c r="W5" s="4"/>
      <c r="X5" s="5"/>
      <c r="AA5" s="5"/>
      <c r="AB5" s="5"/>
      <c r="AC5" s="5"/>
      <c r="AG5" s="5"/>
    </row>
    <row r="6" spans="1:36" ht="16" thickBot="1" x14ac:dyDescent="0.4">
      <c r="A6" s="3"/>
      <c r="B6" s="3"/>
      <c r="C6" s="3"/>
      <c r="D6" s="3"/>
      <c r="E6" s="6"/>
      <c r="F6" s="6"/>
      <c r="G6" s="6"/>
      <c r="H6" s="3"/>
      <c r="I6" s="3"/>
      <c r="J6" s="3"/>
      <c r="K6" s="3"/>
      <c r="L6" s="3"/>
      <c r="M6" s="3"/>
      <c r="W6" s="4"/>
      <c r="X6" s="5"/>
      <c r="AA6" s="5"/>
      <c r="AB6" s="5"/>
      <c r="AC6" s="5"/>
      <c r="AG6" s="5"/>
    </row>
    <row r="7" spans="1:36" ht="16" thickBot="1" x14ac:dyDescent="0.4">
      <c r="A7" s="201" t="s">
        <v>2</v>
      </c>
      <c r="B7" s="203" t="s">
        <v>3</v>
      </c>
      <c r="C7" s="203"/>
      <c r="D7" s="204"/>
      <c r="E7" s="205" t="s">
        <v>4</v>
      </c>
      <c r="F7" s="206"/>
      <c r="G7" s="207"/>
      <c r="H7" s="201" t="s">
        <v>5</v>
      </c>
      <c r="I7" s="208" t="s">
        <v>6</v>
      </c>
      <c r="J7" s="198" t="s">
        <v>7</v>
      </c>
      <c r="K7" s="199"/>
      <c r="L7" s="200"/>
      <c r="M7" s="189" t="s">
        <v>8</v>
      </c>
      <c r="N7" s="191" t="s">
        <v>9</v>
      </c>
      <c r="O7" s="191" t="s">
        <v>10</v>
      </c>
      <c r="P7" s="191" t="s">
        <v>11</v>
      </c>
      <c r="Q7" s="191" t="s">
        <v>12</v>
      </c>
      <c r="R7" s="195" t="s">
        <v>13</v>
      </c>
      <c r="S7" s="196"/>
      <c r="T7" s="197"/>
      <c r="U7" s="7"/>
      <c r="V7" s="183" t="s">
        <v>14</v>
      </c>
      <c r="W7" s="184"/>
      <c r="X7" s="184"/>
      <c r="Y7" s="184"/>
      <c r="Z7" s="184"/>
      <c r="AA7" s="184"/>
      <c r="AB7" s="184"/>
      <c r="AC7" s="184"/>
      <c r="AD7" s="184"/>
      <c r="AE7" s="184"/>
      <c r="AF7" s="7"/>
      <c r="AG7" s="8"/>
      <c r="AH7" s="9"/>
      <c r="AI7" s="185" t="s">
        <v>15</v>
      </c>
      <c r="AJ7" s="187" t="s">
        <v>16</v>
      </c>
    </row>
    <row r="8" spans="1:36" ht="202" thickBot="1" x14ac:dyDescent="0.4">
      <c r="A8" s="202"/>
      <c r="B8" s="10" t="s">
        <v>17</v>
      </c>
      <c r="C8" s="11" t="s">
        <v>18</v>
      </c>
      <c r="D8" s="12" t="s">
        <v>19</v>
      </c>
      <c r="E8" s="10" t="s">
        <v>20</v>
      </c>
      <c r="F8" s="11" t="s">
        <v>21</v>
      </c>
      <c r="G8" s="11" t="s">
        <v>19</v>
      </c>
      <c r="H8" s="202"/>
      <c r="I8" s="209"/>
      <c r="J8" s="13" t="s">
        <v>22</v>
      </c>
      <c r="K8" s="13" t="s">
        <v>23</v>
      </c>
      <c r="L8" s="13" t="s">
        <v>24</v>
      </c>
      <c r="M8" s="190"/>
      <c r="N8" s="192"/>
      <c r="O8" s="192"/>
      <c r="P8" s="193"/>
      <c r="Q8" s="194"/>
      <c r="R8" s="14" t="s">
        <v>25</v>
      </c>
      <c r="S8" s="14" t="s">
        <v>26</v>
      </c>
      <c r="T8" s="14" t="s">
        <v>27</v>
      </c>
      <c r="U8" s="15" t="s">
        <v>28</v>
      </c>
      <c r="V8" s="16" t="s">
        <v>29</v>
      </c>
      <c r="W8" s="17" t="s">
        <v>30</v>
      </c>
      <c r="X8" s="18" t="s">
        <v>8</v>
      </c>
      <c r="Y8" s="16" t="s">
        <v>31</v>
      </c>
      <c r="Z8" s="16" t="s">
        <v>9</v>
      </c>
      <c r="AA8" s="19" t="s">
        <v>32</v>
      </c>
      <c r="AB8" s="20" t="s">
        <v>33</v>
      </c>
      <c r="AC8" s="21" t="s">
        <v>34</v>
      </c>
      <c r="AD8" s="22" t="s">
        <v>35</v>
      </c>
      <c r="AE8" s="23" t="s">
        <v>36</v>
      </c>
      <c r="AF8" s="24" t="s">
        <v>37</v>
      </c>
      <c r="AG8" s="18" t="s">
        <v>38</v>
      </c>
      <c r="AH8" s="25" t="s">
        <v>39</v>
      </c>
      <c r="AI8" s="186"/>
      <c r="AJ8" s="188"/>
    </row>
    <row r="9" spans="1:36" ht="45.5" customHeight="1" thickBot="1" x14ac:dyDescent="0.4">
      <c r="A9" s="26" t="s">
        <v>40</v>
      </c>
      <c r="B9" s="27">
        <v>172797.8</v>
      </c>
      <c r="C9" s="28">
        <v>74056.2</v>
      </c>
      <c r="D9" s="29">
        <v>246854</v>
      </c>
      <c r="E9" s="30">
        <v>258478.49999999997</v>
      </c>
      <c r="F9" s="31">
        <v>110776.5</v>
      </c>
      <c r="G9" s="32">
        <v>369255</v>
      </c>
      <c r="H9" s="33">
        <v>616109</v>
      </c>
      <c r="I9" s="34">
        <v>591609</v>
      </c>
      <c r="J9" s="35">
        <v>132275.01</v>
      </c>
      <c r="K9" s="36">
        <v>56689.29</v>
      </c>
      <c r="L9" s="37">
        <v>188964.3</v>
      </c>
      <c r="M9" s="38">
        <v>780573.3</v>
      </c>
      <c r="N9" s="39">
        <v>485338.63</v>
      </c>
      <c r="O9" s="40">
        <v>19993.869999999995</v>
      </c>
      <c r="P9" s="41">
        <v>110776.5</v>
      </c>
      <c r="Q9" s="42">
        <v>0.621772010392874</v>
      </c>
      <c r="R9" s="43">
        <v>661121.80000000005</v>
      </c>
      <c r="S9" s="44">
        <v>283337.90999999997</v>
      </c>
      <c r="T9" s="45">
        <v>944459.71</v>
      </c>
      <c r="U9" s="46">
        <v>850086.10000000009</v>
      </c>
      <c r="V9" s="47">
        <v>944459.71</v>
      </c>
      <c r="W9" s="48">
        <v>188964.3</v>
      </c>
      <c r="X9" s="49">
        <v>1133424.01</v>
      </c>
      <c r="Y9" s="50">
        <f>485338.63-11.69</f>
        <v>485326.94</v>
      </c>
      <c r="Z9" s="51"/>
      <c r="AA9" s="49">
        <v>132241.56</v>
      </c>
      <c r="AB9" s="52">
        <v>250943.94</v>
      </c>
      <c r="AC9" s="53">
        <v>318433.68</v>
      </c>
      <c r="AD9" s="54">
        <f>AC9+AB9+AA9+Y9</f>
        <v>1186946.1199999999</v>
      </c>
      <c r="AE9" s="55">
        <f>AD9/AH9*100</f>
        <v>67.843596732135964</v>
      </c>
      <c r="AF9" s="56">
        <f>109799.96-37686</f>
        <v>72113.960000000006</v>
      </c>
      <c r="AG9" s="49">
        <f>AF9+S9</f>
        <v>355451.87</v>
      </c>
      <c r="AH9" s="57">
        <f>B9+C9+E9+F9+J9+K9+R9+S9</f>
        <v>1749533.01</v>
      </c>
      <c r="AI9" s="58"/>
      <c r="AJ9" s="59" t="s">
        <v>41</v>
      </c>
    </row>
    <row r="10" spans="1:36" ht="30" customHeight="1" thickBot="1" x14ac:dyDescent="0.4">
      <c r="A10" s="26" t="s">
        <v>42</v>
      </c>
      <c r="B10" s="60">
        <v>1400</v>
      </c>
      <c r="C10" s="61">
        <v>600</v>
      </c>
      <c r="D10" s="62">
        <v>2000</v>
      </c>
      <c r="E10" s="63">
        <v>0</v>
      </c>
      <c r="F10" s="64">
        <v>0</v>
      </c>
      <c r="G10" s="65">
        <v>0</v>
      </c>
      <c r="H10" s="66">
        <v>2000</v>
      </c>
      <c r="I10" s="67">
        <v>0</v>
      </c>
      <c r="J10" s="68">
        <v>0</v>
      </c>
      <c r="K10" s="69">
        <v>0</v>
      </c>
      <c r="L10" s="70"/>
      <c r="M10" s="71">
        <v>0</v>
      </c>
      <c r="N10" s="72">
        <v>615</v>
      </c>
      <c r="O10" s="40">
        <v>1385</v>
      </c>
      <c r="P10" s="41">
        <v>0</v>
      </c>
      <c r="Q10" s="42">
        <v>0</v>
      </c>
      <c r="R10" s="73">
        <v>0</v>
      </c>
      <c r="S10" s="74">
        <v>0</v>
      </c>
      <c r="T10" s="75"/>
      <c r="U10" s="46">
        <v>0</v>
      </c>
      <c r="V10" s="47">
        <v>0</v>
      </c>
      <c r="W10" s="48"/>
      <c r="X10" s="49">
        <v>0</v>
      </c>
      <c r="Y10" s="50">
        <v>615</v>
      </c>
      <c r="Z10" s="76"/>
      <c r="AA10" s="77">
        <v>2679.34</v>
      </c>
      <c r="AB10" s="78">
        <v>1778.9</v>
      </c>
      <c r="AC10" s="79">
        <v>4380</v>
      </c>
      <c r="AD10" s="54">
        <f t="shared" ref="AD10:AD17" si="0">AC10+AB10+AA10+Y10</f>
        <v>9453.24</v>
      </c>
      <c r="AE10" s="55">
        <f>0</f>
        <v>0</v>
      </c>
      <c r="AF10" s="80">
        <v>0</v>
      </c>
      <c r="AG10" s="49">
        <f t="shared" ref="AG10:AG18" si="1">AF10+S10</f>
        <v>0</v>
      </c>
      <c r="AH10" s="57">
        <f t="shared" ref="AH10:AH17" si="2">B10+C10+E10+F10+J10+K10+R10+S10</f>
        <v>2000</v>
      </c>
      <c r="AI10" s="81">
        <v>0</v>
      </c>
      <c r="AJ10" s="82"/>
    </row>
    <row r="11" spans="1:36" ht="30" customHeight="1" thickBot="1" x14ac:dyDescent="0.4">
      <c r="A11" s="26" t="s">
        <v>43</v>
      </c>
      <c r="B11" s="60">
        <v>5600</v>
      </c>
      <c r="C11" s="61">
        <v>2400</v>
      </c>
      <c r="D11" s="62">
        <v>8000</v>
      </c>
      <c r="E11" s="63">
        <v>0</v>
      </c>
      <c r="F11" s="64">
        <v>0</v>
      </c>
      <c r="G11" s="65">
        <v>0</v>
      </c>
      <c r="H11" s="66">
        <v>8000</v>
      </c>
      <c r="I11" s="67">
        <v>3825</v>
      </c>
      <c r="J11" s="68">
        <v>3500</v>
      </c>
      <c r="K11" s="69">
        <v>1500</v>
      </c>
      <c r="L11" s="70">
        <v>5000</v>
      </c>
      <c r="M11" s="83">
        <v>8825</v>
      </c>
      <c r="N11" s="72">
        <v>3825</v>
      </c>
      <c r="O11" s="40">
        <v>4175</v>
      </c>
      <c r="P11" s="41">
        <v>0</v>
      </c>
      <c r="Q11" s="42">
        <v>0.43342776203966005</v>
      </c>
      <c r="R11" s="43">
        <v>45500</v>
      </c>
      <c r="S11" s="84">
        <v>19500</v>
      </c>
      <c r="T11" s="85">
        <v>65000</v>
      </c>
      <c r="U11" s="46">
        <v>60145.39</v>
      </c>
      <c r="V11" s="47">
        <v>72450</v>
      </c>
      <c r="W11" s="48">
        <v>14645.39</v>
      </c>
      <c r="X11" s="49">
        <v>77449.75</v>
      </c>
      <c r="Y11" s="50">
        <v>11265</v>
      </c>
      <c r="Z11" s="86"/>
      <c r="AA11" s="49">
        <v>18479</v>
      </c>
      <c r="AB11" s="52">
        <v>66569.070000000007</v>
      </c>
      <c r="AC11" s="53">
        <v>628</v>
      </c>
      <c r="AD11" s="54">
        <f t="shared" si="0"/>
        <v>96941.07</v>
      </c>
      <c r="AE11" s="55">
        <f t="shared" ref="AE11:AE15" si="3">AD11/AH11*100</f>
        <v>124.28342307692309</v>
      </c>
      <c r="AF11" s="80">
        <v>0</v>
      </c>
      <c r="AG11" s="49">
        <f t="shared" si="1"/>
        <v>19500</v>
      </c>
      <c r="AH11" s="57">
        <f t="shared" si="2"/>
        <v>78000</v>
      </c>
      <c r="AI11" s="87">
        <v>1500</v>
      </c>
      <c r="AJ11" s="88"/>
    </row>
    <row r="12" spans="1:36" ht="30" customHeight="1" thickBot="1" x14ac:dyDescent="0.4">
      <c r="A12" s="26" t="s">
        <v>44</v>
      </c>
      <c r="B12" s="60">
        <v>120705</v>
      </c>
      <c r="C12" s="61">
        <v>51730.720000000001</v>
      </c>
      <c r="D12" s="62">
        <v>172435.72</v>
      </c>
      <c r="E12" s="63">
        <v>105840</v>
      </c>
      <c r="F12" s="64">
        <v>45360</v>
      </c>
      <c r="G12" s="65">
        <v>151200</v>
      </c>
      <c r="H12" s="66">
        <v>323635.71999999997</v>
      </c>
      <c r="I12" s="67">
        <v>354310.72</v>
      </c>
      <c r="J12" s="68">
        <v>33148.5</v>
      </c>
      <c r="K12" s="69">
        <v>14206.5</v>
      </c>
      <c r="L12" s="70">
        <v>47355</v>
      </c>
      <c r="M12" s="71">
        <v>401665.72</v>
      </c>
      <c r="N12" s="72">
        <v>393829.11</v>
      </c>
      <c r="O12" s="40">
        <v>-115553.39000000001</v>
      </c>
      <c r="P12" s="41">
        <v>45360</v>
      </c>
      <c r="Q12" s="42">
        <v>0.98048972165212411</v>
      </c>
      <c r="R12" s="43">
        <v>143500</v>
      </c>
      <c r="S12" s="84">
        <v>61500</v>
      </c>
      <c r="T12" s="85">
        <v>205000</v>
      </c>
      <c r="U12" s="46">
        <v>197715</v>
      </c>
      <c r="V12" s="47">
        <v>205000</v>
      </c>
      <c r="W12" s="48">
        <v>54215</v>
      </c>
      <c r="X12" s="49">
        <v>259215</v>
      </c>
      <c r="Y12" s="50">
        <v>393829.11</v>
      </c>
      <c r="Z12" s="86"/>
      <c r="AA12" s="49">
        <v>188114.83</v>
      </c>
      <c r="AB12" s="52">
        <v>1633.2</v>
      </c>
      <c r="AC12" s="53">
        <v>6126.4</v>
      </c>
      <c r="AD12" s="54">
        <f t="shared" si="0"/>
        <v>589703.54</v>
      </c>
      <c r="AE12" s="55">
        <f t="shared" si="3"/>
        <v>102.38073627297331</v>
      </c>
      <c r="AF12" s="56">
        <f>93606.66-67145.47-21852.28</f>
        <v>4608.9100000000035</v>
      </c>
      <c r="AG12" s="49">
        <f t="shared" si="1"/>
        <v>66108.91</v>
      </c>
      <c r="AH12" s="57">
        <f t="shared" si="2"/>
        <v>575990.72</v>
      </c>
      <c r="AI12" s="87">
        <v>14206.5</v>
      </c>
      <c r="AJ12" s="82"/>
    </row>
    <row r="13" spans="1:36" ht="30" customHeight="1" thickBot="1" x14ac:dyDescent="0.4">
      <c r="A13" s="26" t="s">
        <v>45</v>
      </c>
      <c r="B13" s="60">
        <v>13300</v>
      </c>
      <c r="C13" s="61">
        <v>5700</v>
      </c>
      <c r="D13" s="62">
        <v>19000</v>
      </c>
      <c r="E13" s="63">
        <v>17500</v>
      </c>
      <c r="F13" s="64">
        <v>7500</v>
      </c>
      <c r="G13" s="65">
        <v>25000</v>
      </c>
      <c r="H13" s="66">
        <v>44000</v>
      </c>
      <c r="I13" s="67">
        <v>30700</v>
      </c>
      <c r="J13" s="68">
        <v>35000</v>
      </c>
      <c r="K13" s="69">
        <v>15000</v>
      </c>
      <c r="L13" s="70">
        <v>50000</v>
      </c>
      <c r="M13" s="83">
        <v>80700</v>
      </c>
      <c r="N13" s="72">
        <v>18845.93</v>
      </c>
      <c r="O13" s="40">
        <v>17654.07</v>
      </c>
      <c r="P13" s="41">
        <v>7500</v>
      </c>
      <c r="Q13" s="42">
        <v>0.23353073110285005</v>
      </c>
      <c r="R13" s="43">
        <v>70000</v>
      </c>
      <c r="S13" s="84">
        <v>30000</v>
      </c>
      <c r="T13" s="85">
        <v>100000</v>
      </c>
      <c r="U13" s="46">
        <v>120000</v>
      </c>
      <c r="V13" s="47">
        <v>100000</v>
      </c>
      <c r="W13" s="48">
        <v>50000</v>
      </c>
      <c r="X13" s="49">
        <v>150000</v>
      </c>
      <c r="Y13" s="50">
        <v>42858.080000000002</v>
      </c>
      <c r="Z13" s="86"/>
      <c r="AA13" s="49">
        <v>24868.44</v>
      </c>
      <c r="AB13" s="52">
        <v>18529.89</v>
      </c>
      <c r="AC13" s="53">
        <v>25515</v>
      </c>
      <c r="AD13" s="54">
        <f t="shared" si="0"/>
        <v>111771.41</v>
      </c>
      <c r="AE13" s="55">
        <f t="shared" si="3"/>
        <v>57.614128865979389</v>
      </c>
      <c r="AF13" s="56">
        <f>14319.47-11002.36</f>
        <v>3317.1099999999988</v>
      </c>
      <c r="AG13" s="49">
        <f t="shared" si="1"/>
        <v>33317.11</v>
      </c>
      <c r="AH13" s="57">
        <f t="shared" si="2"/>
        <v>194000</v>
      </c>
      <c r="AI13" s="87">
        <v>15000</v>
      </c>
      <c r="AJ13" s="82"/>
    </row>
    <row r="14" spans="1:36" ht="30" customHeight="1" thickBot="1" x14ac:dyDescent="0.4">
      <c r="A14" s="26" t="s">
        <v>46</v>
      </c>
      <c r="B14" s="89">
        <v>0</v>
      </c>
      <c r="C14" s="90">
        <v>0</v>
      </c>
      <c r="D14" s="62">
        <v>0</v>
      </c>
      <c r="E14" s="63">
        <v>0</v>
      </c>
      <c r="F14" s="64">
        <v>0</v>
      </c>
      <c r="G14" s="65">
        <v>0</v>
      </c>
      <c r="H14" s="91">
        <v>0</v>
      </c>
      <c r="I14" s="92">
        <v>0</v>
      </c>
      <c r="J14" s="68">
        <v>0</v>
      </c>
      <c r="K14" s="69">
        <v>0</v>
      </c>
      <c r="L14" s="93"/>
      <c r="M14" s="71">
        <v>0</v>
      </c>
      <c r="N14" s="72"/>
      <c r="O14" s="40"/>
      <c r="P14" s="41"/>
      <c r="Q14" s="42">
        <v>0</v>
      </c>
      <c r="R14" s="94"/>
      <c r="S14" s="84"/>
      <c r="T14" s="85"/>
      <c r="U14" s="46">
        <v>0</v>
      </c>
      <c r="V14" s="47">
        <v>0</v>
      </c>
      <c r="W14" s="48"/>
      <c r="X14" s="49"/>
      <c r="Y14" s="50">
        <v>0</v>
      </c>
      <c r="Z14" s="86"/>
      <c r="AA14" s="49"/>
      <c r="AB14" s="52"/>
      <c r="AC14" s="53">
        <v>0</v>
      </c>
      <c r="AD14" s="54">
        <f t="shared" si="0"/>
        <v>0</v>
      </c>
      <c r="AE14" s="55">
        <f>0</f>
        <v>0</v>
      </c>
      <c r="AF14" s="80">
        <v>0</v>
      </c>
      <c r="AG14" s="49">
        <f t="shared" si="1"/>
        <v>0</v>
      </c>
      <c r="AH14" s="57">
        <f t="shared" si="2"/>
        <v>0</v>
      </c>
      <c r="AI14" s="87">
        <v>0</v>
      </c>
      <c r="AJ14" s="95"/>
    </row>
    <row r="15" spans="1:36" ht="30" customHeight="1" thickBot="1" x14ac:dyDescent="0.4">
      <c r="A15" s="96" t="s">
        <v>47</v>
      </c>
      <c r="B15" s="97">
        <v>13300</v>
      </c>
      <c r="C15" s="98">
        <v>5700</v>
      </c>
      <c r="D15" s="99">
        <v>19000</v>
      </c>
      <c r="E15" s="100">
        <v>36400</v>
      </c>
      <c r="F15" s="101">
        <v>15600</v>
      </c>
      <c r="G15" s="102">
        <v>52000</v>
      </c>
      <c r="H15" s="103">
        <v>71000</v>
      </c>
      <c r="I15" s="104">
        <v>84300</v>
      </c>
      <c r="J15" s="105">
        <v>58800</v>
      </c>
      <c r="K15" s="106">
        <v>25200</v>
      </c>
      <c r="L15" s="107">
        <v>84000</v>
      </c>
      <c r="M15" s="83">
        <v>168300</v>
      </c>
      <c r="N15" s="108">
        <v>145785.66</v>
      </c>
      <c r="O15" s="40">
        <v>-90385.66</v>
      </c>
      <c r="P15" s="41">
        <v>15600</v>
      </c>
      <c r="Q15" s="42">
        <v>0.86622495543672018</v>
      </c>
      <c r="R15" s="43">
        <v>68600</v>
      </c>
      <c r="S15" s="84">
        <v>29400</v>
      </c>
      <c r="T15" s="85">
        <v>98000</v>
      </c>
      <c r="U15" s="46">
        <v>152600</v>
      </c>
      <c r="V15" s="47">
        <v>98000</v>
      </c>
      <c r="W15" s="48">
        <v>84000</v>
      </c>
      <c r="X15" s="49">
        <v>143392</v>
      </c>
      <c r="Y15" s="50">
        <v>137814.16</v>
      </c>
      <c r="Z15" s="86"/>
      <c r="AA15" s="49">
        <v>69133.399999999994</v>
      </c>
      <c r="AB15" s="52">
        <v>56414.57</v>
      </c>
      <c r="AC15" s="53">
        <v>80632</v>
      </c>
      <c r="AD15" s="54">
        <f t="shared" si="0"/>
        <v>343994.13</v>
      </c>
      <c r="AE15" s="55">
        <f t="shared" si="3"/>
        <v>135.96605928853756</v>
      </c>
      <c r="AF15" s="80">
        <f>820-57.4</f>
        <v>762.6</v>
      </c>
      <c r="AG15" s="49">
        <f t="shared" si="1"/>
        <v>30162.6</v>
      </c>
      <c r="AH15" s="57">
        <f t="shared" si="2"/>
        <v>253000</v>
      </c>
      <c r="AI15" s="109">
        <v>25200</v>
      </c>
      <c r="AJ15" s="110"/>
    </row>
    <row r="16" spans="1:36" ht="30" customHeight="1" thickBot="1" x14ac:dyDescent="0.4">
      <c r="A16" s="111" t="s">
        <v>48</v>
      </c>
      <c r="B16" s="112">
        <v>327102.8</v>
      </c>
      <c r="C16" s="113">
        <v>140186.91999999998</v>
      </c>
      <c r="D16" s="114">
        <v>467289.72</v>
      </c>
      <c r="E16" s="115">
        <v>418218.5</v>
      </c>
      <c r="F16" s="116">
        <v>179236.5</v>
      </c>
      <c r="G16" s="114">
        <v>597455</v>
      </c>
      <c r="H16" s="117">
        <v>1064744.72</v>
      </c>
      <c r="I16" s="118">
        <v>1064744.72</v>
      </c>
      <c r="J16" s="119">
        <v>262723.51</v>
      </c>
      <c r="K16" s="119">
        <v>112595.79000000001</v>
      </c>
      <c r="L16" s="119">
        <v>375319.3</v>
      </c>
      <c r="M16" s="120">
        <v>1440064.02</v>
      </c>
      <c r="N16" s="121">
        <v>1048239.3300000001</v>
      </c>
      <c r="O16" s="122">
        <v>-162731.11000000002</v>
      </c>
      <c r="P16" s="123">
        <v>179236.5</v>
      </c>
      <c r="Q16" s="124">
        <v>0.72791161742934185</v>
      </c>
      <c r="R16" s="125">
        <v>988721.8</v>
      </c>
      <c r="S16" s="126">
        <v>423737.91</v>
      </c>
      <c r="T16" s="127">
        <v>1412459.71</v>
      </c>
      <c r="U16" s="127">
        <v>1380546.4900000002</v>
      </c>
      <c r="V16" s="128">
        <v>1412459.71</v>
      </c>
      <c r="W16" s="129">
        <v>375319.3</v>
      </c>
      <c r="X16" s="49">
        <v>1787779.01</v>
      </c>
      <c r="Y16" s="128">
        <f>SUM(Y9:Y15)</f>
        <v>1071708.29</v>
      </c>
      <c r="Z16" s="130"/>
      <c r="AA16" s="131">
        <v>435516.57</v>
      </c>
      <c r="AB16" s="132">
        <f>SUM(AB9:AB15)</f>
        <v>395869.57000000007</v>
      </c>
      <c r="AC16" s="132">
        <f>SUM(AC9:AC15)</f>
        <v>435715.08</v>
      </c>
      <c r="AD16" s="132">
        <f>SUM(AD9:AD15)</f>
        <v>2338809.5099999998</v>
      </c>
      <c r="AE16" s="133">
        <f>AD16/X16*100</f>
        <v>130.82207011704426</v>
      </c>
      <c r="AF16" s="134">
        <f>SUM(AF9:AF15)</f>
        <v>80802.580000000016</v>
      </c>
      <c r="AG16" s="135">
        <f t="shared" si="1"/>
        <v>504540.49</v>
      </c>
      <c r="AH16" s="136">
        <v>2852523.73</v>
      </c>
      <c r="AI16" s="137">
        <v>112595.79000000001</v>
      </c>
      <c r="AJ16" s="138"/>
    </row>
    <row r="17" spans="1:36" ht="30" customHeight="1" thickBot="1" x14ac:dyDescent="0.4">
      <c r="A17" s="139" t="s">
        <v>49</v>
      </c>
      <c r="B17" s="140">
        <v>22897.196</v>
      </c>
      <c r="C17" s="141">
        <v>9813.0843999999997</v>
      </c>
      <c r="D17" s="142">
        <v>32710.2804</v>
      </c>
      <c r="E17" s="143">
        <v>29275.295000000002</v>
      </c>
      <c r="F17" s="144">
        <v>12546.545</v>
      </c>
      <c r="G17" s="142">
        <v>41821.840000000004</v>
      </c>
      <c r="H17" s="145">
        <v>74532.130400000009</v>
      </c>
      <c r="I17" s="146">
        <v>74532.130400000009</v>
      </c>
      <c r="J17" s="147">
        <v>18390.645700000001</v>
      </c>
      <c r="K17" s="147">
        <v>7881.7053000000005</v>
      </c>
      <c r="L17" s="147">
        <v>26272.351000000002</v>
      </c>
      <c r="M17" s="148">
        <v>100804.48140000002</v>
      </c>
      <c r="N17" s="149">
        <v>73376.753100000016</v>
      </c>
      <c r="O17" s="150">
        <v>-11391.177700000002</v>
      </c>
      <c r="P17" s="151">
        <v>12546.555</v>
      </c>
      <c r="Q17" s="152">
        <v>0.72791161742934185</v>
      </c>
      <c r="R17" s="153">
        <v>69210.526000000013</v>
      </c>
      <c r="S17" s="154">
        <v>29661.653699999995</v>
      </c>
      <c r="T17" s="155">
        <v>98872.179700000008</v>
      </c>
      <c r="U17" s="155">
        <v>96638.25430000003</v>
      </c>
      <c r="V17" s="54">
        <v>98872.179700000008</v>
      </c>
      <c r="W17" s="156">
        <v>26272.351000000002</v>
      </c>
      <c r="X17" s="49">
        <v>125144.5307</v>
      </c>
      <c r="Y17" s="54">
        <v>85089.47</v>
      </c>
      <c r="Z17" s="157"/>
      <c r="AA17" s="158">
        <v>25332.71</v>
      </c>
      <c r="AB17" s="159">
        <v>31209.14</v>
      </c>
      <c r="AC17" s="160">
        <v>29450</v>
      </c>
      <c r="AD17" s="54">
        <f t="shared" si="0"/>
        <v>171081.32</v>
      </c>
      <c r="AE17" s="161">
        <v>62.121518066589907</v>
      </c>
      <c r="AF17" s="80">
        <f>10598.04-2490.61</f>
        <v>8107.43</v>
      </c>
      <c r="AG17" s="49">
        <f t="shared" si="1"/>
        <v>37769.083699999996</v>
      </c>
      <c r="AH17" s="57">
        <f t="shared" si="2"/>
        <v>199676.65110000002</v>
      </c>
      <c r="AI17" s="162">
        <v>7881.7053000000005</v>
      </c>
      <c r="AJ17" s="163"/>
    </row>
    <row r="18" spans="1:36" ht="30" customHeight="1" thickBot="1" x14ac:dyDescent="0.4">
      <c r="A18" s="164" t="s">
        <v>50</v>
      </c>
      <c r="B18" s="165">
        <v>349999.99599999998</v>
      </c>
      <c r="C18" s="166">
        <v>150000.00439999998</v>
      </c>
      <c r="D18" s="167">
        <v>500000.00039999996</v>
      </c>
      <c r="E18" s="168">
        <v>447493.79499999998</v>
      </c>
      <c r="F18" s="169">
        <v>191783.04500000001</v>
      </c>
      <c r="G18" s="167">
        <v>639276.84</v>
      </c>
      <c r="H18" s="170">
        <v>1139276.8503999999</v>
      </c>
      <c r="I18" s="171">
        <v>1139276.8503999999</v>
      </c>
      <c r="J18" s="172">
        <v>281114.1557</v>
      </c>
      <c r="K18" s="172">
        <v>120477.49530000001</v>
      </c>
      <c r="L18" s="172">
        <v>401591.65100000001</v>
      </c>
      <c r="M18" s="172">
        <v>1540868.5014</v>
      </c>
      <c r="N18" s="173">
        <v>1121616.0831000002</v>
      </c>
      <c r="O18" s="174">
        <v>-174122.28770000002</v>
      </c>
      <c r="P18" s="174">
        <v>191783.05499999999</v>
      </c>
      <c r="Q18" s="175">
        <v>0.72791161742934196</v>
      </c>
      <c r="R18" s="125">
        <v>1057932.3260000001</v>
      </c>
      <c r="S18" s="126">
        <v>453399.56369999994</v>
      </c>
      <c r="T18" s="127">
        <v>1511331.8897000002</v>
      </c>
      <c r="U18" s="127">
        <v>1477184.7443000004</v>
      </c>
      <c r="V18" s="128">
        <v>1511331.8897000002</v>
      </c>
      <c r="W18" s="129">
        <v>401591.65100000001</v>
      </c>
      <c r="X18" s="49">
        <v>1912923.5407</v>
      </c>
      <c r="Y18" s="176">
        <f>Y16+Y17</f>
        <v>1156797.76</v>
      </c>
      <c r="Z18" s="177"/>
      <c r="AA18" s="131">
        <v>460849.27999999997</v>
      </c>
      <c r="AB18" s="178">
        <f>AB17+AB16</f>
        <v>427078.71000000008</v>
      </c>
      <c r="AC18" s="178">
        <f>AC17+AC16</f>
        <v>465165.08</v>
      </c>
      <c r="AD18" s="178">
        <f>AD16+AD17</f>
        <v>2509890.8299999996</v>
      </c>
      <c r="AE18" s="179">
        <f>AD18/AH18*100</f>
        <v>82.232177065393969</v>
      </c>
      <c r="AF18" s="176">
        <f>AF17+AF16</f>
        <v>88910.010000000009</v>
      </c>
      <c r="AG18" s="49">
        <f t="shared" si="1"/>
        <v>542309.57369999995</v>
      </c>
      <c r="AH18" s="180">
        <v>3052200.3911000001</v>
      </c>
      <c r="AI18" s="137">
        <v>120477.49530000001</v>
      </c>
      <c r="AJ18" s="181"/>
    </row>
    <row r="20" spans="1:36" x14ac:dyDescent="0.35">
      <c r="V20" s="182"/>
      <c r="X20" s="182"/>
      <c r="AA20" s="182"/>
    </row>
    <row r="21" spans="1:36" x14ac:dyDescent="0.35">
      <c r="U21" s="182"/>
      <c r="X21" s="182"/>
      <c r="Y21" s="182"/>
      <c r="AG21" s="182"/>
    </row>
    <row r="22" spans="1:36" x14ac:dyDescent="0.35">
      <c r="AD22" s="182"/>
      <c r="AF22" s="182"/>
      <c r="AG22" s="182"/>
    </row>
    <row r="23" spans="1:36" x14ac:dyDescent="0.35">
      <c r="AG23" s="182"/>
    </row>
    <row r="24" spans="1:36" x14ac:dyDescent="0.35">
      <c r="AG24" s="182"/>
    </row>
  </sheetData>
  <mergeCells count="15">
    <mergeCell ref="J7:L7"/>
    <mergeCell ref="A7:A8"/>
    <mergeCell ref="B7:D7"/>
    <mergeCell ref="E7:G7"/>
    <mergeCell ref="H7:H8"/>
    <mergeCell ref="I7:I8"/>
    <mergeCell ref="V7:AE7"/>
    <mergeCell ref="AI7:AI8"/>
    <mergeCell ref="AJ7:AJ8"/>
    <mergeCell ref="M7:M8"/>
    <mergeCell ref="N7:N8"/>
    <mergeCell ref="O7:O8"/>
    <mergeCell ref="P7:P8"/>
    <mergeCell ref="Q7:Q8"/>
    <mergeCell ref="R7:T7"/>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2056F-6AC6-4381-9A55-73486C062759}">
  <dimension ref="A1:O47"/>
  <sheetViews>
    <sheetView showGridLines="0" workbookViewId="0">
      <pane ySplit="4" topLeftCell="A5" activePane="bottomLeft" state="frozen"/>
      <selection pane="bottomLeft"/>
    </sheetView>
  </sheetViews>
  <sheetFormatPr defaultRowHeight="14.5" x14ac:dyDescent="0.35"/>
  <cols>
    <col min="1" max="1" width="13.7265625" style="210" customWidth="1"/>
    <col min="2" max="2" width="8.1796875" style="210" customWidth="1"/>
    <col min="3" max="3" width="30.1796875" style="210" customWidth="1"/>
    <col min="4" max="4" width="2.7265625" style="210" customWidth="1"/>
    <col min="5" max="5" width="0.7265625" style="210" customWidth="1"/>
    <col min="6" max="6" width="11.6328125" style="210" customWidth="1"/>
    <col min="7" max="7" width="4.08984375" style="210" customWidth="1"/>
    <col min="8" max="8" width="15.08984375" style="210" customWidth="1"/>
    <col min="9" max="9" width="4.08984375" style="210" customWidth="1"/>
    <col min="10" max="10" width="2.54296875" style="210" customWidth="1"/>
    <col min="11" max="11" width="1" style="210" customWidth="1"/>
    <col min="12" max="12" width="0.36328125" style="210" customWidth="1"/>
    <col min="13" max="13" width="14.7265625" style="210" customWidth="1"/>
    <col min="14" max="14" width="0.36328125" style="210" customWidth="1"/>
    <col min="15" max="15" width="0.1796875" style="210" customWidth="1"/>
    <col min="16" max="16384" width="8.7265625" style="210"/>
  </cols>
  <sheetData>
    <row r="1" spans="1:15" ht="54" customHeight="1" x14ac:dyDescent="0.35">
      <c r="B1" s="236" t="s">
        <v>94</v>
      </c>
      <c r="C1" s="211"/>
      <c r="D1" s="211"/>
      <c r="E1" s="211"/>
      <c r="F1" s="211"/>
      <c r="G1" s="211"/>
      <c r="H1" s="211"/>
      <c r="I1" s="211"/>
      <c r="J1" s="211"/>
      <c r="M1" s="211"/>
    </row>
    <row r="2" spans="1:15" ht="5" customHeight="1" x14ac:dyDescent="0.35">
      <c r="M2" s="211"/>
    </row>
    <row r="3" spans="1:15" ht="62" customHeight="1" x14ac:dyDescent="0.35">
      <c r="A3" s="220" t="s">
        <v>93</v>
      </c>
      <c r="B3" s="211"/>
      <c r="C3" s="220" t="s">
        <v>92</v>
      </c>
      <c r="D3" s="211"/>
      <c r="E3" s="211"/>
      <c r="F3" s="211"/>
      <c r="G3" s="211"/>
      <c r="H3" s="211"/>
      <c r="I3" s="211"/>
      <c r="J3" s="211"/>
      <c r="K3" s="211"/>
      <c r="M3" s="211"/>
    </row>
    <row r="4" spans="1:15" x14ac:dyDescent="0.35">
      <c r="A4" s="211"/>
      <c r="B4" s="211"/>
      <c r="C4" s="211"/>
      <c r="D4" s="211"/>
      <c r="E4" s="211"/>
      <c r="F4" s="211"/>
      <c r="G4" s="211"/>
      <c r="H4" s="211"/>
      <c r="I4" s="211"/>
      <c r="J4" s="211"/>
      <c r="K4" s="211"/>
    </row>
    <row r="5" spans="1:15" ht="10.75" customHeight="1" x14ac:dyDescent="0.35">
      <c r="A5" s="215" t="s">
        <v>60</v>
      </c>
      <c r="B5" s="211"/>
      <c r="C5" s="211"/>
      <c r="D5" s="235" t="s">
        <v>91</v>
      </c>
      <c r="E5" s="211"/>
      <c r="F5" s="211"/>
      <c r="G5" s="211"/>
      <c r="H5" s="211"/>
      <c r="I5" s="211"/>
      <c r="J5" s="211"/>
      <c r="K5" s="211"/>
      <c r="L5" s="211"/>
      <c r="M5" s="211"/>
      <c r="N5" s="211"/>
      <c r="O5" s="211"/>
    </row>
    <row r="6" spans="1:15" ht="10.75" customHeight="1" x14ac:dyDescent="0.35">
      <c r="A6" s="215" t="s">
        <v>60</v>
      </c>
      <c r="B6" s="211"/>
      <c r="C6" s="211"/>
      <c r="D6" s="234" t="s">
        <v>90</v>
      </c>
      <c r="E6" s="218"/>
      <c r="F6" s="218"/>
      <c r="G6" s="217"/>
      <c r="H6" s="234" t="s">
        <v>89</v>
      </c>
      <c r="I6" s="217"/>
      <c r="J6" s="234" t="s">
        <v>88</v>
      </c>
      <c r="K6" s="218"/>
      <c r="L6" s="218"/>
      <c r="M6" s="218"/>
      <c r="N6" s="218"/>
      <c r="O6" s="217"/>
    </row>
    <row r="7" spans="1:15" ht="10.75" customHeight="1" x14ac:dyDescent="0.35">
      <c r="A7" s="215" t="s">
        <v>60</v>
      </c>
      <c r="B7" s="211"/>
      <c r="C7" s="211"/>
      <c r="D7" s="234" t="s">
        <v>87</v>
      </c>
      <c r="E7" s="218"/>
      <c r="F7" s="218"/>
      <c r="G7" s="217"/>
      <c r="H7" s="234" t="s">
        <v>86</v>
      </c>
      <c r="I7" s="217"/>
      <c r="J7" s="234" t="s">
        <v>85</v>
      </c>
      <c r="K7" s="218"/>
      <c r="L7" s="218"/>
      <c r="M7" s="218"/>
      <c r="N7" s="218"/>
      <c r="O7" s="217"/>
    </row>
    <row r="8" spans="1:15" ht="10.75" customHeight="1" x14ac:dyDescent="0.35">
      <c r="A8" s="220" t="s">
        <v>84</v>
      </c>
      <c r="B8" s="211"/>
      <c r="C8" s="211"/>
      <c r="D8" s="228" t="s">
        <v>60</v>
      </c>
      <c r="E8" s="211"/>
      <c r="F8" s="211"/>
      <c r="G8" s="225"/>
      <c r="H8" s="215" t="s">
        <v>60</v>
      </c>
      <c r="I8" s="211"/>
      <c r="J8" s="228" t="s">
        <v>60</v>
      </c>
      <c r="K8" s="211"/>
      <c r="L8" s="211"/>
      <c r="M8" s="211"/>
      <c r="N8" s="211"/>
      <c r="O8" s="225"/>
    </row>
    <row r="9" spans="1:15" ht="10.75" customHeight="1" x14ac:dyDescent="0.35">
      <c r="A9" s="215" t="s">
        <v>83</v>
      </c>
      <c r="B9" s="211"/>
      <c r="C9" s="211"/>
      <c r="D9" s="226">
        <v>1459523.97</v>
      </c>
      <c r="E9" s="211"/>
      <c r="F9" s="211"/>
      <c r="G9" s="225"/>
      <c r="H9" s="227">
        <v>0</v>
      </c>
      <c r="I9" s="211"/>
      <c r="J9" s="226">
        <v>1459523.97</v>
      </c>
      <c r="K9" s="211"/>
      <c r="L9" s="211"/>
      <c r="M9" s="211"/>
      <c r="N9" s="211"/>
      <c r="O9" s="225"/>
    </row>
    <row r="10" spans="1:15" ht="10.75" customHeight="1" x14ac:dyDescent="0.35">
      <c r="A10" s="215" t="s">
        <v>82</v>
      </c>
      <c r="B10" s="211"/>
      <c r="C10" s="211"/>
      <c r="D10" s="226">
        <v>0</v>
      </c>
      <c r="E10" s="211"/>
      <c r="F10" s="211"/>
      <c r="G10" s="225"/>
      <c r="H10" s="227">
        <v>3910.64</v>
      </c>
      <c r="I10" s="211"/>
      <c r="J10" s="226">
        <v>3910.64</v>
      </c>
      <c r="K10" s="211"/>
      <c r="L10" s="211"/>
      <c r="M10" s="211"/>
      <c r="N10" s="211"/>
      <c r="O10" s="225"/>
    </row>
    <row r="11" spans="1:15" ht="10.75" customHeight="1" x14ac:dyDescent="0.35">
      <c r="A11" s="215" t="s">
        <v>81</v>
      </c>
      <c r="B11" s="211"/>
      <c r="C11" s="211"/>
      <c r="D11" s="226">
        <v>0</v>
      </c>
      <c r="E11" s="211"/>
      <c r="F11" s="211"/>
      <c r="G11" s="225"/>
      <c r="H11" s="227">
        <v>0</v>
      </c>
      <c r="I11" s="211"/>
      <c r="J11" s="226">
        <v>0</v>
      </c>
      <c r="K11" s="211"/>
      <c r="L11" s="211"/>
      <c r="M11" s="211"/>
      <c r="N11" s="211"/>
      <c r="O11" s="225"/>
    </row>
    <row r="12" spans="1:15" ht="10.75" customHeight="1" x14ac:dyDescent="0.35">
      <c r="A12" s="215" t="s">
        <v>80</v>
      </c>
      <c r="B12" s="211"/>
      <c r="C12" s="211"/>
      <c r="D12" s="226">
        <v>0</v>
      </c>
      <c r="E12" s="211"/>
      <c r="F12" s="211"/>
      <c r="G12" s="225"/>
      <c r="H12" s="227">
        <v>0</v>
      </c>
      <c r="I12" s="211"/>
      <c r="J12" s="226">
        <v>0</v>
      </c>
      <c r="K12" s="211"/>
      <c r="L12" s="211"/>
      <c r="M12" s="211"/>
      <c r="N12" s="211"/>
      <c r="O12" s="225"/>
    </row>
    <row r="13" spans="1:15" ht="10.75" customHeight="1" x14ac:dyDescent="0.35">
      <c r="A13" s="220" t="s">
        <v>79</v>
      </c>
      <c r="B13" s="211"/>
      <c r="C13" s="211"/>
      <c r="D13" s="219">
        <v>1459523.97</v>
      </c>
      <c r="E13" s="218"/>
      <c r="F13" s="218"/>
      <c r="G13" s="217"/>
      <c r="H13" s="219">
        <v>3910.64</v>
      </c>
      <c r="I13" s="217"/>
      <c r="J13" s="219">
        <v>1463434.61</v>
      </c>
      <c r="K13" s="218"/>
      <c r="L13" s="218"/>
      <c r="M13" s="218"/>
      <c r="N13" s="218"/>
      <c r="O13" s="217"/>
    </row>
    <row r="14" spans="1:15" ht="10.75" customHeight="1" x14ac:dyDescent="0.35">
      <c r="A14" s="220" t="s">
        <v>78</v>
      </c>
      <c r="B14" s="211"/>
      <c r="C14" s="211"/>
      <c r="D14" s="228" t="s">
        <v>60</v>
      </c>
      <c r="E14" s="211"/>
      <c r="F14" s="211"/>
      <c r="G14" s="225"/>
      <c r="H14" s="215" t="s">
        <v>60</v>
      </c>
      <c r="I14" s="211"/>
      <c r="J14" s="228" t="s">
        <v>60</v>
      </c>
      <c r="K14" s="211"/>
      <c r="L14" s="211"/>
      <c r="M14" s="211"/>
      <c r="N14" s="211"/>
      <c r="O14" s="225"/>
    </row>
    <row r="15" spans="1:15" ht="10.75" customHeight="1" x14ac:dyDescent="0.35">
      <c r="A15" s="215" t="s">
        <v>77</v>
      </c>
      <c r="B15" s="211"/>
      <c r="C15" s="211"/>
      <c r="D15" s="226">
        <v>412100.7</v>
      </c>
      <c r="E15" s="211"/>
      <c r="F15" s="211"/>
      <c r="G15" s="225"/>
      <c r="H15" s="227">
        <v>318433.68</v>
      </c>
      <c r="I15" s="211"/>
      <c r="J15" s="226">
        <v>730534.38</v>
      </c>
      <c r="K15" s="211"/>
      <c r="L15" s="211"/>
      <c r="M15" s="211"/>
      <c r="N15" s="211"/>
      <c r="O15" s="225"/>
    </row>
    <row r="16" spans="1:15" ht="10.75" customHeight="1" x14ac:dyDescent="0.35">
      <c r="A16" s="215" t="s">
        <v>76</v>
      </c>
      <c r="B16" s="211"/>
      <c r="C16" s="211"/>
      <c r="D16" s="226">
        <v>5369.74</v>
      </c>
      <c r="E16" s="211"/>
      <c r="F16" s="211"/>
      <c r="G16" s="225"/>
      <c r="H16" s="227">
        <v>4380</v>
      </c>
      <c r="I16" s="211"/>
      <c r="J16" s="226">
        <v>9749.74</v>
      </c>
      <c r="K16" s="211"/>
      <c r="L16" s="211"/>
      <c r="M16" s="211"/>
      <c r="N16" s="211"/>
      <c r="O16" s="225"/>
    </row>
    <row r="17" spans="1:15" ht="10.75" customHeight="1" x14ac:dyDescent="0.35">
      <c r="A17" s="215" t="s">
        <v>75</v>
      </c>
      <c r="B17" s="211"/>
      <c r="C17" s="211"/>
      <c r="D17" s="226">
        <v>80026.070000000007</v>
      </c>
      <c r="E17" s="211"/>
      <c r="F17" s="211"/>
      <c r="G17" s="225"/>
      <c r="H17" s="227">
        <v>628</v>
      </c>
      <c r="I17" s="211"/>
      <c r="J17" s="226">
        <v>80654.070000000007</v>
      </c>
      <c r="K17" s="211"/>
      <c r="L17" s="211"/>
      <c r="M17" s="211"/>
      <c r="N17" s="211"/>
      <c r="O17" s="225"/>
    </row>
    <row r="18" spans="1:15" ht="10.75" customHeight="1" x14ac:dyDescent="0.35">
      <c r="A18" s="215" t="s">
        <v>74</v>
      </c>
      <c r="B18" s="211"/>
      <c r="C18" s="211"/>
      <c r="D18" s="226">
        <v>188949.53</v>
      </c>
      <c r="E18" s="211"/>
      <c r="F18" s="211"/>
      <c r="G18" s="225"/>
      <c r="H18" s="227">
        <v>6126.4</v>
      </c>
      <c r="I18" s="211"/>
      <c r="J18" s="226">
        <v>195075.93</v>
      </c>
      <c r="K18" s="211"/>
      <c r="L18" s="211"/>
      <c r="M18" s="211"/>
      <c r="N18" s="211"/>
      <c r="O18" s="225"/>
    </row>
    <row r="19" spans="1:15" ht="10.75" customHeight="1" x14ac:dyDescent="0.35">
      <c r="A19" s="215" t="s">
        <v>73</v>
      </c>
      <c r="B19" s="211"/>
      <c r="C19" s="211"/>
      <c r="D19" s="226">
        <v>49000.41</v>
      </c>
      <c r="E19" s="211"/>
      <c r="F19" s="211"/>
      <c r="G19" s="225"/>
      <c r="H19" s="227">
        <v>25515.69</v>
      </c>
      <c r="I19" s="211"/>
      <c r="J19" s="226">
        <v>74516.100000000006</v>
      </c>
      <c r="K19" s="211"/>
      <c r="L19" s="211"/>
      <c r="M19" s="211"/>
      <c r="N19" s="211"/>
      <c r="O19" s="225"/>
    </row>
    <row r="20" spans="1:15" ht="10.75" customHeight="1" x14ac:dyDescent="0.35">
      <c r="A20" s="215" t="s">
        <v>72</v>
      </c>
      <c r="B20" s="211"/>
      <c r="C20" s="211"/>
      <c r="D20" s="226">
        <v>0</v>
      </c>
      <c r="E20" s="211"/>
      <c r="F20" s="211"/>
      <c r="G20" s="225"/>
      <c r="H20" s="227">
        <v>0</v>
      </c>
      <c r="I20" s="211"/>
      <c r="J20" s="226">
        <v>0</v>
      </c>
      <c r="K20" s="211"/>
      <c r="L20" s="211"/>
      <c r="M20" s="211"/>
      <c r="N20" s="211"/>
      <c r="O20" s="225"/>
    </row>
    <row r="21" spans="1:15" ht="10.75" customHeight="1" x14ac:dyDescent="0.35">
      <c r="A21" s="215" t="s">
        <v>71</v>
      </c>
      <c r="B21" s="211"/>
      <c r="C21" s="211"/>
      <c r="D21" s="226">
        <v>115947.72</v>
      </c>
      <c r="E21" s="211"/>
      <c r="F21" s="211"/>
      <c r="G21" s="225"/>
      <c r="H21" s="227">
        <v>80632.56</v>
      </c>
      <c r="I21" s="211"/>
      <c r="J21" s="226">
        <v>196580.28</v>
      </c>
      <c r="K21" s="211"/>
      <c r="L21" s="211"/>
      <c r="M21" s="211"/>
      <c r="N21" s="211"/>
      <c r="O21" s="225"/>
    </row>
    <row r="22" spans="1:15" ht="10.75" customHeight="1" x14ac:dyDescent="0.35">
      <c r="A22" s="215" t="s">
        <v>64</v>
      </c>
      <c r="B22" s="211"/>
      <c r="C22" s="211"/>
      <c r="D22" s="230">
        <v>851394.17</v>
      </c>
      <c r="E22" s="212"/>
      <c r="F22" s="212"/>
      <c r="G22" s="229"/>
      <c r="H22" s="231">
        <v>435716.33</v>
      </c>
      <c r="I22" s="212"/>
      <c r="J22" s="230">
        <v>1287110.5</v>
      </c>
      <c r="K22" s="212"/>
      <c r="L22" s="212"/>
      <c r="M22" s="212"/>
      <c r="N22" s="212"/>
      <c r="O22" s="229"/>
    </row>
    <row r="23" spans="1:15" ht="10.75" customHeight="1" x14ac:dyDescent="0.35">
      <c r="A23" s="215" t="s">
        <v>60</v>
      </c>
      <c r="B23" s="211"/>
      <c r="C23" s="211"/>
      <c r="D23" s="228" t="s">
        <v>60</v>
      </c>
      <c r="E23" s="211"/>
      <c r="F23" s="211"/>
      <c r="G23" s="225"/>
      <c r="H23" s="215" t="s">
        <v>60</v>
      </c>
      <c r="I23" s="211"/>
      <c r="J23" s="228" t="s">
        <v>60</v>
      </c>
      <c r="K23" s="211"/>
      <c r="L23" s="211"/>
      <c r="M23" s="211"/>
      <c r="N23" s="211"/>
      <c r="O23" s="225"/>
    </row>
    <row r="24" spans="1:15" ht="10.75" customHeight="1" x14ac:dyDescent="0.35">
      <c r="A24" s="215" t="s">
        <v>70</v>
      </c>
      <c r="B24" s="211"/>
      <c r="C24" s="211"/>
      <c r="D24" s="226">
        <v>57964.01</v>
      </c>
      <c r="E24" s="211"/>
      <c r="F24" s="211"/>
      <c r="G24" s="225"/>
      <c r="H24" s="227">
        <v>29450.09</v>
      </c>
      <c r="I24" s="211"/>
      <c r="J24" s="226">
        <v>87414.1</v>
      </c>
      <c r="K24" s="211"/>
      <c r="L24" s="211"/>
      <c r="M24" s="211"/>
      <c r="N24" s="211"/>
      <c r="O24" s="225"/>
    </row>
    <row r="25" spans="1:15" ht="10.75" customHeight="1" x14ac:dyDescent="0.35">
      <c r="A25" s="220" t="s">
        <v>69</v>
      </c>
      <c r="B25" s="211"/>
      <c r="C25" s="211"/>
      <c r="D25" s="230">
        <v>909358.18</v>
      </c>
      <c r="E25" s="212"/>
      <c r="F25" s="212"/>
      <c r="G25" s="229"/>
      <c r="H25" s="231">
        <v>465166.42</v>
      </c>
      <c r="I25" s="212"/>
      <c r="J25" s="230">
        <v>1374524.6</v>
      </c>
      <c r="K25" s="212"/>
      <c r="L25" s="212"/>
      <c r="M25" s="212"/>
      <c r="N25" s="212"/>
      <c r="O25" s="229"/>
    </row>
    <row r="26" spans="1:15" ht="10.75" customHeight="1" thickBot="1" x14ac:dyDescent="0.4">
      <c r="A26" s="220" t="s">
        <v>68</v>
      </c>
      <c r="B26" s="211"/>
      <c r="C26" s="211"/>
      <c r="D26" s="223">
        <v>550165.79</v>
      </c>
      <c r="E26" s="222"/>
      <c r="F26" s="222"/>
      <c r="G26" s="221"/>
      <c r="H26" s="224">
        <v>88910.01</v>
      </c>
      <c r="I26" s="222"/>
      <c r="J26" s="223">
        <v>88910.01</v>
      </c>
      <c r="K26" s="222"/>
      <c r="L26" s="222"/>
      <c r="M26" s="222"/>
      <c r="N26" s="222"/>
      <c r="O26" s="221"/>
    </row>
    <row r="27" spans="1:15" ht="7.25" customHeight="1" thickTop="1" x14ac:dyDescent="0.35">
      <c r="A27" s="220" t="s">
        <v>60</v>
      </c>
      <c r="B27" s="211"/>
      <c r="C27" s="211"/>
      <c r="D27" s="215" t="s">
        <v>60</v>
      </c>
      <c r="E27" s="211"/>
      <c r="F27" s="211"/>
      <c r="G27" s="211"/>
      <c r="H27" s="215" t="s">
        <v>60</v>
      </c>
      <c r="I27" s="211"/>
      <c r="J27" s="215" t="s">
        <v>60</v>
      </c>
      <c r="K27" s="211"/>
      <c r="L27" s="211"/>
      <c r="M27" s="211"/>
      <c r="N27" s="211"/>
      <c r="O27" s="211"/>
    </row>
    <row r="28" spans="1:15" ht="10.75" customHeight="1" x14ac:dyDescent="0.35">
      <c r="A28" s="220" t="s">
        <v>67</v>
      </c>
      <c r="B28" s="211"/>
      <c r="C28" s="211"/>
      <c r="D28" s="232" t="s">
        <v>60</v>
      </c>
      <c r="E28" s="212"/>
      <c r="F28" s="212"/>
      <c r="G28" s="229"/>
      <c r="H28" s="233" t="s">
        <v>60</v>
      </c>
      <c r="I28" s="212"/>
      <c r="J28" s="232" t="s">
        <v>60</v>
      </c>
      <c r="K28" s="212"/>
      <c r="L28" s="212"/>
      <c r="M28" s="212"/>
      <c r="N28" s="212"/>
      <c r="O28" s="229"/>
    </row>
    <row r="29" spans="1:15" ht="10.75" customHeight="1" x14ac:dyDescent="0.35">
      <c r="A29" s="215" t="s">
        <v>66</v>
      </c>
      <c r="B29" s="211"/>
      <c r="C29" s="211"/>
      <c r="D29" s="226">
        <v>0</v>
      </c>
      <c r="E29" s="211"/>
      <c r="F29" s="211"/>
      <c r="G29" s="225"/>
      <c r="H29" s="227">
        <v>0</v>
      </c>
      <c r="I29" s="211"/>
      <c r="J29" s="226">
        <v>0</v>
      </c>
      <c r="K29" s="211"/>
      <c r="L29" s="211"/>
      <c r="M29" s="211"/>
      <c r="N29" s="211"/>
      <c r="O29" s="225"/>
    </row>
    <row r="30" spans="1:15" ht="10.75" customHeight="1" x14ac:dyDescent="0.35">
      <c r="A30" s="215" t="s">
        <v>65</v>
      </c>
      <c r="B30" s="211"/>
      <c r="C30" s="211"/>
      <c r="D30" s="226">
        <v>34952.5</v>
      </c>
      <c r="E30" s="211"/>
      <c r="F30" s="211"/>
      <c r="G30" s="225"/>
      <c r="H30" s="227">
        <v>0</v>
      </c>
      <c r="I30" s="211"/>
      <c r="J30" s="226">
        <v>0</v>
      </c>
      <c r="K30" s="211"/>
      <c r="L30" s="211"/>
      <c r="M30" s="211"/>
      <c r="N30" s="211"/>
      <c r="O30" s="225"/>
    </row>
    <row r="31" spans="1:15" ht="10.75" customHeight="1" x14ac:dyDescent="0.35">
      <c r="A31" s="215" t="s">
        <v>64</v>
      </c>
      <c r="B31" s="211"/>
      <c r="C31" s="211"/>
      <c r="D31" s="230">
        <v>34952.5</v>
      </c>
      <c r="E31" s="212"/>
      <c r="F31" s="212"/>
      <c r="G31" s="229"/>
      <c r="H31" s="231">
        <v>0</v>
      </c>
      <c r="I31" s="212"/>
      <c r="J31" s="230">
        <v>0</v>
      </c>
      <c r="K31" s="212"/>
      <c r="L31" s="212"/>
      <c r="M31" s="212"/>
      <c r="N31" s="212"/>
      <c r="O31" s="229"/>
    </row>
    <row r="32" spans="1:15" ht="10.75" customHeight="1" x14ac:dyDescent="0.35">
      <c r="A32" s="215" t="s">
        <v>60</v>
      </c>
      <c r="B32" s="211"/>
      <c r="C32" s="211"/>
      <c r="D32" s="228" t="s">
        <v>60</v>
      </c>
      <c r="E32" s="211"/>
      <c r="F32" s="211"/>
      <c r="G32" s="225"/>
      <c r="H32" s="215" t="s">
        <v>60</v>
      </c>
      <c r="I32" s="211"/>
      <c r="J32" s="228" t="s">
        <v>60</v>
      </c>
      <c r="K32" s="211"/>
      <c r="L32" s="211"/>
      <c r="M32" s="211"/>
      <c r="N32" s="211"/>
      <c r="O32" s="225"/>
    </row>
    <row r="33" spans="1:15" ht="10.75" customHeight="1" x14ac:dyDescent="0.35">
      <c r="A33" s="220" t="s">
        <v>63</v>
      </c>
      <c r="B33" s="211"/>
      <c r="C33" s="211"/>
      <c r="D33" s="228" t="s">
        <v>60</v>
      </c>
      <c r="E33" s="211"/>
      <c r="F33" s="211"/>
      <c r="G33" s="225"/>
      <c r="H33" s="215" t="s">
        <v>60</v>
      </c>
      <c r="I33" s="211"/>
      <c r="J33" s="228" t="s">
        <v>60</v>
      </c>
      <c r="K33" s="211"/>
      <c r="L33" s="211"/>
      <c r="M33" s="211"/>
      <c r="N33" s="211"/>
      <c r="O33" s="225"/>
    </row>
    <row r="34" spans="1:15" ht="10.75" customHeight="1" x14ac:dyDescent="0.35">
      <c r="A34" s="215" t="s">
        <v>62</v>
      </c>
      <c r="B34" s="211"/>
      <c r="C34" s="211"/>
      <c r="D34" s="226">
        <v>0</v>
      </c>
      <c r="E34" s="211"/>
      <c r="F34" s="211"/>
      <c r="G34" s="225"/>
      <c r="H34" s="227">
        <v>0</v>
      </c>
      <c r="I34" s="211"/>
      <c r="J34" s="226">
        <v>0</v>
      </c>
      <c r="K34" s="211"/>
      <c r="L34" s="211"/>
      <c r="M34" s="211"/>
      <c r="N34" s="211"/>
      <c r="O34" s="225"/>
    </row>
    <row r="35" spans="1:15" ht="10.75" customHeight="1" thickBot="1" x14ac:dyDescent="0.4">
      <c r="A35" s="220" t="s">
        <v>61</v>
      </c>
      <c r="B35" s="211"/>
      <c r="C35" s="211"/>
      <c r="D35" s="223">
        <v>515213.29</v>
      </c>
      <c r="E35" s="222"/>
      <c r="F35" s="222"/>
      <c r="G35" s="221"/>
      <c r="H35" s="224">
        <v>88910.009999999893</v>
      </c>
      <c r="I35" s="222"/>
      <c r="J35" s="223">
        <v>88910.009999999893</v>
      </c>
      <c r="K35" s="222"/>
      <c r="L35" s="222"/>
      <c r="M35" s="222"/>
      <c r="N35" s="222"/>
      <c r="O35" s="221"/>
    </row>
    <row r="36" spans="1:15" ht="7.25" customHeight="1" thickTop="1" x14ac:dyDescent="0.35">
      <c r="A36" s="220" t="s">
        <v>60</v>
      </c>
      <c r="B36" s="211"/>
      <c r="C36" s="211"/>
      <c r="D36" s="215" t="s">
        <v>60</v>
      </c>
      <c r="E36" s="211"/>
      <c r="F36" s="211"/>
      <c r="G36" s="211"/>
      <c r="H36" s="215" t="s">
        <v>60</v>
      </c>
      <c r="I36" s="211"/>
      <c r="J36" s="215" t="s">
        <v>60</v>
      </c>
      <c r="K36" s="211"/>
      <c r="L36" s="211"/>
      <c r="M36" s="211"/>
      <c r="N36" s="211"/>
      <c r="O36" s="211"/>
    </row>
    <row r="37" spans="1:15" ht="10.75" customHeight="1" x14ac:dyDescent="0.35">
      <c r="A37" s="220" t="s">
        <v>59</v>
      </c>
      <c r="B37" s="211"/>
      <c r="C37" s="211"/>
      <c r="D37" s="219">
        <v>1912923.54</v>
      </c>
      <c r="E37" s="218"/>
      <c r="F37" s="218"/>
      <c r="G37" s="217"/>
      <c r="H37" s="219">
        <v>0</v>
      </c>
      <c r="I37" s="217"/>
      <c r="J37" s="219">
        <v>1912923.54</v>
      </c>
      <c r="K37" s="218"/>
      <c r="L37" s="218"/>
      <c r="M37" s="218"/>
      <c r="N37" s="218"/>
      <c r="O37" s="217"/>
    </row>
    <row r="38" spans="1:15" ht="10.75" customHeight="1" x14ac:dyDescent="0.35">
      <c r="A38" s="220" t="s">
        <v>58</v>
      </c>
      <c r="B38" s="211"/>
      <c r="C38" s="211"/>
      <c r="D38" s="219">
        <v>1459523.97</v>
      </c>
      <c r="E38" s="218"/>
      <c r="F38" s="218"/>
      <c r="G38" s="217"/>
      <c r="H38" s="219">
        <v>0</v>
      </c>
      <c r="I38" s="217"/>
      <c r="J38" s="219">
        <v>1459523.97</v>
      </c>
      <c r="K38" s="218"/>
      <c r="L38" s="218"/>
      <c r="M38" s="218"/>
      <c r="N38" s="218"/>
      <c r="O38" s="217"/>
    </row>
    <row r="39" spans="1:15" ht="10.75" customHeight="1" x14ac:dyDescent="0.35">
      <c r="A39" s="220" t="s">
        <v>57</v>
      </c>
      <c r="B39" s="211"/>
      <c r="C39" s="211"/>
      <c r="D39" s="219">
        <v>453399.57</v>
      </c>
      <c r="E39" s="218"/>
      <c r="F39" s="218"/>
      <c r="G39" s="217"/>
      <c r="H39" s="219">
        <v>453399.57</v>
      </c>
      <c r="I39" s="217"/>
      <c r="J39" s="219">
        <v>453399.57</v>
      </c>
      <c r="K39" s="218"/>
      <c r="L39" s="218"/>
      <c r="M39" s="218"/>
      <c r="N39" s="218"/>
      <c r="O39" s="217"/>
    </row>
    <row r="40" spans="1:15" ht="10.75" customHeight="1" x14ac:dyDescent="0.35">
      <c r="A40" s="220" t="s">
        <v>56</v>
      </c>
      <c r="B40" s="211"/>
      <c r="C40" s="211"/>
      <c r="D40" s="219">
        <v>0</v>
      </c>
      <c r="E40" s="218"/>
      <c r="F40" s="218"/>
      <c r="G40" s="217"/>
      <c r="H40" s="219">
        <v>0</v>
      </c>
      <c r="I40" s="217"/>
      <c r="J40" s="219">
        <v>0</v>
      </c>
      <c r="K40" s="218"/>
      <c r="L40" s="218"/>
      <c r="M40" s="218"/>
      <c r="N40" s="218"/>
      <c r="O40" s="217"/>
    </row>
    <row r="41" spans="1:15" ht="3.65" customHeight="1" x14ac:dyDescent="0.35"/>
    <row r="42" spans="1:15" ht="90" customHeight="1" x14ac:dyDescent="0.35">
      <c r="A42" s="216" t="s">
        <v>55</v>
      </c>
      <c r="B42" s="211"/>
      <c r="C42" s="211"/>
      <c r="D42" s="211"/>
      <c r="E42" s="216" t="s">
        <v>54</v>
      </c>
      <c r="F42" s="211"/>
      <c r="G42" s="211"/>
      <c r="H42" s="211"/>
      <c r="I42" s="211"/>
      <c r="J42" s="211"/>
      <c r="K42" s="211"/>
      <c r="L42" s="211"/>
      <c r="M42" s="211"/>
      <c r="N42" s="211"/>
      <c r="O42" s="211"/>
    </row>
    <row r="43" spans="1:15" ht="3.65" customHeight="1" x14ac:dyDescent="0.35"/>
    <row r="44" spans="1:15" ht="25.25" customHeight="1" x14ac:dyDescent="0.35">
      <c r="A44" s="215" t="s">
        <v>53</v>
      </c>
      <c r="B44" s="211"/>
      <c r="C44" s="211"/>
      <c r="D44" s="211"/>
      <c r="E44" s="211"/>
      <c r="F44" s="211"/>
      <c r="G44" s="211"/>
      <c r="H44" s="211"/>
      <c r="I44" s="211"/>
      <c r="J44" s="211"/>
      <c r="K44" s="211"/>
      <c r="L44" s="211"/>
      <c r="M44" s="211"/>
      <c r="N44" s="211"/>
      <c r="O44" s="211"/>
    </row>
    <row r="45" spans="1:15" ht="21.65" customHeight="1" x14ac:dyDescent="0.35"/>
    <row r="46" spans="1:15" x14ac:dyDescent="0.35">
      <c r="A46" s="214" t="s">
        <v>52</v>
      </c>
      <c r="B46" s="212"/>
      <c r="C46" s="212"/>
      <c r="D46" s="212"/>
      <c r="E46" s="212"/>
      <c r="G46" s="213" t="s">
        <v>51</v>
      </c>
      <c r="H46" s="212"/>
    </row>
    <row r="47" spans="1:15" x14ac:dyDescent="0.35">
      <c r="A47" s="211"/>
      <c r="B47" s="211"/>
      <c r="C47" s="211"/>
      <c r="D47" s="211"/>
      <c r="E47" s="211"/>
    </row>
  </sheetData>
  <mergeCells count="151">
    <mergeCell ref="A44:O44"/>
    <mergeCell ref="A46:E47"/>
    <mergeCell ref="G46:H46"/>
    <mergeCell ref="A40:C40"/>
    <mergeCell ref="D40:G40"/>
    <mergeCell ref="H40:I40"/>
    <mergeCell ref="J40:O40"/>
    <mergeCell ref="A42:D42"/>
    <mergeCell ref="E42:O42"/>
    <mergeCell ref="A36:C36"/>
    <mergeCell ref="D36:G36"/>
    <mergeCell ref="H36:I36"/>
    <mergeCell ref="J36:O36"/>
    <mergeCell ref="A37:C37"/>
    <mergeCell ref="D37:G37"/>
    <mergeCell ref="H37:I37"/>
    <mergeCell ref="J37:O37"/>
    <mergeCell ref="A38:C38"/>
    <mergeCell ref="D38:G38"/>
    <mergeCell ref="H38:I38"/>
    <mergeCell ref="J38:O38"/>
    <mergeCell ref="A39:C39"/>
    <mergeCell ref="D39:G39"/>
    <mergeCell ref="H39:I39"/>
    <mergeCell ref="J39:O39"/>
    <mergeCell ref="A32:C32"/>
    <mergeCell ref="D32:G32"/>
    <mergeCell ref="H32:I32"/>
    <mergeCell ref="J32:O32"/>
    <mergeCell ref="A33:C33"/>
    <mergeCell ref="D33:G33"/>
    <mergeCell ref="H33:I33"/>
    <mergeCell ref="J33:O33"/>
    <mergeCell ref="A34:C34"/>
    <mergeCell ref="D34:G34"/>
    <mergeCell ref="H34:I34"/>
    <mergeCell ref="J34:O34"/>
    <mergeCell ref="A35:C35"/>
    <mergeCell ref="D35:G35"/>
    <mergeCell ref="H35:I35"/>
    <mergeCell ref="J35:O35"/>
    <mergeCell ref="A28:C28"/>
    <mergeCell ref="D28:G28"/>
    <mergeCell ref="H28:I28"/>
    <mergeCell ref="J28:O28"/>
    <mergeCell ref="A29:C29"/>
    <mergeCell ref="D29:G29"/>
    <mergeCell ref="H29:I29"/>
    <mergeCell ref="J29:O29"/>
    <mergeCell ref="A30:C30"/>
    <mergeCell ref="D30:G30"/>
    <mergeCell ref="H30:I30"/>
    <mergeCell ref="J30:O30"/>
    <mergeCell ref="A31:C31"/>
    <mergeCell ref="D31:G31"/>
    <mergeCell ref="H31:I31"/>
    <mergeCell ref="J31:O31"/>
    <mergeCell ref="A24:C24"/>
    <mergeCell ref="D24:G24"/>
    <mergeCell ref="H24:I24"/>
    <mergeCell ref="J24:O24"/>
    <mergeCell ref="A25:C25"/>
    <mergeCell ref="D25:G25"/>
    <mergeCell ref="H25:I25"/>
    <mergeCell ref="J25:O25"/>
    <mergeCell ref="A26:C26"/>
    <mergeCell ref="D26:G26"/>
    <mergeCell ref="H26:I26"/>
    <mergeCell ref="J26:O26"/>
    <mergeCell ref="A27:C27"/>
    <mergeCell ref="D27:G27"/>
    <mergeCell ref="H27:I27"/>
    <mergeCell ref="J27:O27"/>
    <mergeCell ref="A20:C20"/>
    <mergeCell ref="D20:G20"/>
    <mergeCell ref="H20:I20"/>
    <mergeCell ref="J20:O20"/>
    <mergeCell ref="A21:C21"/>
    <mergeCell ref="D21:G21"/>
    <mergeCell ref="H21:I21"/>
    <mergeCell ref="J21:O21"/>
    <mergeCell ref="A22:C22"/>
    <mergeCell ref="D22:G22"/>
    <mergeCell ref="H22:I22"/>
    <mergeCell ref="J22:O22"/>
    <mergeCell ref="A23:C23"/>
    <mergeCell ref="D23:G23"/>
    <mergeCell ref="H23:I23"/>
    <mergeCell ref="J23:O23"/>
    <mergeCell ref="A16:C16"/>
    <mergeCell ref="D16:G16"/>
    <mergeCell ref="H16:I16"/>
    <mergeCell ref="J16:O16"/>
    <mergeCell ref="A17:C17"/>
    <mergeCell ref="D17:G17"/>
    <mergeCell ref="H17:I17"/>
    <mergeCell ref="J17:O17"/>
    <mergeCell ref="A18:C18"/>
    <mergeCell ref="D18:G18"/>
    <mergeCell ref="H18:I18"/>
    <mergeCell ref="J18:O18"/>
    <mergeCell ref="A19:C19"/>
    <mergeCell ref="D19:G19"/>
    <mergeCell ref="H19:I19"/>
    <mergeCell ref="J19:O19"/>
    <mergeCell ref="A12:C12"/>
    <mergeCell ref="D12:G12"/>
    <mergeCell ref="H12:I12"/>
    <mergeCell ref="J12:O12"/>
    <mergeCell ref="A13:C13"/>
    <mergeCell ref="D13:G13"/>
    <mergeCell ref="H13:I13"/>
    <mergeCell ref="J13:O13"/>
    <mergeCell ref="A14:C14"/>
    <mergeCell ref="D14:G14"/>
    <mergeCell ref="H14:I14"/>
    <mergeCell ref="J14:O14"/>
    <mergeCell ref="A15:C15"/>
    <mergeCell ref="D15:G15"/>
    <mergeCell ref="H15:I15"/>
    <mergeCell ref="J15:O15"/>
    <mergeCell ref="A8:C8"/>
    <mergeCell ref="D8:G8"/>
    <mergeCell ref="H8:I8"/>
    <mergeCell ref="J8:O8"/>
    <mergeCell ref="A9:C9"/>
    <mergeCell ref="D9:G9"/>
    <mergeCell ref="H9:I9"/>
    <mergeCell ref="J9:O9"/>
    <mergeCell ref="A10:C10"/>
    <mergeCell ref="D10:G10"/>
    <mergeCell ref="H10:I10"/>
    <mergeCell ref="J10:O10"/>
    <mergeCell ref="A11:C11"/>
    <mergeCell ref="D11:G11"/>
    <mergeCell ref="H11:I11"/>
    <mergeCell ref="J11:O11"/>
    <mergeCell ref="B1:J1"/>
    <mergeCell ref="M1:M3"/>
    <mergeCell ref="A3:B4"/>
    <mergeCell ref="C3:K4"/>
    <mergeCell ref="A5:C5"/>
    <mergeCell ref="D5:O5"/>
    <mergeCell ref="A6:C6"/>
    <mergeCell ref="D6:G6"/>
    <mergeCell ref="H6:I6"/>
    <mergeCell ref="J6:O6"/>
    <mergeCell ref="A7:C7"/>
    <mergeCell ref="D7:G7"/>
    <mergeCell ref="H7:I7"/>
    <mergeCell ref="J7:O7"/>
  </mergeCells>
  <pageMargins left="0.25" right="0.25" top="0.15" bottom="0.1" header="0.15" footer="0.1"/>
  <pageSetup orientation="portrait" horizontalDpi="300" verticalDpi="300"/>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Type xmlns="f9695bc1-6109-4dcd-a27a-f8a0370b00e2">Annual Report</DocumentType>
    <UploadedBy xmlns="b1528a4b-5ccb-40f7-a09e-43427183cd95">imenteelea.grimes@undp.org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MPTF_00006_00612</ProjectId>
    <FundCode xmlns="f9695bc1-6109-4dcd-a27a-f8a0370b00e2">MPTF_00006</FundCode>
    <Comments xmlns="f9695bc1-6109-4dcd-a27a-f8a0370b00e2">Annual Financial Report November 2025</Comments>
    <Active xmlns="f9695bc1-6109-4dcd-a27a-f8a0370b00e2">Yes</Active>
    <DocumentDate xmlns="b1528a4b-5ccb-40f7-a09e-43427183cd95">2025-11-17T08:00:00+00:00</DocumentDate>
    <Featured xmlns="b1528a4b-5ccb-40f7-a09e-43427183cd95">1</Featured>
    <FormTypeCode xmlns="b1528a4b-5ccb-40f7-a09e-43427183cd95" xsi:nil="true"/>
  </documentManagement>
</p:properties>
</file>

<file path=customXml/itemProps1.xml><?xml version="1.0" encoding="utf-8"?>
<ds:datastoreItem xmlns:ds="http://schemas.openxmlformats.org/officeDocument/2006/customXml" ds:itemID="{9D73348D-3C60-41AB-B3AC-8331134F9CBB}"/>
</file>

<file path=customXml/itemProps2.xml><?xml version="1.0" encoding="utf-8"?>
<ds:datastoreItem xmlns:ds="http://schemas.openxmlformats.org/officeDocument/2006/customXml" ds:itemID="{ADCE8C7F-9667-4CFB-A98F-F1C35223FC02}"/>
</file>

<file path=customXml/itemProps3.xml><?xml version="1.0" encoding="utf-8"?>
<ds:datastoreItem xmlns:ds="http://schemas.openxmlformats.org/officeDocument/2006/customXml" ds:itemID="{81925F6E-ABC6-4715-BE06-6E6582117F1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CURRENT REPORT-SEPTEMBER</vt:lpstr>
      <vt:lpstr>UNDP_CPFR_Q</vt:lpstr>
      <vt:lpstr>UNDP_CPFR_Q!Print_Titles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version of Financial Report 11.17.25.xlsx</dc:title>
  <dc:creator>Maria Quaye</dc:creator>
  <cp:lastModifiedBy>Imenteelea Grimes</cp:lastModifiedBy>
  <cp:lastPrinted>2025-09-24T15:54:14Z</cp:lastPrinted>
  <dcterms:created xsi:type="dcterms:W3CDTF">2025-09-24T11:41:06Z</dcterms:created>
  <dcterms:modified xsi:type="dcterms:W3CDTF">2025-11-17T10:15:28Z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MediaServiceImageTags">
    <vt:lpwstr/>
  </property>
</Properties>
</file>